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lchenko_m\Desktop\2021 рік!!!\Бюджет 2021\"/>
    </mc:Choice>
  </mc:AlternateContent>
  <bookViews>
    <workbookView xWindow="0" yWindow="0" windowWidth="28800" windowHeight="11835" tabRatio="495" activeTab="1"/>
  </bookViews>
  <sheets>
    <sheet name="дод 3" sheetId="1" r:id="rId1"/>
    <sheet name="дод 9" sheetId="3" r:id="rId2"/>
  </sheets>
  <definedNames>
    <definedName name="_xlnm.Print_Titles" localSheetId="0">'дод 3'!$11:$13</definedName>
    <definedName name="_xlnm.Print_Titles" localSheetId="1">'дод 9'!$10:$12</definedName>
    <definedName name="_xlnm.Print_Area" localSheetId="0">'дод 3'!$A$1:$P$292</definedName>
    <definedName name="_xlnm.Print_Area" localSheetId="1">'дод 9'!$A$1:$O$221</definedName>
  </definedNames>
  <calcPr calcId="162913"/>
</workbook>
</file>

<file path=xl/calcChain.xml><?xml version="1.0" encoding="utf-8"?>
<calcChain xmlns="http://schemas.openxmlformats.org/spreadsheetml/2006/main">
  <c r="D187" i="1" l="1"/>
  <c r="G18" i="1" l="1"/>
  <c r="F18" i="1"/>
  <c r="F206" i="1"/>
  <c r="F261" i="1" l="1"/>
  <c r="I261" i="1"/>
  <c r="F219" i="1" l="1"/>
  <c r="F202" i="1" l="1"/>
  <c r="I202" i="1"/>
  <c r="D52" i="1" l="1"/>
  <c r="F272" i="1" l="1"/>
  <c r="G184" i="1" l="1"/>
  <c r="F184" i="1"/>
  <c r="G188" i="1"/>
  <c r="F188" i="1"/>
  <c r="N179" i="3" l="1"/>
  <c r="M179" i="3"/>
  <c r="L179" i="3"/>
  <c r="K179" i="3"/>
  <c r="J179" i="3"/>
  <c r="H179" i="3"/>
  <c r="G179" i="3"/>
  <c r="F179" i="3"/>
  <c r="E179" i="3"/>
  <c r="N148" i="3"/>
  <c r="N151" i="3"/>
  <c r="M151" i="3"/>
  <c r="L151" i="3"/>
  <c r="K151" i="3"/>
  <c r="J151" i="3"/>
  <c r="H151" i="3"/>
  <c r="G151" i="3"/>
  <c r="F151" i="3"/>
  <c r="E151" i="3"/>
  <c r="N147" i="3"/>
  <c r="M147" i="3"/>
  <c r="L147" i="3"/>
  <c r="K147" i="3"/>
  <c r="J147" i="3"/>
  <c r="H147" i="3"/>
  <c r="G147" i="3"/>
  <c r="F147" i="3"/>
  <c r="E147" i="3"/>
  <c r="O183" i="1"/>
  <c r="N183" i="1"/>
  <c r="M183" i="1"/>
  <c r="L183" i="1"/>
  <c r="K183" i="1"/>
  <c r="I183" i="1"/>
  <c r="H183" i="1"/>
  <c r="G183" i="1"/>
  <c r="F183" i="1"/>
  <c r="O15" i="1"/>
  <c r="N15" i="1"/>
  <c r="M15" i="1"/>
  <c r="L15" i="1"/>
  <c r="K15" i="1"/>
  <c r="I15" i="1"/>
  <c r="H15" i="1"/>
  <c r="G15" i="1"/>
  <c r="F15" i="1"/>
  <c r="N177" i="3"/>
  <c r="M177" i="3"/>
  <c r="L177" i="3"/>
  <c r="K177" i="3"/>
  <c r="J177" i="3"/>
  <c r="H177" i="3"/>
  <c r="G177" i="3"/>
  <c r="F177" i="3"/>
  <c r="E177" i="3"/>
  <c r="O198" i="1"/>
  <c r="N198" i="1"/>
  <c r="M198" i="1"/>
  <c r="L198" i="1"/>
  <c r="K198" i="1"/>
  <c r="I198" i="1"/>
  <c r="H198" i="1"/>
  <c r="G198" i="1"/>
  <c r="F198" i="1"/>
  <c r="O249" i="1"/>
  <c r="N249" i="1"/>
  <c r="M249" i="1"/>
  <c r="L249" i="1"/>
  <c r="K249" i="1"/>
  <c r="I249" i="1"/>
  <c r="H249" i="1"/>
  <c r="G249" i="1"/>
  <c r="F249" i="1"/>
  <c r="J252" i="1"/>
  <c r="I151" i="3" s="1"/>
  <c r="E252" i="1"/>
  <c r="D151" i="3" s="1"/>
  <c r="E221" i="1"/>
  <c r="D177" i="3" s="1"/>
  <c r="J221" i="1"/>
  <c r="I177" i="3" s="1"/>
  <c r="E190" i="1"/>
  <c r="J190" i="1"/>
  <c r="I147" i="3" s="1"/>
  <c r="P190" i="1" l="1"/>
  <c r="O147" i="3" s="1"/>
  <c r="P221" i="1"/>
  <c r="E198" i="1"/>
  <c r="P252" i="1"/>
  <c r="O151" i="3" s="1"/>
  <c r="J198" i="1"/>
  <c r="D147" i="3"/>
  <c r="E16" i="3"/>
  <c r="F16" i="3"/>
  <c r="G16" i="3"/>
  <c r="H16" i="3"/>
  <c r="J16" i="3"/>
  <c r="K16" i="3"/>
  <c r="L16" i="3"/>
  <c r="M16" i="3"/>
  <c r="N16" i="3"/>
  <c r="O177" i="3" l="1"/>
  <c r="P198" i="1"/>
  <c r="N166" i="3"/>
  <c r="M166" i="3"/>
  <c r="L166" i="3"/>
  <c r="K166" i="3"/>
  <c r="J166" i="3"/>
  <c r="H166" i="3"/>
  <c r="G166" i="3"/>
  <c r="F166" i="3"/>
  <c r="E166" i="3"/>
  <c r="J44" i="1" l="1"/>
  <c r="I166" i="3" s="1"/>
  <c r="E44" i="1"/>
  <c r="J19" i="1"/>
  <c r="I16" i="3" s="1"/>
  <c r="E19" i="1"/>
  <c r="D166" i="3" l="1"/>
  <c r="P44" i="1"/>
  <c r="O166" i="3" s="1"/>
  <c r="P19" i="1"/>
  <c r="O16" i="3" s="1"/>
  <c r="D16" i="3"/>
  <c r="K139" i="1"/>
  <c r="F176" i="1" l="1"/>
  <c r="G176" i="1"/>
  <c r="H176" i="1"/>
  <c r="I176" i="1"/>
  <c r="K176" i="1"/>
  <c r="L176" i="1"/>
  <c r="M176" i="1"/>
  <c r="N176" i="1"/>
  <c r="O176" i="1"/>
  <c r="E62" i="3" l="1"/>
  <c r="F62" i="3"/>
  <c r="G62" i="3"/>
  <c r="H62" i="3"/>
  <c r="J62" i="3"/>
  <c r="K62" i="3"/>
  <c r="L62" i="3"/>
  <c r="M62" i="3"/>
  <c r="N62" i="3"/>
  <c r="F106" i="1" l="1"/>
  <c r="G106" i="1"/>
  <c r="H106" i="1"/>
  <c r="I106" i="1"/>
  <c r="K106" i="1"/>
  <c r="L106" i="1"/>
  <c r="M106" i="1"/>
  <c r="N106" i="1"/>
  <c r="O106" i="1"/>
  <c r="E118" i="1"/>
  <c r="J118" i="1"/>
  <c r="I62" i="3" s="1"/>
  <c r="D118" i="1"/>
  <c r="P118" i="1" l="1"/>
  <c r="O62" i="3" s="1"/>
  <c r="D62" i="3"/>
  <c r="E165" i="3"/>
  <c r="E159" i="3" s="1"/>
  <c r="F165" i="3"/>
  <c r="F159" i="3" s="1"/>
  <c r="G165" i="3"/>
  <c r="G159" i="3" s="1"/>
  <c r="H165" i="3"/>
  <c r="H159" i="3" s="1"/>
  <c r="J165" i="3"/>
  <c r="J159" i="3" s="1"/>
  <c r="K165" i="3"/>
  <c r="K159" i="3" s="1"/>
  <c r="L165" i="3"/>
  <c r="L159" i="3" s="1"/>
  <c r="M165" i="3"/>
  <c r="M159" i="3" s="1"/>
  <c r="N165" i="3"/>
  <c r="N159" i="3" s="1"/>
  <c r="E217" i="1"/>
  <c r="D165" i="3" s="1"/>
  <c r="D159" i="3" s="1"/>
  <c r="J217" i="1"/>
  <c r="J197" i="1" s="1"/>
  <c r="F197" i="1"/>
  <c r="G197" i="1"/>
  <c r="H197" i="1"/>
  <c r="I197" i="1"/>
  <c r="K197" i="1"/>
  <c r="L197" i="1"/>
  <c r="M197" i="1"/>
  <c r="N197" i="1"/>
  <c r="O197" i="1"/>
  <c r="E197" i="1" l="1"/>
  <c r="P217" i="1"/>
  <c r="I165" i="3"/>
  <c r="I159" i="3" s="1"/>
  <c r="E181" i="1"/>
  <c r="E176" i="1" s="1"/>
  <c r="J181" i="1"/>
  <c r="F139" i="1"/>
  <c r="G139" i="1"/>
  <c r="H139" i="1"/>
  <c r="I139" i="1"/>
  <c r="L139" i="1"/>
  <c r="M139" i="1"/>
  <c r="N139" i="1"/>
  <c r="O139" i="1"/>
  <c r="L140" i="1"/>
  <c r="E104" i="3"/>
  <c r="F104" i="3"/>
  <c r="G104" i="3"/>
  <c r="H104" i="3"/>
  <c r="J104" i="3"/>
  <c r="K104" i="3"/>
  <c r="L104" i="3"/>
  <c r="M104" i="3"/>
  <c r="N104" i="3"/>
  <c r="E105" i="3"/>
  <c r="E75" i="3" s="1"/>
  <c r="F105" i="3"/>
  <c r="F75" i="3" s="1"/>
  <c r="G105" i="3"/>
  <c r="G75" i="3" s="1"/>
  <c r="H105" i="3"/>
  <c r="H75" i="3" s="1"/>
  <c r="J105" i="3"/>
  <c r="J75" i="3" s="1"/>
  <c r="K105" i="3"/>
  <c r="K75" i="3" s="1"/>
  <c r="L105" i="3"/>
  <c r="L75" i="3" s="1"/>
  <c r="M105" i="3"/>
  <c r="M75" i="3" s="1"/>
  <c r="N105" i="3"/>
  <c r="N75" i="3" s="1"/>
  <c r="E106" i="3"/>
  <c r="F106" i="3"/>
  <c r="G106" i="3"/>
  <c r="H106" i="3"/>
  <c r="J106" i="3"/>
  <c r="K106" i="3"/>
  <c r="L106" i="3"/>
  <c r="M106" i="3"/>
  <c r="N106" i="3"/>
  <c r="E107" i="3"/>
  <c r="E76" i="3" s="1"/>
  <c r="F107" i="3"/>
  <c r="F76" i="3" s="1"/>
  <c r="G107" i="3"/>
  <c r="G76" i="3" s="1"/>
  <c r="H107" i="3"/>
  <c r="H76" i="3" s="1"/>
  <c r="J107" i="3"/>
  <c r="J76" i="3" s="1"/>
  <c r="K107" i="3"/>
  <c r="K76" i="3" s="1"/>
  <c r="L107" i="3"/>
  <c r="L76" i="3" s="1"/>
  <c r="M107" i="3"/>
  <c r="M76" i="3" s="1"/>
  <c r="N107" i="3"/>
  <c r="N76" i="3" s="1"/>
  <c r="E166" i="1"/>
  <c r="D105" i="3" s="1"/>
  <c r="E165" i="1"/>
  <c r="D104" i="3" s="1"/>
  <c r="J166" i="1"/>
  <c r="J165" i="1"/>
  <c r="I104" i="3" s="1"/>
  <c r="E132" i="3"/>
  <c r="F132" i="3"/>
  <c r="F124" i="3" s="1"/>
  <c r="G132" i="3"/>
  <c r="G124" i="3" s="1"/>
  <c r="H132" i="3"/>
  <c r="H124" i="3" s="1"/>
  <c r="J132" i="3"/>
  <c r="J124" i="3" s="1"/>
  <c r="K132" i="3"/>
  <c r="K124" i="3" s="1"/>
  <c r="L132" i="3"/>
  <c r="L124" i="3" s="1"/>
  <c r="M132" i="3"/>
  <c r="N132" i="3"/>
  <c r="N124" i="3" s="1"/>
  <c r="D132" i="3"/>
  <c r="D124" i="3" s="1"/>
  <c r="E124" i="3"/>
  <c r="M124" i="3"/>
  <c r="J167" i="1"/>
  <c r="I106" i="3" s="1"/>
  <c r="J168" i="1"/>
  <c r="J141" i="1" s="1"/>
  <c r="E167" i="1"/>
  <c r="D106" i="3" s="1"/>
  <c r="E168" i="1"/>
  <c r="F141" i="1"/>
  <c r="G141" i="1"/>
  <c r="H141" i="1"/>
  <c r="I141" i="1"/>
  <c r="K141" i="1"/>
  <c r="L141" i="1"/>
  <c r="M141" i="1"/>
  <c r="N141" i="1"/>
  <c r="O141" i="1"/>
  <c r="F140" i="1"/>
  <c r="G140" i="1"/>
  <c r="H140" i="1"/>
  <c r="I140" i="1"/>
  <c r="K140" i="1"/>
  <c r="M140" i="1"/>
  <c r="N140" i="1"/>
  <c r="O140" i="1"/>
  <c r="D140" i="1"/>
  <c r="D166" i="1"/>
  <c r="D168" i="1"/>
  <c r="D141" i="1"/>
  <c r="D167" i="1"/>
  <c r="D165" i="1"/>
  <c r="J20" i="1"/>
  <c r="J21" i="1"/>
  <c r="J22" i="1"/>
  <c r="J17" i="1" s="1"/>
  <c r="E22" i="1"/>
  <c r="D19" i="3" s="1"/>
  <c r="D14" i="3" s="1"/>
  <c r="D17" i="1"/>
  <c r="D22" i="1"/>
  <c r="E19" i="3"/>
  <c r="E14" i="3" s="1"/>
  <c r="F19" i="3"/>
  <c r="F14" i="3" s="1"/>
  <c r="G19" i="3"/>
  <c r="G14" i="3" s="1"/>
  <c r="H19" i="3"/>
  <c r="H14" i="3" s="1"/>
  <c r="I19" i="3"/>
  <c r="I14" i="3" s="1"/>
  <c r="J19" i="3"/>
  <c r="J14" i="3" s="1"/>
  <c r="K19" i="3"/>
  <c r="K14" i="3" s="1"/>
  <c r="L19" i="3"/>
  <c r="L14" i="3" s="1"/>
  <c r="M19" i="3"/>
  <c r="M14" i="3" s="1"/>
  <c r="N19" i="3"/>
  <c r="N14" i="3" s="1"/>
  <c r="F17" i="1"/>
  <c r="G17" i="1"/>
  <c r="H17" i="1"/>
  <c r="I17" i="1"/>
  <c r="K17" i="1"/>
  <c r="L17" i="1"/>
  <c r="M17" i="1"/>
  <c r="N17" i="1"/>
  <c r="O17" i="1"/>
  <c r="P197" i="1" l="1"/>
  <c r="O165" i="3"/>
  <c r="O159" i="3" s="1"/>
  <c r="P181" i="1"/>
  <c r="P176" i="1" s="1"/>
  <c r="J176" i="1"/>
  <c r="P166" i="1"/>
  <c r="O105" i="3" s="1"/>
  <c r="O75" i="3" s="1"/>
  <c r="I132" i="3"/>
  <c r="I124" i="3" s="1"/>
  <c r="D107" i="3"/>
  <c r="D76" i="3" s="1"/>
  <c r="I105" i="3"/>
  <c r="I75" i="3" s="1"/>
  <c r="J140" i="1"/>
  <c r="I107" i="3"/>
  <c r="I76" i="3" s="1"/>
  <c r="O132" i="3"/>
  <c r="O124" i="3" s="1"/>
  <c r="P165" i="1"/>
  <c r="P167" i="1"/>
  <c r="O106" i="3" s="1"/>
  <c r="E140" i="1"/>
  <c r="D75" i="3"/>
  <c r="P168" i="1"/>
  <c r="E141" i="1"/>
  <c r="P22" i="1"/>
  <c r="P17" i="1" s="1"/>
  <c r="E17" i="1"/>
  <c r="P140" i="1" l="1"/>
  <c r="O104" i="3"/>
  <c r="P141" i="1"/>
  <c r="O107" i="3"/>
  <c r="O76" i="3" s="1"/>
  <c r="O19" i="3"/>
  <c r="O14" i="3" s="1"/>
  <c r="N131" i="3" l="1"/>
  <c r="M131" i="3"/>
  <c r="L131" i="3"/>
  <c r="K131" i="3"/>
  <c r="J131" i="3"/>
  <c r="H131" i="3"/>
  <c r="G131" i="3"/>
  <c r="F131" i="3"/>
  <c r="E131" i="3"/>
  <c r="O175" i="1"/>
  <c r="N175" i="1"/>
  <c r="M175" i="1"/>
  <c r="L175" i="1"/>
  <c r="K175" i="1"/>
  <c r="I175" i="1"/>
  <c r="H175" i="1"/>
  <c r="J180" i="1"/>
  <c r="I131" i="3" s="1"/>
  <c r="E180" i="1"/>
  <c r="D131" i="3" s="1"/>
  <c r="E246" i="1"/>
  <c r="E244" i="1"/>
  <c r="N38" i="3"/>
  <c r="M38" i="3"/>
  <c r="L38" i="3"/>
  <c r="K38" i="3"/>
  <c r="J38" i="3"/>
  <c r="H38" i="3"/>
  <c r="G38" i="3"/>
  <c r="F38" i="3"/>
  <c r="E38" i="3"/>
  <c r="O62" i="1"/>
  <c r="N62" i="1"/>
  <c r="M62" i="1"/>
  <c r="L62" i="1"/>
  <c r="K62" i="1"/>
  <c r="I62" i="1"/>
  <c r="H62" i="1"/>
  <c r="F62" i="1"/>
  <c r="J79" i="1"/>
  <c r="I38" i="3" s="1"/>
  <c r="E79" i="1"/>
  <c r="G62" i="1"/>
  <c r="N18" i="3"/>
  <c r="M18" i="3"/>
  <c r="L18" i="3"/>
  <c r="K18" i="3"/>
  <c r="J18" i="3"/>
  <c r="H18" i="3"/>
  <c r="G18" i="3"/>
  <c r="F18" i="3"/>
  <c r="E18" i="3"/>
  <c r="I18" i="3"/>
  <c r="E21" i="1"/>
  <c r="M207" i="3"/>
  <c r="L207" i="3"/>
  <c r="K207" i="3"/>
  <c r="H207" i="3"/>
  <c r="G207" i="3"/>
  <c r="F207" i="3"/>
  <c r="E207" i="3"/>
  <c r="P79" i="1" l="1"/>
  <c r="O38" i="3" s="1"/>
  <c r="P180" i="1"/>
  <c r="O131" i="3" s="1"/>
  <c r="D38" i="3"/>
  <c r="P21" i="1"/>
  <c r="D18" i="3"/>
  <c r="J137" i="1"/>
  <c r="E137" i="1"/>
  <c r="O18" i="3" l="1"/>
  <c r="P137" i="1"/>
  <c r="N156" i="3" l="1"/>
  <c r="M156" i="3"/>
  <c r="L156" i="3"/>
  <c r="K156" i="3"/>
  <c r="J156" i="3"/>
  <c r="H156" i="3"/>
  <c r="G156" i="3"/>
  <c r="F156" i="3"/>
  <c r="E156" i="3"/>
  <c r="N231" i="1"/>
  <c r="M231" i="1"/>
  <c r="L231" i="1"/>
  <c r="I231" i="1"/>
  <c r="H231" i="1"/>
  <c r="J244" i="1" l="1"/>
  <c r="I156" i="3" s="1"/>
  <c r="P244" i="1" l="1"/>
  <c r="O156" i="3" s="1"/>
  <c r="D156" i="3"/>
  <c r="F231" i="1" l="1"/>
  <c r="N45" i="3" l="1"/>
  <c r="M45" i="3"/>
  <c r="L45" i="3"/>
  <c r="K45" i="3"/>
  <c r="J45" i="3"/>
  <c r="H45" i="3"/>
  <c r="G45" i="3"/>
  <c r="F45" i="3"/>
  <c r="E45" i="3"/>
  <c r="O65" i="1"/>
  <c r="N65" i="1"/>
  <c r="M65" i="1"/>
  <c r="L65" i="1"/>
  <c r="K65" i="1"/>
  <c r="I65" i="1"/>
  <c r="H65" i="1"/>
  <c r="G65" i="1"/>
  <c r="F65" i="1"/>
  <c r="N64" i="1"/>
  <c r="M64" i="1"/>
  <c r="L64" i="1"/>
  <c r="I64" i="1"/>
  <c r="H64" i="1"/>
  <c r="G64" i="1"/>
  <c r="O67" i="1"/>
  <c r="N67" i="1"/>
  <c r="M67" i="1"/>
  <c r="L67" i="1"/>
  <c r="K67" i="1"/>
  <c r="I67" i="1"/>
  <c r="H67" i="1"/>
  <c r="G67" i="1"/>
  <c r="F67" i="1"/>
  <c r="O66" i="1"/>
  <c r="N66" i="1"/>
  <c r="M66" i="1"/>
  <c r="L66" i="1"/>
  <c r="K66" i="1"/>
  <c r="I66" i="1"/>
  <c r="H66" i="1"/>
  <c r="G66" i="1"/>
  <c r="O60" i="1"/>
  <c r="N60" i="1"/>
  <c r="M60" i="1"/>
  <c r="L60" i="1"/>
  <c r="K60" i="1"/>
  <c r="I60" i="1"/>
  <c r="H60" i="1"/>
  <c r="F60" i="1"/>
  <c r="N61" i="1"/>
  <c r="M61" i="1"/>
  <c r="L61" i="1"/>
  <c r="I61" i="1"/>
  <c r="H61" i="1"/>
  <c r="G61" i="1"/>
  <c r="F61" i="1"/>
  <c r="O63" i="1"/>
  <c r="N63" i="1"/>
  <c r="M63" i="1"/>
  <c r="L63" i="1"/>
  <c r="K63" i="1"/>
  <c r="I63" i="1"/>
  <c r="H63" i="1"/>
  <c r="G63" i="1"/>
  <c r="F63" i="1"/>
  <c r="E73" i="1"/>
  <c r="J85" i="1"/>
  <c r="I45" i="3" s="1"/>
  <c r="E85" i="1"/>
  <c r="D45" i="3" s="1"/>
  <c r="P85" i="1" l="1"/>
  <c r="O45" i="3" s="1"/>
  <c r="J267" i="1"/>
  <c r="N59" i="1" l="1"/>
  <c r="M59" i="1"/>
  <c r="I59" i="1"/>
  <c r="M168" i="3" l="1"/>
  <c r="L168" i="3"/>
  <c r="K168" i="3"/>
  <c r="H168" i="3"/>
  <c r="G168" i="3"/>
  <c r="F168" i="3"/>
  <c r="M194" i="1" l="1"/>
  <c r="H194" i="1"/>
  <c r="J218" i="1"/>
  <c r="E218" i="1"/>
  <c r="P218" i="1" l="1"/>
  <c r="N150" i="3" l="1"/>
  <c r="M150" i="3"/>
  <c r="L150" i="3"/>
  <c r="K150" i="3"/>
  <c r="J150" i="3"/>
  <c r="H150" i="3"/>
  <c r="G150" i="3"/>
  <c r="F150" i="3"/>
  <c r="E150" i="3"/>
  <c r="J241" i="1"/>
  <c r="E241" i="1"/>
  <c r="E239" i="1"/>
  <c r="N15" i="3"/>
  <c r="M15" i="3"/>
  <c r="L15" i="3"/>
  <c r="K15" i="3"/>
  <c r="J15" i="3"/>
  <c r="H15" i="3"/>
  <c r="O266" i="1"/>
  <c r="O265" i="1" s="1"/>
  <c r="N266" i="1"/>
  <c r="N265" i="1" s="1"/>
  <c r="M266" i="1"/>
  <c r="M265" i="1" s="1"/>
  <c r="L266" i="1"/>
  <c r="L265" i="1" s="1"/>
  <c r="K266" i="1"/>
  <c r="K265" i="1" s="1"/>
  <c r="J266" i="1"/>
  <c r="J265" i="1" s="1"/>
  <c r="I266" i="1"/>
  <c r="I265" i="1" s="1"/>
  <c r="H266" i="1"/>
  <c r="H265" i="1" s="1"/>
  <c r="G266" i="1"/>
  <c r="G265" i="1" s="1"/>
  <c r="F266" i="1"/>
  <c r="F265" i="1" s="1"/>
  <c r="E267" i="1"/>
  <c r="P267" i="1" s="1"/>
  <c r="P266" i="1" s="1"/>
  <c r="P265" i="1" s="1"/>
  <c r="N168" i="3"/>
  <c r="J168" i="3"/>
  <c r="E266" i="1" l="1"/>
  <c r="E265" i="1" s="1"/>
  <c r="P241" i="1"/>
  <c r="N194" i="1"/>
  <c r="O64" i="1"/>
  <c r="K64" i="1"/>
  <c r="F64" i="1"/>
  <c r="N52" i="3" l="1"/>
  <c r="N27" i="3" s="1"/>
  <c r="M52" i="3"/>
  <c r="M27" i="3" s="1"/>
  <c r="L52" i="3"/>
  <c r="L27" i="3" s="1"/>
  <c r="K52" i="3"/>
  <c r="K27" i="3" s="1"/>
  <c r="J52" i="3"/>
  <c r="J27" i="3" s="1"/>
  <c r="H52" i="3"/>
  <c r="H27" i="3" s="1"/>
  <c r="G52" i="3"/>
  <c r="G27" i="3" s="1"/>
  <c r="F52" i="3"/>
  <c r="F27" i="3" s="1"/>
  <c r="E52" i="3"/>
  <c r="E27" i="3" s="1"/>
  <c r="N51" i="3"/>
  <c r="M51" i="3"/>
  <c r="L51" i="3"/>
  <c r="K51" i="3"/>
  <c r="J51" i="3"/>
  <c r="H51" i="3"/>
  <c r="G51" i="3"/>
  <c r="F51" i="3"/>
  <c r="E51" i="3"/>
  <c r="J91" i="1"/>
  <c r="J92" i="1"/>
  <c r="J67" i="1" s="1"/>
  <c r="E91" i="1"/>
  <c r="D51" i="3" s="1"/>
  <c r="E92" i="1"/>
  <c r="M155" i="3"/>
  <c r="L155" i="3"/>
  <c r="K155" i="3"/>
  <c r="H155" i="3"/>
  <c r="G155" i="3"/>
  <c r="F155" i="3"/>
  <c r="E155" i="3"/>
  <c r="M154" i="3"/>
  <c r="L154" i="3"/>
  <c r="K154" i="3"/>
  <c r="H154" i="3"/>
  <c r="G154" i="3"/>
  <c r="F154" i="3"/>
  <c r="E154" i="3"/>
  <c r="O108" i="1"/>
  <c r="N108" i="1"/>
  <c r="M108" i="1"/>
  <c r="L108" i="1"/>
  <c r="K108" i="1"/>
  <c r="I108" i="1"/>
  <c r="H108" i="1"/>
  <c r="G108" i="1"/>
  <c r="F108" i="1"/>
  <c r="J132" i="1"/>
  <c r="J133" i="1"/>
  <c r="E132" i="1"/>
  <c r="E133" i="1"/>
  <c r="E108" i="1" s="1"/>
  <c r="O61" i="1"/>
  <c r="K61" i="1"/>
  <c r="J155" i="3" l="1"/>
  <c r="N155" i="3"/>
  <c r="D52" i="3"/>
  <c r="D27" i="3" s="1"/>
  <c r="E67" i="1"/>
  <c r="P133" i="1"/>
  <c r="P108" i="1" s="1"/>
  <c r="P92" i="1"/>
  <c r="P132" i="1"/>
  <c r="J108" i="1"/>
  <c r="P91" i="1"/>
  <c r="O51" i="3" s="1"/>
  <c r="I52" i="3"/>
  <c r="I27" i="3" s="1"/>
  <c r="I51" i="3"/>
  <c r="O52" i="3" l="1"/>
  <c r="O27" i="3" s="1"/>
  <c r="P67" i="1"/>
  <c r="D210" i="1"/>
  <c r="N205" i="3" l="1"/>
  <c r="N203" i="3" s="1"/>
  <c r="M205" i="3"/>
  <c r="M203" i="3" s="1"/>
  <c r="L205" i="3"/>
  <c r="L203" i="3" s="1"/>
  <c r="K205" i="3"/>
  <c r="K203" i="3" s="1"/>
  <c r="J205" i="3"/>
  <c r="J203" i="3" s="1"/>
  <c r="H205" i="3"/>
  <c r="H203" i="3" s="1"/>
  <c r="G205" i="3"/>
  <c r="G203" i="3" s="1"/>
  <c r="F205" i="3"/>
  <c r="F203" i="3" s="1"/>
  <c r="E205" i="3"/>
  <c r="E203" i="3" s="1"/>
  <c r="J102" i="1"/>
  <c r="I205" i="3" s="1"/>
  <c r="I203" i="3" s="1"/>
  <c r="E102" i="1"/>
  <c r="P102" i="1" l="1"/>
  <c r="O205" i="3" s="1"/>
  <c r="O203" i="3" s="1"/>
  <c r="D205" i="3"/>
  <c r="D203" i="3" s="1"/>
  <c r="G60" i="1" l="1"/>
  <c r="N173" i="3" l="1"/>
  <c r="M173" i="3"/>
  <c r="L173" i="3"/>
  <c r="K173" i="3"/>
  <c r="J173" i="3"/>
  <c r="H173" i="3"/>
  <c r="G173" i="3"/>
  <c r="F173" i="3"/>
  <c r="E173" i="3"/>
  <c r="F170" i="3" l="1"/>
  <c r="F138" i="3" s="1"/>
  <c r="F213" i="3" s="1"/>
  <c r="H170" i="3"/>
  <c r="H138" i="3" s="1"/>
  <c r="H213" i="3" s="1"/>
  <c r="K170" i="3"/>
  <c r="K138" i="3" s="1"/>
  <c r="K213" i="3" s="1"/>
  <c r="M170" i="3"/>
  <c r="M138" i="3" s="1"/>
  <c r="M213" i="3" s="1"/>
  <c r="E170" i="3"/>
  <c r="E138" i="3" s="1"/>
  <c r="E213" i="3" s="1"/>
  <c r="G170" i="3"/>
  <c r="G138" i="3" s="1"/>
  <c r="G213" i="3" s="1"/>
  <c r="L170" i="3"/>
  <c r="L138" i="3" s="1"/>
  <c r="L213" i="3" s="1"/>
  <c r="N170" i="3"/>
  <c r="N138" i="3" s="1"/>
  <c r="N213" i="3" s="1"/>
  <c r="J170" i="3"/>
  <c r="J138" i="3" s="1"/>
  <c r="J213" i="3" s="1"/>
  <c r="O112" i="1"/>
  <c r="N112" i="1"/>
  <c r="M112" i="1"/>
  <c r="L112" i="1"/>
  <c r="K112" i="1"/>
  <c r="I112" i="1"/>
  <c r="H112" i="1"/>
  <c r="G112" i="1"/>
  <c r="F112" i="1"/>
  <c r="O232" i="1"/>
  <c r="N232" i="1"/>
  <c r="M232" i="1"/>
  <c r="L232" i="1"/>
  <c r="K232" i="1"/>
  <c r="I232" i="1"/>
  <c r="H232" i="1"/>
  <c r="G232" i="1"/>
  <c r="F232" i="1"/>
  <c r="E232" i="1"/>
  <c r="F282" i="1" l="1"/>
  <c r="H282" i="1"/>
  <c r="K282" i="1"/>
  <c r="M282" i="1"/>
  <c r="O282" i="1"/>
  <c r="G282" i="1"/>
  <c r="I282" i="1"/>
  <c r="L282" i="1"/>
  <c r="N282" i="1"/>
  <c r="N208" i="3"/>
  <c r="M208" i="3"/>
  <c r="L208" i="3"/>
  <c r="K208" i="3"/>
  <c r="J208" i="3"/>
  <c r="H208" i="3"/>
  <c r="G208" i="3"/>
  <c r="F208" i="3"/>
  <c r="N204" i="3"/>
  <c r="N202" i="3" s="1"/>
  <c r="M204" i="3"/>
  <c r="M202" i="3" s="1"/>
  <c r="L204" i="3"/>
  <c r="L202" i="3" s="1"/>
  <c r="K204" i="3"/>
  <c r="K202" i="3" s="1"/>
  <c r="J204" i="3"/>
  <c r="J202" i="3" s="1"/>
  <c r="H204" i="3"/>
  <c r="H202" i="3" s="1"/>
  <c r="G204" i="3"/>
  <c r="G202" i="3" s="1"/>
  <c r="F204" i="3"/>
  <c r="F202" i="3" s="1"/>
  <c r="E204" i="3"/>
  <c r="E202" i="3" s="1"/>
  <c r="J101" i="1"/>
  <c r="I204" i="3" s="1"/>
  <c r="I202" i="3" s="1"/>
  <c r="E101" i="1"/>
  <c r="J103" i="1"/>
  <c r="E103" i="1"/>
  <c r="E208" i="3"/>
  <c r="P101" i="1" l="1"/>
  <c r="O204" i="3" s="1"/>
  <c r="O202" i="3" s="1"/>
  <c r="P103" i="1"/>
  <c r="D204" i="3"/>
  <c r="D202" i="3" s="1"/>
  <c r="H59" i="1"/>
  <c r="E168" i="3"/>
  <c r="G15" i="3" l="1"/>
  <c r="M144" i="3"/>
  <c r="L144" i="3"/>
  <c r="K144" i="3"/>
  <c r="H144" i="3"/>
  <c r="G144" i="3"/>
  <c r="F144" i="3"/>
  <c r="E144" i="3"/>
  <c r="M148" i="3"/>
  <c r="L148" i="3"/>
  <c r="K148" i="3"/>
  <c r="H148" i="3"/>
  <c r="G148" i="3"/>
  <c r="F148" i="3"/>
  <c r="E148" i="3"/>
  <c r="N146" i="3" l="1"/>
  <c r="M146" i="3"/>
  <c r="L146" i="3"/>
  <c r="K146" i="3"/>
  <c r="J146" i="3"/>
  <c r="H146" i="3"/>
  <c r="G146" i="3"/>
  <c r="F146" i="3"/>
  <c r="E146" i="3"/>
  <c r="M145" i="3"/>
  <c r="L145" i="3"/>
  <c r="K145" i="3"/>
  <c r="H145" i="3"/>
  <c r="G145" i="3"/>
  <c r="F145" i="3"/>
  <c r="E145" i="3"/>
  <c r="M149" i="3"/>
  <c r="L149" i="3"/>
  <c r="K149" i="3"/>
  <c r="H149" i="3"/>
  <c r="G149" i="3"/>
  <c r="F149" i="3"/>
  <c r="E149" i="3"/>
  <c r="J172" i="1" l="1"/>
  <c r="E172" i="1"/>
  <c r="D146" i="3" s="1"/>
  <c r="J130" i="1"/>
  <c r="E130" i="1"/>
  <c r="E40" i="1"/>
  <c r="E39" i="1"/>
  <c r="D148" i="3" s="1"/>
  <c r="J40" i="1"/>
  <c r="P40" i="1" s="1"/>
  <c r="J39" i="1"/>
  <c r="P39" i="1" l="1"/>
  <c r="P130" i="1"/>
  <c r="P172" i="1"/>
  <c r="O146" i="3" s="1"/>
  <c r="I146" i="3"/>
  <c r="N144" i="3"/>
  <c r="J144" i="3"/>
  <c r="N149" i="3"/>
  <c r="J149" i="3"/>
  <c r="F59" i="1"/>
  <c r="E135" i="1" l="1"/>
  <c r="J135" i="1"/>
  <c r="J112" i="1" l="1"/>
  <c r="D173" i="3"/>
  <c r="E112" i="1"/>
  <c r="E282" i="1" s="1"/>
  <c r="P135" i="1"/>
  <c r="J246" i="1"/>
  <c r="J232" i="1" s="1"/>
  <c r="J282" i="1" l="1"/>
  <c r="D170" i="3"/>
  <c r="D138" i="3" s="1"/>
  <c r="D213" i="3" s="1"/>
  <c r="I173" i="3"/>
  <c r="P112" i="1"/>
  <c r="P246" i="1"/>
  <c r="P232" i="1" s="1"/>
  <c r="N164" i="3"/>
  <c r="M164" i="3"/>
  <c r="L164" i="3"/>
  <c r="K164" i="3"/>
  <c r="J164" i="3"/>
  <c r="H164" i="3"/>
  <c r="G164" i="3"/>
  <c r="F164" i="3"/>
  <c r="E164" i="3"/>
  <c r="N110" i="3"/>
  <c r="M110" i="3"/>
  <c r="L110" i="3"/>
  <c r="K110" i="3"/>
  <c r="J110" i="3"/>
  <c r="H110" i="3"/>
  <c r="G110" i="3"/>
  <c r="F110" i="3"/>
  <c r="N98" i="3"/>
  <c r="M98" i="3"/>
  <c r="L98" i="3"/>
  <c r="K98" i="3"/>
  <c r="J98" i="3"/>
  <c r="H98" i="3"/>
  <c r="G98" i="3"/>
  <c r="F98" i="3"/>
  <c r="E98" i="3"/>
  <c r="N96" i="3"/>
  <c r="M96" i="3"/>
  <c r="L96" i="3"/>
  <c r="K96" i="3"/>
  <c r="J96" i="3"/>
  <c r="H96" i="3"/>
  <c r="G96" i="3"/>
  <c r="F96" i="3"/>
  <c r="E96" i="3"/>
  <c r="N87" i="3"/>
  <c r="M87" i="3"/>
  <c r="L87" i="3"/>
  <c r="K87" i="3"/>
  <c r="J87" i="3"/>
  <c r="H87" i="3"/>
  <c r="G87" i="3"/>
  <c r="F87" i="3"/>
  <c r="E87" i="3"/>
  <c r="N85" i="3"/>
  <c r="M85" i="3"/>
  <c r="L85" i="3"/>
  <c r="K85" i="3"/>
  <c r="J85" i="3"/>
  <c r="H85" i="3"/>
  <c r="G85" i="3"/>
  <c r="F85" i="3"/>
  <c r="E85" i="3"/>
  <c r="N81" i="3"/>
  <c r="M81" i="3"/>
  <c r="L81" i="3"/>
  <c r="K81" i="3"/>
  <c r="J81" i="3"/>
  <c r="H81" i="3"/>
  <c r="G81" i="3"/>
  <c r="F81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8" i="3"/>
  <c r="M68" i="3"/>
  <c r="L68" i="3"/>
  <c r="K68" i="3"/>
  <c r="J68" i="3"/>
  <c r="H68" i="3"/>
  <c r="G68" i="3"/>
  <c r="F68" i="3"/>
  <c r="E68" i="3"/>
  <c r="N66" i="3"/>
  <c r="M66" i="3"/>
  <c r="L66" i="3"/>
  <c r="K66" i="3"/>
  <c r="J66" i="3"/>
  <c r="H66" i="3"/>
  <c r="G66" i="3"/>
  <c r="F66" i="3"/>
  <c r="E66" i="3"/>
  <c r="N64" i="3"/>
  <c r="M64" i="3"/>
  <c r="L64" i="3"/>
  <c r="K64" i="3"/>
  <c r="J64" i="3"/>
  <c r="I64" i="3"/>
  <c r="H64" i="3"/>
  <c r="G64" i="3"/>
  <c r="F64" i="3"/>
  <c r="E64" i="3"/>
  <c r="N61" i="3"/>
  <c r="M61" i="3"/>
  <c r="L61" i="3"/>
  <c r="K61" i="3"/>
  <c r="J61" i="3"/>
  <c r="H61" i="3"/>
  <c r="G61" i="3"/>
  <c r="F61" i="3"/>
  <c r="E61" i="3"/>
  <c r="N60" i="3"/>
  <c r="M60" i="3"/>
  <c r="L60" i="3"/>
  <c r="K60" i="3"/>
  <c r="J60" i="3"/>
  <c r="H60" i="3"/>
  <c r="G60" i="3"/>
  <c r="F60" i="3"/>
  <c r="N59" i="3"/>
  <c r="M59" i="3"/>
  <c r="L59" i="3"/>
  <c r="K59" i="3"/>
  <c r="J59" i="3"/>
  <c r="H59" i="3"/>
  <c r="G59" i="3"/>
  <c r="F59" i="3"/>
  <c r="E59" i="3"/>
  <c r="N50" i="3"/>
  <c r="M50" i="3"/>
  <c r="L50" i="3"/>
  <c r="K50" i="3"/>
  <c r="J50" i="3"/>
  <c r="H50" i="3"/>
  <c r="G50" i="3"/>
  <c r="F50" i="3"/>
  <c r="E50" i="3"/>
  <c r="N44" i="3"/>
  <c r="M44" i="3"/>
  <c r="L44" i="3"/>
  <c r="K44" i="3"/>
  <c r="J44" i="3"/>
  <c r="H44" i="3"/>
  <c r="G44" i="3"/>
  <c r="F44" i="3"/>
  <c r="E44" i="3"/>
  <c r="N40" i="3"/>
  <c r="M40" i="3"/>
  <c r="L40" i="3"/>
  <c r="K40" i="3"/>
  <c r="J40" i="3"/>
  <c r="H40" i="3"/>
  <c r="G40" i="3"/>
  <c r="F40" i="3"/>
  <c r="E40" i="3"/>
  <c r="N39" i="3"/>
  <c r="M39" i="3"/>
  <c r="L39" i="3"/>
  <c r="K39" i="3"/>
  <c r="J39" i="3"/>
  <c r="H39" i="3"/>
  <c r="G39" i="3"/>
  <c r="F39" i="3"/>
  <c r="E39" i="3"/>
  <c r="N36" i="3"/>
  <c r="M36" i="3"/>
  <c r="M26" i="3" s="1"/>
  <c r="L36" i="3"/>
  <c r="K36" i="3"/>
  <c r="J36" i="3"/>
  <c r="H36" i="3"/>
  <c r="H26" i="3" s="1"/>
  <c r="G36" i="3"/>
  <c r="F36" i="3"/>
  <c r="N35" i="3"/>
  <c r="M35" i="3"/>
  <c r="L35" i="3"/>
  <c r="K35" i="3"/>
  <c r="J35" i="3"/>
  <c r="H35" i="3"/>
  <c r="G35" i="3"/>
  <c r="F35" i="3"/>
  <c r="E35" i="3"/>
  <c r="N34" i="3"/>
  <c r="M34" i="3"/>
  <c r="L34" i="3"/>
  <c r="K34" i="3"/>
  <c r="J34" i="3"/>
  <c r="H34" i="3"/>
  <c r="G34" i="3"/>
  <c r="F34" i="3"/>
  <c r="E34" i="3"/>
  <c r="N33" i="3"/>
  <c r="N24" i="3" s="1"/>
  <c r="M33" i="3"/>
  <c r="M24" i="3" s="1"/>
  <c r="L33" i="3"/>
  <c r="L24" i="3" s="1"/>
  <c r="K33" i="3"/>
  <c r="K24" i="3" s="1"/>
  <c r="J33" i="3"/>
  <c r="J24" i="3" s="1"/>
  <c r="H33" i="3"/>
  <c r="H24" i="3" s="1"/>
  <c r="G33" i="3"/>
  <c r="G24" i="3" s="1"/>
  <c r="F33" i="3"/>
  <c r="F24" i="3" s="1"/>
  <c r="E33" i="3"/>
  <c r="E24" i="3" s="1"/>
  <c r="N32" i="3"/>
  <c r="M32" i="3"/>
  <c r="L32" i="3"/>
  <c r="K32" i="3"/>
  <c r="J32" i="3"/>
  <c r="H32" i="3"/>
  <c r="G32" i="3"/>
  <c r="F32" i="3"/>
  <c r="E32" i="3"/>
  <c r="N31" i="3"/>
  <c r="M31" i="3"/>
  <c r="L31" i="3"/>
  <c r="K31" i="3"/>
  <c r="J31" i="3"/>
  <c r="H31" i="3"/>
  <c r="G31" i="3"/>
  <c r="F31" i="3"/>
  <c r="E31" i="3"/>
  <c r="E22" i="3" s="1"/>
  <c r="N29" i="3"/>
  <c r="N25" i="3" s="1"/>
  <c r="M29" i="3"/>
  <c r="M25" i="3" s="1"/>
  <c r="L29" i="3"/>
  <c r="L25" i="3" s="1"/>
  <c r="K29" i="3"/>
  <c r="K25" i="3" s="1"/>
  <c r="J29" i="3"/>
  <c r="J25" i="3" s="1"/>
  <c r="H29" i="3"/>
  <c r="G29" i="3"/>
  <c r="F29" i="3"/>
  <c r="E29" i="3"/>
  <c r="J75" i="1"/>
  <c r="E75" i="1"/>
  <c r="J74" i="1"/>
  <c r="J64" i="1" s="1"/>
  <c r="E74" i="1"/>
  <c r="E64" i="1" s="1"/>
  <c r="J73" i="1"/>
  <c r="J72" i="1"/>
  <c r="J62" i="1" s="1"/>
  <c r="E72" i="1"/>
  <c r="E62" i="1" s="1"/>
  <c r="O195" i="1"/>
  <c r="N195" i="1"/>
  <c r="M195" i="1"/>
  <c r="L195" i="1"/>
  <c r="K195" i="1"/>
  <c r="I195" i="1"/>
  <c r="H195" i="1"/>
  <c r="G195" i="1"/>
  <c r="F195" i="1"/>
  <c r="O107" i="1"/>
  <c r="N107" i="1"/>
  <c r="M107" i="1"/>
  <c r="L107" i="1"/>
  <c r="K107" i="1"/>
  <c r="I107" i="1"/>
  <c r="H107" i="1"/>
  <c r="G107" i="1"/>
  <c r="F107" i="1"/>
  <c r="G279" i="1" l="1"/>
  <c r="I279" i="1"/>
  <c r="L279" i="1"/>
  <c r="N279" i="1"/>
  <c r="P282" i="1"/>
  <c r="I170" i="3"/>
  <c r="I138" i="3" s="1"/>
  <c r="I213" i="3" s="1"/>
  <c r="F279" i="1"/>
  <c r="H279" i="1"/>
  <c r="K279" i="1"/>
  <c r="M279" i="1"/>
  <c r="O279" i="1"/>
  <c r="F26" i="3"/>
  <c r="K26" i="3"/>
  <c r="F22" i="3"/>
  <c r="F211" i="3" s="1"/>
  <c r="H22" i="3"/>
  <c r="H211" i="3" s="1"/>
  <c r="K22" i="3"/>
  <c r="K211" i="3" s="1"/>
  <c r="M22" i="3"/>
  <c r="M211" i="3" s="1"/>
  <c r="E211" i="3"/>
  <c r="G22" i="3"/>
  <c r="G211" i="3" s="1"/>
  <c r="J22" i="3"/>
  <c r="J211" i="3" s="1"/>
  <c r="L22" i="3"/>
  <c r="L211" i="3" s="1"/>
  <c r="N22" i="3"/>
  <c r="N211" i="3" s="1"/>
  <c r="I32" i="3"/>
  <c r="F21" i="3"/>
  <c r="H21" i="3"/>
  <c r="K21" i="3"/>
  <c r="M21" i="3"/>
  <c r="E21" i="3"/>
  <c r="G21" i="3"/>
  <c r="J21" i="3"/>
  <c r="L21" i="3"/>
  <c r="N21" i="3"/>
  <c r="O173" i="3"/>
  <c r="E23" i="3"/>
  <c r="G23" i="3"/>
  <c r="F23" i="3"/>
  <c r="H23" i="3"/>
  <c r="K23" i="3"/>
  <c r="M23" i="3"/>
  <c r="E25" i="3"/>
  <c r="G25" i="3"/>
  <c r="F25" i="3"/>
  <c r="H25" i="3"/>
  <c r="I31" i="3"/>
  <c r="I33" i="3"/>
  <c r="I24" i="3" s="1"/>
  <c r="I34" i="3"/>
  <c r="J23" i="3"/>
  <c r="L23" i="3"/>
  <c r="N23" i="3"/>
  <c r="G26" i="3"/>
  <c r="J26" i="3"/>
  <c r="L26" i="3"/>
  <c r="N26" i="3"/>
  <c r="P72" i="1"/>
  <c r="P62" i="1" s="1"/>
  <c r="D31" i="3"/>
  <c r="P73" i="1"/>
  <c r="D32" i="3"/>
  <c r="P74" i="1"/>
  <c r="P64" i="1" s="1"/>
  <c r="D33" i="3"/>
  <c r="D24" i="3" s="1"/>
  <c r="P75" i="1"/>
  <c r="O34" i="3" s="1"/>
  <c r="D34" i="3"/>
  <c r="O170" i="3" l="1"/>
  <c r="O138" i="3" s="1"/>
  <c r="O213" i="3" s="1"/>
  <c r="I22" i="3"/>
  <c r="I211" i="3" s="1"/>
  <c r="D22" i="3"/>
  <c r="D211" i="3" s="1"/>
  <c r="O33" i="3"/>
  <c r="O24" i="3" s="1"/>
  <c r="O32" i="3"/>
  <c r="O31" i="3"/>
  <c r="O196" i="1"/>
  <c r="N196" i="1"/>
  <c r="M196" i="1"/>
  <c r="L196" i="1"/>
  <c r="K196" i="1"/>
  <c r="I196" i="1"/>
  <c r="H196" i="1"/>
  <c r="G196" i="1"/>
  <c r="F196" i="1"/>
  <c r="O22" i="3" l="1"/>
  <c r="O211" i="3" s="1"/>
  <c r="O110" i="1"/>
  <c r="N110" i="1"/>
  <c r="M110" i="1"/>
  <c r="L110" i="1"/>
  <c r="K110" i="1"/>
  <c r="I110" i="1"/>
  <c r="H110" i="1"/>
  <c r="G110" i="1"/>
  <c r="F110" i="1"/>
  <c r="O109" i="1"/>
  <c r="N109" i="1"/>
  <c r="M109" i="1"/>
  <c r="L109" i="1"/>
  <c r="K109" i="1"/>
  <c r="I109" i="1"/>
  <c r="H109" i="1"/>
  <c r="G109" i="1"/>
  <c r="O280" i="1"/>
  <c r="N280" i="1"/>
  <c r="M280" i="1"/>
  <c r="L280" i="1"/>
  <c r="K280" i="1"/>
  <c r="I280" i="1"/>
  <c r="H280" i="1"/>
  <c r="G280" i="1"/>
  <c r="F280" i="1"/>
  <c r="O142" i="1" l="1"/>
  <c r="N142" i="1"/>
  <c r="M142" i="1"/>
  <c r="L142" i="1"/>
  <c r="K142" i="1"/>
  <c r="I142" i="1"/>
  <c r="H142" i="1"/>
  <c r="G142" i="1"/>
  <c r="O111" i="1"/>
  <c r="N111" i="1"/>
  <c r="M111" i="1"/>
  <c r="L111" i="1"/>
  <c r="K111" i="1"/>
  <c r="I111" i="1"/>
  <c r="H111" i="1"/>
  <c r="G111" i="1"/>
  <c r="F111" i="1"/>
  <c r="J117" i="1"/>
  <c r="E117" i="1"/>
  <c r="J116" i="1"/>
  <c r="I60" i="3" s="1"/>
  <c r="J115" i="1"/>
  <c r="I59" i="3" s="1"/>
  <c r="E115" i="1"/>
  <c r="D59" i="3" s="1"/>
  <c r="J122" i="1"/>
  <c r="I66" i="3" s="1"/>
  <c r="E122" i="1"/>
  <c r="D66" i="3" s="1"/>
  <c r="E120" i="1"/>
  <c r="F109" i="1" l="1"/>
  <c r="E60" i="3"/>
  <c r="P120" i="1"/>
  <c r="O64" i="3" s="1"/>
  <c r="D64" i="3"/>
  <c r="J110" i="1"/>
  <c r="I61" i="3"/>
  <c r="E110" i="1"/>
  <c r="D61" i="3"/>
  <c r="E107" i="1"/>
  <c r="J107" i="1"/>
  <c r="E116" i="1"/>
  <c r="P122" i="1"/>
  <c r="O66" i="3" s="1"/>
  <c r="P115" i="1"/>
  <c r="O59" i="3" s="1"/>
  <c r="P117" i="1"/>
  <c r="P110" i="1" l="1"/>
  <c r="O61" i="3"/>
  <c r="P116" i="1"/>
  <c r="O60" i="3" s="1"/>
  <c r="D60" i="3"/>
  <c r="P107" i="1"/>
  <c r="N158" i="3"/>
  <c r="N137" i="3" s="1"/>
  <c r="M158" i="3"/>
  <c r="M137" i="3" s="1"/>
  <c r="L158" i="3"/>
  <c r="L137" i="3" s="1"/>
  <c r="K158" i="3"/>
  <c r="K137" i="3" s="1"/>
  <c r="J158" i="3"/>
  <c r="J137" i="3" s="1"/>
  <c r="H158" i="3"/>
  <c r="H137" i="3" s="1"/>
  <c r="G158" i="3"/>
  <c r="G137" i="3" s="1"/>
  <c r="F158" i="3"/>
  <c r="F137" i="3" s="1"/>
  <c r="E158" i="3"/>
  <c r="E137" i="3" s="1"/>
  <c r="N142" i="3"/>
  <c r="N136" i="3" s="1"/>
  <c r="M142" i="3"/>
  <c r="M136" i="3" s="1"/>
  <c r="L142" i="3"/>
  <c r="L136" i="3" s="1"/>
  <c r="K142" i="3"/>
  <c r="K136" i="3" s="1"/>
  <c r="J142" i="3"/>
  <c r="J136" i="3" s="1"/>
  <c r="H142" i="3"/>
  <c r="H136" i="3" s="1"/>
  <c r="G142" i="3"/>
  <c r="G136" i="3" s="1"/>
  <c r="F142" i="3"/>
  <c r="F136" i="3" s="1"/>
  <c r="E142" i="3"/>
  <c r="E136" i="3" s="1"/>
  <c r="N56" i="3"/>
  <c r="M56" i="3"/>
  <c r="L56" i="3"/>
  <c r="K56" i="3"/>
  <c r="J56" i="3"/>
  <c r="H56" i="3"/>
  <c r="G56" i="3"/>
  <c r="F56" i="3"/>
  <c r="E56" i="3"/>
  <c r="N57" i="3"/>
  <c r="M57" i="3"/>
  <c r="L57" i="3"/>
  <c r="K57" i="3"/>
  <c r="J57" i="3"/>
  <c r="H57" i="3"/>
  <c r="G57" i="3"/>
  <c r="F57" i="3"/>
  <c r="E57" i="3"/>
  <c r="N55" i="3"/>
  <c r="M55" i="3"/>
  <c r="L55" i="3"/>
  <c r="K55" i="3"/>
  <c r="J55" i="3"/>
  <c r="H55" i="3"/>
  <c r="G55" i="3"/>
  <c r="F55" i="3"/>
  <c r="H54" i="3"/>
  <c r="G54" i="3"/>
  <c r="F54" i="3"/>
  <c r="E54" i="3"/>
  <c r="G210" i="3" l="1"/>
  <c r="F210" i="3"/>
  <c r="H210" i="3"/>
  <c r="E210" i="3"/>
  <c r="F77" i="3"/>
  <c r="H77" i="3"/>
  <c r="M77" i="3"/>
  <c r="K77" i="3"/>
  <c r="K54" i="3"/>
  <c r="M54" i="3"/>
  <c r="G77" i="3"/>
  <c r="J77" i="3"/>
  <c r="L77" i="3"/>
  <c r="N77" i="3"/>
  <c r="J54" i="3"/>
  <c r="L54" i="3"/>
  <c r="N54" i="3"/>
  <c r="J216" i="1"/>
  <c r="E216" i="1"/>
  <c r="D164" i="3" s="1"/>
  <c r="J214" i="1"/>
  <c r="J195" i="1" s="1"/>
  <c r="E214" i="1"/>
  <c r="E195" i="1" s="1"/>
  <c r="J171" i="1"/>
  <c r="I110" i="3" s="1"/>
  <c r="J159" i="1"/>
  <c r="I98" i="3" s="1"/>
  <c r="E159" i="1"/>
  <c r="D98" i="3" s="1"/>
  <c r="J157" i="1"/>
  <c r="I96" i="3" s="1"/>
  <c r="E157" i="1"/>
  <c r="D96" i="3" s="1"/>
  <c r="J153" i="1"/>
  <c r="I87" i="3" s="1"/>
  <c r="E153" i="1"/>
  <c r="D87" i="3" s="1"/>
  <c r="J151" i="1"/>
  <c r="I85" i="3" s="1"/>
  <c r="E151" i="1"/>
  <c r="D85" i="3" s="1"/>
  <c r="J147" i="1"/>
  <c r="J127" i="1"/>
  <c r="I71" i="3" s="1"/>
  <c r="E127" i="1"/>
  <c r="D71" i="3" s="1"/>
  <c r="J126" i="1"/>
  <c r="E126" i="1"/>
  <c r="J124" i="1"/>
  <c r="I68" i="3" s="1"/>
  <c r="E124" i="1"/>
  <c r="D68" i="3" s="1"/>
  <c r="J98" i="1"/>
  <c r="E98" i="1"/>
  <c r="J90" i="1"/>
  <c r="J63" i="1" s="1"/>
  <c r="E90" i="1"/>
  <c r="E63" i="1" s="1"/>
  <c r="J84" i="1"/>
  <c r="E84" i="1"/>
  <c r="J81" i="1"/>
  <c r="I40" i="3" s="1"/>
  <c r="E81" i="1"/>
  <c r="D40" i="3" s="1"/>
  <c r="J80" i="1"/>
  <c r="I39" i="3" s="1"/>
  <c r="E80" i="1"/>
  <c r="D39" i="3" s="1"/>
  <c r="J77" i="1"/>
  <c r="F66" i="1"/>
  <c r="J76" i="1"/>
  <c r="J60" i="1" s="1"/>
  <c r="E76" i="1"/>
  <c r="L210" i="3" l="1"/>
  <c r="M210" i="3"/>
  <c r="J210" i="3"/>
  <c r="N210" i="3"/>
  <c r="K210" i="3"/>
  <c r="J66" i="1"/>
  <c r="E60" i="1"/>
  <c r="I155" i="3"/>
  <c r="J61" i="1"/>
  <c r="J279" i="1" s="1"/>
  <c r="D155" i="3"/>
  <c r="D142" i="3" s="1"/>
  <c r="E61" i="1"/>
  <c r="I44" i="3"/>
  <c r="D44" i="3"/>
  <c r="E36" i="3"/>
  <c r="E26" i="3" s="1"/>
  <c r="E147" i="1"/>
  <c r="D81" i="3" s="1"/>
  <c r="E81" i="3"/>
  <c r="E171" i="1"/>
  <c r="P171" i="1" s="1"/>
  <c r="O110" i="3" s="1"/>
  <c r="E110" i="3"/>
  <c r="J142" i="1"/>
  <c r="I81" i="3"/>
  <c r="J196" i="1"/>
  <c r="I164" i="3"/>
  <c r="D35" i="3"/>
  <c r="D50" i="3"/>
  <c r="D23" i="3" s="1"/>
  <c r="E109" i="1"/>
  <c r="D70" i="3"/>
  <c r="I35" i="3"/>
  <c r="I36" i="3"/>
  <c r="I26" i="3" s="1"/>
  <c r="I50" i="3"/>
  <c r="I23" i="3" s="1"/>
  <c r="J109" i="1"/>
  <c r="I70" i="3"/>
  <c r="P216" i="1"/>
  <c r="E196" i="1"/>
  <c r="P214" i="1"/>
  <c r="P195" i="1" s="1"/>
  <c r="E111" i="1"/>
  <c r="J111" i="1"/>
  <c r="E280" i="1"/>
  <c r="J280" i="1"/>
  <c r="E77" i="1"/>
  <c r="E66" i="1" s="1"/>
  <c r="F142" i="1"/>
  <c r="P151" i="1"/>
  <c r="O85" i="3" s="1"/>
  <c r="P153" i="1"/>
  <c r="O87" i="3" s="1"/>
  <c r="P157" i="1"/>
  <c r="O96" i="3" s="1"/>
  <c r="P159" i="1"/>
  <c r="O98" i="3" s="1"/>
  <c r="P124" i="1"/>
  <c r="O68" i="3" s="1"/>
  <c r="P126" i="1"/>
  <c r="P127" i="1"/>
  <c r="O71" i="3" s="1"/>
  <c r="P80" i="1"/>
  <c r="O39" i="3" s="1"/>
  <c r="P81" i="1"/>
  <c r="O40" i="3" s="1"/>
  <c r="P84" i="1"/>
  <c r="P90" i="1"/>
  <c r="P63" i="1" s="1"/>
  <c r="P98" i="1"/>
  <c r="P61" i="1" s="1"/>
  <c r="P76" i="1"/>
  <c r="E279" i="1" l="1"/>
  <c r="I21" i="3"/>
  <c r="D110" i="3"/>
  <c r="P60" i="1"/>
  <c r="P279" i="1" s="1"/>
  <c r="P147" i="1"/>
  <c r="O81" i="3" s="1"/>
  <c r="D21" i="3"/>
  <c r="O35" i="3"/>
  <c r="O155" i="3"/>
  <c r="E142" i="1"/>
  <c r="O44" i="3"/>
  <c r="P196" i="1"/>
  <c r="O164" i="3"/>
  <c r="P109" i="1"/>
  <c r="O70" i="3"/>
  <c r="O50" i="3"/>
  <c r="O23" i="3" s="1"/>
  <c r="D36" i="3"/>
  <c r="D26" i="3" s="1"/>
  <c r="P77" i="1"/>
  <c r="P66" i="1" s="1"/>
  <c r="P280" i="1"/>
  <c r="P111" i="1"/>
  <c r="J70" i="1"/>
  <c r="J65" i="1" s="1"/>
  <c r="E70" i="1"/>
  <c r="E65" i="1" s="1"/>
  <c r="P142" i="1" l="1"/>
  <c r="O21" i="3"/>
  <c r="I29" i="3"/>
  <c r="I25" i="3" s="1"/>
  <c r="D29" i="3"/>
  <c r="D25" i="3" s="1"/>
  <c r="O36" i="3"/>
  <c r="O26" i="3" s="1"/>
  <c r="P70" i="1"/>
  <c r="P65" i="1" s="1"/>
  <c r="C186" i="3"/>
  <c r="N189" i="3"/>
  <c r="N186" i="3" s="1"/>
  <c r="N184" i="3" s="1"/>
  <c r="N212" i="3" s="1"/>
  <c r="M189" i="3"/>
  <c r="M186" i="3" s="1"/>
  <c r="M184" i="3" s="1"/>
  <c r="M212" i="3" s="1"/>
  <c r="L189" i="3"/>
  <c r="L186" i="3" s="1"/>
  <c r="L184" i="3" s="1"/>
  <c r="L212" i="3" s="1"/>
  <c r="K189" i="3"/>
  <c r="K186" i="3" s="1"/>
  <c r="K184" i="3" s="1"/>
  <c r="K212" i="3" s="1"/>
  <c r="J189" i="3"/>
  <c r="J186" i="3" s="1"/>
  <c r="J184" i="3" s="1"/>
  <c r="J212" i="3" s="1"/>
  <c r="H189" i="3"/>
  <c r="H186" i="3" s="1"/>
  <c r="H184" i="3" s="1"/>
  <c r="H212" i="3" s="1"/>
  <c r="G189" i="3"/>
  <c r="G186" i="3" s="1"/>
  <c r="G184" i="3" s="1"/>
  <c r="G212" i="3" s="1"/>
  <c r="F189" i="3"/>
  <c r="F186" i="3" s="1"/>
  <c r="F184" i="3" s="1"/>
  <c r="F212" i="3" s="1"/>
  <c r="E189" i="3"/>
  <c r="E186" i="3" s="1"/>
  <c r="E184" i="3" s="1"/>
  <c r="D53" i="1"/>
  <c r="O16" i="1"/>
  <c r="O281" i="1" s="1"/>
  <c r="N16" i="1"/>
  <c r="N281" i="1" s="1"/>
  <c r="M16" i="1"/>
  <c r="M281" i="1" s="1"/>
  <c r="L16" i="1"/>
  <c r="L281" i="1" s="1"/>
  <c r="K16" i="1"/>
  <c r="K281" i="1" s="1"/>
  <c r="I16" i="1"/>
  <c r="I281" i="1" s="1"/>
  <c r="H16" i="1"/>
  <c r="H281" i="1" s="1"/>
  <c r="G16" i="1"/>
  <c r="G281" i="1" s="1"/>
  <c r="F16" i="1"/>
  <c r="F281" i="1" s="1"/>
  <c r="J53" i="1"/>
  <c r="J16" i="1" s="1"/>
  <c r="J281" i="1" s="1"/>
  <c r="E53" i="1"/>
  <c r="E16" i="1" s="1"/>
  <c r="E281" i="1" s="1"/>
  <c r="O29" i="3" l="1"/>
  <c r="O25" i="3" s="1"/>
  <c r="I189" i="3"/>
  <c r="I186" i="3" s="1"/>
  <c r="I184" i="3" s="1"/>
  <c r="P53" i="1"/>
  <c r="D189" i="3"/>
  <c r="D186" i="3" s="1"/>
  <c r="D184" i="3" s="1"/>
  <c r="P16" i="1" l="1"/>
  <c r="P281" i="1" s="1"/>
  <c r="O189" i="3"/>
  <c r="O186" i="3" s="1"/>
  <c r="O184" i="3" s="1"/>
  <c r="E129" i="1" l="1"/>
  <c r="J57" i="1"/>
  <c r="E57" i="1"/>
  <c r="P57" i="1" l="1"/>
  <c r="J210" i="1" l="1"/>
  <c r="I150" i="3" s="1"/>
  <c r="E210" i="1"/>
  <c r="D150" i="3" s="1"/>
  <c r="C210" i="1"/>
  <c r="P210" i="1" l="1"/>
  <c r="O150" i="3" s="1"/>
  <c r="I194" i="1"/>
  <c r="J148" i="3" l="1"/>
  <c r="G194" i="1"/>
  <c r="G175" i="1"/>
  <c r="J96" i="1"/>
  <c r="E96" i="1"/>
  <c r="D96" i="1"/>
  <c r="C96" i="1"/>
  <c r="E15" i="3" l="1"/>
  <c r="F175" i="1"/>
  <c r="P96" i="1"/>
  <c r="E187" i="3" l="1"/>
  <c r="F187" i="3"/>
  <c r="G187" i="3"/>
  <c r="H187" i="3"/>
  <c r="J187" i="3"/>
  <c r="K187" i="3"/>
  <c r="L187" i="3"/>
  <c r="M187" i="3"/>
  <c r="N187" i="3"/>
  <c r="J223" i="1"/>
  <c r="E223" i="1"/>
  <c r="C223" i="1"/>
  <c r="D223" i="1"/>
  <c r="B223" i="1"/>
  <c r="P223" i="1" l="1"/>
  <c r="E191" i="3" l="1"/>
  <c r="F191" i="3"/>
  <c r="G191" i="3"/>
  <c r="H191" i="3"/>
  <c r="J191" i="3"/>
  <c r="K191" i="3"/>
  <c r="L191" i="3"/>
  <c r="M191" i="3"/>
  <c r="N191" i="3"/>
  <c r="J224" i="1"/>
  <c r="E224" i="1"/>
  <c r="C224" i="1"/>
  <c r="D224" i="1"/>
  <c r="B224" i="1"/>
  <c r="P224" i="1" l="1"/>
  <c r="E161" i="3" l="1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42" i="1"/>
  <c r="E43" i="1"/>
  <c r="J41" i="1"/>
  <c r="J42" i="1"/>
  <c r="I161" i="3" s="1"/>
  <c r="J43" i="1"/>
  <c r="I162" i="3" s="1"/>
  <c r="C42" i="1"/>
  <c r="D42" i="1"/>
  <c r="D43" i="1"/>
  <c r="B43" i="1"/>
  <c r="B42" i="1"/>
  <c r="D162" i="3" l="1"/>
  <c r="P43" i="1"/>
  <c r="O162" i="3" s="1"/>
  <c r="P42" i="1"/>
  <c r="O161" i="3" s="1"/>
  <c r="D161" i="3"/>
  <c r="N145" i="3" l="1"/>
  <c r="K231" i="1"/>
  <c r="J145" i="3" l="1"/>
  <c r="G59" i="1" l="1"/>
  <c r="E163" i="3" l="1"/>
  <c r="F163" i="3"/>
  <c r="G163" i="3"/>
  <c r="H163" i="3"/>
  <c r="J163" i="3"/>
  <c r="K163" i="3"/>
  <c r="L163" i="3"/>
  <c r="M163" i="3"/>
  <c r="N163" i="3"/>
  <c r="J215" i="1"/>
  <c r="I163" i="3" s="1"/>
  <c r="E215" i="1"/>
  <c r="D215" i="1"/>
  <c r="B215" i="1"/>
  <c r="P215" i="1" l="1"/>
  <c r="O163" i="3" s="1"/>
  <c r="D163" i="3"/>
  <c r="N152" i="3"/>
  <c r="M152" i="3"/>
  <c r="L152" i="3"/>
  <c r="K152" i="3"/>
  <c r="J152" i="3"/>
  <c r="H152" i="3"/>
  <c r="G152" i="3"/>
  <c r="F152" i="3"/>
  <c r="E152" i="3"/>
  <c r="J131" i="1"/>
  <c r="E131" i="1"/>
  <c r="D131" i="1"/>
  <c r="C131" i="1"/>
  <c r="B131" i="1"/>
  <c r="D242" i="1"/>
  <c r="C242" i="1"/>
  <c r="B242" i="1"/>
  <c r="D211" i="1"/>
  <c r="C211" i="1"/>
  <c r="B211" i="1"/>
  <c r="P131" i="1" l="1"/>
  <c r="J242" i="1"/>
  <c r="E242" i="1"/>
  <c r="J211" i="1"/>
  <c r="E211" i="1"/>
  <c r="F194" i="1"/>
  <c r="D152" i="3" l="1"/>
  <c r="P242" i="1"/>
  <c r="I152" i="3"/>
  <c r="P211" i="1"/>
  <c r="O152" i="3" s="1"/>
  <c r="O231" i="1" l="1"/>
  <c r="K258" i="1" l="1"/>
  <c r="J247" i="1" l="1"/>
  <c r="E247" i="1"/>
  <c r="L194" i="1"/>
  <c r="E213" i="1"/>
  <c r="J154" i="3" l="1"/>
  <c r="J213" i="1"/>
  <c r="P213" i="1" s="1"/>
  <c r="N154" i="3"/>
  <c r="P247" i="1"/>
  <c r="E104" i="1"/>
  <c r="D208" i="3" s="1"/>
  <c r="J104" i="1"/>
  <c r="I208" i="3" s="1"/>
  <c r="L59" i="1"/>
  <c r="O59" i="1"/>
  <c r="K59" i="1"/>
  <c r="P104" i="1" l="1"/>
  <c r="O208" i="3" s="1"/>
  <c r="E97" i="1" l="1"/>
  <c r="J97" i="1" l="1"/>
  <c r="P97" i="1" l="1"/>
  <c r="J243" i="1"/>
  <c r="I154" i="3" s="1"/>
  <c r="E243" i="1"/>
  <c r="D154" i="3" s="1"/>
  <c r="P243" i="1" l="1"/>
  <c r="O154" i="3" s="1"/>
  <c r="G231" i="1" l="1"/>
  <c r="F15" i="3" l="1"/>
  <c r="N182" i="3"/>
  <c r="N181" i="3" s="1"/>
  <c r="M182" i="3"/>
  <c r="M181" i="3" s="1"/>
  <c r="L182" i="3"/>
  <c r="L181" i="3" s="1"/>
  <c r="K182" i="3"/>
  <c r="K181" i="3" s="1"/>
  <c r="J182" i="3"/>
  <c r="J181" i="3" s="1"/>
  <c r="H182" i="3"/>
  <c r="H181" i="3" s="1"/>
  <c r="G182" i="3"/>
  <c r="G181" i="3" s="1"/>
  <c r="F182" i="3"/>
  <c r="F181" i="3" s="1"/>
  <c r="E182" i="3"/>
  <c r="E181" i="3" s="1"/>
  <c r="J136" i="1"/>
  <c r="I182" i="3" s="1"/>
  <c r="I181" i="3" s="1"/>
  <c r="E136" i="1"/>
  <c r="D182" i="3" s="1"/>
  <c r="D181" i="3" s="1"/>
  <c r="P136" i="1" l="1"/>
  <c r="D145" i="1"/>
  <c r="O182" i="3" l="1"/>
  <c r="O181" i="3" s="1"/>
  <c r="D239" i="1" l="1"/>
  <c r="B239" i="1"/>
  <c r="J239" i="1"/>
  <c r="I148" i="3" s="1"/>
  <c r="P239" i="1" l="1"/>
  <c r="O148" i="3" s="1"/>
  <c r="D173" i="1" l="1"/>
  <c r="F180" i="3"/>
  <c r="G180" i="3"/>
  <c r="H180" i="3"/>
  <c r="J180" i="3"/>
  <c r="K180" i="3"/>
  <c r="L180" i="3"/>
  <c r="M180" i="3"/>
  <c r="N180" i="3"/>
  <c r="F134" i="3"/>
  <c r="G134" i="3"/>
  <c r="H134" i="3"/>
  <c r="J134" i="3"/>
  <c r="K134" i="3"/>
  <c r="L134" i="3"/>
  <c r="M134" i="3"/>
  <c r="N134" i="3"/>
  <c r="G269" i="1"/>
  <c r="H269" i="1"/>
  <c r="I269" i="1"/>
  <c r="K269" i="1"/>
  <c r="L269" i="1"/>
  <c r="M269" i="1"/>
  <c r="N269" i="1"/>
  <c r="O269" i="1"/>
  <c r="G258" i="1"/>
  <c r="H258" i="1"/>
  <c r="L258" i="1"/>
  <c r="M258" i="1"/>
  <c r="N258" i="1"/>
  <c r="O258" i="1"/>
  <c r="G105" i="1"/>
  <c r="H105" i="1"/>
  <c r="I105" i="1"/>
  <c r="L105" i="1"/>
  <c r="M105" i="1"/>
  <c r="N105" i="1"/>
  <c r="N207" i="3" l="1"/>
  <c r="J207" i="3"/>
  <c r="K194" i="1" l="1"/>
  <c r="O194" i="1"/>
  <c r="I258" i="1"/>
  <c r="E180" i="3" l="1"/>
  <c r="F258" i="1" l="1"/>
  <c r="F105" i="1"/>
  <c r="D226" i="1" l="1"/>
  <c r="F269" i="1" l="1"/>
  <c r="O105" i="1" l="1"/>
  <c r="K105" i="1"/>
  <c r="E194" i="3"/>
  <c r="F194" i="3"/>
  <c r="G194" i="3"/>
  <c r="H194" i="3"/>
  <c r="J194" i="3"/>
  <c r="K194" i="3"/>
  <c r="L194" i="3"/>
  <c r="M194" i="3"/>
  <c r="N194" i="3"/>
  <c r="J192" i="1"/>
  <c r="E192" i="1"/>
  <c r="C192" i="1"/>
  <c r="D192" i="1"/>
  <c r="B192" i="1"/>
  <c r="P192" i="1" l="1"/>
  <c r="E17" i="3"/>
  <c r="E13" i="3" s="1"/>
  <c r="F17" i="3"/>
  <c r="F13" i="3" s="1"/>
  <c r="G17" i="3"/>
  <c r="G13" i="3" s="1"/>
  <c r="H17" i="3"/>
  <c r="H13" i="3" s="1"/>
  <c r="J17" i="3"/>
  <c r="J13" i="3" s="1"/>
  <c r="K17" i="3"/>
  <c r="K13" i="3" s="1"/>
  <c r="L17" i="3"/>
  <c r="L13" i="3" s="1"/>
  <c r="M17" i="3"/>
  <c r="M13" i="3" s="1"/>
  <c r="N17" i="3"/>
  <c r="N13" i="3" s="1"/>
  <c r="E28" i="3"/>
  <c r="F28" i="3"/>
  <c r="G28" i="3"/>
  <c r="H28" i="3"/>
  <c r="K28" i="3"/>
  <c r="L28" i="3"/>
  <c r="M28" i="3"/>
  <c r="N28" i="3"/>
  <c r="E30" i="3"/>
  <c r="F30" i="3"/>
  <c r="G30" i="3"/>
  <c r="H30" i="3"/>
  <c r="K30" i="3"/>
  <c r="L30" i="3"/>
  <c r="M30" i="3"/>
  <c r="E37" i="3"/>
  <c r="F37" i="3"/>
  <c r="G37" i="3"/>
  <c r="H37" i="3"/>
  <c r="J37" i="3"/>
  <c r="K37" i="3"/>
  <c r="L37" i="3"/>
  <c r="M37" i="3"/>
  <c r="N37" i="3"/>
  <c r="E41" i="3"/>
  <c r="F41" i="3"/>
  <c r="G41" i="3"/>
  <c r="H41" i="3"/>
  <c r="J41" i="3"/>
  <c r="K41" i="3"/>
  <c r="L41" i="3"/>
  <c r="M41" i="3"/>
  <c r="N41" i="3"/>
  <c r="E42" i="3"/>
  <c r="F42" i="3"/>
  <c r="G42" i="3"/>
  <c r="H42" i="3"/>
  <c r="J42" i="3"/>
  <c r="K42" i="3"/>
  <c r="L42" i="3"/>
  <c r="M42" i="3"/>
  <c r="E43" i="3"/>
  <c r="F43" i="3"/>
  <c r="G43" i="3"/>
  <c r="H43" i="3"/>
  <c r="J43" i="3"/>
  <c r="K43" i="3"/>
  <c r="L43" i="3"/>
  <c r="M43" i="3"/>
  <c r="N43" i="3"/>
  <c r="E46" i="3"/>
  <c r="F46" i="3"/>
  <c r="G46" i="3"/>
  <c r="H46" i="3"/>
  <c r="J46" i="3"/>
  <c r="K46" i="3"/>
  <c r="L46" i="3"/>
  <c r="M46" i="3"/>
  <c r="N46" i="3"/>
  <c r="E47" i="3"/>
  <c r="F47" i="3"/>
  <c r="G47" i="3"/>
  <c r="H47" i="3"/>
  <c r="J47" i="3"/>
  <c r="K47" i="3"/>
  <c r="L47" i="3"/>
  <c r="M47" i="3"/>
  <c r="N47" i="3"/>
  <c r="E48" i="3"/>
  <c r="F48" i="3"/>
  <c r="G48" i="3"/>
  <c r="H48" i="3"/>
  <c r="J48" i="3"/>
  <c r="K48" i="3"/>
  <c r="L48" i="3"/>
  <c r="M48" i="3"/>
  <c r="N48" i="3"/>
  <c r="E49" i="3"/>
  <c r="F49" i="3"/>
  <c r="G49" i="3"/>
  <c r="H49" i="3"/>
  <c r="J49" i="3"/>
  <c r="K49" i="3"/>
  <c r="L49" i="3"/>
  <c r="M49" i="3"/>
  <c r="N49" i="3"/>
  <c r="E58" i="3"/>
  <c r="F58" i="3"/>
  <c r="G58" i="3"/>
  <c r="H58" i="3"/>
  <c r="J58" i="3"/>
  <c r="K58" i="3"/>
  <c r="L58" i="3"/>
  <c r="M58" i="3"/>
  <c r="N58" i="3"/>
  <c r="E63" i="3"/>
  <c r="F63" i="3"/>
  <c r="G63" i="3"/>
  <c r="H63" i="3"/>
  <c r="J63" i="3"/>
  <c r="K63" i="3"/>
  <c r="L63" i="3"/>
  <c r="M63" i="3"/>
  <c r="N63" i="3"/>
  <c r="E65" i="3"/>
  <c r="F65" i="3"/>
  <c r="G65" i="3"/>
  <c r="H65" i="3"/>
  <c r="J65" i="3"/>
  <c r="K65" i="3"/>
  <c r="L65" i="3"/>
  <c r="M65" i="3"/>
  <c r="N65" i="3"/>
  <c r="E67" i="3"/>
  <c r="F67" i="3"/>
  <c r="G67" i="3"/>
  <c r="H67" i="3"/>
  <c r="J67" i="3"/>
  <c r="K67" i="3"/>
  <c r="L67" i="3"/>
  <c r="M67" i="3"/>
  <c r="N67" i="3"/>
  <c r="E69" i="3"/>
  <c r="F69" i="3"/>
  <c r="G69" i="3"/>
  <c r="H69" i="3"/>
  <c r="J69" i="3"/>
  <c r="K69" i="3"/>
  <c r="L69" i="3"/>
  <c r="M69" i="3"/>
  <c r="N69" i="3"/>
  <c r="E72" i="3"/>
  <c r="F72" i="3"/>
  <c r="G72" i="3"/>
  <c r="H72" i="3"/>
  <c r="J72" i="3"/>
  <c r="K72" i="3"/>
  <c r="L72" i="3"/>
  <c r="M72" i="3"/>
  <c r="N72" i="3"/>
  <c r="E73" i="3"/>
  <c r="F73" i="3"/>
  <c r="G73" i="3"/>
  <c r="H73" i="3"/>
  <c r="J73" i="3"/>
  <c r="K73" i="3"/>
  <c r="L73" i="3"/>
  <c r="M73" i="3"/>
  <c r="N73" i="3"/>
  <c r="E78" i="3"/>
  <c r="F78" i="3"/>
  <c r="G78" i="3"/>
  <c r="H78" i="3"/>
  <c r="K78" i="3"/>
  <c r="L78" i="3"/>
  <c r="M78" i="3"/>
  <c r="E79" i="3"/>
  <c r="F79" i="3"/>
  <c r="G79" i="3"/>
  <c r="H79" i="3"/>
  <c r="J79" i="3"/>
  <c r="K79" i="3"/>
  <c r="L79" i="3"/>
  <c r="M79" i="3"/>
  <c r="N79" i="3"/>
  <c r="E80" i="3"/>
  <c r="F80" i="3"/>
  <c r="G80" i="3"/>
  <c r="H80" i="3"/>
  <c r="J80" i="3"/>
  <c r="K80" i="3"/>
  <c r="L80" i="3"/>
  <c r="M80" i="3"/>
  <c r="N80" i="3"/>
  <c r="E82" i="3"/>
  <c r="F82" i="3"/>
  <c r="G82" i="3"/>
  <c r="H82" i="3"/>
  <c r="J82" i="3"/>
  <c r="K82" i="3"/>
  <c r="L82" i="3"/>
  <c r="M82" i="3"/>
  <c r="N82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6" i="3"/>
  <c r="F86" i="3"/>
  <c r="G86" i="3"/>
  <c r="H86" i="3"/>
  <c r="J86" i="3"/>
  <c r="K86" i="3"/>
  <c r="L86" i="3"/>
  <c r="M86" i="3"/>
  <c r="N86" i="3"/>
  <c r="E88" i="3"/>
  <c r="F88" i="3"/>
  <c r="G88" i="3"/>
  <c r="H88" i="3"/>
  <c r="J88" i="3"/>
  <c r="K88" i="3"/>
  <c r="L88" i="3"/>
  <c r="M88" i="3"/>
  <c r="N88" i="3"/>
  <c r="E89" i="3"/>
  <c r="F89" i="3"/>
  <c r="G89" i="3"/>
  <c r="H89" i="3"/>
  <c r="J89" i="3"/>
  <c r="K89" i="3"/>
  <c r="L89" i="3"/>
  <c r="M89" i="3"/>
  <c r="N89" i="3"/>
  <c r="E90" i="3"/>
  <c r="F90" i="3"/>
  <c r="G90" i="3"/>
  <c r="H90" i="3"/>
  <c r="J90" i="3"/>
  <c r="K90" i="3"/>
  <c r="L90" i="3"/>
  <c r="M90" i="3"/>
  <c r="N90" i="3"/>
  <c r="E91" i="3"/>
  <c r="F91" i="3"/>
  <c r="G91" i="3"/>
  <c r="H91" i="3"/>
  <c r="J91" i="3"/>
  <c r="K91" i="3"/>
  <c r="L91" i="3"/>
  <c r="M91" i="3"/>
  <c r="N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97" i="3"/>
  <c r="F97" i="3"/>
  <c r="G97" i="3"/>
  <c r="H97" i="3"/>
  <c r="J97" i="3"/>
  <c r="K97" i="3"/>
  <c r="L97" i="3"/>
  <c r="M97" i="3"/>
  <c r="N97" i="3"/>
  <c r="F99" i="3"/>
  <c r="G99" i="3"/>
  <c r="H99" i="3"/>
  <c r="J99" i="3"/>
  <c r="K99" i="3"/>
  <c r="L99" i="3"/>
  <c r="M99" i="3"/>
  <c r="N99" i="3"/>
  <c r="E100" i="3"/>
  <c r="F100" i="3"/>
  <c r="G100" i="3"/>
  <c r="H100" i="3"/>
  <c r="J100" i="3"/>
  <c r="K100" i="3"/>
  <c r="L100" i="3"/>
  <c r="M100" i="3"/>
  <c r="N100" i="3"/>
  <c r="E101" i="3"/>
  <c r="F101" i="3"/>
  <c r="G101" i="3"/>
  <c r="H101" i="3"/>
  <c r="J101" i="3"/>
  <c r="K101" i="3"/>
  <c r="L101" i="3"/>
  <c r="M101" i="3"/>
  <c r="N101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08" i="3"/>
  <c r="F108" i="3"/>
  <c r="G108" i="3"/>
  <c r="H108" i="3"/>
  <c r="J108" i="3"/>
  <c r="K108" i="3"/>
  <c r="L108" i="3"/>
  <c r="M108" i="3"/>
  <c r="N108" i="3"/>
  <c r="E109" i="3"/>
  <c r="F109" i="3"/>
  <c r="G109" i="3"/>
  <c r="H109" i="3"/>
  <c r="J109" i="3"/>
  <c r="K109" i="3"/>
  <c r="L109" i="3"/>
  <c r="M109" i="3"/>
  <c r="N109" i="3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3" i="3"/>
  <c r="F133" i="3"/>
  <c r="G133" i="3"/>
  <c r="H133" i="3"/>
  <c r="J133" i="3"/>
  <c r="K133" i="3"/>
  <c r="L133" i="3"/>
  <c r="M133" i="3"/>
  <c r="N133" i="3"/>
  <c r="E140" i="3"/>
  <c r="E139" i="3" s="1"/>
  <c r="F140" i="3"/>
  <c r="F139" i="3" s="1"/>
  <c r="G140" i="3"/>
  <c r="G139" i="3" s="1"/>
  <c r="H140" i="3"/>
  <c r="H139" i="3" s="1"/>
  <c r="J140" i="3"/>
  <c r="J139" i="3" s="1"/>
  <c r="K140" i="3"/>
  <c r="K139" i="3" s="1"/>
  <c r="L140" i="3"/>
  <c r="L139" i="3" s="1"/>
  <c r="M140" i="3"/>
  <c r="M139" i="3" s="1"/>
  <c r="N140" i="3"/>
  <c r="N139" i="3" s="1"/>
  <c r="E143" i="3"/>
  <c r="F143" i="3"/>
  <c r="G143" i="3"/>
  <c r="H143" i="3"/>
  <c r="J143" i="3"/>
  <c r="K143" i="3"/>
  <c r="L143" i="3"/>
  <c r="M143" i="3"/>
  <c r="N143" i="3"/>
  <c r="E153" i="3"/>
  <c r="F153" i="3"/>
  <c r="G153" i="3"/>
  <c r="H153" i="3"/>
  <c r="J153" i="3"/>
  <c r="K153" i="3"/>
  <c r="L153" i="3"/>
  <c r="M153" i="3"/>
  <c r="N153" i="3"/>
  <c r="E160" i="3"/>
  <c r="E157" i="3" s="1"/>
  <c r="F160" i="3"/>
  <c r="F157" i="3" s="1"/>
  <c r="G160" i="3"/>
  <c r="G157" i="3" s="1"/>
  <c r="H160" i="3"/>
  <c r="H157" i="3" s="1"/>
  <c r="J160" i="3"/>
  <c r="J157" i="3" s="1"/>
  <c r="K160" i="3"/>
  <c r="K157" i="3" s="1"/>
  <c r="L160" i="3"/>
  <c r="L157" i="3" s="1"/>
  <c r="M160" i="3"/>
  <c r="M157" i="3" s="1"/>
  <c r="N160" i="3"/>
  <c r="N157" i="3" s="1"/>
  <c r="E167" i="3"/>
  <c r="F167" i="3"/>
  <c r="G167" i="3"/>
  <c r="H167" i="3"/>
  <c r="J167" i="3"/>
  <c r="K167" i="3"/>
  <c r="L167" i="3"/>
  <c r="M167" i="3"/>
  <c r="N167" i="3"/>
  <c r="E171" i="3"/>
  <c r="F171" i="3"/>
  <c r="G171" i="3"/>
  <c r="H171" i="3"/>
  <c r="J171" i="3"/>
  <c r="K171" i="3"/>
  <c r="L171" i="3"/>
  <c r="M171" i="3"/>
  <c r="N171" i="3"/>
  <c r="E172" i="3"/>
  <c r="F172" i="3"/>
  <c r="G172" i="3"/>
  <c r="H172" i="3"/>
  <c r="J172" i="3"/>
  <c r="K172" i="3"/>
  <c r="L172" i="3"/>
  <c r="M172" i="3"/>
  <c r="E174" i="3"/>
  <c r="F174" i="3"/>
  <c r="G174" i="3"/>
  <c r="H174" i="3"/>
  <c r="J174" i="3"/>
  <c r="K174" i="3"/>
  <c r="L174" i="3"/>
  <c r="M174" i="3"/>
  <c r="N174" i="3"/>
  <c r="E175" i="3"/>
  <c r="F175" i="3"/>
  <c r="G175" i="3"/>
  <c r="H175" i="3"/>
  <c r="J175" i="3"/>
  <c r="K175" i="3"/>
  <c r="L175" i="3"/>
  <c r="M175" i="3"/>
  <c r="N175" i="3"/>
  <c r="E176" i="3"/>
  <c r="F176" i="3"/>
  <c r="G176" i="3"/>
  <c r="H176" i="3"/>
  <c r="J176" i="3"/>
  <c r="K176" i="3"/>
  <c r="L176" i="3"/>
  <c r="M176" i="3"/>
  <c r="N176" i="3"/>
  <c r="F178" i="3"/>
  <c r="G178" i="3"/>
  <c r="H178" i="3"/>
  <c r="J178" i="3"/>
  <c r="K178" i="3"/>
  <c r="L178" i="3"/>
  <c r="M178" i="3"/>
  <c r="N178" i="3"/>
  <c r="E188" i="3"/>
  <c r="F188" i="3"/>
  <c r="G188" i="3"/>
  <c r="H188" i="3"/>
  <c r="J188" i="3"/>
  <c r="K188" i="3"/>
  <c r="L188" i="3"/>
  <c r="M188" i="3"/>
  <c r="N188" i="3"/>
  <c r="E190" i="3"/>
  <c r="F190" i="3"/>
  <c r="G190" i="3"/>
  <c r="H190" i="3"/>
  <c r="J190" i="3"/>
  <c r="K190" i="3"/>
  <c r="L190" i="3"/>
  <c r="M190" i="3"/>
  <c r="N190" i="3"/>
  <c r="E193" i="3"/>
  <c r="E192" i="3" s="1"/>
  <c r="F193" i="3"/>
  <c r="F192" i="3" s="1"/>
  <c r="G193" i="3"/>
  <c r="H193" i="3"/>
  <c r="J193" i="3"/>
  <c r="K193" i="3"/>
  <c r="K192" i="3" s="1"/>
  <c r="L193" i="3"/>
  <c r="M193" i="3"/>
  <c r="M192" i="3" s="1"/>
  <c r="N193" i="3"/>
  <c r="E196" i="3"/>
  <c r="E195" i="3" s="1"/>
  <c r="F196" i="3"/>
  <c r="F195" i="3" s="1"/>
  <c r="G196" i="3"/>
  <c r="G195" i="3" s="1"/>
  <c r="H196" i="3"/>
  <c r="H195" i="3" s="1"/>
  <c r="J196" i="3"/>
  <c r="J195" i="3" s="1"/>
  <c r="K196" i="3"/>
  <c r="K195" i="3" s="1"/>
  <c r="L196" i="3"/>
  <c r="L195" i="3" s="1"/>
  <c r="M196" i="3"/>
  <c r="M195" i="3" s="1"/>
  <c r="N196" i="3"/>
  <c r="N195" i="3" s="1"/>
  <c r="E197" i="3"/>
  <c r="F197" i="3"/>
  <c r="G197" i="3"/>
  <c r="H197" i="3"/>
  <c r="J197" i="3"/>
  <c r="K197" i="3"/>
  <c r="L197" i="3"/>
  <c r="M197" i="3"/>
  <c r="N197" i="3"/>
  <c r="D198" i="3"/>
  <c r="E198" i="3"/>
  <c r="F198" i="3"/>
  <c r="G198" i="3"/>
  <c r="H198" i="3"/>
  <c r="J198" i="3"/>
  <c r="K198" i="3"/>
  <c r="L198" i="3"/>
  <c r="M198" i="3"/>
  <c r="N198" i="3"/>
  <c r="E201" i="3"/>
  <c r="E200" i="3" s="1"/>
  <c r="F201" i="3"/>
  <c r="F200" i="3" s="1"/>
  <c r="G201" i="3"/>
  <c r="G200" i="3" s="1"/>
  <c r="H201" i="3"/>
  <c r="H200" i="3" s="1"/>
  <c r="J201" i="3"/>
  <c r="J200" i="3" s="1"/>
  <c r="K201" i="3"/>
  <c r="K200" i="3" s="1"/>
  <c r="L201" i="3"/>
  <c r="L200" i="3" s="1"/>
  <c r="M201" i="3"/>
  <c r="M200" i="3" s="1"/>
  <c r="N201" i="3"/>
  <c r="N200" i="3" s="1"/>
  <c r="E206" i="3"/>
  <c r="F206" i="3"/>
  <c r="G206" i="3"/>
  <c r="H206" i="3"/>
  <c r="J206" i="3"/>
  <c r="K206" i="3"/>
  <c r="L206" i="3"/>
  <c r="M206" i="3"/>
  <c r="N206" i="3"/>
  <c r="J69" i="1"/>
  <c r="J271" i="1"/>
  <c r="J272" i="1"/>
  <c r="J273" i="1"/>
  <c r="I193" i="3" s="1"/>
  <c r="J274" i="1"/>
  <c r="J275" i="1"/>
  <c r="I197" i="3" s="1"/>
  <c r="J276" i="1"/>
  <c r="I198" i="3" s="1"/>
  <c r="J277" i="1"/>
  <c r="I201" i="3" s="1"/>
  <c r="I200" i="3" s="1"/>
  <c r="J270" i="1"/>
  <c r="J260" i="1"/>
  <c r="I140" i="3" s="1"/>
  <c r="I139" i="3" s="1"/>
  <c r="J261" i="1"/>
  <c r="J262" i="1"/>
  <c r="I174" i="3" s="1"/>
  <c r="J263" i="1"/>
  <c r="I175" i="3" s="1"/>
  <c r="J264" i="1"/>
  <c r="J259" i="1"/>
  <c r="J256" i="1"/>
  <c r="J234" i="1"/>
  <c r="J235" i="1"/>
  <c r="I133" i="3" s="1"/>
  <c r="J236" i="1"/>
  <c r="J237" i="1"/>
  <c r="I144" i="3" s="1"/>
  <c r="J238" i="1"/>
  <c r="I145" i="3" s="1"/>
  <c r="J240" i="1"/>
  <c r="J250" i="1"/>
  <c r="J251" i="1"/>
  <c r="J253" i="1"/>
  <c r="J233" i="1"/>
  <c r="J229" i="1"/>
  <c r="J200" i="1"/>
  <c r="J201" i="1"/>
  <c r="J202" i="1"/>
  <c r="I126" i="3" s="1"/>
  <c r="J203" i="1"/>
  <c r="I127" i="3" s="1"/>
  <c r="J204" i="1"/>
  <c r="I128" i="3" s="1"/>
  <c r="J205" i="1"/>
  <c r="J206" i="1"/>
  <c r="J207" i="1"/>
  <c r="J208" i="1"/>
  <c r="J209" i="1"/>
  <c r="J212" i="1"/>
  <c r="I153" i="3" s="1"/>
  <c r="J219" i="1"/>
  <c r="J220" i="1"/>
  <c r="J225" i="1"/>
  <c r="J226" i="1"/>
  <c r="J199" i="1"/>
  <c r="J186" i="1"/>
  <c r="I112" i="3" s="1"/>
  <c r="J187" i="1"/>
  <c r="J188" i="1"/>
  <c r="J189" i="1"/>
  <c r="J191" i="1"/>
  <c r="J184" i="1"/>
  <c r="J178" i="1"/>
  <c r="I89" i="3" s="1"/>
  <c r="J179" i="1"/>
  <c r="I90" i="3" s="1"/>
  <c r="J177" i="1"/>
  <c r="J145" i="1"/>
  <c r="J146" i="1"/>
  <c r="J148" i="1"/>
  <c r="I82" i="3" s="1"/>
  <c r="J149" i="1"/>
  <c r="J150" i="1"/>
  <c r="I84" i="3" s="1"/>
  <c r="J152" i="1"/>
  <c r="I86" i="3" s="1"/>
  <c r="J154" i="1"/>
  <c r="I88" i="3" s="1"/>
  <c r="J155" i="1"/>
  <c r="I94" i="3" s="1"/>
  <c r="J156" i="1"/>
  <c r="I95" i="3" s="1"/>
  <c r="J158" i="1"/>
  <c r="I97" i="3" s="1"/>
  <c r="J160" i="1"/>
  <c r="I99" i="3" s="1"/>
  <c r="J161" i="1"/>
  <c r="I100" i="3" s="1"/>
  <c r="J162" i="1"/>
  <c r="I101" i="3" s="1"/>
  <c r="J163" i="1"/>
  <c r="I102" i="3" s="1"/>
  <c r="J164" i="1"/>
  <c r="J169" i="1"/>
  <c r="J170" i="1"/>
  <c r="J173" i="1"/>
  <c r="J143" i="1"/>
  <c r="J114" i="1"/>
  <c r="J119" i="1"/>
  <c r="J121" i="1"/>
  <c r="I65" i="3" s="1"/>
  <c r="J123" i="1"/>
  <c r="I67" i="3" s="1"/>
  <c r="J125" i="1"/>
  <c r="I69" i="3" s="1"/>
  <c r="J128" i="1"/>
  <c r="I72" i="3" s="1"/>
  <c r="J129" i="1"/>
  <c r="I73" i="3" s="1"/>
  <c r="J113" i="1"/>
  <c r="J78" i="1"/>
  <c r="J82" i="1"/>
  <c r="J83" i="1"/>
  <c r="J86" i="1"/>
  <c r="I46" i="3" s="1"/>
  <c r="J87" i="1"/>
  <c r="I47" i="3" s="1"/>
  <c r="J88" i="1"/>
  <c r="I48" i="3" s="1"/>
  <c r="J89" i="1"/>
  <c r="J93" i="1"/>
  <c r="J94" i="1"/>
  <c r="J95" i="1"/>
  <c r="J99" i="1"/>
  <c r="J100" i="1"/>
  <c r="J68" i="1"/>
  <c r="J23" i="1"/>
  <c r="J24" i="1"/>
  <c r="J25" i="1"/>
  <c r="I91" i="3" s="1"/>
  <c r="J26" i="1"/>
  <c r="I92" i="3" s="1"/>
  <c r="J27" i="1"/>
  <c r="J28" i="1"/>
  <c r="J29" i="1"/>
  <c r="J30" i="1"/>
  <c r="J31" i="1"/>
  <c r="J32" i="1"/>
  <c r="J33" i="1"/>
  <c r="I117" i="3" s="1"/>
  <c r="J34" i="1"/>
  <c r="I118" i="3" s="1"/>
  <c r="J35" i="1"/>
  <c r="J36" i="1"/>
  <c r="I120" i="3" s="1"/>
  <c r="J37" i="1"/>
  <c r="I121" i="3" s="1"/>
  <c r="J38" i="1"/>
  <c r="I122" i="3" s="1"/>
  <c r="I160" i="3"/>
  <c r="I157" i="3" s="1"/>
  <c r="J45" i="1"/>
  <c r="J46" i="1"/>
  <c r="J47" i="1"/>
  <c r="J48" i="1"/>
  <c r="I178" i="3" s="1"/>
  <c r="J49" i="1"/>
  <c r="J50" i="1"/>
  <c r="J51" i="1"/>
  <c r="I187" i="3" s="1"/>
  <c r="J52" i="1"/>
  <c r="I188" i="3" s="1"/>
  <c r="J54" i="1"/>
  <c r="J55" i="1"/>
  <c r="J56" i="1"/>
  <c r="I196" i="3" s="1"/>
  <c r="I195" i="3" s="1"/>
  <c r="J18" i="1"/>
  <c r="N141" i="3" l="1"/>
  <c r="L141" i="3"/>
  <c r="J141" i="3"/>
  <c r="G141" i="3"/>
  <c r="E141" i="3"/>
  <c r="J249" i="1"/>
  <c r="J248" i="1" s="1"/>
  <c r="J15" i="1"/>
  <c r="M141" i="3"/>
  <c r="K141" i="3"/>
  <c r="H141" i="3"/>
  <c r="F141" i="3"/>
  <c r="H53" i="3"/>
  <c r="M53" i="3"/>
  <c r="K53" i="3"/>
  <c r="L53" i="3"/>
  <c r="F53" i="3"/>
  <c r="G53" i="3"/>
  <c r="E53" i="3"/>
  <c r="N53" i="3"/>
  <c r="J53" i="3"/>
  <c r="J175" i="1"/>
  <c r="M123" i="3"/>
  <c r="K123" i="3"/>
  <c r="F123" i="3"/>
  <c r="H123" i="3"/>
  <c r="L123" i="3"/>
  <c r="G123" i="3"/>
  <c r="N123" i="3"/>
  <c r="J123" i="3"/>
  <c r="I207" i="3"/>
  <c r="I206" i="3" s="1"/>
  <c r="I199" i="3" s="1"/>
  <c r="L199" i="3"/>
  <c r="N199" i="3"/>
  <c r="I15" i="3"/>
  <c r="J199" i="3"/>
  <c r="G199" i="3"/>
  <c r="E199" i="3"/>
  <c r="L20" i="3"/>
  <c r="H20" i="3"/>
  <c r="F20" i="3"/>
  <c r="M20" i="3"/>
  <c r="K20" i="3"/>
  <c r="G20" i="3"/>
  <c r="E20" i="3"/>
  <c r="I168" i="3"/>
  <c r="I167" i="3" s="1"/>
  <c r="M74" i="3"/>
  <c r="K74" i="3"/>
  <c r="G74" i="3"/>
  <c r="L74" i="3"/>
  <c r="H74" i="3"/>
  <c r="F74" i="3"/>
  <c r="M199" i="3"/>
  <c r="K199" i="3"/>
  <c r="H199" i="3"/>
  <c r="F199" i="3"/>
  <c r="I149" i="3"/>
  <c r="I49" i="3"/>
  <c r="I58" i="3"/>
  <c r="I79" i="3"/>
  <c r="I63" i="3"/>
  <c r="I41" i="3"/>
  <c r="I37" i="3"/>
  <c r="I28" i="3"/>
  <c r="I43" i="3"/>
  <c r="I191" i="3"/>
  <c r="I190" i="3" s="1"/>
  <c r="I129" i="3"/>
  <c r="I17" i="3"/>
  <c r="I125" i="3"/>
  <c r="I134" i="3"/>
  <c r="J269" i="1"/>
  <c r="I180" i="3"/>
  <c r="K169" i="3"/>
  <c r="J258" i="1"/>
  <c r="J245" i="1"/>
  <c r="J231" i="1" s="1"/>
  <c r="I115" i="3"/>
  <c r="I113" i="3"/>
  <c r="I176" i="3"/>
  <c r="I114" i="3"/>
  <c r="E121" i="3"/>
  <c r="E116" i="3" s="1"/>
  <c r="I143" i="3"/>
  <c r="I141" i="3" s="1"/>
  <c r="L185" i="3"/>
  <c r="J185" i="3"/>
  <c r="G185" i="3"/>
  <c r="I109" i="3"/>
  <c r="I80" i="3"/>
  <c r="I194" i="3"/>
  <c r="I192" i="3" s="1"/>
  <c r="I171" i="3"/>
  <c r="I119" i="3"/>
  <c r="I116" i="3" s="1"/>
  <c r="I93" i="3"/>
  <c r="I103" i="3"/>
  <c r="N172" i="3"/>
  <c r="N169" i="3" s="1"/>
  <c r="N185" i="3"/>
  <c r="H185" i="3"/>
  <c r="M185" i="3"/>
  <c r="M183" i="3" s="1"/>
  <c r="K185" i="3"/>
  <c r="K183" i="3" s="1"/>
  <c r="F185" i="3"/>
  <c r="F183" i="3" s="1"/>
  <c r="E185" i="3"/>
  <c r="E183" i="3" s="1"/>
  <c r="I130" i="3"/>
  <c r="I185" i="3"/>
  <c r="M116" i="3"/>
  <c r="F116" i="3"/>
  <c r="I108" i="3"/>
  <c r="I83" i="3"/>
  <c r="N192" i="3"/>
  <c r="L192" i="3"/>
  <c r="J192" i="3"/>
  <c r="H192" i="3"/>
  <c r="G192" i="3"/>
  <c r="M169" i="3"/>
  <c r="F169" i="3"/>
  <c r="K116" i="3"/>
  <c r="L111" i="3"/>
  <c r="H111" i="3"/>
  <c r="L169" i="3"/>
  <c r="H169" i="3"/>
  <c r="G169" i="3"/>
  <c r="N111" i="3"/>
  <c r="J111" i="3"/>
  <c r="G111" i="3"/>
  <c r="M111" i="3"/>
  <c r="K111" i="3"/>
  <c r="F111" i="3"/>
  <c r="E111" i="3"/>
  <c r="N116" i="3"/>
  <c r="L116" i="3"/>
  <c r="J116" i="3"/>
  <c r="H116" i="3"/>
  <c r="G116" i="3"/>
  <c r="J222" i="1"/>
  <c r="J194" i="1" s="1"/>
  <c r="I179" i="3" l="1"/>
  <c r="I13" i="3"/>
  <c r="I53" i="3"/>
  <c r="I123" i="3"/>
  <c r="K135" i="3"/>
  <c r="K209" i="3" s="1"/>
  <c r="H135" i="3"/>
  <c r="M135" i="3"/>
  <c r="M209" i="3" s="1"/>
  <c r="G135" i="3"/>
  <c r="L135" i="3"/>
  <c r="F135" i="3"/>
  <c r="F209" i="3" s="1"/>
  <c r="N135" i="3"/>
  <c r="I111" i="3"/>
  <c r="L183" i="3"/>
  <c r="G183" i="3"/>
  <c r="N183" i="3"/>
  <c r="J183" i="3"/>
  <c r="I183" i="3"/>
  <c r="H183" i="3"/>
  <c r="E273" i="1"/>
  <c r="D193" i="3" s="1"/>
  <c r="D273" i="1"/>
  <c r="B273" i="1"/>
  <c r="E134" i="3" l="1"/>
  <c r="E123" i="3" s="1"/>
  <c r="G209" i="3"/>
  <c r="L209" i="3"/>
  <c r="H209" i="3"/>
  <c r="E178" i="3"/>
  <c r="E169" i="3" s="1"/>
  <c r="E135" i="3" s="1"/>
  <c r="J134" i="1"/>
  <c r="J106" i="1" s="1"/>
  <c r="P273" i="1"/>
  <c r="O193" i="3" s="1"/>
  <c r="I172" i="3" l="1"/>
  <c r="I169" i="3" s="1"/>
  <c r="I135" i="3" s="1"/>
  <c r="J105" i="1"/>
  <c r="E212" i="1" l="1"/>
  <c r="C212" i="1"/>
  <c r="D212" i="1"/>
  <c r="B212" i="1"/>
  <c r="D153" i="3" l="1"/>
  <c r="P212" i="1"/>
  <c r="O153" i="3" s="1"/>
  <c r="E99" i="3" l="1"/>
  <c r="E74" i="3" s="1"/>
  <c r="J28" i="3"/>
  <c r="E209" i="3" l="1"/>
  <c r="N30" i="3"/>
  <c r="J30" i="3"/>
  <c r="J20" i="3" s="1"/>
  <c r="J71" i="1"/>
  <c r="J59" i="1" s="1"/>
  <c r="I30" i="3" l="1"/>
  <c r="N42" i="3"/>
  <c r="N20" i="3" s="1"/>
  <c r="J185" i="1"/>
  <c r="J183" i="1" s="1"/>
  <c r="D49" i="1"/>
  <c r="D253" i="1"/>
  <c r="D222" i="1"/>
  <c r="C187" i="1"/>
  <c r="B187" i="1"/>
  <c r="D178" i="1"/>
  <c r="D87" i="1"/>
  <c r="P276" i="1"/>
  <c r="O198" i="3" s="1"/>
  <c r="E271" i="1"/>
  <c r="E272" i="1"/>
  <c r="E274" i="1"/>
  <c r="E275" i="1"/>
  <c r="D197" i="3" s="1"/>
  <c r="E277" i="1"/>
  <c r="D201" i="3" s="1"/>
  <c r="D200" i="3" s="1"/>
  <c r="E270" i="1"/>
  <c r="K268" i="1"/>
  <c r="L268" i="1"/>
  <c r="M268" i="1"/>
  <c r="N268" i="1"/>
  <c r="O268" i="1"/>
  <c r="F268" i="1"/>
  <c r="G268" i="1"/>
  <c r="H268" i="1"/>
  <c r="I268" i="1"/>
  <c r="E260" i="1"/>
  <c r="D140" i="3" s="1"/>
  <c r="D139" i="3" s="1"/>
  <c r="E261" i="1"/>
  <c r="E262" i="1"/>
  <c r="D174" i="3" s="1"/>
  <c r="E263" i="1"/>
  <c r="D175" i="3" s="1"/>
  <c r="E264" i="1"/>
  <c r="E259" i="1"/>
  <c r="K257" i="1"/>
  <c r="L257" i="1"/>
  <c r="M257" i="1"/>
  <c r="N257" i="1"/>
  <c r="O257" i="1"/>
  <c r="F257" i="1"/>
  <c r="G257" i="1"/>
  <c r="H257" i="1"/>
  <c r="I257" i="1"/>
  <c r="J255" i="1"/>
  <c r="J254" i="1" s="1"/>
  <c r="E256" i="1"/>
  <c r="E255" i="1" s="1"/>
  <c r="E254" i="1" s="1"/>
  <c r="K255" i="1"/>
  <c r="K254" i="1" s="1"/>
  <c r="L255" i="1"/>
  <c r="L254" i="1" s="1"/>
  <c r="M255" i="1"/>
  <c r="M254" i="1" s="1"/>
  <c r="N255" i="1"/>
  <c r="N254" i="1" s="1"/>
  <c r="O255" i="1"/>
  <c r="O254" i="1" s="1"/>
  <c r="F255" i="1"/>
  <c r="F254" i="1" s="1"/>
  <c r="G255" i="1"/>
  <c r="G254" i="1" s="1"/>
  <c r="H255" i="1"/>
  <c r="H254" i="1" s="1"/>
  <c r="I255" i="1"/>
  <c r="I254" i="1" s="1"/>
  <c r="E251" i="1"/>
  <c r="E253" i="1"/>
  <c r="E250" i="1"/>
  <c r="K248" i="1"/>
  <c r="L248" i="1"/>
  <c r="M248" i="1"/>
  <c r="N248" i="1"/>
  <c r="O248" i="1"/>
  <c r="F248" i="1"/>
  <c r="G248" i="1"/>
  <c r="H248" i="1"/>
  <c r="I248" i="1"/>
  <c r="E234" i="1"/>
  <c r="E235" i="1"/>
  <c r="D133" i="3" s="1"/>
  <c r="E236" i="1"/>
  <c r="E237" i="1"/>
  <c r="D144" i="3" s="1"/>
  <c r="E238" i="1"/>
  <c r="D145" i="3" s="1"/>
  <c r="E240" i="1"/>
  <c r="E245" i="1"/>
  <c r="E233" i="1"/>
  <c r="K230" i="1"/>
  <c r="M230" i="1"/>
  <c r="N230" i="1"/>
  <c r="O230" i="1"/>
  <c r="F230" i="1"/>
  <c r="G230" i="1"/>
  <c r="H230" i="1"/>
  <c r="I230" i="1"/>
  <c r="J228" i="1"/>
  <c r="J227" i="1" s="1"/>
  <c r="E229" i="1"/>
  <c r="E228" i="1" s="1"/>
  <c r="E227" i="1" s="1"/>
  <c r="K228" i="1"/>
  <c r="K227" i="1" s="1"/>
  <c r="L228" i="1"/>
  <c r="L227" i="1" s="1"/>
  <c r="M228" i="1"/>
  <c r="M227" i="1" s="1"/>
  <c r="N228" i="1"/>
  <c r="N227" i="1" s="1"/>
  <c r="O228" i="1"/>
  <c r="O227" i="1" s="1"/>
  <c r="F228" i="1"/>
  <c r="F227" i="1" s="1"/>
  <c r="G228" i="1"/>
  <c r="G227" i="1" s="1"/>
  <c r="H228" i="1"/>
  <c r="H227" i="1" s="1"/>
  <c r="I228" i="1"/>
  <c r="I227" i="1" s="1"/>
  <c r="E200" i="1"/>
  <c r="E201" i="1"/>
  <c r="D125" i="3" s="1"/>
  <c r="E202" i="1"/>
  <c r="E203" i="1"/>
  <c r="D127" i="3" s="1"/>
  <c r="E204" i="1"/>
  <c r="E205" i="1"/>
  <c r="E206" i="1"/>
  <c r="E207" i="1"/>
  <c r="E208" i="1"/>
  <c r="E209" i="1"/>
  <c r="P209" i="1" s="1"/>
  <c r="E219" i="1"/>
  <c r="E220" i="1"/>
  <c r="P220" i="1" s="1"/>
  <c r="E222" i="1"/>
  <c r="P222" i="1" s="1"/>
  <c r="E225" i="1"/>
  <c r="P225" i="1" s="1"/>
  <c r="E226" i="1"/>
  <c r="E199" i="1"/>
  <c r="K193" i="1"/>
  <c r="L193" i="1"/>
  <c r="M193" i="1"/>
  <c r="N193" i="1"/>
  <c r="O193" i="1"/>
  <c r="F193" i="1"/>
  <c r="G193" i="1"/>
  <c r="H193" i="1"/>
  <c r="I193" i="1"/>
  <c r="E185" i="1"/>
  <c r="D42" i="3" s="1"/>
  <c r="E186" i="1"/>
  <c r="D112" i="3" s="1"/>
  <c r="E187" i="1"/>
  <c r="E188" i="1"/>
  <c r="E189" i="1"/>
  <c r="E191" i="1"/>
  <c r="E184" i="1"/>
  <c r="K182" i="1"/>
  <c r="L182" i="1"/>
  <c r="M182" i="1"/>
  <c r="N182" i="1"/>
  <c r="F182" i="1"/>
  <c r="G182" i="1"/>
  <c r="H182" i="1"/>
  <c r="I182" i="1"/>
  <c r="E178" i="1"/>
  <c r="D89" i="3" s="1"/>
  <c r="E179" i="1"/>
  <c r="D90" i="3" s="1"/>
  <c r="E177" i="1"/>
  <c r="K174" i="1"/>
  <c r="L174" i="1"/>
  <c r="M174" i="1"/>
  <c r="N174" i="1"/>
  <c r="O174" i="1"/>
  <c r="F174" i="1"/>
  <c r="G174" i="1"/>
  <c r="H174" i="1"/>
  <c r="I174" i="1"/>
  <c r="E144" i="1"/>
  <c r="D78" i="3" s="1"/>
  <c r="E145" i="1"/>
  <c r="E146" i="1"/>
  <c r="E148" i="1"/>
  <c r="D82" i="3" s="1"/>
  <c r="E149" i="1"/>
  <c r="E150" i="1"/>
  <c r="D84" i="3" s="1"/>
  <c r="E152" i="1"/>
  <c r="D86" i="3" s="1"/>
  <c r="E154" i="1"/>
  <c r="D88" i="3" s="1"/>
  <c r="E155" i="1"/>
  <c r="D94" i="3" s="1"/>
  <c r="E156" i="1"/>
  <c r="E158" i="1"/>
  <c r="D97" i="3" s="1"/>
  <c r="E160" i="1"/>
  <c r="D99" i="3" s="1"/>
  <c r="E161" i="1"/>
  <c r="D100" i="3" s="1"/>
  <c r="E162" i="1"/>
  <c r="D101" i="3" s="1"/>
  <c r="E163" i="1"/>
  <c r="D102" i="3" s="1"/>
  <c r="E164" i="1"/>
  <c r="E169" i="1"/>
  <c r="E170" i="1"/>
  <c r="E173" i="1"/>
  <c r="E143" i="1"/>
  <c r="L138" i="1"/>
  <c r="M138" i="1"/>
  <c r="N138" i="1"/>
  <c r="F138" i="1"/>
  <c r="G138" i="1"/>
  <c r="H138" i="1"/>
  <c r="I138" i="1"/>
  <c r="E114" i="1"/>
  <c r="E119" i="1"/>
  <c r="E121" i="1"/>
  <c r="D65" i="3" s="1"/>
  <c r="E123" i="1"/>
  <c r="D67" i="3" s="1"/>
  <c r="E125" i="1"/>
  <c r="D69" i="3" s="1"/>
  <c r="E128" i="1"/>
  <c r="D72" i="3" s="1"/>
  <c r="D73" i="3"/>
  <c r="E134" i="1"/>
  <c r="E113" i="1"/>
  <c r="K58" i="1"/>
  <c r="L58" i="1"/>
  <c r="M58" i="1"/>
  <c r="N58" i="1"/>
  <c r="O58" i="1"/>
  <c r="F58" i="1"/>
  <c r="G58" i="1"/>
  <c r="H58" i="1"/>
  <c r="I58" i="1"/>
  <c r="E69" i="1"/>
  <c r="E71" i="1"/>
  <c r="E78" i="1"/>
  <c r="E82" i="1"/>
  <c r="E83" i="1"/>
  <c r="E86" i="1"/>
  <c r="D46" i="3" s="1"/>
  <c r="E87" i="1"/>
  <c r="D47" i="3" s="1"/>
  <c r="E88" i="1"/>
  <c r="D48" i="3" s="1"/>
  <c r="E89" i="1"/>
  <c r="E93" i="1"/>
  <c r="E94" i="1"/>
  <c r="E95" i="1"/>
  <c r="E99" i="1"/>
  <c r="E100" i="1"/>
  <c r="P100" i="1" s="1"/>
  <c r="E68" i="1"/>
  <c r="E20" i="1"/>
  <c r="D17" i="3" s="1"/>
  <c r="E23" i="1"/>
  <c r="E24" i="1"/>
  <c r="E25" i="1"/>
  <c r="D91" i="3" s="1"/>
  <c r="E26" i="1"/>
  <c r="D92" i="3" s="1"/>
  <c r="E27" i="1"/>
  <c r="E28" i="1"/>
  <c r="E29" i="1"/>
  <c r="E30" i="1"/>
  <c r="E31" i="1"/>
  <c r="E32" i="1"/>
  <c r="E33" i="1"/>
  <c r="D117" i="3" s="1"/>
  <c r="E34" i="1"/>
  <c r="D118" i="3" s="1"/>
  <c r="E35" i="1"/>
  <c r="E36" i="1"/>
  <c r="D120" i="3" s="1"/>
  <c r="E37" i="1"/>
  <c r="E38" i="1"/>
  <c r="D122" i="3" s="1"/>
  <c r="E41" i="1"/>
  <c r="D160" i="3" s="1"/>
  <c r="D157" i="3" s="1"/>
  <c r="E45" i="1"/>
  <c r="E46" i="1"/>
  <c r="E47" i="1"/>
  <c r="E48" i="1"/>
  <c r="D178" i="3" s="1"/>
  <c r="E49" i="1"/>
  <c r="D179" i="3" s="1"/>
  <c r="E50" i="1"/>
  <c r="E51" i="1"/>
  <c r="D187" i="3" s="1"/>
  <c r="E52" i="1"/>
  <c r="D188" i="3" s="1"/>
  <c r="E54" i="1"/>
  <c r="E55" i="1"/>
  <c r="E56" i="1"/>
  <c r="D196" i="3" s="1"/>
  <c r="D195" i="3" s="1"/>
  <c r="E18" i="1"/>
  <c r="K14" i="1"/>
  <c r="M14" i="1"/>
  <c r="N14" i="1"/>
  <c r="O14" i="1"/>
  <c r="F14" i="1"/>
  <c r="G14" i="1"/>
  <c r="H14" i="1"/>
  <c r="I14" i="1"/>
  <c r="L14" i="1"/>
  <c r="E183" i="1" l="1"/>
  <c r="E249" i="1"/>
  <c r="E15" i="1"/>
  <c r="D121" i="3"/>
  <c r="E14" i="1"/>
  <c r="E175" i="1"/>
  <c r="E106" i="1"/>
  <c r="E105" i="1" s="1"/>
  <c r="E231" i="1"/>
  <c r="D207" i="3"/>
  <c r="D206" i="3" s="1"/>
  <c r="D199" i="3" s="1"/>
  <c r="E230" i="1"/>
  <c r="E59" i="1"/>
  <c r="E58" i="1" s="1"/>
  <c r="D168" i="3"/>
  <c r="D167" i="3" s="1"/>
  <c r="E194" i="1"/>
  <c r="E193" i="1" s="1"/>
  <c r="I278" i="1"/>
  <c r="G278" i="1"/>
  <c r="E139" i="1"/>
  <c r="E138" i="1" s="1"/>
  <c r="F278" i="1"/>
  <c r="M278" i="1"/>
  <c r="H278" i="1"/>
  <c r="N278" i="1"/>
  <c r="D15" i="3"/>
  <c r="D13" i="3" s="1"/>
  <c r="D149" i="3"/>
  <c r="P170" i="1"/>
  <c r="D49" i="3"/>
  <c r="D58" i="3"/>
  <c r="P200" i="1"/>
  <c r="D79" i="3"/>
  <c r="D63" i="3"/>
  <c r="D43" i="3"/>
  <c r="D28" i="3"/>
  <c r="D41" i="3"/>
  <c r="D37" i="3"/>
  <c r="D128" i="3"/>
  <c r="D191" i="3"/>
  <c r="D190" i="3" s="1"/>
  <c r="D129" i="3"/>
  <c r="D30" i="3"/>
  <c r="D134" i="3"/>
  <c r="E269" i="1"/>
  <c r="E268" i="1" s="1"/>
  <c r="D180" i="3"/>
  <c r="P226" i="1"/>
  <c r="D126" i="3"/>
  <c r="E248" i="1"/>
  <c r="E258" i="1"/>
  <c r="E257" i="1" s="1"/>
  <c r="D130" i="3"/>
  <c r="E182" i="1"/>
  <c r="E174" i="1"/>
  <c r="D176" i="3"/>
  <c r="D95" i="3"/>
  <c r="D171" i="3"/>
  <c r="P199" i="1"/>
  <c r="O182" i="1"/>
  <c r="D114" i="3"/>
  <c r="D172" i="3"/>
  <c r="D103" i="3"/>
  <c r="D143" i="3"/>
  <c r="D194" i="3"/>
  <c r="D192" i="3" s="1"/>
  <c r="D115" i="3"/>
  <c r="D113" i="3"/>
  <c r="I42" i="3"/>
  <c r="I20" i="3" s="1"/>
  <c r="J182" i="1"/>
  <c r="D185" i="3"/>
  <c r="D109" i="3"/>
  <c r="D119" i="3"/>
  <c r="D93" i="3"/>
  <c r="P173" i="1"/>
  <c r="D108" i="3"/>
  <c r="D83" i="3"/>
  <c r="D80" i="3"/>
  <c r="P18" i="1"/>
  <c r="P55" i="1"/>
  <c r="P52" i="1"/>
  <c r="O188" i="3" s="1"/>
  <c r="P50" i="1"/>
  <c r="P48" i="1"/>
  <c r="O178" i="3" s="1"/>
  <c r="P46" i="1"/>
  <c r="P95" i="1"/>
  <c r="P93" i="1"/>
  <c r="P89" i="1"/>
  <c r="P88" i="1"/>
  <c r="O48" i="3" s="1"/>
  <c r="P87" i="1"/>
  <c r="O47" i="3" s="1"/>
  <c r="P82" i="1"/>
  <c r="P78" i="1"/>
  <c r="O37" i="3" s="1"/>
  <c r="P71" i="1"/>
  <c r="O30" i="3" s="1"/>
  <c r="P113" i="1"/>
  <c r="P163" i="1"/>
  <c r="O102" i="3" s="1"/>
  <c r="P161" i="1"/>
  <c r="O100" i="3" s="1"/>
  <c r="P158" i="1"/>
  <c r="O97" i="3" s="1"/>
  <c r="P155" i="1"/>
  <c r="O94" i="3" s="1"/>
  <c r="P152" i="1"/>
  <c r="O86" i="3" s="1"/>
  <c r="P149" i="1"/>
  <c r="P146" i="1"/>
  <c r="P207" i="1"/>
  <c r="P205" i="1"/>
  <c r="P202" i="1"/>
  <c r="O126" i="3" s="1"/>
  <c r="P237" i="1"/>
  <c r="O144" i="3" s="1"/>
  <c r="P277" i="1"/>
  <c r="O201" i="3" s="1"/>
  <c r="O200" i="3" s="1"/>
  <c r="P56" i="1"/>
  <c r="O196" i="3" s="1"/>
  <c r="O195" i="3" s="1"/>
  <c r="P54" i="1"/>
  <c r="P51" i="1"/>
  <c r="O187" i="3" s="1"/>
  <c r="P49" i="1"/>
  <c r="P47" i="1"/>
  <c r="O176" i="3" s="1"/>
  <c r="P45" i="1"/>
  <c r="P99" i="1"/>
  <c r="P94" i="1"/>
  <c r="P86" i="1"/>
  <c r="O46" i="3" s="1"/>
  <c r="P83" i="1"/>
  <c r="O43" i="3" s="1"/>
  <c r="P143" i="1"/>
  <c r="P164" i="1"/>
  <c r="P162" i="1"/>
  <c r="O101" i="3" s="1"/>
  <c r="P160" i="1"/>
  <c r="O99" i="3" s="1"/>
  <c r="P156" i="1"/>
  <c r="O95" i="3" s="1"/>
  <c r="P154" i="1"/>
  <c r="O88" i="3" s="1"/>
  <c r="P150" i="1"/>
  <c r="O84" i="3" s="1"/>
  <c r="P148" i="1"/>
  <c r="O82" i="3" s="1"/>
  <c r="P145" i="1"/>
  <c r="P206" i="1"/>
  <c r="P204" i="1"/>
  <c r="P203" i="1"/>
  <c r="O127" i="3" s="1"/>
  <c r="P238" i="1"/>
  <c r="O145" i="3" s="1"/>
  <c r="P270" i="1"/>
  <c r="J193" i="1"/>
  <c r="P219" i="1"/>
  <c r="P250" i="1"/>
  <c r="P251" i="1"/>
  <c r="P262" i="1"/>
  <c r="O174" i="3" s="1"/>
  <c r="J257" i="1"/>
  <c r="P274" i="1"/>
  <c r="P271" i="1"/>
  <c r="P179" i="1"/>
  <c r="O90" i="3" s="1"/>
  <c r="P178" i="1"/>
  <c r="O89" i="3" s="1"/>
  <c r="P41" i="1"/>
  <c r="O160" i="3" s="1"/>
  <c r="O157" i="3" s="1"/>
  <c r="P35" i="1"/>
  <c r="P33" i="1"/>
  <c r="O117" i="3" s="1"/>
  <c r="P31" i="1"/>
  <c r="P29" i="1"/>
  <c r="P27" i="1"/>
  <c r="P25" i="1"/>
  <c r="O91" i="3" s="1"/>
  <c r="P23" i="1"/>
  <c r="P184" i="1"/>
  <c r="P245" i="1"/>
  <c r="P256" i="1"/>
  <c r="P255" i="1" s="1"/>
  <c r="P254" i="1" s="1"/>
  <c r="P263" i="1"/>
  <c r="O175" i="3" s="1"/>
  <c r="P261" i="1"/>
  <c r="P260" i="1"/>
  <c r="O140" i="3" s="1"/>
  <c r="O139" i="3" s="1"/>
  <c r="P264" i="1"/>
  <c r="P208" i="1"/>
  <c r="P38" i="1"/>
  <c r="O122" i="3" s="1"/>
  <c r="P36" i="1"/>
  <c r="O120" i="3" s="1"/>
  <c r="P34" i="1"/>
  <c r="O118" i="3" s="1"/>
  <c r="P32" i="1"/>
  <c r="P28" i="1"/>
  <c r="P26" i="1"/>
  <c r="O92" i="3" s="1"/>
  <c r="P24" i="1"/>
  <c r="P134" i="1"/>
  <c r="P129" i="1"/>
  <c r="O73" i="3" s="1"/>
  <c r="P128" i="1"/>
  <c r="O72" i="3" s="1"/>
  <c r="P125" i="1"/>
  <c r="O69" i="3" s="1"/>
  <c r="P123" i="1"/>
  <c r="O67" i="3" s="1"/>
  <c r="P121" i="1"/>
  <c r="O65" i="3" s="1"/>
  <c r="P119" i="1"/>
  <c r="P114" i="1"/>
  <c r="J174" i="1"/>
  <c r="P189" i="1"/>
  <c r="P191" i="1"/>
  <c r="P186" i="1"/>
  <c r="P240" i="1"/>
  <c r="O149" i="3" s="1"/>
  <c r="P236" i="1"/>
  <c r="P20" i="1"/>
  <c r="O17" i="3" s="1"/>
  <c r="P30" i="1"/>
  <c r="P201" i="1"/>
  <c r="O125" i="3" s="1"/>
  <c r="P253" i="1"/>
  <c r="P37" i="1"/>
  <c r="O121" i="3" s="1"/>
  <c r="P69" i="1"/>
  <c r="O28" i="3" s="1"/>
  <c r="P177" i="1"/>
  <c r="P188" i="1"/>
  <c r="P187" i="1"/>
  <c r="P272" i="1"/>
  <c r="P233" i="1"/>
  <c r="P234" i="1"/>
  <c r="P275" i="1"/>
  <c r="O197" i="3" s="1"/>
  <c r="J268" i="1"/>
  <c r="J58" i="1"/>
  <c r="P259" i="1"/>
  <c r="P229" i="1"/>
  <c r="P228" i="1" s="1"/>
  <c r="P227" i="1" s="1"/>
  <c r="P68" i="1"/>
  <c r="J14" i="1"/>
  <c r="P169" i="1"/>
  <c r="P185" i="1"/>
  <c r="O42" i="3" s="1"/>
  <c r="P249" i="1" l="1"/>
  <c r="D141" i="3"/>
  <c r="P183" i="1"/>
  <c r="J169" i="3"/>
  <c r="J135" i="3" s="1"/>
  <c r="O179" i="3"/>
  <c r="P15" i="1"/>
  <c r="D116" i="3"/>
  <c r="P106" i="1"/>
  <c r="P105" i="1" s="1"/>
  <c r="D53" i="3"/>
  <c r="P175" i="1"/>
  <c r="D74" i="3"/>
  <c r="D123" i="3"/>
  <c r="O207" i="3"/>
  <c r="O206" i="3" s="1"/>
  <c r="O199" i="3" s="1"/>
  <c r="P59" i="1"/>
  <c r="P58" i="1" s="1"/>
  <c r="D20" i="3"/>
  <c r="O168" i="3"/>
  <c r="O167" i="3" s="1"/>
  <c r="P194" i="1"/>
  <c r="O15" i="3"/>
  <c r="O13" i="3" s="1"/>
  <c r="E278" i="1"/>
  <c r="O112" i="3"/>
  <c r="O49" i="3"/>
  <c r="O103" i="3"/>
  <c r="O58" i="3"/>
  <c r="O79" i="3"/>
  <c r="O63" i="3"/>
  <c r="O41" i="3"/>
  <c r="O128" i="3"/>
  <c r="O191" i="3"/>
  <c r="O190" i="3" s="1"/>
  <c r="O129" i="3"/>
  <c r="O180" i="3"/>
  <c r="O134" i="3"/>
  <c r="P269" i="1"/>
  <c r="P258" i="1"/>
  <c r="O143" i="3"/>
  <c r="O141" i="3" s="1"/>
  <c r="D169" i="3"/>
  <c r="O108" i="3"/>
  <c r="D183" i="3"/>
  <c r="D111" i="3"/>
  <c r="O171" i="3"/>
  <c r="O194" i="3"/>
  <c r="O192" i="3" s="1"/>
  <c r="O185" i="3"/>
  <c r="O130" i="3"/>
  <c r="O115" i="3"/>
  <c r="O114" i="3"/>
  <c r="O109" i="3"/>
  <c r="O83" i="3"/>
  <c r="O119" i="3"/>
  <c r="O116" i="3" s="1"/>
  <c r="O113" i="3"/>
  <c r="O172" i="3"/>
  <c r="O80" i="3"/>
  <c r="O93" i="3"/>
  <c r="L230" i="1"/>
  <c r="O53" i="3" l="1"/>
  <c r="O20" i="3"/>
  <c r="D135" i="3"/>
  <c r="D209" i="3" s="1"/>
  <c r="L278" i="1"/>
  <c r="O183" i="3"/>
  <c r="O169" i="3"/>
  <c r="O111" i="3"/>
  <c r="P235" i="1"/>
  <c r="P231" i="1" s="1"/>
  <c r="J230" i="1"/>
  <c r="O135" i="3" l="1"/>
  <c r="O133" i="3"/>
  <c r="O123" i="3" s="1"/>
  <c r="J78" i="3" l="1"/>
  <c r="J74" i="3" s="1"/>
  <c r="K138" i="1"/>
  <c r="K278" i="1" s="1"/>
  <c r="N78" i="3"/>
  <c r="N74" i="3" s="1"/>
  <c r="O138" i="1"/>
  <c r="O278" i="1" s="1"/>
  <c r="J144" i="1"/>
  <c r="J139" i="1" s="1"/>
  <c r="N209" i="3" l="1"/>
  <c r="J209" i="3"/>
  <c r="I78" i="3"/>
  <c r="I74" i="3" s="1"/>
  <c r="P144" i="1"/>
  <c r="P139" i="1" s="1"/>
  <c r="P14" i="1"/>
  <c r="P248" i="1"/>
  <c r="P268" i="1"/>
  <c r="I209" i="3" l="1"/>
  <c r="O78" i="3"/>
  <c r="O74" i="3" s="1"/>
  <c r="P138" i="1"/>
  <c r="J138" i="1"/>
  <c r="J278" i="1" s="1"/>
  <c r="P257" i="1"/>
  <c r="P230" i="1"/>
  <c r="P193" i="1"/>
  <c r="P182" i="1"/>
  <c r="P174" i="1"/>
  <c r="P278" i="1" l="1"/>
  <c r="O209" i="3"/>
  <c r="C52" i="1" l="1"/>
  <c r="C272" i="1" l="1"/>
  <c r="D272" i="1"/>
  <c r="B272" i="1"/>
  <c r="C220" i="1"/>
  <c r="D220" i="1"/>
  <c r="B220" i="1"/>
  <c r="C148" i="1" l="1"/>
  <c r="D148" i="1"/>
  <c r="B148" i="1"/>
  <c r="C30" i="1"/>
  <c r="D30" i="1"/>
  <c r="B30" i="1"/>
  <c r="C94" i="1"/>
  <c r="B94" i="1"/>
  <c r="B125" i="1"/>
  <c r="C125" i="1"/>
  <c r="D125" i="1"/>
  <c r="B156" i="1"/>
  <c r="C156" i="1"/>
  <c r="D156" i="1"/>
  <c r="B158" i="1"/>
  <c r="C158" i="1"/>
  <c r="D158" i="1"/>
  <c r="C152" i="1"/>
  <c r="D152" i="1"/>
  <c r="B152" i="1"/>
  <c r="C253" i="1"/>
  <c r="B253" i="1"/>
  <c r="C251" i="1"/>
  <c r="D251" i="1"/>
  <c r="B251" i="1"/>
  <c r="D129" i="1"/>
  <c r="C129" i="1"/>
  <c r="B129" i="1"/>
  <c r="C128" i="1"/>
  <c r="D128" i="1"/>
  <c r="B128" i="1"/>
  <c r="C49" i="1"/>
  <c r="B49" i="1"/>
  <c r="C173" i="1"/>
  <c r="B173" i="1"/>
  <c r="C169" i="1"/>
  <c r="D169" i="1"/>
  <c r="C170" i="1"/>
  <c r="B170" i="1"/>
  <c r="B169" i="1"/>
  <c r="C164" i="1"/>
  <c r="D164" i="1"/>
  <c r="B164" i="1"/>
  <c r="C163" i="1"/>
  <c r="D163" i="1"/>
  <c r="B163" i="1"/>
  <c r="C162" i="1"/>
  <c r="D162" i="1"/>
  <c r="B162" i="1"/>
  <c r="C161" i="1"/>
  <c r="D161" i="1"/>
  <c r="B161" i="1"/>
  <c r="C160" i="1"/>
  <c r="D160" i="1"/>
  <c r="B160" i="1"/>
  <c r="C155" i="1"/>
  <c r="D155" i="1"/>
  <c r="B155" i="1"/>
  <c r="C154" i="1"/>
  <c r="D154" i="1"/>
  <c r="B154" i="1"/>
  <c r="C150" i="1"/>
  <c r="D150" i="1"/>
  <c r="B150" i="1"/>
  <c r="C149" i="1"/>
  <c r="D149" i="1"/>
  <c r="B149" i="1"/>
  <c r="C146" i="1"/>
  <c r="D146" i="1"/>
  <c r="B146" i="1"/>
  <c r="C145" i="1"/>
  <c r="B145" i="1"/>
  <c r="C144" i="1"/>
  <c r="D144" i="1"/>
  <c r="B144" i="1"/>
  <c r="C134" i="1"/>
  <c r="B134" i="1"/>
  <c r="C123" i="1"/>
  <c r="D123" i="1"/>
  <c r="B123" i="1"/>
  <c r="C121" i="1"/>
  <c r="D121" i="1"/>
  <c r="B121" i="1"/>
  <c r="C119" i="1"/>
  <c r="B119" i="1"/>
  <c r="C114" i="1"/>
  <c r="B114" i="1"/>
  <c r="C100" i="1"/>
  <c r="D100" i="1"/>
  <c r="B100" i="1"/>
  <c r="C99" i="1"/>
  <c r="B99" i="1"/>
  <c r="C95" i="1"/>
  <c r="D95" i="1"/>
  <c r="B95" i="1"/>
  <c r="D93" i="1"/>
  <c r="C93" i="1"/>
  <c r="B93" i="1"/>
  <c r="C87" i="1"/>
  <c r="C88" i="1"/>
  <c r="D88" i="1"/>
  <c r="B88" i="1"/>
  <c r="B87" i="1"/>
  <c r="C86" i="1"/>
  <c r="D86" i="1"/>
  <c r="B86" i="1"/>
  <c r="C83" i="1"/>
  <c r="D83" i="1"/>
  <c r="B83" i="1"/>
  <c r="C82" i="1"/>
  <c r="D82" i="1"/>
  <c r="B82" i="1"/>
  <c r="C78" i="1"/>
  <c r="D78" i="1"/>
  <c r="B78" i="1"/>
  <c r="C71" i="1"/>
  <c r="D71" i="1"/>
  <c r="B71" i="1"/>
  <c r="C69" i="1"/>
  <c r="B69" i="1"/>
  <c r="C56" i="1"/>
  <c r="D56" i="1"/>
  <c r="B56" i="1"/>
  <c r="C55" i="1"/>
  <c r="D55" i="1"/>
  <c r="B55" i="1"/>
  <c r="C54" i="1"/>
  <c r="D54" i="1"/>
  <c r="B54" i="1"/>
  <c r="B52" i="1"/>
  <c r="C51" i="1"/>
  <c r="D51" i="1"/>
  <c r="B51" i="1"/>
  <c r="C50" i="1"/>
  <c r="D50" i="1"/>
  <c r="B50" i="1"/>
  <c r="C48" i="1"/>
  <c r="D48" i="1"/>
  <c r="B48" i="1"/>
  <c r="C47" i="1"/>
  <c r="B47" i="1"/>
  <c r="C46" i="1"/>
  <c r="D46" i="1"/>
  <c r="B46" i="1"/>
  <c r="C45" i="1"/>
  <c r="B45" i="1"/>
  <c r="C41" i="1"/>
  <c r="D41" i="1"/>
  <c r="B41" i="1"/>
  <c r="C28" i="1"/>
  <c r="D28" i="1"/>
  <c r="C29" i="1"/>
  <c r="B29" i="1"/>
  <c r="B28" i="1"/>
  <c r="C31" i="1"/>
  <c r="D31" i="1"/>
  <c r="C32" i="1"/>
  <c r="D32" i="1"/>
  <c r="B32" i="1"/>
  <c r="B31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27" i="1"/>
  <c r="B27" i="1"/>
  <c r="C26" i="1"/>
  <c r="D26" i="1"/>
  <c r="B26" i="1"/>
  <c r="C25" i="1"/>
  <c r="D25" i="1"/>
  <c r="B25" i="1"/>
  <c r="C24" i="1"/>
  <c r="D24" i="1"/>
  <c r="B24" i="1"/>
  <c r="C23" i="1"/>
  <c r="B23" i="1"/>
  <c r="C20" i="1"/>
  <c r="D20" i="1"/>
  <c r="B20" i="1"/>
  <c r="D179" i="1"/>
  <c r="C179" i="1"/>
  <c r="B179" i="1"/>
  <c r="C185" i="1"/>
  <c r="D185" i="1"/>
  <c r="B185" i="1"/>
  <c r="C186" i="1"/>
  <c r="D186" i="1"/>
  <c r="B186" i="1"/>
  <c r="C188" i="1"/>
  <c r="D188" i="1"/>
  <c r="C189" i="1"/>
  <c r="D189" i="1"/>
  <c r="B189" i="1"/>
  <c r="B188" i="1"/>
  <c r="C191" i="1"/>
  <c r="B191" i="1"/>
  <c r="C200" i="1"/>
  <c r="D200" i="1"/>
  <c r="B200" i="1"/>
  <c r="C204" i="1"/>
  <c r="D204" i="1"/>
  <c r="B204" i="1"/>
  <c r="C203" i="1"/>
  <c r="D203" i="1"/>
  <c r="B203" i="1"/>
  <c r="C202" i="1"/>
  <c r="D202" i="1"/>
  <c r="B202" i="1"/>
  <c r="C201" i="1"/>
  <c r="D201" i="1"/>
  <c r="B201" i="1"/>
  <c r="C205" i="1"/>
  <c r="D205" i="1"/>
  <c r="B205" i="1"/>
  <c r="C206" i="1"/>
  <c r="D206" i="1"/>
  <c r="B206" i="1"/>
  <c r="C207" i="1"/>
  <c r="D207" i="1"/>
  <c r="B207" i="1"/>
  <c r="C208" i="1"/>
  <c r="D208" i="1"/>
  <c r="B208" i="1"/>
  <c r="C209" i="1"/>
  <c r="D209" i="1"/>
  <c r="B209" i="1"/>
  <c r="C219" i="1"/>
  <c r="B219" i="1"/>
  <c r="C225" i="1"/>
  <c r="D225" i="1"/>
  <c r="B225" i="1"/>
  <c r="C226" i="1"/>
  <c r="B226" i="1"/>
  <c r="C234" i="1"/>
  <c r="D234" i="1"/>
  <c r="B234" i="1"/>
  <c r="C235" i="1"/>
  <c r="D235" i="1"/>
  <c r="B235" i="1"/>
  <c r="C236" i="1"/>
  <c r="D236" i="1"/>
  <c r="B236" i="1"/>
  <c r="C238" i="1"/>
  <c r="D238" i="1"/>
  <c r="B238" i="1"/>
  <c r="C237" i="1"/>
  <c r="D237" i="1"/>
  <c r="B237" i="1"/>
  <c r="C240" i="1"/>
  <c r="D240" i="1"/>
  <c r="B240" i="1"/>
  <c r="C245" i="1"/>
  <c r="B245" i="1"/>
  <c r="C260" i="1"/>
  <c r="D260" i="1"/>
  <c r="B260" i="1"/>
  <c r="C261" i="1"/>
  <c r="D261" i="1"/>
  <c r="B261" i="1"/>
  <c r="C262" i="1"/>
  <c r="D262" i="1"/>
  <c r="B262" i="1"/>
  <c r="C263" i="1"/>
  <c r="D263" i="1"/>
  <c r="B263" i="1"/>
  <c r="C264" i="1"/>
  <c r="D264" i="1"/>
  <c r="B264" i="1"/>
  <c r="C271" i="1"/>
  <c r="B271" i="1"/>
  <c r="C274" i="1"/>
  <c r="D274" i="1"/>
  <c r="B274" i="1"/>
  <c r="C275" i="1"/>
  <c r="D275" i="1"/>
  <c r="B275" i="1"/>
  <c r="C276" i="1"/>
  <c r="D276" i="1"/>
  <c r="B276" i="1"/>
  <c r="C277" i="1"/>
  <c r="D277" i="1"/>
  <c r="B277" i="1"/>
  <c r="C270" i="1"/>
  <c r="B270" i="1"/>
  <c r="C259" i="1"/>
  <c r="B259" i="1"/>
  <c r="C256" i="1"/>
  <c r="B256" i="1"/>
  <c r="C250" i="1"/>
  <c r="B250" i="1"/>
  <c r="C233" i="1"/>
  <c r="B233" i="1"/>
  <c r="C229" i="1"/>
  <c r="B229" i="1"/>
  <c r="C199" i="1"/>
  <c r="B199" i="1"/>
  <c r="C184" i="1"/>
  <c r="B184" i="1"/>
  <c r="C177" i="1"/>
  <c r="B177" i="1"/>
  <c r="C143" i="1"/>
  <c r="B143" i="1"/>
  <c r="C113" i="1"/>
  <c r="B113" i="1"/>
  <c r="C68" i="1"/>
  <c r="B68" i="1"/>
  <c r="C18" i="1"/>
  <c r="B18" i="1"/>
  <c r="D270" i="1"/>
  <c r="D259" i="1"/>
  <c r="D256" i="1"/>
  <c r="D250" i="1"/>
  <c r="D233" i="1"/>
  <c r="D229" i="1"/>
  <c r="D199" i="1"/>
  <c r="D184" i="1"/>
  <c r="D177" i="1"/>
  <c r="D143" i="1"/>
  <c r="D113" i="1"/>
  <c r="D68" i="1"/>
  <c r="D18" i="1"/>
  <c r="E55" i="3" l="1"/>
  <c r="E77" i="3" l="1"/>
  <c r="E212" i="3" s="1"/>
  <c r="D55" i="3" l="1"/>
  <c r="I55" i="3"/>
  <c r="O55" i="3" l="1"/>
  <c r="D56" i="3" l="1"/>
  <c r="D57" i="3"/>
  <c r="D54" i="3" l="1"/>
  <c r="I57" i="3"/>
  <c r="I56" i="3"/>
  <c r="O57" i="3"/>
  <c r="D77" i="3" l="1"/>
  <c r="O56" i="3"/>
  <c r="I54" i="3"/>
  <c r="O54" i="3" l="1"/>
  <c r="I77" i="3"/>
  <c r="O77" i="3" l="1"/>
  <c r="I158" i="3"/>
  <c r="I137" i="3" s="1"/>
  <c r="I212" i="3" s="1"/>
  <c r="D158" i="3"/>
  <c r="D137" i="3" s="1"/>
  <c r="D212" i="3" s="1"/>
  <c r="O158" i="3" l="1"/>
  <c r="O137" i="3" s="1"/>
  <c r="O212" i="3" s="1"/>
  <c r="D136" i="3" l="1"/>
  <c r="D210" i="3" l="1"/>
  <c r="I142" i="3"/>
  <c r="I136" i="3" s="1"/>
  <c r="O142" i="3"/>
  <c r="O136" i="3" s="1"/>
  <c r="O210" i="3" l="1"/>
  <c r="I210" i="3"/>
</calcChain>
</file>

<file path=xl/sharedStrings.xml><?xml version="1.0" encoding="utf-8"?>
<sst xmlns="http://schemas.openxmlformats.org/spreadsheetml/2006/main" count="847" uniqueCount="555">
  <si>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</si>
  <si>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</si>
  <si>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</si>
  <si>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</si>
  <si>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</si>
  <si>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</si>
  <si>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</si>
  <si>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</si>
  <si>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</si>
  <si>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</si>
  <si>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</si>
  <si>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</si>
  <si>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</si>
  <si>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</si>
  <si>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</si>
  <si>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</si>
  <si>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</si>
  <si>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</si>
  <si>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</si>
  <si>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</si>
  <si>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</si>
  <si>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</si>
  <si>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</si>
  <si>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</si>
  <si>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</si>
  <si>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</si>
  <si>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</si>
  <si>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</si>
  <si>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</si>
  <si>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</si>
  <si>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</si>
  <si>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</si>
  <si>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</si>
  <si>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</si>
  <si>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</si>
  <si>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</si>
  <si>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</si>
  <si>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</si>
  <si>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</si>
  <si>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</si>
  <si>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</si>
  <si>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</si>
  <si>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</si>
  <si>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</si>
  <si>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</si>
  <si>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</si>
  <si>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</si>
  <si>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</si>
  <si>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</si>
  <si>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</si>
  <si>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</si>
  <si>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</si>
  <si>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</si>
  <si>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</si>
  <si>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</si>
  <si>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</si>
  <si>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</si>
  <si>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</si>
  <si>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</si>
  <si>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</si>
  <si>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</si>
  <si>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</si>
  <si>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</si>
  <si>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</si>
  <si>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</si>
  <si>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</si>
  <si>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</si>
  <si>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</si>
  <si>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</si>
  <si>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</si>
  <si>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</si>
  <si>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</si>
  <si>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</si>
  <si>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</si>
  <si>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</si>
  <si>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</si>
  <si>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</si>
  <si>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</si>
  <si>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</si>
  <si>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</si>
  <si>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</si>
  <si>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</si>
  <si>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</si>
  <si>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</si>
  <si>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</si>
  <si>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</si>
  <si>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</si>
  <si>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</si>
  <si>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</si>
  <si>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</si>
  <si>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</si>
  <si>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</si>
  <si>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</si>
  <si>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</si>
  <si>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</si>
  <si>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</si>
  <si>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</si>
  <si>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</si>
  <si>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</si>
  <si>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</si>
  <si>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</si>
  <si>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</si>
  <si>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</si>
  <si>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</si>
  <si>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</si>
  <si>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</si>
  <si>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</si>
  <si>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</si>
  <si>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</si>
  <si>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</si>
  <si>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</si>
  <si>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</si>
  <si>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</si>
  <si>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</si>
  <si>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</si>
  <si>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</si>
  <si>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</si>
  <si>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</si>
  <si>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</si>
  <si>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</si>
  <si>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</si>
  <si>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</si>
  <si>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</si>
  <si>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</si>
  <si>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</si>
  <si>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</si>
  <si>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</si>
  <si>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</si>
  <si>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</si>
  <si>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</si>
  <si>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</si>
  <si>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</si>
  <si>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</si>
  <si>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</si>
  <si>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</si>
  <si>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</si>
  <si>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</si>
  <si>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</si>
  <si>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</si>
  <si>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</si>
  <si>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</si>
  <si>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</si>
  <si>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</si>
  <si>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</si>
  <si>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</si>
  <si>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</si>
  <si>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</si>
  <si>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</si>
  <si>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</si>
  <si>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</si>
  <si>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</si>
  <si>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</si>
  <si>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</si>
  <si>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</si>
  <si>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</si>
  <si>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</si>
  <si>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</si>
  <si>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</si>
  <si>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</si>
  <si>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</si>
  <si>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</si>
  <si>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</si>
  <si>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</si>
  <si>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</si>
  <si>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</si>
  <si>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</si>
  <si>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</si>
  <si>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</si>
  <si>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</si>
  <si>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</si>
  <si>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</si>
  <si>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</si>
  <si>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</si>
  <si>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</si>
  <si>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</si>
  <si>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</si>
  <si>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</si>
  <si>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</si>
  <si>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</si>
  <si>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</si>
  <si>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</si>
  <si>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</si>
  <si>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</si>
  <si>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</si>
  <si>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</si>
  <si>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</si>
  <si>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</si>
  <si>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</si>
  <si>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</si>
  <si>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</si>
  <si>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</si>
  <si>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</si>
  <si>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</si>
  <si>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</si>
  <si>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</si>
  <si>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</si>
  <si>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</si>
  <si>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</si>
  <si>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</si>
  <si>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</si>
  <si>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</si>
  <si>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</si>
  <si>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</si>
  <si>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</si>
  <si>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</si>
  <si>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</si>
  <si>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</si>
  <si>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</si>
  <si>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</si>
  <si>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</si>
  <si>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</si>
  <si>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</si>
  <si>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</si>
  <si>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</si>
  <si>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</si>
  <si>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</si>
  <si>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</si>
  <si>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</si>
  <si>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</si>
  <si>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</si>
  <si>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</si>
  <si>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</si>
  <si>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</si>
  <si>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</si>
  <si>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</si>
  <si>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</si>
  <si>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</si>
  <si>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</si>
  <si>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</si>
  <si>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</si>
  <si>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</si>
  <si>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</si>
  <si>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</si>
  <si>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</si>
  <si>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</si>
  <si>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</si>
  <si>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</si>
  <si>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</si>
  <si>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</si>
  <si>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</si>
  <si>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</si>
  <si>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</si>
  <si>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</si>
  <si>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</si>
  <si>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</si>
  <si>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</si>
  <si>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</si>
  <si>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</si>
  <si>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</si>
  <si>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</si>
  <si>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</si>
  <si>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</si>
  <si>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</si>
  <si>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</si>
  <si>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</si>
  <si>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</si>
  <si>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</si>
  <si>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</si>
  <si>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</si>
  <si>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</si>
  <si>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</si>
  <si>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</si>
  <si>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</si>
  <si>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</si>
  <si>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</si>
  <si>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</si>
  <si>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</si>
  <si>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</si>
  <si>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</si>
  <si>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</si>
  <si>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</si>
  <si>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</si>
  <si>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</si>
  <si>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</si>
  <si>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</si>
  <si>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</si>
  <si>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</si>
  <si>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</si>
  <si>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</si>
  <si>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</si>
  <si>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</si>
  <si>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</si>
  <si>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</si>
  <si>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</si>
  <si>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</si>
  <si>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</si>
  <si>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</si>
  <si>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</si>
  <si>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</si>
  <si>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</si>
  <si>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</si>
  <si>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</si>
  <si>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</si>
  <si>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</si>
  <si>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</si>
  <si>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</si>
  <si>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</si>
  <si>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</si>
  <si>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</si>
  <si>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</si>
  <si>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</si>
  <si>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</si>
  <si>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</si>
  <si>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</si>
  <si>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</si>
  <si>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</si>
  <si>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</si>
  <si>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</si>
  <si>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</si>
  <si>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</si>
  <si>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</si>
  <si>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</si>
  <si>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</si>
  <si>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</si>
  <si>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</si>
  <si>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</si>
  <si>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</si>
  <si>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</si>
  <si>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</si>
  <si>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</si>
  <si>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</si>
  <si>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</si>
  <si>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</si>
  <si>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</si>
  <si>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</si>
  <si>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</si>
  <si>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</si>
  <si>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</si>
  <si>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</si>
  <si>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</si>
  <si>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</si>
  <si>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</si>
  <si>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</si>
  <si>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</si>
  <si>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</si>
  <si>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</si>
  <si>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</si>
  <si>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</si>
  <si>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</si>
  <si>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</si>
  <si>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</si>
  <si>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</si>
  <si>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</si>
  <si>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</si>
  <si>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</si>
  <si>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</si>
  <si>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</si>
  <si>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</si>
  <si>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</si>
  <si>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</si>
  <si>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</si>
  <si>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</si>
  <si>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</si>
  <si>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</si>
  <si>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</si>
  <si>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</si>
  <si>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</si>
  <si>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</si>
  <si>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</si>
  <si>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</si>
  <si>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</si>
  <si>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</si>
  <si>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</si>
  <si>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</si>
  <si>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</si>
  <si>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</si>
  <si>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</si>
  <si>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</si>
  <si>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</si>
  <si>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</si>
  <si>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</si>
  <si>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</si>
  <si>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</si>
  <si>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</si>
  <si>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</si>
  <si>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</si>
  <si>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</si>
  <si>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</si>
  <si>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</si>
  <si>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</si>
  <si>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</si>
  <si>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</si>
  <si>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</si>
  <si>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</si>
  <si>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</si>
  <si>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</si>
  <si>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</si>
  <si>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</si>
  <si>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</si>
  <si>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</si>
  <si>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</si>
  <si>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</si>
  <si>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</si>
  <si>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</si>
  <si>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</si>
  <si>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</si>
  <si>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</si>
  <si>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</si>
  <si>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</si>
  <si>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</si>
  <si>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</si>
  <si>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</si>
  <si>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</si>
  <si>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</si>
  <si>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</si>
  <si>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1517363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</si>
  <si>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</si>
  <si>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</si>
  <si>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</si>
  <si>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</si>
  <si>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</si>
  <si>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</si>
  <si>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</si>
  <si>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</si>
  <si>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</si>
  <si>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</si>
  <si>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 xml:space="preserve">                   Додаток № 3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</si>
  <si>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</si>
  <si>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</si>
  <si>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</si>
  <si>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</si>
  <si>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</si>
  <si>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</si>
  <si>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</si>
  <si>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0617321</t>
  </si>
  <si>
    <t xml:space="preserve">    код бюджету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</si>
  <si>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</si>
  <si>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</si>
  <si>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</si>
  <si>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</si>
  <si>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</si>
  <si>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</si>
  <si>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</si>
  <si>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</si>
  <si>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</si>
  <si>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</si>
  <si>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</si>
  <si>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</si>
  <si>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</si>
  <si>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</si>
  <si>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</si>
  <si>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</si>
  <si>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</si>
  <si>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</si>
  <si>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</si>
  <si>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</si>
  <si>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</si>
  <si>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дотації з місцевих бюджетів іншим місцевим бюджетам</t>
  </si>
  <si>
    <t>субвенцій з місцевих бюджетів іншим місцевим бюджетам</t>
  </si>
  <si>
    <t>Освіта, у т.ч. за рахунок:</t>
  </si>
  <si>
    <t>Надання дошкільної освіти,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</si>
  <si>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</si>
  <si>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</si>
  <si>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Підготовка кадрів закладами професійної (професійно-технічної) освіти та іншими закладами освіти,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</si>
  <si>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</si>
  <si>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</si>
  <si>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</si>
  <si>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</si>
  <si>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Інша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</si>
  <si>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</si>
  <si>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</si>
  <si>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</si>
  <si>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Управління  освіти і науки Сумської міської ради,                                  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</si>
  <si>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</si>
  <si>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</si>
  <si>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</si>
  <si>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</si>
  <si>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</si>
  <si>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</si>
  <si>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</si>
  <si>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</si>
  <si>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0619770</t>
  </si>
  <si>
    <t>0619310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</si>
  <si>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</si>
  <si>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</si>
  <si>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</si>
  <si>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</si>
  <si>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Субвенція з місцевого бюджету на здійснення переданих видатків у сфері освіти за рахунок коштів освітньої субвенції, у т.ч. за рахунок:</t>
  </si>
  <si>
    <t>Субвенції з місцевого бюджету іншим місцевим бюджетам на здійснення програм у галузі освіти за рахунок субвенцій з державного бюджету, у т.ч. за рахунок:</t>
  </si>
  <si>
    <t>Заходи з енергозбереження</t>
  </si>
  <si>
    <t>0717363</t>
  </si>
  <si>
    <t>Виконання заходів в рамках реалізації програми "Спроможна школа для кращих результатів", у т.ч. за рахунок:</t>
  </si>
  <si>
    <t>0611180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</si>
  <si>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</si>
  <si>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</si>
  <si>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</si>
  <si>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</si>
  <si>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</si>
  <si>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</si>
  <si>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</si>
  <si>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</si>
  <si>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</si>
  <si>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</si>
  <si>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</si>
  <si>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</si>
  <si>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</si>
  <si>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</si>
  <si>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</si>
  <si>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</si>
  <si>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</si>
  <si>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</si>
  <si>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</si>
  <si>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</si>
  <si>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</si>
  <si>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</si>
  <si>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</si>
  <si>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</si>
  <si>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</si>
  <si>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</si>
  <si>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</si>
  <si>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</si>
  <si>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РОЗПОДІЛ
видатків бюджету Сумської міської територіальної громади на 2021 рік за головними розпорядниками бюджетних коштів </t>
  </si>
  <si>
    <t>РОЗПОДІЛ
видатків бюджету Сумської міської територіальної громади на 2021 рік за програмною класифікацією видатків та кредитування місцевого бюджету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</si>
  <si>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</si>
  <si>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</si>
  <si>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</si>
  <si>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</si>
  <si>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</si>
  <si>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</si>
  <si>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</si>
  <si>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Будівництво установ та закладів культури</t>
  </si>
  <si>
    <t>1617350</t>
  </si>
  <si>
    <t>7350</t>
  </si>
  <si>
    <t>Будівництво установ та закладіва культури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</si>
  <si>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</si>
  <si>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</si>
  <si>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</si>
  <si>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</si>
  <si>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Забезпечення діяльності інклюзивно-ресурсних центрів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</si>
  <si>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</si>
  <si>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</si>
  <si>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Охорона здоров’я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</si>
  <si>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</si>
  <si>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</si>
  <si>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Соціальний захист та соціальне забезпечення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</si>
  <si>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</si>
  <si>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</si>
  <si>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</si>
  <si>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Захист населення і територій від надзвичайних ситуацій техногенного та природного характеру</t>
  </si>
  <si>
    <t>Заходи з організації рятування на водах</t>
  </si>
  <si>
    <t>Заходи з енергозбереження, у т.ч. за рахунок:</t>
  </si>
  <si>
    <t>код бюджету</t>
  </si>
  <si>
    <t>Управління охорони здоров’я Сумської міської ради, у т.ч. за рахунок:</t>
  </si>
  <si>
    <t>"Про бюджет Сумської міської територіальної</t>
  </si>
  <si>
    <t>громади на 2021 рік"</t>
  </si>
  <si>
    <t>до     рішення     Сумської      міської       ради</t>
  </si>
  <si>
    <t>від                                2020  року  №            -МР</t>
  </si>
  <si>
    <t>до      рішення     Сумської      міської       ради</t>
  </si>
  <si>
    <t xml:space="preserve">                           Додаток № 3</t>
  </si>
  <si>
    <t>Сумський міський голова</t>
  </si>
  <si>
    <t>О.М. Лисенко</t>
  </si>
  <si>
    <t>Виконавець: Липова С.А.</t>
  </si>
  <si>
    <t>_______________________________________</t>
  </si>
  <si>
    <t>від                             2020  року  №            -МР</t>
  </si>
  <si>
    <t xml:space="preserve">                         Додаток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</si>
</sst>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0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5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sz val="27"/>
      <name val="Times New Roman"/>
      <family val="1"/>
      <charset val="204"/>
    </font>
    <font>
      <b/>
      <sz val="27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78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/>
    <xf numFmtId="3" fontId="38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6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top" wrapText="1"/>
    </xf>
    <xf numFmtId="3" fontId="33" fillId="0" borderId="0" xfId="0" applyNumberFormat="1" applyFont="1" applyFill="1" applyBorder="1" applyAlignment="1">
      <alignment horizont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49" fontId="40" fillId="0" borderId="0" xfId="0" applyNumberFormat="1" applyFont="1" applyFill="1" applyAlignment="1" applyProtection="1">
      <alignment vertical="center"/>
    </xf>
    <xf numFmtId="0" fontId="41" fillId="0" borderId="0" xfId="0" applyNumberFormat="1" applyFont="1" applyFill="1" applyAlignment="1" applyProtection="1">
      <alignment vertical="top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1" fontId="23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49" fontId="23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4" fontId="25" fillId="0" borderId="7" xfId="0" applyNumberFormat="1" applyFont="1" applyFill="1" applyBorder="1" applyAlignment="1">
      <alignment horizontal="right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4" fontId="43" fillId="0" borderId="7" xfId="0" applyNumberFormat="1" applyFont="1" applyFill="1" applyBorder="1" applyAlignment="1">
      <alignment horizontal="right" wrapText="1"/>
    </xf>
    <xf numFmtId="3" fontId="25" fillId="0" borderId="7" xfId="0" applyNumberFormat="1" applyFont="1" applyFill="1" applyBorder="1" applyAlignment="1" applyProtection="1">
      <alignment horizontal="left" vertical="center" wrapText="1"/>
    </xf>
    <xf numFmtId="3" fontId="25" fillId="0" borderId="7" xfId="0" applyNumberFormat="1" applyFont="1" applyFill="1" applyBorder="1" applyAlignment="1" applyProtection="1">
      <alignment horizontal="left" vertical="center" wrapText="1" shrinkToFi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49" fontId="23" fillId="0" borderId="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Fill="1" applyAlignment="1">
      <alignment vertic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vertical="center"/>
    </xf>
    <xf numFmtId="49" fontId="25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4" fontId="45" fillId="0" borderId="7" xfId="0" applyNumberFormat="1" applyFont="1" applyFill="1" applyBorder="1" applyAlignment="1">
      <alignment horizontal="right" wrapText="1"/>
    </xf>
    <xf numFmtId="0" fontId="47" fillId="0" borderId="0" xfId="0" applyFont="1" applyFill="1" applyAlignment="1">
      <alignment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0" fontId="47" fillId="0" borderId="0" xfId="0" applyFont="1" applyFill="1" applyAlignment="1">
      <alignment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49" fontId="42" fillId="0" borderId="0" xfId="0" applyNumberFormat="1" applyFont="1" applyFill="1" applyBorder="1" applyAlignment="1" applyProtection="1"/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 applyAlignment="1"/>
    <xf numFmtId="0" fontId="47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 applyProtection="1"/>
    <xf numFmtId="3" fontId="46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0" fillId="0" borderId="0" xfId="0" applyNumberFormat="1" applyFont="1" applyFill="1" applyAlignment="1" applyProtection="1">
      <alignment horizontal="center" vertical="center"/>
    </xf>
    <xf numFmtId="0" fontId="41" fillId="0" borderId="0" xfId="0" applyNumberFormat="1" applyFont="1" applyFill="1" applyAlignment="1" applyProtection="1">
      <alignment horizontal="center" vertical="top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I733"/>
  <sheetViews>
    <sheetView showGridLines="0" showZeros="0" view="pageBreakPreview" topLeftCell="J1" zoomScale="86" zoomScaleNormal="82" zoomScaleSheetLayoutView="86" workbookViewId="0">
      <selection activeCell="T7" sqref="T7"/>
    </sheetView>
  </sheetViews>
  <sheetFormatPr defaultColWidth="9.1640625" defaultRowHeight="15" x14ac:dyDescent="0.25"/>
  <cols>
    <col min="1" max="1" width="16.1640625" style="84" customWidth="1"/>
    <col min="2" max="2" width="15.33203125" style="18" customWidth="1"/>
    <col min="3" max="3" width="14.6640625" style="18" customWidth="1"/>
    <col min="4" max="4" width="62" style="29" customWidth="1"/>
    <col min="5" max="5" width="21.33203125" style="57" customWidth="1"/>
    <col min="6" max="6" width="20.83203125" style="57" customWidth="1"/>
    <col min="7" max="7" width="21" style="57" customWidth="1"/>
    <col min="8" max="8" width="18.33203125" style="57" customWidth="1"/>
    <col min="9" max="9" width="18" style="57" customWidth="1"/>
    <col min="10" max="10" width="20.6640625" style="57" customWidth="1"/>
    <col min="11" max="11" width="20" style="57" customWidth="1"/>
    <col min="12" max="12" width="20.1640625" style="57" customWidth="1"/>
    <col min="13" max="13" width="18.33203125" style="57" customWidth="1"/>
    <col min="14" max="14" width="19.83203125" style="57" customWidth="1"/>
    <col min="15" max="15" width="18.83203125" style="57" customWidth="1"/>
    <col min="16" max="16" width="21.5" style="149" customWidth="1"/>
    <col min="17" max="17" width="11.5" style="34" customWidth="1"/>
    <col min="18" max="18" width="16.1640625" style="34" customWidth="1"/>
    <col min="19" max="529" width="9.1640625" style="34"/>
    <col min="530" max="16384" width="9.1640625" style="20"/>
  </cols>
  <sheetData>
    <row r="1" spans="1:529" ht="26.25" customHeight="1" x14ac:dyDescent="0.4">
      <c r="K1" s="95" t="s">
        <v>416</v>
      </c>
      <c r="L1" s="169" t="s">
        <v>548</v>
      </c>
      <c r="M1" s="169"/>
      <c r="N1" s="169"/>
      <c r="O1" s="169"/>
      <c r="P1" s="169"/>
    </row>
    <row r="2" spans="1:529" ht="26.25" customHeight="1" x14ac:dyDescent="0.25">
      <c r="K2" s="95"/>
      <c r="L2" s="170" t="s">
        <v>547</v>
      </c>
      <c r="M2" s="170"/>
      <c r="N2" s="170"/>
      <c r="O2" s="170"/>
      <c r="P2" s="170"/>
    </row>
    <row r="3" spans="1:529" ht="23.25" customHeight="1" x14ac:dyDescent="0.25">
      <c r="K3" s="96"/>
      <c r="L3" s="160" t="s">
        <v>543</v>
      </c>
      <c r="M3" s="160"/>
      <c r="N3" s="160"/>
      <c r="O3" s="160"/>
      <c r="P3" s="160"/>
    </row>
    <row r="4" spans="1:529" ht="26.25" customHeight="1" x14ac:dyDescent="0.25">
      <c r="K4" s="145"/>
      <c r="L4" s="158" t="s">
        <v>544</v>
      </c>
      <c r="M4" s="158"/>
      <c r="N4" s="158"/>
      <c r="O4" s="158"/>
      <c r="P4" s="158"/>
      <c r="Q4" s="145"/>
    </row>
    <row r="5" spans="1:529" ht="26.25" customHeight="1" x14ac:dyDescent="0.25">
      <c r="K5" s="145"/>
      <c r="L5" s="160" t="s">
        <v>546</v>
      </c>
      <c r="M5" s="160"/>
      <c r="N5" s="160"/>
      <c r="O5" s="160"/>
      <c r="P5" s="160"/>
      <c r="Q5" s="145"/>
    </row>
    <row r="6" spans="1:529" ht="26.25" x14ac:dyDescent="0.4">
      <c r="L6" s="90"/>
      <c r="M6" s="90"/>
      <c r="N6" s="90"/>
      <c r="O6" s="90"/>
      <c r="P6" s="90"/>
    </row>
    <row r="7" spans="1:529" s="54" customFormat="1" ht="59.25" customHeight="1" x14ac:dyDescent="0.3">
      <c r="A7" s="172" t="s">
        <v>511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</row>
    <row r="8" spans="1:529" s="54" customFormat="1" ht="42" customHeight="1" x14ac:dyDescent="0.3">
      <c r="A8" s="97" t="s">
        <v>396</v>
      </c>
      <c r="B8" s="97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</row>
    <row r="9" spans="1:529" s="54" customFormat="1" ht="31.5" customHeight="1" x14ac:dyDescent="0.3">
      <c r="A9" s="98" t="s">
        <v>425</v>
      </c>
      <c r="B9" s="98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</row>
    <row r="10" spans="1:529" s="56" customFormat="1" ht="14.25" customHeight="1" x14ac:dyDescent="0.3">
      <c r="A10" s="78"/>
      <c r="B10" s="60"/>
      <c r="C10" s="60"/>
      <c r="D10" s="19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94" t="s">
        <v>392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</row>
    <row r="11" spans="1:529" s="21" customFormat="1" ht="34.5" customHeight="1" x14ac:dyDescent="0.2">
      <c r="A11" s="173" t="s">
        <v>370</v>
      </c>
      <c r="B11" s="168" t="s">
        <v>371</v>
      </c>
      <c r="C11" s="168" t="s">
        <v>358</v>
      </c>
      <c r="D11" s="168" t="s">
        <v>372</v>
      </c>
      <c r="E11" s="168" t="s">
        <v>244</v>
      </c>
      <c r="F11" s="168"/>
      <c r="G11" s="168"/>
      <c r="H11" s="168"/>
      <c r="I11" s="168"/>
      <c r="J11" s="168" t="s">
        <v>245</v>
      </c>
      <c r="K11" s="168"/>
      <c r="L11" s="168"/>
      <c r="M11" s="168"/>
      <c r="N11" s="168"/>
      <c r="O11" s="168"/>
      <c r="P11" s="168" t="s">
        <v>246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</row>
    <row r="12" spans="1:529" s="21" customFormat="1" ht="19.5" customHeight="1" x14ac:dyDescent="0.2">
      <c r="A12" s="173"/>
      <c r="B12" s="168"/>
      <c r="C12" s="168"/>
      <c r="D12" s="168"/>
      <c r="E12" s="168" t="s">
        <v>359</v>
      </c>
      <c r="F12" s="168" t="s">
        <v>247</v>
      </c>
      <c r="G12" s="168" t="s">
        <v>248</v>
      </c>
      <c r="H12" s="168"/>
      <c r="I12" s="168" t="s">
        <v>249</v>
      </c>
      <c r="J12" s="168" t="s">
        <v>359</v>
      </c>
      <c r="K12" s="168" t="s">
        <v>360</v>
      </c>
      <c r="L12" s="168" t="s">
        <v>247</v>
      </c>
      <c r="M12" s="168" t="s">
        <v>248</v>
      </c>
      <c r="N12" s="168"/>
      <c r="O12" s="168" t="s">
        <v>249</v>
      </c>
      <c r="P12" s="168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</row>
    <row r="13" spans="1:529" s="21" customFormat="1" ht="66.75" customHeight="1" x14ac:dyDescent="0.2">
      <c r="A13" s="173"/>
      <c r="B13" s="168"/>
      <c r="C13" s="168"/>
      <c r="D13" s="168"/>
      <c r="E13" s="168"/>
      <c r="F13" s="168"/>
      <c r="G13" s="146" t="s">
        <v>250</v>
      </c>
      <c r="H13" s="146" t="s">
        <v>251</v>
      </c>
      <c r="I13" s="168"/>
      <c r="J13" s="168"/>
      <c r="K13" s="168"/>
      <c r="L13" s="168"/>
      <c r="M13" s="146" t="s">
        <v>250</v>
      </c>
      <c r="N13" s="146" t="s">
        <v>251</v>
      </c>
      <c r="O13" s="168"/>
      <c r="P13" s="168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</row>
    <row r="14" spans="1:529" s="31" customFormat="1" ht="19.5" customHeight="1" x14ac:dyDescent="0.2">
      <c r="A14" s="79" t="s">
        <v>159</v>
      </c>
      <c r="B14" s="62"/>
      <c r="C14" s="62"/>
      <c r="D14" s="32" t="s">
        <v>38</v>
      </c>
      <c r="E14" s="63">
        <f>E15</f>
        <v>237355986</v>
      </c>
      <c r="F14" s="63">
        <f t="shared" ref="F14:J14" si="0">F15</f>
        <v>191196490</v>
      </c>
      <c r="G14" s="63">
        <f t="shared" si="0"/>
        <v>107325600</v>
      </c>
      <c r="H14" s="63">
        <f t="shared" si="0"/>
        <v>4150690</v>
      </c>
      <c r="I14" s="63">
        <f t="shared" si="0"/>
        <v>46159496</v>
      </c>
      <c r="J14" s="63">
        <f t="shared" si="0"/>
        <v>32985747</v>
      </c>
      <c r="K14" s="63">
        <f t="shared" ref="K14" si="1">K15</f>
        <v>32462952</v>
      </c>
      <c r="L14" s="63">
        <f t="shared" ref="L14" si="2">L15</f>
        <v>522795</v>
      </c>
      <c r="M14" s="63">
        <f t="shared" ref="M14" si="3">M15</f>
        <v>119291</v>
      </c>
      <c r="N14" s="63">
        <f t="shared" ref="N14" si="4">N15</f>
        <v>51832</v>
      </c>
      <c r="O14" s="63">
        <f t="shared" ref="O14:P14" si="5">O15</f>
        <v>32462952</v>
      </c>
      <c r="P14" s="63">
        <f t="shared" si="5"/>
        <v>270341733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</row>
    <row r="15" spans="1:529" s="40" customFormat="1" ht="36" customHeight="1" x14ac:dyDescent="0.25">
      <c r="A15" s="73" t="s">
        <v>160</v>
      </c>
      <c r="B15" s="64"/>
      <c r="C15" s="64"/>
      <c r="D15" s="33" t="s">
        <v>38</v>
      </c>
      <c r="E15" s="65">
        <f>E18+E19+E20+E21+E23+E24+E25+E26+E27+E28+E29+E30+E31+E32+E33+E34+E35+E36+E37+E38+E39+E40+E41+E44+E45+E46+E47+E48+E49+E50+E51+E52+E54+E55+E56+E42+E43+E57</f>
        <v>237355986</v>
      </c>
      <c r="F15" s="65">
        <f t="shared" ref="F15:P15" si="6">F18+F19+F20+F21+F23+F24+F25+F26+F27+F28+F29+F30+F31+F32+F33+F34+F35+F36+F37+F38+F39+F40+F41+F44+F45+F46+F47+F48+F49+F50+F51+F52+F54+F55+F56+F42+F43+F57</f>
        <v>191196490</v>
      </c>
      <c r="G15" s="65">
        <f t="shared" si="6"/>
        <v>107325600</v>
      </c>
      <c r="H15" s="65">
        <f t="shared" si="6"/>
        <v>4150690</v>
      </c>
      <c r="I15" s="65">
        <f t="shared" si="6"/>
        <v>46159496</v>
      </c>
      <c r="J15" s="65">
        <f t="shared" si="6"/>
        <v>32985747</v>
      </c>
      <c r="K15" s="65">
        <f t="shared" si="6"/>
        <v>32462952</v>
      </c>
      <c r="L15" s="65">
        <f t="shared" si="6"/>
        <v>522795</v>
      </c>
      <c r="M15" s="65">
        <f t="shared" si="6"/>
        <v>119291</v>
      </c>
      <c r="N15" s="65">
        <f t="shared" si="6"/>
        <v>51832</v>
      </c>
      <c r="O15" s="65">
        <f t="shared" si="6"/>
        <v>32462952</v>
      </c>
      <c r="P15" s="65">
        <f t="shared" si="6"/>
        <v>270341733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</row>
    <row r="16" spans="1:529" s="40" customFormat="1" ht="50.25" hidden="1" customHeight="1" x14ac:dyDescent="0.25">
      <c r="A16" s="73"/>
      <c r="B16" s="64"/>
      <c r="C16" s="64"/>
      <c r="D16" s="33" t="s">
        <v>427</v>
      </c>
      <c r="E16" s="65">
        <f>E53</f>
        <v>0</v>
      </c>
      <c r="F16" s="65">
        <f t="shared" ref="F16:P16" si="7">F53</f>
        <v>0</v>
      </c>
      <c r="G16" s="65">
        <f t="shared" si="7"/>
        <v>0</v>
      </c>
      <c r="H16" s="65">
        <f t="shared" si="7"/>
        <v>0</v>
      </c>
      <c r="I16" s="65">
        <f t="shared" si="7"/>
        <v>0</v>
      </c>
      <c r="J16" s="65">
        <f t="shared" si="7"/>
        <v>0</v>
      </c>
      <c r="K16" s="65">
        <f t="shared" si="7"/>
        <v>0</v>
      </c>
      <c r="L16" s="65">
        <f t="shared" si="7"/>
        <v>0</v>
      </c>
      <c r="M16" s="65">
        <f t="shared" si="7"/>
        <v>0</v>
      </c>
      <c r="N16" s="65">
        <f t="shared" si="7"/>
        <v>0</v>
      </c>
      <c r="O16" s="65">
        <f t="shared" si="7"/>
        <v>0</v>
      </c>
      <c r="P16" s="65">
        <f t="shared" si="7"/>
        <v>0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</row>
    <row r="17" spans="1:529" s="40" customFormat="1" ht="59.25" hidden="1" customHeight="1" x14ac:dyDescent="0.25">
      <c r="A17" s="73"/>
      <c r="B17" s="64"/>
      <c r="C17" s="64"/>
      <c r="D17" s="33" t="str">
        <f>'дод 9'!C19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7" s="65">
        <f>E22</f>
        <v>0</v>
      </c>
      <c r="F17" s="65">
        <f t="shared" ref="F17:P17" si="8">F22</f>
        <v>0</v>
      </c>
      <c r="G17" s="65">
        <f t="shared" si="8"/>
        <v>0</v>
      </c>
      <c r="H17" s="65">
        <f t="shared" si="8"/>
        <v>0</v>
      </c>
      <c r="I17" s="65">
        <f t="shared" si="8"/>
        <v>0</v>
      </c>
      <c r="J17" s="65">
        <f t="shared" si="8"/>
        <v>0</v>
      </c>
      <c r="K17" s="65">
        <f t="shared" si="8"/>
        <v>0</v>
      </c>
      <c r="L17" s="65">
        <f t="shared" si="8"/>
        <v>0</v>
      </c>
      <c r="M17" s="65">
        <f t="shared" si="8"/>
        <v>0</v>
      </c>
      <c r="N17" s="65">
        <f t="shared" si="8"/>
        <v>0</v>
      </c>
      <c r="O17" s="65">
        <f t="shared" si="8"/>
        <v>0</v>
      </c>
      <c r="P17" s="65">
        <f t="shared" si="8"/>
        <v>0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</row>
    <row r="18" spans="1:529" s="23" customFormat="1" ht="49.5" customHeight="1" x14ac:dyDescent="0.25">
      <c r="A18" s="43" t="s">
        <v>161</v>
      </c>
      <c r="B18" s="44" t="str">
        <f>'дод 9'!A15</f>
        <v>0160</v>
      </c>
      <c r="C18" s="44" t="str">
        <f>'дод 9'!B15</f>
        <v>0111</v>
      </c>
      <c r="D18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18" s="66">
        <f t="shared" ref="E18:E57" si="9">F18+I18</f>
        <v>112079700</v>
      </c>
      <c r="F18" s="66">
        <f>111955200+124500</f>
        <v>112079700</v>
      </c>
      <c r="G18" s="66">
        <f>82099100+102000</f>
        <v>82201100</v>
      </c>
      <c r="H18" s="66">
        <v>2287700</v>
      </c>
      <c r="I18" s="66"/>
      <c r="J18" s="66">
        <f>L18+O18</f>
        <v>150000</v>
      </c>
      <c r="K18" s="66">
        <v>150000</v>
      </c>
      <c r="L18" s="66"/>
      <c r="M18" s="66"/>
      <c r="N18" s="66"/>
      <c r="O18" s="66">
        <v>150000</v>
      </c>
      <c r="P18" s="66">
        <f t="shared" ref="P18:P57" si="10">E18+J18</f>
        <v>112229700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</row>
    <row r="19" spans="1:529" s="23" customFormat="1" ht="35.25" customHeight="1" x14ac:dyDescent="0.25">
      <c r="A19" s="43" t="s">
        <v>514</v>
      </c>
      <c r="B19" s="43" t="s">
        <v>96</v>
      </c>
      <c r="C19" s="43" t="s">
        <v>526</v>
      </c>
      <c r="D19" s="22" t="s">
        <v>515</v>
      </c>
      <c r="E19" s="66">
        <f t="shared" si="9"/>
        <v>200000</v>
      </c>
      <c r="F19" s="66">
        <v>200000</v>
      </c>
      <c r="G19" s="66"/>
      <c r="H19" s="66"/>
      <c r="I19" s="66"/>
      <c r="J19" s="66">
        <f>L19+O19</f>
        <v>0</v>
      </c>
      <c r="K19" s="66"/>
      <c r="L19" s="66"/>
      <c r="M19" s="66"/>
      <c r="N19" s="66"/>
      <c r="O19" s="66"/>
      <c r="P19" s="66">
        <f t="shared" si="10"/>
        <v>200000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</row>
    <row r="20" spans="1:529" s="23" customFormat="1" ht="21.75" customHeight="1" x14ac:dyDescent="0.25">
      <c r="A20" s="43" t="s">
        <v>262</v>
      </c>
      <c r="B20" s="44" t="str">
        <f>'дод 9'!A17</f>
        <v>0180</v>
      </c>
      <c r="C20" s="44" t="str">
        <f>'дод 9'!B17</f>
        <v>0133</v>
      </c>
      <c r="D20" s="24" t="str">
        <f>'дод 9'!C17</f>
        <v>Інша діяльність у сфері державного управління</v>
      </c>
      <c r="E20" s="66">
        <f t="shared" si="9"/>
        <v>396000</v>
      </c>
      <c r="F20" s="66">
        <v>396000</v>
      </c>
      <c r="G20" s="66"/>
      <c r="H20" s="66"/>
      <c r="I20" s="66"/>
      <c r="J20" s="66">
        <f t="shared" ref="J20:J22" si="11">L20+O20</f>
        <v>0</v>
      </c>
      <c r="K20" s="66"/>
      <c r="L20" s="66"/>
      <c r="M20" s="66"/>
      <c r="N20" s="66"/>
      <c r="O20" s="66"/>
      <c r="P20" s="66">
        <f t="shared" si="10"/>
        <v>396000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</row>
    <row r="21" spans="1:529" s="23" customFormat="1" ht="15.75" hidden="1" customHeight="1" x14ac:dyDescent="0.25">
      <c r="A21" s="43" t="s">
        <v>495</v>
      </c>
      <c r="B21" s="43" t="s">
        <v>496</v>
      </c>
      <c r="C21" s="43" t="s">
        <v>126</v>
      </c>
      <c r="D21" s="24" t="s">
        <v>497</v>
      </c>
      <c r="E21" s="66">
        <f t="shared" si="9"/>
        <v>0</v>
      </c>
      <c r="F21" s="66"/>
      <c r="G21" s="66"/>
      <c r="H21" s="66"/>
      <c r="I21" s="66"/>
      <c r="J21" s="66">
        <f t="shared" si="11"/>
        <v>0</v>
      </c>
      <c r="K21" s="66"/>
      <c r="L21" s="66"/>
      <c r="M21" s="66"/>
      <c r="N21" s="66"/>
      <c r="O21" s="66"/>
      <c r="P21" s="66">
        <f t="shared" si="10"/>
        <v>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</row>
    <row r="22" spans="1:529" s="27" customFormat="1" ht="60" hidden="1" customHeight="1" x14ac:dyDescent="0.25">
      <c r="A22" s="116"/>
      <c r="B22" s="151"/>
      <c r="C22" s="151"/>
      <c r="D22" s="114" t="str">
        <f>'дод 9'!C19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2" s="115">
        <f t="shared" si="9"/>
        <v>0</v>
      </c>
      <c r="F22" s="115"/>
      <c r="G22" s="115"/>
      <c r="H22" s="115"/>
      <c r="I22" s="115"/>
      <c r="J22" s="115">
        <f t="shared" si="11"/>
        <v>0</v>
      </c>
      <c r="K22" s="115"/>
      <c r="L22" s="115"/>
      <c r="M22" s="115"/>
      <c r="N22" s="115"/>
      <c r="O22" s="115"/>
      <c r="P22" s="115">
        <f t="shared" si="10"/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</row>
    <row r="23" spans="1:529" s="23" customFormat="1" ht="44.25" customHeight="1" x14ac:dyDescent="0.25">
      <c r="A23" s="43" t="s">
        <v>278</v>
      </c>
      <c r="B23" s="44" t="str">
        <f>'дод 9'!A80</f>
        <v>3033</v>
      </c>
      <c r="C23" s="44" t="str">
        <f>'дод 9'!B80</f>
        <v>1070</v>
      </c>
      <c r="D23" s="24" t="s">
        <v>463</v>
      </c>
      <c r="E23" s="66">
        <f t="shared" si="9"/>
        <v>270000</v>
      </c>
      <c r="F23" s="66">
        <v>270000</v>
      </c>
      <c r="G23" s="66"/>
      <c r="H23" s="66"/>
      <c r="I23" s="66"/>
      <c r="J23" s="66">
        <f t="shared" ref="J23:J57" si="12">L23+O23</f>
        <v>0</v>
      </c>
      <c r="K23" s="66"/>
      <c r="L23" s="66"/>
      <c r="M23" s="66"/>
      <c r="N23" s="66"/>
      <c r="O23" s="66"/>
      <c r="P23" s="66">
        <f t="shared" si="10"/>
        <v>270000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</row>
    <row r="24" spans="1:529" s="23" customFormat="1" ht="31.5" customHeight="1" x14ac:dyDescent="0.25">
      <c r="A24" s="43" t="s">
        <v>162</v>
      </c>
      <c r="B24" s="44" t="str">
        <f>'дод 9'!A83</f>
        <v>3036</v>
      </c>
      <c r="C24" s="44" t="str">
        <f>'дод 9'!B83</f>
        <v>1070</v>
      </c>
      <c r="D24" s="24" t="str">
        <f>'дод 9'!C83</f>
        <v>Компенсаційні виплати на пільговий проїзд електротранспортом окремим категоріям громадян</v>
      </c>
      <c r="E24" s="66">
        <f t="shared" si="9"/>
        <v>426500</v>
      </c>
      <c r="F24" s="66">
        <v>426500</v>
      </c>
      <c r="G24" s="66"/>
      <c r="H24" s="66"/>
      <c r="I24" s="66"/>
      <c r="J24" s="66">
        <f t="shared" si="12"/>
        <v>0</v>
      </c>
      <c r="K24" s="66"/>
      <c r="L24" s="66"/>
      <c r="M24" s="66"/>
      <c r="N24" s="66"/>
      <c r="O24" s="66"/>
      <c r="P24" s="66">
        <f t="shared" si="10"/>
        <v>426500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</row>
    <row r="25" spans="1:529" s="23" customFormat="1" ht="36" customHeight="1" x14ac:dyDescent="0.25">
      <c r="A25" s="43" t="s">
        <v>163</v>
      </c>
      <c r="B25" s="44" t="str">
        <f>'дод 9'!A91</f>
        <v>3121</v>
      </c>
      <c r="C25" s="44" t="str">
        <f>'дод 9'!B91</f>
        <v>1040</v>
      </c>
      <c r="D25" s="24" t="str">
        <f>'дод 9'!C91</f>
        <v>Утримання та забезпечення діяльності центрів соціальних служб для сім’ї, дітей та молоді</v>
      </c>
      <c r="E25" s="66">
        <f t="shared" si="9"/>
        <v>3206400</v>
      </c>
      <c r="F25" s="66">
        <v>3206400</v>
      </c>
      <c r="G25" s="66">
        <v>2407050</v>
      </c>
      <c r="H25" s="66">
        <v>39590</v>
      </c>
      <c r="I25" s="66"/>
      <c r="J25" s="66">
        <f t="shared" si="12"/>
        <v>0</v>
      </c>
      <c r="K25" s="66"/>
      <c r="L25" s="66"/>
      <c r="M25" s="66"/>
      <c r="N25" s="66"/>
      <c r="O25" s="66"/>
      <c r="P25" s="66">
        <f t="shared" si="10"/>
        <v>3206400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</row>
    <row r="26" spans="1:529" s="23" customFormat="1" ht="45" customHeight="1" x14ac:dyDescent="0.25">
      <c r="A26" s="43" t="s">
        <v>164</v>
      </c>
      <c r="B26" s="44" t="str">
        <f>'дод 9'!A92</f>
        <v>3131</v>
      </c>
      <c r="C26" s="44" t="str">
        <f>'дод 9'!B92</f>
        <v>1040</v>
      </c>
      <c r="D26" s="24" t="str">
        <f>'дод 9'!C92</f>
        <v>Здійснення заходів та реалізація проектів на виконання Державної цільової соціальної програми "Молодь України"</v>
      </c>
      <c r="E26" s="66">
        <f t="shared" si="9"/>
        <v>684300</v>
      </c>
      <c r="F26" s="66">
        <v>684300</v>
      </c>
      <c r="G26" s="66"/>
      <c r="H26" s="66"/>
      <c r="I26" s="66"/>
      <c r="J26" s="66">
        <f t="shared" si="12"/>
        <v>0</v>
      </c>
      <c r="K26" s="66"/>
      <c r="L26" s="66"/>
      <c r="M26" s="66"/>
      <c r="N26" s="66"/>
      <c r="O26" s="66"/>
      <c r="P26" s="66">
        <f t="shared" si="10"/>
        <v>684300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</row>
    <row r="27" spans="1:529" s="23" customFormat="1" ht="60" x14ac:dyDescent="0.25">
      <c r="A27" s="43" t="s">
        <v>165</v>
      </c>
      <c r="B27" s="44" t="str">
        <f>'дод 9'!A93</f>
        <v>3140</v>
      </c>
      <c r="C27" s="44" t="str">
        <f>'дод 9'!B93</f>
        <v>1040</v>
      </c>
      <c r="D27" s="24" t="s">
        <v>22</v>
      </c>
      <c r="E27" s="66">
        <f t="shared" si="9"/>
        <v>280000</v>
      </c>
      <c r="F27" s="66">
        <v>280000</v>
      </c>
      <c r="G27" s="66"/>
      <c r="H27" s="66"/>
      <c r="I27" s="66"/>
      <c r="J27" s="66">
        <f t="shared" si="12"/>
        <v>0</v>
      </c>
      <c r="K27" s="66"/>
      <c r="L27" s="66"/>
      <c r="M27" s="66"/>
      <c r="N27" s="66"/>
      <c r="O27" s="66"/>
      <c r="P27" s="66">
        <f t="shared" si="10"/>
        <v>280000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</row>
    <row r="28" spans="1:529" s="23" customFormat="1" ht="30" customHeight="1" x14ac:dyDescent="0.25">
      <c r="A28" s="43" t="s">
        <v>332</v>
      </c>
      <c r="B28" s="44" t="str">
        <f>'дод 9'!A108</f>
        <v>3241</v>
      </c>
      <c r="C28" s="44" t="str">
        <f>'дод 9'!B108</f>
        <v>1090</v>
      </c>
      <c r="D28" s="24" t="str">
        <f>'дод 9'!C108</f>
        <v>Забезпечення діяльності інших закладів у сфері соціального захисту і соціального забезпечення</v>
      </c>
      <c r="E28" s="66">
        <f t="shared" si="9"/>
        <v>1518300</v>
      </c>
      <c r="F28" s="66">
        <v>1518300</v>
      </c>
      <c r="G28" s="66">
        <v>1078950</v>
      </c>
      <c r="H28" s="66">
        <v>96540</v>
      </c>
      <c r="I28" s="66"/>
      <c r="J28" s="66">
        <f t="shared" si="12"/>
        <v>0</v>
      </c>
      <c r="K28" s="66"/>
      <c r="L28" s="66"/>
      <c r="M28" s="66"/>
      <c r="N28" s="66"/>
      <c r="O28" s="66"/>
      <c r="P28" s="66">
        <f t="shared" si="10"/>
        <v>1518300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</row>
    <row r="29" spans="1:529" s="23" customFormat="1" ht="33.75" customHeight="1" x14ac:dyDescent="0.25">
      <c r="A29" s="43" t="s">
        <v>333</v>
      </c>
      <c r="B29" s="44" t="str">
        <f>'дод 9'!A109</f>
        <v>3242</v>
      </c>
      <c r="C29" s="44" t="str">
        <f>'дод 9'!B109</f>
        <v>1090</v>
      </c>
      <c r="D29" s="24" t="s">
        <v>464</v>
      </c>
      <c r="E29" s="66">
        <f t="shared" si="9"/>
        <v>257400</v>
      </c>
      <c r="F29" s="66">
        <v>257400</v>
      </c>
      <c r="G29" s="66"/>
      <c r="H29" s="66"/>
      <c r="I29" s="66"/>
      <c r="J29" s="66">
        <f t="shared" si="12"/>
        <v>0</v>
      </c>
      <c r="K29" s="66"/>
      <c r="L29" s="66"/>
      <c r="M29" s="66"/>
      <c r="N29" s="66"/>
      <c r="O29" s="66"/>
      <c r="P29" s="66">
        <f t="shared" si="10"/>
        <v>257400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</row>
    <row r="30" spans="1:529" s="23" customFormat="1" ht="33.75" customHeight="1" x14ac:dyDescent="0.25">
      <c r="A30" s="43" t="s">
        <v>349</v>
      </c>
      <c r="B30" s="44" t="str">
        <f>'дод 9'!A113</f>
        <v>4060</v>
      </c>
      <c r="C30" s="44" t="str">
        <f>'дод 9'!B113</f>
        <v>0828</v>
      </c>
      <c r="D30" s="24" t="str">
        <f>'дод 9'!C113</f>
        <v>Забезпечення діяльності палаців i будинків культури, клубів, центрів дозвілля та iнших клубних закладів</v>
      </c>
      <c r="E30" s="66">
        <f t="shared" si="9"/>
        <v>4330600</v>
      </c>
      <c r="F30" s="67">
        <v>4330600</v>
      </c>
      <c r="G30" s="66">
        <v>2526200</v>
      </c>
      <c r="H30" s="66">
        <v>452700</v>
      </c>
      <c r="I30" s="66"/>
      <c r="J30" s="66">
        <f t="shared" si="12"/>
        <v>100000</v>
      </c>
      <c r="K30" s="66">
        <v>100000</v>
      </c>
      <c r="L30" s="66"/>
      <c r="M30" s="66"/>
      <c r="N30" s="66"/>
      <c r="O30" s="66">
        <v>100000</v>
      </c>
      <c r="P30" s="66">
        <f t="shared" si="10"/>
        <v>4430600</v>
      </c>
      <c r="Q30" s="26"/>
      <c r="R30" s="137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</row>
    <row r="31" spans="1:529" s="23" customFormat="1" ht="30.75" customHeight="1" x14ac:dyDescent="0.25">
      <c r="A31" s="43" t="s">
        <v>330</v>
      </c>
      <c r="B31" s="44" t="str">
        <f>'дод 9'!A114</f>
        <v>4081</v>
      </c>
      <c r="C31" s="44" t="str">
        <f>'дод 9'!B114</f>
        <v>0829</v>
      </c>
      <c r="D31" s="24" t="str">
        <f>'дод 9'!C114</f>
        <v>Забезпечення діяльності інших закладів в галузі культури і мистецтва</v>
      </c>
      <c r="E31" s="66">
        <f t="shared" si="9"/>
        <v>2708200</v>
      </c>
      <c r="F31" s="66">
        <v>2708200</v>
      </c>
      <c r="G31" s="66">
        <v>1687000</v>
      </c>
      <c r="H31" s="66">
        <v>72500</v>
      </c>
      <c r="I31" s="66"/>
      <c r="J31" s="66">
        <f t="shared" si="12"/>
        <v>65000</v>
      </c>
      <c r="K31" s="66">
        <v>65000</v>
      </c>
      <c r="L31" s="66"/>
      <c r="M31" s="66"/>
      <c r="N31" s="66"/>
      <c r="O31" s="66">
        <v>65000</v>
      </c>
      <c r="P31" s="66">
        <f t="shared" si="10"/>
        <v>2773200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</row>
    <row r="32" spans="1:529" s="23" customFormat="1" ht="25.5" customHeight="1" x14ac:dyDescent="0.25">
      <c r="A32" s="43" t="s">
        <v>331</v>
      </c>
      <c r="B32" s="44" t="str">
        <f>'дод 9'!A115</f>
        <v>4082</v>
      </c>
      <c r="C32" s="44" t="str">
        <f>'дод 9'!B115</f>
        <v>0829</v>
      </c>
      <c r="D32" s="24" t="str">
        <f>'дод 9'!C115</f>
        <v>Інші заходи в галузі культури і мистецтва</v>
      </c>
      <c r="E32" s="66">
        <f t="shared" si="9"/>
        <v>355081</v>
      </c>
      <c r="F32" s="66">
        <v>355081</v>
      </c>
      <c r="G32" s="66"/>
      <c r="H32" s="66"/>
      <c r="I32" s="66"/>
      <c r="J32" s="66">
        <f t="shared" si="12"/>
        <v>0</v>
      </c>
      <c r="K32" s="66"/>
      <c r="L32" s="66"/>
      <c r="M32" s="66"/>
      <c r="N32" s="66"/>
      <c r="O32" s="66"/>
      <c r="P32" s="66">
        <f t="shared" si="10"/>
        <v>355081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</row>
    <row r="33" spans="1:529" s="23" customFormat="1" ht="36.75" customHeight="1" x14ac:dyDescent="0.25">
      <c r="A33" s="52" t="s">
        <v>166</v>
      </c>
      <c r="B33" s="45" t="str">
        <f>'дод 9'!A117</f>
        <v>5011</v>
      </c>
      <c r="C33" s="45" t="str">
        <f>'дод 9'!B117</f>
        <v>0810</v>
      </c>
      <c r="D33" s="22" t="str">
        <f>'дод 9'!C117</f>
        <v>Проведення навчально-тренувальних зборів і змагань з олімпійських видів спорту</v>
      </c>
      <c r="E33" s="66">
        <f t="shared" si="9"/>
        <v>600000</v>
      </c>
      <c r="F33" s="66">
        <v>600000</v>
      </c>
      <c r="G33" s="66"/>
      <c r="H33" s="66"/>
      <c r="I33" s="66"/>
      <c r="J33" s="66">
        <f t="shared" si="12"/>
        <v>0</v>
      </c>
      <c r="K33" s="66"/>
      <c r="L33" s="66"/>
      <c r="M33" s="66"/>
      <c r="N33" s="66"/>
      <c r="O33" s="66"/>
      <c r="P33" s="66">
        <f t="shared" si="10"/>
        <v>600000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</row>
    <row r="34" spans="1:529" s="23" customFormat="1" ht="34.5" customHeight="1" x14ac:dyDescent="0.25">
      <c r="A34" s="52" t="s">
        <v>167</v>
      </c>
      <c r="B34" s="45" t="str">
        <f>'дод 9'!A118</f>
        <v>5012</v>
      </c>
      <c r="C34" s="45" t="str">
        <f>'дод 9'!B118</f>
        <v>0810</v>
      </c>
      <c r="D34" s="22" t="str">
        <f>'дод 9'!C118</f>
        <v>Проведення навчально-тренувальних зборів і змагань з неолімпійських видів спорту</v>
      </c>
      <c r="E34" s="66">
        <f t="shared" si="9"/>
        <v>600000</v>
      </c>
      <c r="F34" s="66">
        <v>600000</v>
      </c>
      <c r="G34" s="66"/>
      <c r="H34" s="66"/>
      <c r="I34" s="66"/>
      <c r="J34" s="66">
        <f t="shared" si="12"/>
        <v>0</v>
      </c>
      <c r="K34" s="66"/>
      <c r="L34" s="66"/>
      <c r="M34" s="66"/>
      <c r="N34" s="66"/>
      <c r="O34" s="66"/>
      <c r="P34" s="66">
        <f t="shared" si="10"/>
        <v>600000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</row>
    <row r="35" spans="1:529" s="23" customFormat="1" ht="39" customHeight="1" x14ac:dyDescent="0.25">
      <c r="A35" s="52" t="s">
        <v>168</v>
      </c>
      <c r="B35" s="45" t="str">
        <f>'дод 9'!A119</f>
        <v>5031</v>
      </c>
      <c r="C35" s="45" t="str">
        <f>'дод 9'!B119</f>
        <v>0810</v>
      </c>
      <c r="D35" s="22" t="str">
        <f>'дод 9'!C119</f>
        <v>Утримання та навчально-тренувальна робота комунальних дитячо-юнацьких спортивних шкіл</v>
      </c>
      <c r="E35" s="66">
        <f t="shared" si="9"/>
        <v>16311200</v>
      </c>
      <c r="F35" s="66">
        <v>16311200</v>
      </c>
      <c r="G35" s="66">
        <v>12531000</v>
      </c>
      <c r="H35" s="66">
        <v>634200</v>
      </c>
      <c r="I35" s="66"/>
      <c r="J35" s="66">
        <f t="shared" si="12"/>
        <v>0</v>
      </c>
      <c r="K35" s="66"/>
      <c r="L35" s="66"/>
      <c r="M35" s="66"/>
      <c r="N35" s="66"/>
      <c r="O35" s="66"/>
      <c r="P35" s="66">
        <f t="shared" si="10"/>
        <v>16311200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</row>
    <row r="36" spans="1:529" s="23" customFormat="1" ht="33.75" customHeight="1" x14ac:dyDescent="0.25">
      <c r="A36" s="52" t="s">
        <v>391</v>
      </c>
      <c r="B36" s="45" t="str">
        <f>'дод 9'!A120</f>
        <v>5032</v>
      </c>
      <c r="C36" s="45" t="str">
        <f>'дод 9'!B120</f>
        <v>0810</v>
      </c>
      <c r="D36" s="22" t="str">
        <f>'дод 9'!C120</f>
        <v>Фінансова підтримка дитячо-юнацьких спортивних шкіл фізкультурно-спортивних товариств</v>
      </c>
      <c r="E36" s="66">
        <f t="shared" si="9"/>
        <v>13627800</v>
      </c>
      <c r="F36" s="66">
        <v>13627800</v>
      </c>
      <c r="G36" s="66"/>
      <c r="H36" s="66"/>
      <c r="I36" s="66"/>
      <c r="J36" s="66">
        <f t="shared" si="12"/>
        <v>0</v>
      </c>
      <c r="K36" s="66"/>
      <c r="L36" s="66"/>
      <c r="M36" s="66"/>
      <c r="N36" s="66"/>
      <c r="O36" s="66"/>
      <c r="P36" s="66">
        <f t="shared" si="10"/>
        <v>13627800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</row>
    <row r="37" spans="1:529" s="23" customFormat="1" ht="48" customHeight="1" x14ac:dyDescent="0.25">
      <c r="A37" s="52" t="s">
        <v>169</v>
      </c>
      <c r="B37" s="45" t="str">
        <f>'дод 9'!A121</f>
        <v>5061</v>
      </c>
      <c r="C37" s="45" t="str">
        <f>'дод 9'!B121</f>
        <v>0810</v>
      </c>
      <c r="D37" s="22" t="str">
        <f>'дод 9'!C121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66">
        <f t="shared" si="9"/>
        <v>4794100</v>
      </c>
      <c r="F37" s="66">
        <v>4794100</v>
      </c>
      <c r="G37" s="66">
        <v>2987400</v>
      </c>
      <c r="H37" s="66">
        <v>288100</v>
      </c>
      <c r="I37" s="66"/>
      <c r="J37" s="66">
        <f t="shared" si="12"/>
        <v>1742994</v>
      </c>
      <c r="K37" s="66">
        <v>1530000</v>
      </c>
      <c r="L37" s="66">
        <v>212994</v>
      </c>
      <c r="M37" s="66">
        <v>119291</v>
      </c>
      <c r="N37" s="66">
        <v>50432</v>
      </c>
      <c r="O37" s="66">
        <v>1530000</v>
      </c>
      <c r="P37" s="66">
        <f t="shared" si="10"/>
        <v>6537094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</row>
    <row r="38" spans="1:529" s="23" customFormat="1" ht="30.75" customHeight="1" x14ac:dyDescent="0.25">
      <c r="A38" s="52" t="s">
        <v>383</v>
      </c>
      <c r="B38" s="45" t="str">
        <f>'дод 9'!A122</f>
        <v>5062</v>
      </c>
      <c r="C38" s="45" t="str">
        <f>'дод 9'!B122</f>
        <v>0810</v>
      </c>
      <c r="D38" s="22" t="str">
        <f>'дод 9'!C122</f>
        <v>Підтримка спорту вищих досягнень та організацій, які здійснюють фізкультурно-спортивну діяльність в регіоні</v>
      </c>
      <c r="E38" s="66">
        <f t="shared" si="9"/>
        <v>10821600</v>
      </c>
      <c r="F38" s="66">
        <v>10821600</v>
      </c>
      <c r="G38" s="66"/>
      <c r="H38" s="66"/>
      <c r="I38" s="66"/>
      <c r="J38" s="66">
        <f t="shared" si="12"/>
        <v>0</v>
      </c>
      <c r="K38" s="66"/>
      <c r="L38" s="66"/>
      <c r="M38" s="66"/>
      <c r="N38" s="66"/>
      <c r="O38" s="66"/>
      <c r="P38" s="66">
        <f t="shared" si="10"/>
        <v>10821600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</row>
    <row r="39" spans="1:529" s="23" customFormat="1" ht="39" customHeight="1" x14ac:dyDescent="0.25">
      <c r="A39" s="52" t="s">
        <v>466</v>
      </c>
      <c r="B39" s="45">
        <v>7325</v>
      </c>
      <c r="C39" s="139" t="s">
        <v>118</v>
      </c>
      <c r="D39" s="22" t="s">
        <v>394</v>
      </c>
      <c r="E39" s="66">
        <f t="shared" si="9"/>
        <v>0</v>
      </c>
      <c r="F39" s="66"/>
      <c r="G39" s="66"/>
      <c r="H39" s="66"/>
      <c r="I39" s="66"/>
      <c r="J39" s="66">
        <f t="shared" si="12"/>
        <v>9790000</v>
      </c>
      <c r="K39" s="66">
        <v>9790000</v>
      </c>
      <c r="L39" s="66"/>
      <c r="M39" s="66"/>
      <c r="N39" s="66"/>
      <c r="O39" s="66">
        <v>9790000</v>
      </c>
      <c r="P39" s="66">
        <f t="shared" si="10"/>
        <v>9790000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</row>
    <row r="40" spans="1:529" s="23" customFormat="1" x14ac:dyDescent="0.25">
      <c r="A40" s="52" t="s">
        <v>467</v>
      </c>
      <c r="B40" s="45">
        <v>7330</v>
      </c>
      <c r="C40" s="139" t="s">
        <v>118</v>
      </c>
      <c r="D40" s="22" t="s">
        <v>363</v>
      </c>
      <c r="E40" s="66">
        <f t="shared" si="9"/>
        <v>0</v>
      </c>
      <c r="F40" s="66"/>
      <c r="G40" s="66"/>
      <c r="H40" s="66"/>
      <c r="I40" s="66"/>
      <c r="J40" s="66">
        <f t="shared" si="12"/>
        <v>400000</v>
      </c>
      <c r="K40" s="66">
        <v>400000</v>
      </c>
      <c r="L40" s="66"/>
      <c r="M40" s="66"/>
      <c r="N40" s="66"/>
      <c r="O40" s="66">
        <v>400000</v>
      </c>
      <c r="P40" s="66">
        <f t="shared" si="10"/>
        <v>400000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</row>
    <row r="41" spans="1:529" s="23" customFormat="1" ht="24" customHeight="1" x14ac:dyDescent="0.25">
      <c r="A41" s="52" t="s">
        <v>170</v>
      </c>
      <c r="B41" s="45" t="str">
        <f>'дод 9'!A160</f>
        <v>7412</v>
      </c>
      <c r="C41" s="45" t="str">
        <f>'дод 9'!B160</f>
        <v>0451</v>
      </c>
      <c r="D41" s="22" t="str">
        <f>'дод 9'!C160</f>
        <v>Регулювання цін на послуги місцевого автотранспорту</v>
      </c>
      <c r="E41" s="66">
        <f t="shared" si="9"/>
        <v>7417200</v>
      </c>
      <c r="F41" s="66"/>
      <c r="G41" s="66"/>
      <c r="H41" s="66"/>
      <c r="I41" s="66">
        <v>7417200</v>
      </c>
      <c r="J41" s="66">
        <f t="shared" si="12"/>
        <v>0</v>
      </c>
      <c r="K41" s="66"/>
      <c r="L41" s="66"/>
      <c r="M41" s="66"/>
      <c r="N41" s="66"/>
      <c r="O41" s="66"/>
      <c r="P41" s="66">
        <f t="shared" si="10"/>
        <v>7417200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</row>
    <row r="42" spans="1:529" s="23" customFormat="1" ht="24" customHeight="1" x14ac:dyDescent="0.25">
      <c r="A42" s="52" t="s">
        <v>420</v>
      </c>
      <c r="B42" s="45">
        <f>'дод 9'!A161</f>
        <v>7413</v>
      </c>
      <c r="C42" s="45" t="str">
        <f>'дод 9'!B161</f>
        <v>0451</v>
      </c>
      <c r="D42" s="102" t="str">
        <f>'дод 9'!C161</f>
        <v>Інші заходи у сфері автотранспорту</v>
      </c>
      <c r="E42" s="66">
        <f t="shared" si="9"/>
        <v>10000000</v>
      </c>
      <c r="F42" s="66"/>
      <c r="G42" s="66"/>
      <c r="H42" s="66"/>
      <c r="I42" s="66">
        <v>10000000</v>
      </c>
      <c r="J42" s="66">
        <f t="shared" si="12"/>
        <v>0</v>
      </c>
      <c r="K42" s="66"/>
      <c r="L42" s="66"/>
      <c r="M42" s="66"/>
      <c r="N42" s="66"/>
      <c r="O42" s="66"/>
      <c r="P42" s="66">
        <f t="shared" si="10"/>
        <v>10000000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</row>
    <row r="43" spans="1:529" s="23" customFormat="1" ht="24" customHeight="1" x14ac:dyDescent="0.25">
      <c r="A43" s="52" t="s">
        <v>421</v>
      </c>
      <c r="B43" s="45">
        <f>'дод 9'!A162</f>
        <v>7426</v>
      </c>
      <c r="C43" s="52" t="s">
        <v>465</v>
      </c>
      <c r="D43" s="102" t="str">
        <f>'дод 9'!C162</f>
        <v>Інші заходи у сфері електротранспорту</v>
      </c>
      <c r="E43" s="66">
        <f t="shared" si="9"/>
        <v>28742296</v>
      </c>
      <c r="F43" s="66"/>
      <c r="G43" s="66"/>
      <c r="H43" s="66"/>
      <c r="I43" s="66">
        <v>28742296</v>
      </c>
      <c r="J43" s="66">
        <f t="shared" si="12"/>
        <v>0</v>
      </c>
      <c r="K43" s="66"/>
      <c r="L43" s="66"/>
      <c r="M43" s="66"/>
      <c r="N43" s="66"/>
      <c r="O43" s="66"/>
      <c r="P43" s="66">
        <f t="shared" si="10"/>
        <v>28742296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</row>
    <row r="44" spans="1:529" s="23" customFormat="1" ht="24" customHeight="1" x14ac:dyDescent="0.25">
      <c r="A44" s="52" t="s">
        <v>516</v>
      </c>
      <c r="B44" s="52" t="s">
        <v>517</v>
      </c>
      <c r="C44" s="52" t="s">
        <v>445</v>
      </c>
      <c r="D44" s="102" t="s">
        <v>525</v>
      </c>
      <c r="E44" s="66">
        <f t="shared" si="9"/>
        <v>2725480</v>
      </c>
      <c r="F44" s="66">
        <v>2725480</v>
      </c>
      <c r="G44" s="66"/>
      <c r="H44" s="66"/>
      <c r="I44" s="66"/>
      <c r="J44" s="66">
        <f t="shared" si="12"/>
        <v>0</v>
      </c>
      <c r="K44" s="66"/>
      <c r="L44" s="66"/>
      <c r="M44" s="66"/>
      <c r="N44" s="66"/>
      <c r="O44" s="66"/>
      <c r="P44" s="66">
        <f t="shared" si="10"/>
        <v>2725480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</row>
    <row r="45" spans="1:529" s="23" customFormat="1" ht="30.75" customHeight="1" x14ac:dyDescent="0.25">
      <c r="A45" s="52" t="s">
        <v>254</v>
      </c>
      <c r="B45" s="45" t="str">
        <f>'дод 9'!A168</f>
        <v>7530</v>
      </c>
      <c r="C45" s="45" t="str">
        <f>'дод 9'!B168</f>
        <v>0460</v>
      </c>
      <c r="D45" s="22" t="s">
        <v>255</v>
      </c>
      <c r="E45" s="66">
        <f t="shared" si="9"/>
        <v>10400000</v>
      </c>
      <c r="F45" s="66">
        <v>10400000</v>
      </c>
      <c r="G45" s="66"/>
      <c r="H45" s="66"/>
      <c r="I45" s="66"/>
      <c r="J45" s="66">
        <f t="shared" si="12"/>
        <v>0</v>
      </c>
      <c r="K45" s="66"/>
      <c r="L45" s="66"/>
      <c r="M45" s="66"/>
      <c r="N45" s="66"/>
      <c r="O45" s="66"/>
      <c r="P45" s="66">
        <f t="shared" si="10"/>
        <v>10400000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</row>
    <row r="46" spans="1:529" s="23" customFormat="1" ht="31.5" customHeight="1" x14ac:dyDescent="0.25">
      <c r="A46" s="52" t="s">
        <v>171</v>
      </c>
      <c r="B46" s="45" t="str">
        <f>'дод 9'!A171</f>
        <v>7610</v>
      </c>
      <c r="C46" s="45" t="str">
        <f>'дод 9'!B171</f>
        <v>0411</v>
      </c>
      <c r="D46" s="22" t="str">
        <f>'дод 9'!C171</f>
        <v>Сприяння розвитку малого та середнього підприємництва</v>
      </c>
      <c r="E46" s="66">
        <f t="shared" si="9"/>
        <v>60000</v>
      </c>
      <c r="F46" s="66">
        <v>60000</v>
      </c>
      <c r="G46" s="66"/>
      <c r="H46" s="66"/>
      <c r="I46" s="66"/>
      <c r="J46" s="66">
        <f t="shared" si="12"/>
        <v>0</v>
      </c>
      <c r="K46" s="66"/>
      <c r="L46" s="66"/>
      <c r="M46" s="66"/>
      <c r="N46" s="66"/>
      <c r="O46" s="66"/>
      <c r="P46" s="66">
        <f t="shared" si="10"/>
        <v>60000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</row>
    <row r="47" spans="1:529" s="23" customFormat="1" ht="23.25" customHeight="1" x14ac:dyDescent="0.25">
      <c r="A47" s="52" t="s">
        <v>172</v>
      </c>
      <c r="B47" s="45" t="str">
        <f>'дод 9'!A176</f>
        <v>7670</v>
      </c>
      <c r="C47" s="45" t="str">
        <f>'дод 9'!B176</f>
        <v>0490</v>
      </c>
      <c r="D47" s="22" t="s">
        <v>27</v>
      </c>
      <c r="E47" s="66">
        <f t="shared" si="9"/>
        <v>0</v>
      </c>
      <c r="F47" s="66"/>
      <c r="G47" s="66"/>
      <c r="H47" s="66"/>
      <c r="I47" s="66"/>
      <c r="J47" s="66">
        <f t="shared" si="12"/>
        <v>18997900</v>
      </c>
      <c r="K47" s="66">
        <v>18997900</v>
      </c>
      <c r="L47" s="66"/>
      <c r="M47" s="66"/>
      <c r="N47" s="66"/>
      <c r="O47" s="66">
        <v>18997900</v>
      </c>
      <c r="P47" s="66">
        <f t="shared" si="10"/>
        <v>18997900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</row>
    <row r="48" spans="1:529" s="23" customFormat="1" ht="36.75" customHeight="1" x14ac:dyDescent="0.25">
      <c r="A48" s="52" t="s">
        <v>268</v>
      </c>
      <c r="B48" s="45" t="str">
        <f>'дод 9'!A178</f>
        <v>7680</v>
      </c>
      <c r="C48" s="45" t="str">
        <f>'дод 9'!B178</f>
        <v>0490</v>
      </c>
      <c r="D48" s="22" t="str">
        <f>'дод 9'!C178</f>
        <v>Членські внески до асоціацій органів місцевого самоврядування</v>
      </c>
      <c r="E48" s="66">
        <f t="shared" si="9"/>
        <v>356337</v>
      </c>
      <c r="F48" s="66">
        <v>356337</v>
      </c>
      <c r="G48" s="66"/>
      <c r="H48" s="66"/>
      <c r="I48" s="66"/>
      <c r="J48" s="66">
        <f t="shared" si="12"/>
        <v>0</v>
      </c>
      <c r="K48" s="66"/>
      <c r="L48" s="66"/>
      <c r="M48" s="66"/>
      <c r="N48" s="66"/>
      <c r="O48" s="66"/>
      <c r="P48" s="66">
        <f t="shared" si="10"/>
        <v>356337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</row>
    <row r="49" spans="1:529" s="23" customFormat="1" ht="90" customHeight="1" x14ac:dyDescent="0.25">
      <c r="A49" s="52" t="s">
        <v>328</v>
      </c>
      <c r="B49" s="45" t="str">
        <f>'дод 9'!A179</f>
        <v>7691</v>
      </c>
      <c r="C49" s="45" t="str">
        <f>'дод 9'!B179</f>
        <v>0490</v>
      </c>
      <c r="D49" s="22" t="str">
        <f>'дод 9'!C179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9" s="66">
        <f t="shared" si="9"/>
        <v>0</v>
      </c>
      <c r="F49" s="66"/>
      <c r="G49" s="66"/>
      <c r="H49" s="66"/>
      <c r="I49" s="66"/>
      <c r="J49" s="66">
        <f t="shared" si="12"/>
        <v>54101</v>
      </c>
      <c r="K49" s="66"/>
      <c r="L49" s="66">
        <v>54101</v>
      </c>
      <c r="M49" s="66"/>
      <c r="N49" s="66"/>
      <c r="O49" s="66"/>
      <c r="P49" s="66">
        <f t="shared" si="10"/>
        <v>54101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</row>
    <row r="50" spans="1:529" s="23" customFormat="1" ht="23.25" customHeight="1" x14ac:dyDescent="0.25">
      <c r="A50" s="52" t="s">
        <v>261</v>
      </c>
      <c r="B50" s="45" t="str">
        <f>'дод 9'!A180</f>
        <v>7693</v>
      </c>
      <c r="C50" s="45" t="str">
        <f>'дод 9'!B180</f>
        <v>0490</v>
      </c>
      <c r="D50" s="22" t="str">
        <f>'дод 9'!C180</f>
        <v>Інші заходи, пов'язані з економічною діяльністю</v>
      </c>
      <c r="E50" s="66">
        <f t="shared" si="9"/>
        <v>1129332</v>
      </c>
      <c r="F50" s="66">
        <v>1129332</v>
      </c>
      <c r="G50" s="66"/>
      <c r="H50" s="66"/>
      <c r="I50" s="66"/>
      <c r="J50" s="66">
        <f t="shared" si="12"/>
        <v>0</v>
      </c>
      <c r="K50" s="66"/>
      <c r="L50" s="66"/>
      <c r="M50" s="66"/>
      <c r="N50" s="66"/>
      <c r="O50" s="66"/>
      <c r="P50" s="66">
        <f t="shared" si="10"/>
        <v>1129332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</row>
    <row r="51" spans="1:529" s="23" customFormat="1" ht="34.5" customHeight="1" x14ac:dyDescent="0.25">
      <c r="A51" s="52" t="s">
        <v>173</v>
      </c>
      <c r="B51" s="45" t="str">
        <f>'дод 9'!A187</f>
        <v>8110</v>
      </c>
      <c r="C51" s="45" t="str">
        <f>'дод 9'!B187</f>
        <v>0320</v>
      </c>
      <c r="D51" s="22" t="str">
        <f>'дод 9'!C187</f>
        <v>Заходи із запобігання та ліквідації надзвичайних ситуацій та наслідків стихійного лиха</v>
      </c>
      <c r="E51" s="66">
        <f t="shared" si="9"/>
        <v>251700</v>
      </c>
      <c r="F51" s="66">
        <v>251700</v>
      </c>
      <c r="G51" s="66"/>
      <c r="H51" s="66">
        <v>6500</v>
      </c>
      <c r="I51" s="66"/>
      <c r="J51" s="66">
        <f t="shared" si="12"/>
        <v>1430052</v>
      </c>
      <c r="K51" s="66">
        <v>1430052</v>
      </c>
      <c r="L51" s="66"/>
      <c r="M51" s="66"/>
      <c r="N51" s="66"/>
      <c r="O51" s="66">
        <v>1430052</v>
      </c>
      <c r="P51" s="66">
        <f t="shared" si="10"/>
        <v>1681752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</row>
    <row r="52" spans="1:529" s="23" customFormat="1" ht="30.75" customHeight="1" x14ac:dyDescent="0.25">
      <c r="A52" s="52" t="s">
        <v>243</v>
      </c>
      <c r="B52" s="45" t="str">
        <f>'дод 9'!A188</f>
        <v>8120</v>
      </c>
      <c r="C52" s="45" t="str">
        <f>'дод 9'!B188</f>
        <v>0320</v>
      </c>
      <c r="D52" s="22" t="str">
        <f>'дод 9'!C188</f>
        <v>Заходи з організації рятування на водах</v>
      </c>
      <c r="E52" s="66">
        <f t="shared" si="9"/>
        <v>2454660</v>
      </c>
      <c r="F52" s="66">
        <v>2454660</v>
      </c>
      <c r="G52" s="66">
        <v>1906900</v>
      </c>
      <c r="H52" s="66">
        <v>79260</v>
      </c>
      <c r="I52" s="66"/>
      <c r="J52" s="66">
        <f t="shared" si="12"/>
        <v>5700</v>
      </c>
      <c r="K52" s="66"/>
      <c r="L52" s="66">
        <v>5700</v>
      </c>
      <c r="M52" s="66"/>
      <c r="N52" s="66">
        <v>1400</v>
      </c>
      <c r="O52" s="66"/>
      <c r="P52" s="66">
        <f t="shared" si="10"/>
        <v>2460360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</row>
    <row r="53" spans="1:529" s="27" customFormat="1" ht="51.75" hidden="1" customHeight="1" x14ac:dyDescent="0.25">
      <c r="A53" s="112"/>
      <c r="B53" s="113"/>
      <c r="C53" s="113"/>
      <c r="D53" s="114" t="str">
        <f>'дод 9'!C189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3" s="115">
        <f t="shared" si="9"/>
        <v>0</v>
      </c>
      <c r="F53" s="115"/>
      <c r="G53" s="115"/>
      <c r="H53" s="115"/>
      <c r="I53" s="115"/>
      <c r="J53" s="115">
        <f t="shared" si="12"/>
        <v>0</v>
      </c>
      <c r="K53" s="115"/>
      <c r="L53" s="115"/>
      <c r="M53" s="115"/>
      <c r="N53" s="115"/>
      <c r="O53" s="115"/>
      <c r="P53" s="115">
        <f t="shared" si="10"/>
        <v>0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6"/>
      <c r="JD53" s="36"/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6"/>
      <c r="KM53" s="36"/>
      <c r="KN53" s="36"/>
      <c r="KO53" s="36"/>
      <c r="KP53" s="36"/>
      <c r="KQ53" s="36"/>
      <c r="KR53" s="36"/>
      <c r="KS53" s="36"/>
      <c r="KT53" s="36"/>
      <c r="KU53" s="36"/>
      <c r="KV53" s="36"/>
      <c r="KW53" s="36"/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6"/>
      <c r="LK53" s="36"/>
      <c r="LL53" s="36"/>
      <c r="LM53" s="36"/>
      <c r="LN53" s="36"/>
      <c r="LO53" s="36"/>
      <c r="LP53" s="36"/>
      <c r="LQ53" s="36"/>
      <c r="LR53" s="36"/>
      <c r="LS53" s="36"/>
      <c r="LT53" s="36"/>
      <c r="LU53" s="36"/>
      <c r="LV53" s="36"/>
      <c r="LW53" s="36"/>
      <c r="LX53" s="36"/>
      <c r="LY53" s="36"/>
      <c r="LZ53" s="36"/>
      <c r="MA53" s="36"/>
      <c r="MB53" s="36"/>
      <c r="MC53" s="36"/>
      <c r="MD53" s="36"/>
      <c r="ME53" s="36"/>
      <c r="MF53" s="36"/>
      <c r="MG53" s="36"/>
      <c r="MH53" s="36"/>
      <c r="MI53" s="36"/>
      <c r="MJ53" s="36"/>
      <c r="MK53" s="36"/>
      <c r="ML53" s="36"/>
      <c r="MM53" s="36"/>
      <c r="MN53" s="36"/>
      <c r="MO53" s="36"/>
      <c r="MP53" s="36"/>
      <c r="MQ53" s="36"/>
      <c r="MR53" s="36"/>
      <c r="MS53" s="36"/>
      <c r="MT53" s="36"/>
      <c r="MU53" s="36"/>
      <c r="MV53" s="36"/>
      <c r="MW53" s="36"/>
      <c r="MX53" s="36"/>
      <c r="MY53" s="36"/>
      <c r="MZ53" s="36"/>
      <c r="NA53" s="36"/>
      <c r="NB53" s="36"/>
      <c r="NC53" s="36"/>
      <c r="ND53" s="36"/>
      <c r="NE53" s="36"/>
      <c r="NF53" s="36"/>
      <c r="NG53" s="36"/>
      <c r="NH53" s="36"/>
      <c r="NI53" s="36"/>
      <c r="NJ53" s="36"/>
      <c r="NK53" s="36"/>
      <c r="NL53" s="36"/>
      <c r="NM53" s="36"/>
      <c r="NN53" s="36"/>
      <c r="NO53" s="36"/>
      <c r="NP53" s="36"/>
      <c r="NQ53" s="36"/>
      <c r="NR53" s="36"/>
      <c r="NS53" s="36"/>
      <c r="NT53" s="36"/>
      <c r="NU53" s="36"/>
      <c r="NV53" s="36"/>
      <c r="NW53" s="36"/>
      <c r="NX53" s="36"/>
      <c r="NY53" s="36"/>
      <c r="NZ53" s="36"/>
      <c r="OA53" s="36"/>
      <c r="OB53" s="36"/>
      <c r="OC53" s="36"/>
      <c r="OD53" s="36"/>
      <c r="OE53" s="36"/>
      <c r="OF53" s="36"/>
      <c r="OG53" s="36"/>
      <c r="OH53" s="36"/>
      <c r="OI53" s="36"/>
      <c r="OJ53" s="36"/>
      <c r="OK53" s="36"/>
      <c r="OL53" s="36"/>
      <c r="OM53" s="36"/>
      <c r="ON53" s="36"/>
      <c r="OO53" s="36"/>
      <c r="OP53" s="36"/>
      <c r="OQ53" s="36"/>
      <c r="OR53" s="36"/>
      <c r="OS53" s="36"/>
      <c r="OT53" s="36"/>
      <c r="OU53" s="36"/>
      <c r="OV53" s="36"/>
      <c r="OW53" s="36"/>
      <c r="OX53" s="36"/>
      <c r="OY53" s="36"/>
      <c r="OZ53" s="36"/>
      <c r="PA53" s="36"/>
      <c r="PB53" s="36"/>
      <c r="PC53" s="36"/>
      <c r="PD53" s="36"/>
      <c r="PE53" s="36"/>
      <c r="PF53" s="36"/>
      <c r="PG53" s="36"/>
      <c r="PH53" s="36"/>
      <c r="PI53" s="36"/>
      <c r="PJ53" s="36"/>
      <c r="PK53" s="36"/>
      <c r="PL53" s="36"/>
      <c r="PM53" s="36"/>
      <c r="PN53" s="36"/>
      <c r="PO53" s="36"/>
      <c r="PP53" s="36"/>
      <c r="PQ53" s="36"/>
      <c r="PR53" s="36"/>
      <c r="PS53" s="36"/>
      <c r="PT53" s="36"/>
      <c r="PU53" s="36"/>
      <c r="PV53" s="36"/>
      <c r="PW53" s="36"/>
      <c r="PX53" s="36"/>
      <c r="PY53" s="36"/>
      <c r="PZ53" s="36"/>
      <c r="QA53" s="36"/>
      <c r="QB53" s="36"/>
      <c r="QC53" s="36"/>
      <c r="QD53" s="36"/>
      <c r="QE53" s="36"/>
      <c r="QF53" s="36"/>
      <c r="QG53" s="36"/>
      <c r="QH53" s="36"/>
      <c r="QI53" s="36"/>
      <c r="QJ53" s="36"/>
      <c r="QK53" s="36"/>
      <c r="QL53" s="36"/>
      <c r="QM53" s="36"/>
      <c r="QN53" s="36"/>
      <c r="QO53" s="36"/>
      <c r="QP53" s="36"/>
      <c r="QQ53" s="36"/>
      <c r="QR53" s="36"/>
      <c r="QS53" s="36"/>
      <c r="QT53" s="36"/>
      <c r="QU53" s="36"/>
      <c r="QV53" s="36"/>
      <c r="QW53" s="36"/>
      <c r="QX53" s="36"/>
      <c r="QY53" s="36"/>
      <c r="QZ53" s="36"/>
      <c r="RA53" s="36"/>
      <c r="RB53" s="36"/>
      <c r="RC53" s="36"/>
      <c r="RD53" s="36"/>
      <c r="RE53" s="36"/>
      <c r="RF53" s="36"/>
      <c r="RG53" s="36"/>
      <c r="RH53" s="36"/>
      <c r="RI53" s="36"/>
      <c r="RJ53" s="36"/>
      <c r="RK53" s="36"/>
      <c r="RL53" s="36"/>
      <c r="RM53" s="36"/>
      <c r="RN53" s="36"/>
      <c r="RO53" s="36"/>
      <c r="RP53" s="36"/>
      <c r="RQ53" s="36"/>
      <c r="RR53" s="36"/>
      <c r="RS53" s="36"/>
      <c r="RT53" s="36"/>
      <c r="RU53" s="36"/>
      <c r="RV53" s="36"/>
      <c r="RW53" s="36"/>
      <c r="RX53" s="36"/>
      <c r="RY53" s="36"/>
      <c r="RZ53" s="36"/>
      <c r="SA53" s="36"/>
      <c r="SB53" s="36"/>
      <c r="SC53" s="36"/>
      <c r="SD53" s="36"/>
      <c r="SE53" s="36"/>
      <c r="SF53" s="36"/>
      <c r="SG53" s="36"/>
      <c r="SH53" s="36"/>
      <c r="SI53" s="36"/>
      <c r="SJ53" s="36"/>
      <c r="SK53" s="36"/>
      <c r="SL53" s="36"/>
      <c r="SM53" s="36"/>
      <c r="SN53" s="36"/>
      <c r="SO53" s="36"/>
      <c r="SP53" s="36"/>
      <c r="SQ53" s="36"/>
      <c r="SR53" s="36"/>
      <c r="SS53" s="36"/>
      <c r="ST53" s="36"/>
      <c r="SU53" s="36"/>
      <c r="SV53" s="36"/>
      <c r="SW53" s="36"/>
      <c r="SX53" s="36"/>
      <c r="SY53" s="36"/>
      <c r="SZ53" s="36"/>
      <c r="TA53" s="36"/>
      <c r="TB53" s="36"/>
      <c r="TC53" s="36"/>
      <c r="TD53" s="36"/>
      <c r="TE53" s="36"/>
      <c r="TF53" s="36"/>
      <c r="TG53" s="36"/>
      <c r="TH53" s="36"/>
      <c r="TI53" s="36"/>
    </row>
    <row r="54" spans="1:529" s="23" customFormat="1" ht="21.75" customHeight="1" x14ac:dyDescent="0.25">
      <c r="A54" s="52" t="s">
        <v>264</v>
      </c>
      <c r="B54" s="45" t="str">
        <f>'дод 9'!A191</f>
        <v>8230</v>
      </c>
      <c r="C54" s="45" t="str">
        <f>'дод 9'!B191</f>
        <v>0380</v>
      </c>
      <c r="D54" s="22" t="str">
        <f>'дод 9'!C191</f>
        <v>Інші заходи громадського порядку та безпеки</v>
      </c>
      <c r="E54" s="66">
        <f t="shared" si="9"/>
        <v>351800</v>
      </c>
      <c r="F54" s="66">
        <v>351800</v>
      </c>
      <c r="G54" s="66"/>
      <c r="H54" s="66">
        <v>193600</v>
      </c>
      <c r="I54" s="66"/>
      <c r="J54" s="66">
        <f t="shared" si="12"/>
        <v>0</v>
      </c>
      <c r="K54" s="66"/>
      <c r="L54" s="66"/>
      <c r="M54" s="66"/>
      <c r="N54" s="66"/>
      <c r="O54" s="66"/>
      <c r="P54" s="66">
        <f t="shared" si="10"/>
        <v>351800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</row>
    <row r="55" spans="1:529" s="23" customFormat="1" x14ac:dyDescent="0.25">
      <c r="A55" s="43" t="s">
        <v>174</v>
      </c>
      <c r="B55" s="44" t="str">
        <f>'дод 9'!A194</f>
        <v>8340</v>
      </c>
      <c r="C55" s="44" t="str">
        <f>'дод 9'!B194</f>
        <v>0540</v>
      </c>
      <c r="D55" s="24" t="str">
        <f>'дод 9'!C194</f>
        <v>Природоохоронні заходи за рахунок цільових фондів</v>
      </c>
      <c r="E55" s="66">
        <f t="shared" si="9"/>
        <v>0</v>
      </c>
      <c r="F55" s="66"/>
      <c r="G55" s="66"/>
      <c r="H55" s="66"/>
      <c r="I55" s="66"/>
      <c r="J55" s="66">
        <f t="shared" si="12"/>
        <v>250000</v>
      </c>
      <c r="K55" s="66"/>
      <c r="L55" s="66">
        <v>250000</v>
      </c>
      <c r="M55" s="66"/>
      <c r="N55" s="66"/>
      <c r="O55" s="66"/>
      <c r="P55" s="66">
        <f t="shared" si="10"/>
        <v>250000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</row>
    <row r="56" spans="1:529" s="23" customFormat="1" ht="26.25" hidden="1" customHeight="1" x14ac:dyDescent="0.25">
      <c r="A56" s="52" t="s">
        <v>275</v>
      </c>
      <c r="B56" s="45" t="str">
        <f>'дод 9'!A196</f>
        <v>8420</v>
      </c>
      <c r="C56" s="45" t="str">
        <f>'дод 9'!B196</f>
        <v>0830</v>
      </c>
      <c r="D56" s="22" t="str">
        <f>'дод 9'!C196</f>
        <v>Інші заходи у сфері засобів масової інформації</v>
      </c>
      <c r="E56" s="66">
        <f t="shared" si="9"/>
        <v>0</v>
      </c>
      <c r="F56" s="66"/>
      <c r="G56" s="66"/>
      <c r="H56" s="66"/>
      <c r="I56" s="66"/>
      <c r="J56" s="66">
        <f t="shared" si="12"/>
        <v>0</v>
      </c>
      <c r="K56" s="66"/>
      <c r="L56" s="66"/>
      <c r="M56" s="66"/>
      <c r="N56" s="66"/>
      <c r="O56" s="66"/>
      <c r="P56" s="66">
        <f t="shared" si="10"/>
        <v>0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</row>
    <row r="57" spans="1:529" s="23" customFormat="1" ht="42.75" hidden="1" customHeight="1" x14ac:dyDescent="0.25">
      <c r="A57" s="52" t="s">
        <v>426</v>
      </c>
      <c r="B57" s="45">
        <v>9800</v>
      </c>
      <c r="C57" s="52" t="s">
        <v>48</v>
      </c>
      <c r="D57" s="22" t="s">
        <v>408</v>
      </c>
      <c r="E57" s="66">
        <f t="shared" si="9"/>
        <v>0</v>
      </c>
      <c r="F57" s="66"/>
      <c r="G57" s="66"/>
      <c r="H57" s="66"/>
      <c r="I57" s="66"/>
      <c r="J57" s="66">
        <f t="shared" si="12"/>
        <v>0</v>
      </c>
      <c r="K57" s="66"/>
      <c r="L57" s="66"/>
      <c r="M57" s="66"/>
      <c r="N57" s="66"/>
      <c r="O57" s="66"/>
      <c r="P57" s="66">
        <f t="shared" si="10"/>
        <v>0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</row>
    <row r="58" spans="1:529" s="31" customFormat="1" ht="23.25" customHeight="1" x14ac:dyDescent="0.2">
      <c r="A58" s="80" t="s">
        <v>175</v>
      </c>
      <c r="B58" s="69"/>
      <c r="C58" s="69"/>
      <c r="D58" s="30" t="s">
        <v>28</v>
      </c>
      <c r="E58" s="63">
        <f>E59</f>
        <v>1118318650</v>
      </c>
      <c r="F58" s="63">
        <f t="shared" ref="F58:J58" si="13">F59</f>
        <v>1118318650</v>
      </c>
      <c r="G58" s="63">
        <f t="shared" si="13"/>
        <v>775395700</v>
      </c>
      <c r="H58" s="63">
        <f t="shared" si="13"/>
        <v>56719650</v>
      </c>
      <c r="I58" s="63">
        <f t="shared" si="13"/>
        <v>0</v>
      </c>
      <c r="J58" s="63">
        <f t="shared" si="13"/>
        <v>68885500</v>
      </c>
      <c r="K58" s="63">
        <f t="shared" ref="K58" si="14">K59</f>
        <v>31370000</v>
      </c>
      <c r="L58" s="63">
        <f t="shared" ref="L58" si="15">L59</f>
        <v>37485500</v>
      </c>
      <c r="M58" s="63">
        <f t="shared" ref="M58" si="16">M59</f>
        <v>2268060</v>
      </c>
      <c r="N58" s="63">
        <f t="shared" ref="N58" si="17">N59</f>
        <v>139890</v>
      </c>
      <c r="O58" s="63">
        <f t="shared" ref="O58:P58" si="18">O59</f>
        <v>31400000</v>
      </c>
      <c r="P58" s="63">
        <f t="shared" si="18"/>
        <v>1187204150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  <c r="IW58" s="38"/>
      <c r="IX58" s="38"/>
      <c r="IY58" s="38"/>
      <c r="IZ58" s="38"/>
      <c r="JA58" s="38"/>
      <c r="JB58" s="38"/>
      <c r="JC58" s="38"/>
      <c r="JD58" s="38"/>
      <c r="JE58" s="38"/>
      <c r="JF58" s="38"/>
      <c r="JG58" s="38"/>
      <c r="JH58" s="38"/>
      <c r="JI58" s="38"/>
      <c r="JJ58" s="38"/>
      <c r="JK58" s="38"/>
      <c r="JL58" s="38"/>
      <c r="JM58" s="38"/>
      <c r="JN58" s="38"/>
      <c r="JO58" s="38"/>
      <c r="JP58" s="38"/>
      <c r="JQ58" s="38"/>
      <c r="JR58" s="38"/>
      <c r="JS58" s="38"/>
      <c r="JT58" s="38"/>
      <c r="JU58" s="38"/>
      <c r="JV58" s="38"/>
      <c r="JW58" s="38"/>
      <c r="JX58" s="38"/>
      <c r="JY58" s="38"/>
      <c r="JZ58" s="38"/>
      <c r="KA58" s="38"/>
      <c r="KB58" s="38"/>
      <c r="KC58" s="38"/>
      <c r="KD58" s="38"/>
      <c r="KE58" s="38"/>
      <c r="KF58" s="38"/>
      <c r="KG58" s="38"/>
      <c r="KH58" s="38"/>
      <c r="KI58" s="38"/>
      <c r="KJ58" s="38"/>
      <c r="KK58" s="38"/>
      <c r="KL58" s="38"/>
      <c r="KM58" s="38"/>
      <c r="KN58" s="38"/>
      <c r="KO58" s="38"/>
      <c r="KP58" s="38"/>
      <c r="KQ58" s="38"/>
      <c r="KR58" s="38"/>
      <c r="KS58" s="38"/>
      <c r="KT58" s="38"/>
      <c r="KU58" s="38"/>
      <c r="KV58" s="38"/>
      <c r="KW58" s="38"/>
      <c r="KX58" s="38"/>
      <c r="KY58" s="38"/>
      <c r="KZ58" s="38"/>
      <c r="LA58" s="38"/>
      <c r="LB58" s="38"/>
      <c r="LC58" s="38"/>
      <c r="LD58" s="38"/>
      <c r="LE58" s="38"/>
      <c r="LF58" s="38"/>
      <c r="LG58" s="38"/>
      <c r="LH58" s="38"/>
      <c r="LI58" s="38"/>
      <c r="LJ58" s="38"/>
      <c r="LK58" s="38"/>
      <c r="LL58" s="38"/>
      <c r="LM58" s="38"/>
      <c r="LN58" s="38"/>
      <c r="LO58" s="38"/>
      <c r="LP58" s="38"/>
      <c r="LQ58" s="38"/>
      <c r="LR58" s="38"/>
      <c r="LS58" s="38"/>
      <c r="LT58" s="38"/>
      <c r="LU58" s="38"/>
      <c r="LV58" s="38"/>
      <c r="LW58" s="38"/>
      <c r="LX58" s="38"/>
      <c r="LY58" s="38"/>
      <c r="LZ58" s="38"/>
      <c r="MA58" s="38"/>
      <c r="MB58" s="38"/>
      <c r="MC58" s="38"/>
      <c r="MD58" s="38"/>
      <c r="ME58" s="38"/>
      <c r="MF58" s="38"/>
      <c r="MG58" s="38"/>
      <c r="MH58" s="38"/>
      <c r="MI58" s="38"/>
      <c r="MJ58" s="38"/>
      <c r="MK58" s="38"/>
      <c r="ML58" s="38"/>
      <c r="MM58" s="38"/>
      <c r="MN58" s="38"/>
      <c r="MO58" s="38"/>
      <c r="MP58" s="38"/>
      <c r="MQ58" s="38"/>
      <c r="MR58" s="38"/>
      <c r="MS58" s="38"/>
      <c r="MT58" s="38"/>
      <c r="MU58" s="38"/>
      <c r="MV58" s="38"/>
      <c r="MW58" s="38"/>
      <c r="MX58" s="38"/>
      <c r="MY58" s="38"/>
      <c r="MZ58" s="38"/>
      <c r="NA58" s="38"/>
      <c r="NB58" s="38"/>
      <c r="NC58" s="38"/>
      <c r="ND58" s="38"/>
      <c r="NE58" s="38"/>
      <c r="NF58" s="38"/>
      <c r="NG58" s="38"/>
      <c r="NH58" s="38"/>
      <c r="NI58" s="38"/>
      <c r="NJ58" s="38"/>
      <c r="NK58" s="38"/>
      <c r="NL58" s="38"/>
      <c r="NM58" s="38"/>
      <c r="NN58" s="38"/>
      <c r="NO58" s="38"/>
      <c r="NP58" s="38"/>
      <c r="NQ58" s="38"/>
      <c r="NR58" s="38"/>
      <c r="NS58" s="38"/>
      <c r="NT58" s="38"/>
      <c r="NU58" s="38"/>
      <c r="NV58" s="38"/>
      <c r="NW58" s="38"/>
      <c r="NX58" s="38"/>
      <c r="NY58" s="38"/>
      <c r="NZ58" s="38"/>
      <c r="OA58" s="38"/>
      <c r="OB58" s="38"/>
      <c r="OC58" s="38"/>
      <c r="OD58" s="38"/>
      <c r="OE58" s="38"/>
      <c r="OF58" s="38"/>
      <c r="OG58" s="38"/>
      <c r="OH58" s="38"/>
      <c r="OI58" s="38"/>
      <c r="OJ58" s="38"/>
      <c r="OK58" s="38"/>
      <c r="OL58" s="38"/>
      <c r="OM58" s="38"/>
      <c r="ON58" s="38"/>
      <c r="OO58" s="38"/>
      <c r="OP58" s="38"/>
      <c r="OQ58" s="38"/>
      <c r="OR58" s="38"/>
      <c r="OS58" s="38"/>
      <c r="OT58" s="38"/>
      <c r="OU58" s="38"/>
      <c r="OV58" s="38"/>
      <c r="OW58" s="38"/>
      <c r="OX58" s="38"/>
      <c r="OY58" s="38"/>
      <c r="OZ58" s="38"/>
      <c r="PA58" s="38"/>
      <c r="PB58" s="38"/>
      <c r="PC58" s="38"/>
      <c r="PD58" s="38"/>
      <c r="PE58" s="38"/>
      <c r="PF58" s="38"/>
      <c r="PG58" s="38"/>
      <c r="PH58" s="38"/>
      <c r="PI58" s="38"/>
      <c r="PJ58" s="38"/>
      <c r="PK58" s="38"/>
      <c r="PL58" s="38"/>
      <c r="PM58" s="38"/>
      <c r="PN58" s="38"/>
      <c r="PO58" s="38"/>
      <c r="PP58" s="38"/>
      <c r="PQ58" s="38"/>
      <c r="PR58" s="38"/>
      <c r="PS58" s="38"/>
      <c r="PT58" s="38"/>
      <c r="PU58" s="38"/>
      <c r="PV58" s="38"/>
      <c r="PW58" s="38"/>
      <c r="PX58" s="38"/>
      <c r="PY58" s="38"/>
      <c r="PZ58" s="38"/>
      <c r="QA58" s="38"/>
      <c r="QB58" s="38"/>
      <c r="QC58" s="38"/>
      <c r="QD58" s="38"/>
      <c r="QE58" s="38"/>
      <c r="QF58" s="38"/>
      <c r="QG58" s="38"/>
      <c r="QH58" s="38"/>
      <c r="QI58" s="38"/>
      <c r="QJ58" s="38"/>
      <c r="QK58" s="38"/>
      <c r="QL58" s="38"/>
      <c r="QM58" s="38"/>
      <c r="QN58" s="38"/>
      <c r="QO58" s="38"/>
      <c r="QP58" s="38"/>
      <c r="QQ58" s="38"/>
      <c r="QR58" s="38"/>
      <c r="QS58" s="38"/>
      <c r="QT58" s="38"/>
      <c r="QU58" s="38"/>
      <c r="QV58" s="38"/>
      <c r="QW58" s="38"/>
      <c r="QX58" s="38"/>
      <c r="QY58" s="38"/>
      <c r="QZ58" s="38"/>
      <c r="RA58" s="38"/>
      <c r="RB58" s="38"/>
      <c r="RC58" s="38"/>
      <c r="RD58" s="38"/>
      <c r="RE58" s="38"/>
      <c r="RF58" s="38"/>
      <c r="RG58" s="38"/>
      <c r="RH58" s="38"/>
      <c r="RI58" s="38"/>
      <c r="RJ58" s="38"/>
      <c r="RK58" s="38"/>
      <c r="RL58" s="38"/>
      <c r="RM58" s="38"/>
      <c r="RN58" s="38"/>
      <c r="RO58" s="38"/>
      <c r="RP58" s="38"/>
      <c r="RQ58" s="38"/>
      <c r="RR58" s="38"/>
      <c r="RS58" s="38"/>
      <c r="RT58" s="38"/>
      <c r="RU58" s="38"/>
      <c r="RV58" s="38"/>
      <c r="RW58" s="38"/>
      <c r="RX58" s="38"/>
      <c r="RY58" s="38"/>
      <c r="RZ58" s="38"/>
      <c r="SA58" s="38"/>
      <c r="SB58" s="38"/>
      <c r="SC58" s="38"/>
      <c r="SD58" s="38"/>
      <c r="SE58" s="38"/>
      <c r="SF58" s="38"/>
      <c r="SG58" s="38"/>
      <c r="SH58" s="38"/>
      <c r="SI58" s="38"/>
      <c r="SJ58" s="38"/>
      <c r="SK58" s="38"/>
      <c r="SL58" s="38"/>
      <c r="SM58" s="38"/>
      <c r="SN58" s="38"/>
      <c r="SO58" s="38"/>
      <c r="SP58" s="38"/>
      <c r="SQ58" s="38"/>
      <c r="SR58" s="38"/>
      <c r="SS58" s="38"/>
      <c r="ST58" s="38"/>
      <c r="SU58" s="38"/>
      <c r="SV58" s="38"/>
      <c r="SW58" s="38"/>
      <c r="SX58" s="38"/>
      <c r="SY58" s="38"/>
      <c r="SZ58" s="38"/>
      <c r="TA58" s="38"/>
      <c r="TB58" s="38"/>
      <c r="TC58" s="38"/>
      <c r="TD58" s="38"/>
      <c r="TE58" s="38"/>
      <c r="TF58" s="38"/>
      <c r="TG58" s="38"/>
      <c r="TH58" s="38"/>
      <c r="TI58" s="38"/>
    </row>
    <row r="59" spans="1:529" s="40" customFormat="1" ht="30" customHeight="1" x14ac:dyDescent="0.25">
      <c r="A59" s="81" t="s">
        <v>176</v>
      </c>
      <c r="B59" s="70"/>
      <c r="C59" s="70"/>
      <c r="D59" s="33" t="s">
        <v>462</v>
      </c>
      <c r="E59" s="65">
        <f t="shared" ref="E59:P59" si="19">E68+E69+E71+E78+E82+E83+E86+E87+E88+E89+E91+E93+E94+E95+E96+E97+E99+E100+E101+E103+E104</f>
        <v>1118318650</v>
      </c>
      <c r="F59" s="65">
        <f t="shared" si="19"/>
        <v>1118318650</v>
      </c>
      <c r="G59" s="65">
        <f t="shared" si="19"/>
        <v>775395700</v>
      </c>
      <c r="H59" s="65">
        <f t="shared" si="19"/>
        <v>56719650</v>
      </c>
      <c r="I59" s="65">
        <f t="shared" si="19"/>
        <v>0</v>
      </c>
      <c r="J59" s="65">
        <f>J68+J69+J71+J78+J82+J83+J86+J87+J88+J89+J91+J93+J94+J95+J96+J97+J99+J100+J101+J103+J104</f>
        <v>68885500</v>
      </c>
      <c r="K59" s="65">
        <f t="shared" si="19"/>
        <v>31370000</v>
      </c>
      <c r="L59" s="65">
        <f t="shared" si="19"/>
        <v>37485500</v>
      </c>
      <c r="M59" s="65">
        <f t="shared" si="19"/>
        <v>2268060</v>
      </c>
      <c r="N59" s="65">
        <f t="shared" si="19"/>
        <v>139890</v>
      </c>
      <c r="O59" s="65">
        <f t="shared" si="19"/>
        <v>31400000</v>
      </c>
      <c r="P59" s="65">
        <f t="shared" si="19"/>
        <v>1187204150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</row>
    <row r="60" spans="1:529" s="40" customFormat="1" ht="30" x14ac:dyDescent="0.25">
      <c r="A60" s="81"/>
      <c r="B60" s="70"/>
      <c r="C60" s="70"/>
      <c r="D60" s="33" t="s">
        <v>434</v>
      </c>
      <c r="E60" s="65">
        <f>E76+E80+E84+E102</f>
        <v>482448000</v>
      </c>
      <c r="F60" s="65">
        <f t="shared" ref="F60:P60" si="20">F76+F80+F84+F102</f>
        <v>482448000</v>
      </c>
      <c r="G60" s="65">
        <f t="shared" si="20"/>
        <v>396066000</v>
      </c>
      <c r="H60" s="65">
        <f t="shared" si="20"/>
        <v>0</v>
      </c>
      <c r="I60" s="65">
        <f t="shared" si="20"/>
        <v>0</v>
      </c>
      <c r="J60" s="65">
        <f t="shared" si="20"/>
        <v>0</v>
      </c>
      <c r="K60" s="65">
        <f t="shared" si="20"/>
        <v>0</v>
      </c>
      <c r="L60" s="65">
        <f t="shared" si="20"/>
        <v>0</v>
      </c>
      <c r="M60" s="65">
        <f t="shared" si="20"/>
        <v>0</v>
      </c>
      <c r="N60" s="65">
        <f t="shared" si="20"/>
        <v>0</v>
      </c>
      <c r="O60" s="65">
        <f t="shared" si="20"/>
        <v>0</v>
      </c>
      <c r="P60" s="65">
        <f t="shared" si="20"/>
        <v>482448000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</row>
    <row r="61" spans="1:529" s="40" customFormat="1" ht="45" hidden="1" x14ac:dyDescent="0.25">
      <c r="A61" s="81"/>
      <c r="B61" s="70"/>
      <c r="C61" s="70"/>
      <c r="D61" s="33" t="s">
        <v>433</v>
      </c>
      <c r="E61" s="65">
        <f>E98</f>
        <v>0</v>
      </c>
      <c r="F61" s="65">
        <f t="shared" ref="F61:P61" si="21">F98</f>
        <v>0</v>
      </c>
      <c r="G61" s="65">
        <f t="shared" si="21"/>
        <v>0</v>
      </c>
      <c r="H61" s="65">
        <f t="shared" si="21"/>
        <v>0</v>
      </c>
      <c r="I61" s="65">
        <f t="shared" si="21"/>
        <v>0</v>
      </c>
      <c r="J61" s="65">
        <f t="shared" si="21"/>
        <v>0</v>
      </c>
      <c r="K61" s="65">
        <f t="shared" si="21"/>
        <v>0</v>
      </c>
      <c r="L61" s="65">
        <f t="shared" si="21"/>
        <v>0</v>
      </c>
      <c r="M61" s="65">
        <f t="shared" si="21"/>
        <v>0</v>
      </c>
      <c r="N61" s="65">
        <f t="shared" si="21"/>
        <v>0</v>
      </c>
      <c r="O61" s="65">
        <f t="shared" si="21"/>
        <v>0</v>
      </c>
      <c r="P61" s="65">
        <f t="shared" si="21"/>
        <v>0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</row>
    <row r="62" spans="1:529" s="40" customFormat="1" ht="84.75" hidden="1" customHeight="1" x14ac:dyDescent="0.25">
      <c r="A62" s="81"/>
      <c r="B62" s="70"/>
      <c r="C62" s="70"/>
      <c r="D62" s="33" t="s">
        <v>432</v>
      </c>
      <c r="E62" s="65">
        <f>E72+E79</f>
        <v>0</v>
      </c>
      <c r="F62" s="65">
        <f t="shared" ref="F62:P62" si="22">F72+F79</f>
        <v>0</v>
      </c>
      <c r="G62" s="65">
        <f t="shared" si="22"/>
        <v>0</v>
      </c>
      <c r="H62" s="65">
        <f t="shared" si="22"/>
        <v>0</v>
      </c>
      <c r="I62" s="65">
        <f t="shared" si="22"/>
        <v>0</v>
      </c>
      <c r="J62" s="65">
        <f t="shared" si="22"/>
        <v>0</v>
      </c>
      <c r="K62" s="65">
        <f t="shared" si="22"/>
        <v>0</v>
      </c>
      <c r="L62" s="65">
        <f t="shared" si="22"/>
        <v>0</v>
      </c>
      <c r="M62" s="65">
        <f t="shared" si="22"/>
        <v>0</v>
      </c>
      <c r="N62" s="65">
        <f t="shared" si="22"/>
        <v>0</v>
      </c>
      <c r="O62" s="65">
        <f t="shared" si="22"/>
        <v>0</v>
      </c>
      <c r="P62" s="65">
        <f t="shared" si="22"/>
        <v>0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</row>
    <row r="63" spans="1:529" s="40" customFormat="1" ht="45" hidden="1" x14ac:dyDescent="0.25">
      <c r="A63" s="81"/>
      <c r="B63" s="70"/>
      <c r="C63" s="70"/>
      <c r="D63" s="33" t="s">
        <v>429</v>
      </c>
      <c r="E63" s="65">
        <f t="shared" ref="E63:P63" si="23">E73+E90</f>
        <v>0</v>
      </c>
      <c r="F63" s="65">
        <f t="shared" si="23"/>
        <v>0</v>
      </c>
      <c r="G63" s="65">
        <f t="shared" si="23"/>
        <v>0</v>
      </c>
      <c r="H63" s="65">
        <f t="shared" si="23"/>
        <v>0</v>
      </c>
      <c r="I63" s="65">
        <f t="shared" si="23"/>
        <v>0</v>
      </c>
      <c r="J63" s="65">
        <f t="shared" si="23"/>
        <v>0</v>
      </c>
      <c r="K63" s="65">
        <f t="shared" si="23"/>
        <v>0</v>
      </c>
      <c r="L63" s="65">
        <f t="shared" si="23"/>
        <v>0</v>
      </c>
      <c r="M63" s="65">
        <f t="shared" si="23"/>
        <v>0</v>
      </c>
      <c r="N63" s="65">
        <f t="shared" si="23"/>
        <v>0</v>
      </c>
      <c r="O63" s="65">
        <f t="shared" si="23"/>
        <v>0</v>
      </c>
      <c r="P63" s="65">
        <f t="shared" si="23"/>
        <v>0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</row>
    <row r="64" spans="1:529" s="40" customFormat="1" ht="45" hidden="1" x14ac:dyDescent="0.25">
      <c r="A64" s="81"/>
      <c r="B64" s="70"/>
      <c r="C64" s="70"/>
      <c r="D64" s="33" t="s">
        <v>431</v>
      </c>
      <c r="E64" s="65">
        <f t="shared" ref="E64:P64" si="24">E74+E85</f>
        <v>0</v>
      </c>
      <c r="F64" s="65">
        <f t="shared" si="24"/>
        <v>0</v>
      </c>
      <c r="G64" s="65">
        <f t="shared" si="24"/>
        <v>0</v>
      </c>
      <c r="H64" s="65">
        <f t="shared" si="24"/>
        <v>0</v>
      </c>
      <c r="I64" s="65">
        <f t="shared" si="24"/>
        <v>0</v>
      </c>
      <c r="J64" s="65">
        <f t="shared" si="24"/>
        <v>0</v>
      </c>
      <c r="K64" s="65">
        <f t="shared" si="24"/>
        <v>0</v>
      </c>
      <c r="L64" s="65">
        <f t="shared" si="24"/>
        <v>0</v>
      </c>
      <c r="M64" s="65">
        <f t="shared" si="24"/>
        <v>0</v>
      </c>
      <c r="N64" s="65">
        <f t="shared" si="24"/>
        <v>0</v>
      </c>
      <c r="O64" s="65">
        <f t="shared" si="24"/>
        <v>0</v>
      </c>
      <c r="P64" s="65">
        <f t="shared" si="24"/>
        <v>0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</row>
    <row r="65" spans="1:529" s="40" customFormat="1" ht="63" hidden="1" customHeight="1" x14ac:dyDescent="0.25">
      <c r="A65" s="81"/>
      <c r="B65" s="70"/>
      <c r="C65" s="70"/>
      <c r="D65" s="33" t="s">
        <v>428</v>
      </c>
      <c r="E65" s="65">
        <f>E70+E75</f>
        <v>0</v>
      </c>
      <c r="F65" s="65">
        <f t="shared" ref="F65:P65" si="25">F70+F75</f>
        <v>0</v>
      </c>
      <c r="G65" s="65">
        <f t="shared" si="25"/>
        <v>0</v>
      </c>
      <c r="H65" s="65">
        <f t="shared" si="25"/>
        <v>0</v>
      </c>
      <c r="I65" s="65">
        <f t="shared" si="25"/>
        <v>0</v>
      </c>
      <c r="J65" s="65">
        <f t="shared" si="25"/>
        <v>0</v>
      </c>
      <c r="K65" s="65">
        <f t="shared" si="25"/>
        <v>0</v>
      </c>
      <c r="L65" s="65">
        <f t="shared" si="25"/>
        <v>0</v>
      </c>
      <c r="M65" s="65">
        <f t="shared" si="25"/>
        <v>0</v>
      </c>
      <c r="N65" s="65">
        <f t="shared" si="25"/>
        <v>0</v>
      </c>
      <c r="O65" s="65">
        <f t="shared" si="25"/>
        <v>0</v>
      </c>
      <c r="P65" s="65">
        <f t="shared" si="25"/>
        <v>0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</row>
    <row r="66" spans="1:529" s="40" customFormat="1" ht="60" hidden="1" x14ac:dyDescent="0.25">
      <c r="A66" s="81"/>
      <c r="B66" s="70"/>
      <c r="C66" s="70"/>
      <c r="D66" s="33" t="s">
        <v>430</v>
      </c>
      <c r="E66" s="65">
        <f t="shared" ref="E66:P66" si="26">E77+E81</f>
        <v>0</v>
      </c>
      <c r="F66" s="65">
        <f t="shared" si="26"/>
        <v>0</v>
      </c>
      <c r="G66" s="65">
        <f t="shared" si="26"/>
        <v>0</v>
      </c>
      <c r="H66" s="65">
        <f t="shared" si="26"/>
        <v>0</v>
      </c>
      <c r="I66" s="65">
        <f t="shared" si="26"/>
        <v>0</v>
      </c>
      <c r="J66" s="65">
        <f t="shared" si="26"/>
        <v>0</v>
      </c>
      <c r="K66" s="65">
        <f t="shared" si="26"/>
        <v>0</v>
      </c>
      <c r="L66" s="65">
        <f t="shared" si="26"/>
        <v>0</v>
      </c>
      <c r="M66" s="65">
        <f t="shared" si="26"/>
        <v>0</v>
      </c>
      <c r="N66" s="65">
        <f t="shared" si="26"/>
        <v>0</v>
      </c>
      <c r="O66" s="65">
        <f t="shared" si="26"/>
        <v>0</v>
      </c>
      <c r="P66" s="65">
        <f t="shared" si="26"/>
        <v>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</row>
    <row r="67" spans="1:529" s="40" customFormat="1" ht="64.5" hidden="1" customHeight="1" x14ac:dyDescent="0.25">
      <c r="A67" s="73"/>
      <c r="B67" s="72"/>
      <c r="C67" s="147"/>
      <c r="D67" s="150" t="s">
        <v>490</v>
      </c>
      <c r="E67" s="65">
        <f>E92</f>
        <v>0</v>
      </c>
      <c r="F67" s="65">
        <f t="shared" ref="F67:P67" si="27">F92</f>
        <v>0</v>
      </c>
      <c r="G67" s="65">
        <f t="shared" si="27"/>
        <v>0</v>
      </c>
      <c r="H67" s="65">
        <f t="shared" si="27"/>
        <v>0</v>
      </c>
      <c r="I67" s="65">
        <f t="shared" si="27"/>
        <v>0</v>
      </c>
      <c r="J67" s="65">
        <f t="shared" si="27"/>
        <v>0</v>
      </c>
      <c r="K67" s="65">
        <f t="shared" si="27"/>
        <v>0</v>
      </c>
      <c r="L67" s="65">
        <f t="shared" si="27"/>
        <v>0</v>
      </c>
      <c r="M67" s="65">
        <f t="shared" si="27"/>
        <v>0</v>
      </c>
      <c r="N67" s="65">
        <f t="shared" si="27"/>
        <v>0</v>
      </c>
      <c r="O67" s="65">
        <f t="shared" si="27"/>
        <v>0</v>
      </c>
      <c r="P67" s="65">
        <f t="shared" si="27"/>
        <v>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9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</row>
    <row r="68" spans="1:529" s="23" customFormat="1" ht="46.5" customHeight="1" x14ac:dyDescent="0.25">
      <c r="A68" s="43" t="s">
        <v>177</v>
      </c>
      <c r="B68" s="44" t="str">
        <f>'дод 9'!A15</f>
        <v>0160</v>
      </c>
      <c r="C68" s="44" t="str">
        <f>'дод 9'!B15</f>
        <v>0111</v>
      </c>
      <c r="D68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68" s="66">
        <f t="shared" ref="E68:E104" si="28">F68+I68</f>
        <v>3843500</v>
      </c>
      <c r="F68" s="66">
        <v>3843500</v>
      </c>
      <c r="G68" s="66">
        <v>2976200</v>
      </c>
      <c r="H68" s="66">
        <v>42800</v>
      </c>
      <c r="I68" s="66"/>
      <c r="J68" s="66">
        <f>L68+O68</f>
        <v>20000</v>
      </c>
      <c r="K68" s="66">
        <v>20000</v>
      </c>
      <c r="L68" s="66"/>
      <c r="M68" s="66"/>
      <c r="N68" s="66"/>
      <c r="O68" s="66">
        <v>20000</v>
      </c>
      <c r="P68" s="66">
        <f t="shared" ref="P68:P104" si="29">E68+J68</f>
        <v>3863500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</row>
    <row r="69" spans="1:529" s="23" customFormat="1" ht="21.75" customHeight="1" x14ac:dyDescent="0.25">
      <c r="A69" s="43" t="s">
        <v>178</v>
      </c>
      <c r="B69" s="44" t="str">
        <f>'дод 9'!A28</f>
        <v>1010</v>
      </c>
      <c r="C69" s="44" t="str">
        <f>'дод 9'!B28</f>
        <v>0910</v>
      </c>
      <c r="D69" s="24" t="s">
        <v>450</v>
      </c>
      <c r="E69" s="66">
        <f t="shared" si="28"/>
        <v>290084900</v>
      </c>
      <c r="F69" s="66">
        <v>290084900</v>
      </c>
      <c r="G69" s="66">
        <v>205054200</v>
      </c>
      <c r="H69" s="66">
        <v>21914800</v>
      </c>
      <c r="I69" s="66"/>
      <c r="J69" s="66">
        <f>L69+O69</f>
        <v>11759700</v>
      </c>
      <c r="K69" s="66"/>
      <c r="L69" s="66">
        <v>11759700</v>
      </c>
      <c r="M69" s="66"/>
      <c r="N69" s="66"/>
      <c r="O69" s="66"/>
      <c r="P69" s="66">
        <f t="shared" si="29"/>
        <v>301844600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</row>
    <row r="70" spans="1:529" s="27" customFormat="1" ht="60" hidden="1" x14ac:dyDescent="0.25">
      <c r="A70" s="116"/>
      <c r="B70" s="117"/>
      <c r="C70" s="117"/>
      <c r="D70" s="114" t="s">
        <v>428</v>
      </c>
      <c r="E70" s="115">
        <f t="shared" si="28"/>
        <v>0</v>
      </c>
      <c r="F70" s="115"/>
      <c r="G70" s="115"/>
      <c r="H70" s="115"/>
      <c r="I70" s="115"/>
      <c r="J70" s="115">
        <f>L70+O70</f>
        <v>0</v>
      </c>
      <c r="K70" s="115"/>
      <c r="L70" s="115"/>
      <c r="M70" s="115"/>
      <c r="N70" s="115"/>
      <c r="O70" s="115"/>
      <c r="P70" s="115">
        <f t="shared" si="29"/>
        <v>0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  <c r="IW70" s="36"/>
      <c r="IX70" s="36"/>
      <c r="IY70" s="36"/>
      <c r="IZ70" s="36"/>
      <c r="JA70" s="36"/>
      <c r="JB70" s="36"/>
      <c r="JC70" s="36"/>
      <c r="JD70" s="36"/>
      <c r="JE70" s="36"/>
      <c r="JF70" s="36"/>
      <c r="JG70" s="36"/>
      <c r="JH70" s="36"/>
      <c r="JI70" s="36"/>
      <c r="JJ70" s="36"/>
      <c r="JK70" s="36"/>
      <c r="JL70" s="36"/>
      <c r="JM70" s="36"/>
      <c r="JN70" s="36"/>
      <c r="JO70" s="36"/>
      <c r="JP70" s="36"/>
      <c r="JQ70" s="36"/>
      <c r="JR70" s="36"/>
      <c r="JS70" s="36"/>
      <c r="JT70" s="36"/>
      <c r="JU70" s="36"/>
      <c r="JV70" s="36"/>
      <c r="JW70" s="36"/>
      <c r="JX70" s="36"/>
      <c r="JY70" s="36"/>
      <c r="JZ70" s="36"/>
      <c r="KA70" s="36"/>
      <c r="KB70" s="36"/>
      <c r="KC70" s="36"/>
      <c r="KD70" s="36"/>
      <c r="KE70" s="36"/>
      <c r="KF70" s="36"/>
      <c r="KG70" s="36"/>
      <c r="KH70" s="36"/>
      <c r="KI70" s="36"/>
      <c r="KJ70" s="36"/>
      <c r="KK70" s="36"/>
      <c r="KL70" s="36"/>
      <c r="KM70" s="36"/>
      <c r="KN70" s="36"/>
      <c r="KO70" s="36"/>
      <c r="KP70" s="36"/>
      <c r="KQ70" s="36"/>
      <c r="KR70" s="36"/>
      <c r="KS70" s="36"/>
      <c r="KT70" s="36"/>
      <c r="KU70" s="36"/>
      <c r="KV70" s="36"/>
      <c r="KW70" s="36"/>
      <c r="KX70" s="36"/>
      <c r="KY70" s="36"/>
      <c r="KZ70" s="36"/>
      <c r="LA70" s="36"/>
      <c r="LB70" s="36"/>
      <c r="LC70" s="36"/>
      <c r="LD70" s="36"/>
      <c r="LE70" s="36"/>
      <c r="LF70" s="36"/>
      <c r="LG70" s="36"/>
      <c r="LH70" s="36"/>
      <c r="LI70" s="36"/>
      <c r="LJ70" s="36"/>
      <c r="LK70" s="36"/>
      <c r="LL70" s="36"/>
      <c r="LM70" s="36"/>
      <c r="LN70" s="36"/>
      <c r="LO70" s="36"/>
      <c r="LP70" s="36"/>
      <c r="LQ70" s="36"/>
      <c r="LR70" s="36"/>
      <c r="LS70" s="36"/>
      <c r="LT70" s="36"/>
      <c r="LU70" s="36"/>
      <c r="LV70" s="36"/>
      <c r="LW70" s="36"/>
      <c r="LX70" s="36"/>
      <c r="LY70" s="36"/>
      <c r="LZ70" s="36"/>
      <c r="MA70" s="36"/>
      <c r="MB70" s="36"/>
      <c r="MC70" s="36"/>
      <c r="MD70" s="36"/>
      <c r="ME70" s="36"/>
      <c r="MF70" s="36"/>
      <c r="MG70" s="36"/>
      <c r="MH70" s="36"/>
      <c r="MI70" s="36"/>
      <c r="MJ70" s="36"/>
      <c r="MK70" s="36"/>
      <c r="ML70" s="36"/>
      <c r="MM70" s="36"/>
      <c r="MN70" s="36"/>
      <c r="MO70" s="36"/>
      <c r="MP70" s="36"/>
      <c r="MQ70" s="36"/>
      <c r="MR70" s="36"/>
      <c r="MS70" s="36"/>
      <c r="MT70" s="36"/>
      <c r="MU70" s="36"/>
      <c r="MV70" s="36"/>
      <c r="MW70" s="36"/>
      <c r="MX70" s="36"/>
      <c r="MY70" s="36"/>
      <c r="MZ70" s="36"/>
      <c r="NA70" s="36"/>
      <c r="NB70" s="36"/>
      <c r="NC70" s="36"/>
      <c r="ND70" s="36"/>
      <c r="NE70" s="36"/>
      <c r="NF70" s="36"/>
      <c r="NG70" s="36"/>
      <c r="NH70" s="36"/>
      <c r="NI70" s="36"/>
      <c r="NJ70" s="36"/>
      <c r="NK70" s="36"/>
      <c r="NL70" s="36"/>
      <c r="NM70" s="36"/>
      <c r="NN70" s="36"/>
      <c r="NO70" s="36"/>
      <c r="NP70" s="36"/>
      <c r="NQ70" s="36"/>
      <c r="NR70" s="36"/>
      <c r="NS70" s="36"/>
      <c r="NT70" s="36"/>
      <c r="NU70" s="36"/>
      <c r="NV70" s="36"/>
      <c r="NW70" s="36"/>
      <c r="NX70" s="36"/>
      <c r="NY70" s="36"/>
      <c r="NZ70" s="36"/>
      <c r="OA70" s="36"/>
      <c r="OB70" s="36"/>
      <c r="OC70" s="36"/>
      <c r="OD70" s="36"/>
      <c r="OE70" s="36"/>
      <c r="OF70" s="36"/>
      <c r="OG70" s="36"/>
      <c r="OH70" s="36"/>
      <c r="OI70" s="36"/>
      <c r="OJ70" s="36"/>
      <c r="OK70" s="36"/>
      <c r="OL70" s="36"/>
      <c r="OM70" s="36"/>
      <c r="ON70" s="36"/>
      <c r="OO70" s="36"/>
      <c r="OP70" s="36"/>
      <c r="OQ70" s="36"/>
      <c r="OR70" s="36"/>
      <c r="OS70" s="36"/>
      <c r="OT70" s="36"/>
      <c r="OU70" s="36"/>
      <c r="OV70" s="36"/>
      <c r="OW70" s="36"/>
      <c r="OX70" s="36"/>
      <c r="OY70" s="36"/>
      <c r="OZ70" s="36"/>
      <c r="PA70" s="36"/>
      <c r="PB70" s="36"/>
      <c r="PC70" s="36"/>
      <c r="PD70" s="36"/>
      <c r="PE70" s="36"/>
      <c r="PF70" s="36"/>
      <c r="PG70" s="36"/>
      <c r="PH70" s="36"/>
      <c r="PI70" s="36"/>
      <c r="PJ70" s="36"/>
      <c r="PK70" s="36"/>
      <c r="PL70" s="36"/>
      <c r="PM70" s="36"/>
      <c r="PN70" s="36"/>
      <c r="PO70" s="36"/>
      <c r="PP70" s="36"/>
      <c r="PQ70" s="36"/>
      <c r="PR70" s="36"/>
      <c r="PS70" s="36"/>
      <c r="PT70" s="36"/>
      <c r="PU70" s="36"/>
      <c r="PV70" s="36"/>
      <c r="PW70" s="36"/>
      <c r="PX70" s="36"/>
      <c r="PY70" s="36"/>
      <c r="PZ70" s="36"/>
      <c r="QA70" s="36"/>
      <c r="QB70" s="36"/>
      <c r="QC70" s="36"/>
      <c r="QD70" s="36"/>
      <c r="QE70" s="36"/>
      <c r="QF70" s="36"/>
      <c r="QG70" s="36"/>
      <c r="QH70" s="36"/>
      <c r="QI70" s="36"/>
      <c r="QJ70" s="36"/>
      <c r="QK70" s="36"/>
      <c r="QL70" s="36"/>
      <c r="QM70" s="36"/>
      <c r="QN70" s="36"/>
      <c r="QO70" s="36"/>
      <c r="QP70" s="36"/>
      <c r="QQ70" s="36"/>
      <c r="QR70" s="36"/>
      <c r="QS70" s="36"/>
      <c r="QT70" s="36"/>
      <c r="QU70" s="36"/>
      <c r="QV70" s="36"/>
      <c r="QW70" s="36"/>
      <c r="QX70" s="36"/>
      <c r="QY70" s="36"/>
      <c r="QZ70" s="36"/>
      <c r="RA70" s="36"/>
      <c r="RB70" s="36"/>
      <c r="RC70" s="36"/>
      <c r="RD70" s="36"/>
      <c r="RE70" s="36"/>
      <c r="RF70" s="36"/>
      <c r="RG70" s="36"/>
      <c r="RH70" s="36"/>
      <c r="RI70" s="36"/>
      <c r="RJ70" s="36"/>
      <c r="RK70" s="36"/>
      <c r="RL70" s="36"/>
      <c r="RM70" s="36"/>
      <c r="RN70" s="36"/>
      <c r="RO70" s="36"/>
      <c r="RP70" s="36"/>
      <c r="RQ70" s="36"/>
      <c r="RR70" s="36"/>
      <c r="RS70" s="36"/>
      <c r="RT70" s="36"/>
      <c r="RU70" s="36"/>
      <c r="RV70" s="36"/>
      <c r="RW70" s="36"/>
      <c r="RX70" s="36"/>
      <c r="RY70" s="36"/>
      <c r="RZ70" s="36"/>
      <c r="SA70" s="36"/>
      <c r="SB70" s="36"/>
      <c r="SC70" s="36"/>
      <c r="SD70" s="36"/>
      <c r="SE70" s="36"/>
      <c r="SF70" s="36"/>
      <c r="SG70" s="36"/>
      <c r="SH70" s="36"/>
      <c r="SI70" s="36"/>
      <c r="SJ70" s="36"/>
      <c r="SK70" s="36"/>
      <c r="SL70" s="36"/>
      <c r="SM70" s="36"/>
      <c r="SN70" s="36"/>
      <c r="SO70" s="36"/>
      <c r="SP70" s="36"/>
      <c r="SQ70" s="36"/>
      <c r="SR70" s="36"/>
      <c r="SS70" s="36"/>
      <c r="ST70" s="36"/>
      <c r="SU70" s="36"/>
      <c r="SV70" s="36"/>
      <c r="SW70" s="36"/>
      <c r="SX70" s="36"/>
      <c r="SY70" s="36"/>
      <c r="SZ70" s="36"/>
      <c r="TA70" s="36"/>
      <c r="TB70" s="36"/>
      <c r="TC70" s="36"/>
      <c r="TD70" s="36"/>
      <c r="TE70" s="36"/>
      <c r="TF70" s="36"/>
      <c r="TG70" s="36"/>
      <c r="TH70" s="36"/>
      <c r="TI70" s="36"/>
    </row>
    <row r="71" spans="1:529" s="23" customFormat="1" ht="54" customHeight="1" x14ac:dyDescent="0.25">
      <c r="A71" s="43" t="s">
        <v>179</v>
      </c>
      <c r="B71" s="44" t="str">
        <f>'дод 9'!A30</f>
        <v>1020</v>
      </c>
      <c r="C71" s="44" t="str">
        <f>'дод 9'!B30</f>
        <v>0921</v>
      </c>
      <c r="D71" s="24" t="str">
        <f>'дод 9'!C30</f>
        <v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v>
      </c>
      <c r="E71" s="66">
        <f t="shared" si="28"/>
        <v>674682300</v>
      </c>
      <c r="F71" s="66">
        <v>674682300</v>
      </c>
      <c r="G71" s="66">
        <v>502940400</v>
      </c>
      <c r="H71" s="66">
        <v>30342200</v>
      </c>
      <c r="I71" s="66"/>
      <c r="J71" s="66">
        <f t="shared" ref="J71:J104" si="30">L71+O71</f>
        <v>25130800</v>
      </c>
      <c r="K71" s="66"/>
      <c r="L71" s="66">
        <v>25130800</v>
      </c>
      <c r="M71" s="66">
        <v>2268060</v>
      </c>
      <c r="N71" s="66">
        <v>139890</v>
      </c>
      <c r="O71" s="66"/>
      <c r="P71" s="66">
        <f t="shared" si="29"/>
        <v>699813100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</row>
    <row r="72" spans="1:529" s="27" customFormat="1" ht="69" hidden="1" customHeight="1" x14ac:dyDescent="0.25">
      <c r="A72" s="116"/>
      <c r="B72" s="117"/>
      <c r="C72" s="117"/>
      <c r="D72" s="114" t="s">
        <v>432</v>
      </c>
      <c r="E72" s="115">
        <f t="shared" ref="E72:E75" si="31">F72+I72</f>
        <v>0</v>
      </c>
      <c r="F72" s="115"/>
      <c r="G72" s="115"/>
      <c r="H72" s="115"/>
      <c r="I72" s="115"/>
      <c r="J72" s="115">
        <f t="shared" ref="J72:J75" si="32">L72+O72</f>
        <v>0</v>
      </c>
      <c r="K72" s="115"/>
      <c r="L72" s="115"/>
      <c r="M72" s="115"/>
      <c r="N72" s="115"/>
      <c r="O72" s="115"/>
      <c r="P72" s="115">
        <f t="shared" ref="P72:P75" si="33">E72+J72</f>
        <v>0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  <c r="JD72" s="36"/>
      <c r="JE72" s="36"/>
      <c r="JF72" s="36"/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6"/>
      <c r="KK72" s="36"/>
      <c r="KL72" s="36"/>
      <c r="KM72" s="36"/>
      <c r="KN72" s="36"/>
      <c r="KO72" s="36"/>
      <c r="KP72" s="36"/>
      <c r="KQ72" s="36"/>
      <c r="KR72" s="36"/>
      <c r="KS72" s="36"/>
      <c r="KT72" s="36"/>
      <c r="KU72" s="36"/>
      <c r="KV72" s="36"/>
      <c r="KW72" s="36"/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6"/>
      <c r="LK72" s="36"/>
      <c r="LL72" s="36"/>
      <c r="LM72" s="36"/>
      <c r="LN72" s="36"/>
      <c r="LO72" s="36"/>
      <c r="LP72" s="36"/>
      <c r="LQ72" s="36"/>
      <c r="LR72" s="36"/>
      <c r="LS72" s="36"/>
      <c r="LT72" s="36"/>
      <c r="LU72" s="36"/>
      <c r="LV72" s="36"/>
      <c r="LW72" s="36"/>
      <c r="LX72" s="36"/>
      <c r="LY72" s="36"/>
      <c r="LZ72" s="36"/>
      <c r="MA72" s="36"/>
      <c r="MB72" s="36"/>
      <c r="MC72" s="36"/>
      <c r="MD72" s="36"/>
      <c r="ME72" s="36"/>
      <c r="MF72" s="36"/>
      <c r="MG72" s="36"/>
      <c r="MH72" s="36"/>
      <c r="MI72" s="36"/>
      <c r="MJ72" s="36"/>
      <c r="MK72" s="36"/>
      <c r="ML72" s="36"/>
      <c r="MM72" s="36"/>
      <c r="MN72" s="36"/>
      <c r="MO72" s="36"/>
      <c r="MP72" s="36"/>
      <c r="MQ72" s="36"/>
      <c r="MR72" s="36"/>
      <c r="MS72" s="36"/>
      <c r="MT72" s="36"/>
      <c r="MU72" s="36"/>
      <c r="MV72" s="36"/>
      <c r="MW72" s="36"/>
      <c r="MX72" s="36"/>
      <c r="MY72" s="36"/>
      <c r="MZ72" s="36"/>
      <c r="NA72" s="36"/>
      <c r="NB72" s="36"/>
      <c r="NC72" s="36"/>
      <c r="ND72" s="36"/>
      <c r="NE72" s="36"/>
      <c r="NF72" s="36"/>
      <c r="NG72" s="36"/>
      <c r="NH72" s="36"/>
      <c r="NI72" s="36"/>
      <c r="NJ72" s="36"/>
      <c r="NK72" s="36"/>
      <c r="NL72" s="36"/>
      <c r="NM72" s="36"/>
      <c r="NN72" s="36"/>
      <c r="NO72" s="36"/>
      <c r="NP72" s="36"/>
      <c r="NQ72" s="36"/>
      <c r="NR72" s="36"/>
      <c r="NS72" s="36"/>
      <c r="NT72" s="36"/>
      <c r="NU72" s="36"/>
      <c r="NV72" s="36"/>
      <c r="NW72" s="36"/>
      <c r="NX72" s="36"/>
      <c r="NY72" s="36"/>
      <c r="NZ72" s="36"/>
      <c r="OA72" s="36"/>
      <c r="OB72" s="36"/>
      <c r="OC72" s="36"/>
      <c r="OD72" s="36"/>
      <c r="OE72" s="36"/>
      <c r="OF72" s="36"/>
      <c r="OG72" s="36"/>
      <c r="OH72" s="36"/>
      <c r="OI72" s="36"/>
      <c r="OJ72" s="36"/>
      <c r="OK72" s="36"/>
      <c r="OL72" s="36"/>
      <c r="OM72" s="36"/>
      <c r="ON72" s="36"/>
      <c r="OO72" s="36"/>
      <c r="OP72" s="36"/>
      <c r="OQ72" s="36"/>
      <c r="OR72" s="36"/>
      <c r="OS72" s="36"/>
      <c r="OT72" s="36"/>
      <c r="OU72" s="36"/>
      <c r="OV72" s="36"/>
      <c r="OW72" s="36"/>
      <c r="OX72" s="36"/>
      <c r="OY72" s="36"/>
      <c r="OZ72" s="36"/>
      <c r="PA72" s="36"/>
      <c r="PB72" s="36"/>
      <c r="PC72" s="36"/>
      <c r="PD72" s="36"/>
      <c r="PE72" s="36"/>
      <c r="PF72" s="36"/>
      <c r="PG72" s="36"/>
      <c r="PH72" s="36"/>
      <c r="PI72" s="36"/>
      <c r="PJ72" s="36"/>
      <c r="PK72" s="36"/>
      <c r="PL72" s="36"/>
      <c r="PM72" s="36"/>
      <c r="PN72" s="36"/>
      <c r="PO72" s="36"/>
      <c r="PP72" s="36"/>
      <c r="PQ72" s="36"/>
      <c r="PR72" s="36"/>
      <c r="PS72" s="36"/>
      <c r="PT72" s="36"/>
      <c r="PU72" s="36"/>
      <c r="PV72" s="36"/>
      <c r="PW72" s="36"/>
      <c r="PX72" s="36"/>
      <c r="PY72" s="36"/>
      <c r="PZ72" s="36"/>
      <c r="QA72" s="36"/>
      <c r="QB72" s="36"/>
      <c r="QC72" s="36"/>
      <c r="QD72" s="36"/>
      <c r="QE72" s="36"/>
      <c r="QF72" s="36"/>
      <c r="QG72" s="36"/>
      <c r="QH72" s="36"/>
      <c r="QI72" s="36"/>
      <c r="QJ72" s="36"/>
      <c r="QK72" s="36"/>
      <c r="QL72" s="36"/>
      <c r="QM72" s="36"/>
      <c r="QN72" s="36"/>
      <c r="QO72" s="36"/>
      <c r="QP72" s="36"/>
      <c r="QQ72" s="36"/>
      <c r="QR72" s="36"/>
      <c r="QS72" s="36"/>
      <c r="QT72" s="36"/>
      <c r="QU72" s="36"/>
      <c r="QV72" s="36"/>
      <c r="QW72" s="36"/>
      <c r="QX72" s="36"/>
      <c r="QY72" s="36"/>
      <c r="QZ72" s="36"/>
      <c r="RA72" s="36"/>
      <c r="RB72" s="36"/>
      <c r="RC72" s="36"/>
      <c r="RD72" s="36"/>
      <c r="RE72" s="36"/>
      <c r="RF72" s="36"/>
      <c r="RG72" s="36"/>
      <c r="RH72" s="36"/>
      <c r="RI72" s="36"/>
      <c r="RJ72" s="36"/>
      <c r="RK72" s="36"/>
      <c r="RL72" s="36"/>
      <c r="RM72" s="36"/>
      <c r="RN72" s="36"/>
      <c r="RO72" s="36"/>
      <c r="RP72" s="36"/>
      <c r="RQ72" s="36"/>
      <c r="RR72" s="36"/>
      <c r="RS72" s="36"/>
      <c r="RT72" s="36"/>
      <c r="RU72" s="36"/>
      <c r="RV72" s="36"/>
      <c r="RW72" s="36"/>
      <c r="RX72" s="36"/>
      <c r="RY72" s="36"/>
      <c r="RZ72" s="36"/>
      <c r="SA72" s="36"/>
      <c r="SB72" s="36"/>
      <c r="SC72" s="36"/>
      <c r="SD72" s="36"/>
      <c r="SE72" s="36"/>
      <c r="SF72" s="36"/>
      <c r="SG72" s="36"/>
      <c r="SH72" s="36"/>
      <c r="SI72" s="36"/>
      <c r="SJ72" s="36"/>
      <c r="SK72" s="36"/>
      <c r="SL72" s="36"/>
      <c r="SM72" s="36"/>
      <c r="SN72" s="36"/>
      <c r="SO72" s="36"/>
      <c r="SP72" s="36"/>
      <c r="SQ72" s="36"/>
      <c r="SR72" s="36"/>
      <c r="SS72" s="36"/>
      <c r="ST72" s="36"/>
      <c r="SU72" s="36"/>
      <c r="SV72" s="36"/>
      <c r="SW72" s="36"/>
      <c r="SX72" s="36"/>
      <c r="SY72" s="36"/>
      <c r="SZ72" s="36"/>
      <c r="TA72" s="36"/>
      <c r="TB72" s="36"/>
      <c r="TC72" s="36"/>
      <c r="TD72" s="36"/>
      <c r="TE72" s="36"/>
      <c r="TF72" s="36"/>
      <c r="TG72" s="36"/>
      <c r="TH72" s="36"/>
      <c r="TI72" s="36"/>
    </row>
    <row r="73" spans="1:529" s="27" customFormat="1" ht="45" hidden="1" x14ac:dyDescent="0.25">
      <c r="A73" s="116"/>
      <c r="B73" s="117"/>
      <c r="C73" s="117"/>
      <c r="D73" s="114" t="s">
        <v>429</v>
      </c>
      <c r="E73" s="115">
        <f t="shared" si="31"/>
        <v>0</v>
      </c>
      <c r="F73" s="115"/>
      <c r="G73" s="115"/>
      <c r="H73" s="115"/>
      <c r="I73" s="115"/>
      <c r="J73" s="115">
        <f t="shared" si="32"/>
        <v>0</v>
      </c>
      <c r="K73" s="115"/>
      <c r="L73" s="115"/>
      <c r="M73" s="115"/>
      <c r="N73" s="115"/>
      <c r="O73" s="115"/>
      <c r="P73" s="115">
        <f t="shared" si="33"/>
        <v>0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  <c r="IW73" s="36"/>
      <c r="IX73" s="36"/>
      <c r="IY73" s="36"/>
      <c r="IZ73" s="36"/>
      <c r="JA73" s="36"/>
      <c r="JB73" s="36"/>
      <c r="JC73" s="36"/>
      <c r="JD73" s="36"/>
      <c r="JE73" s="36"/>
      <c r="JF73" s="36"/>
      <c r="JG73" s="36"/>
      <c r="JH73" s="36"/>
      <c r="JI73" s="36"/>
      <c r="JJ73" s="36"/>
      <c r="JK73" s="36"/>
      <c r="JL73" s="36"/>
      <c r="JM73" s="36"/>
      <c r="JN73" s="36"/>
      <c r="JO73" s="36"/>
      <c r="JP73" s="36"/>
      <c r="JQ73" s="36"/>
      <c r="JR73" s="36"/>
      <c r="JS73" s="36"/>
      <c r="JT73" s="36"/>
      <c r="JU73" s="36"/>
      <c r="JV73" s="36"/>
      <c r="JW73" s="36"/>
      <c r="JX73" s="36"/>
      <c r="JY73" s="36"/>
      <c r="JZ73" s="36"/>
      <c r="KA73" s="36"/>
      <c r="KB73" s="36"/>
      <c r="KC73" s="36"/>
      <c r="KD73" s="36"/>
      <c r="KE73" s="36"/>
      <c r="KF73" s="36"/>
      <c r="KG73" s="36"/>
      <c r="KH73" s="36"/>
      <c r="KI73" s="36"/>
      <c r="KJ73" s="36"/>
      <c r="KK73" s="36"/>
      <c r="KL73" s="36"/>
      <c r="KM73" s="36"/>
      <c r="KN73" s="36"/>
      <c r="KO73" s="36"/>
      <c r="KP73" s="36"/>
      <c r="KQ73" s="36"/>
      <c r="KR73" s="36"/>
      <c r="KS73" s="36"/>
      <c r="KT73" s="36"/>
      <c r="KU73" s="36"/>
      <c r="KV73" s="36"/>
      <c r="KW73" s="36"/>
      <c r="KX73" s="36"/>
      <c r="KY73" s="36"/>
      <c r="KZ73" s="36"/>
      <c r="LA73" s="36"/>
      <c r="LB73" s="36"/>
      <c r="LC73" s="36"/>
      <c r="LD73" s="36"/>
      <c r="LE73" s="36"/>
      <c r="LF73" s="36"/>
      <c r="LG73" s="36"/>
      <c r="LH73" s="36"/>
      <c r="LI73" s="36"/>
      <c r="LJ73" s="36"/>
      <c r="LK73" s="36"/>
      <c r="LL73" s="36"/>
      <c r="LM73" s="36"/>
      <c r="LN73" s="36"/>
      <c r="LO73" s="36"/>
      <c r="LP73" s="36"/>
      <c r="LQ73" s="36"/>
      <c r="LR73" s="36"/>
      <c r="LS73" s="36"/>
      <c r="LT73" s="36"/>
      <c r="LU73" s="36"/>
      <c r="LV73" s="36"/>
      <c r="LW73" s="36"/>
      <c r="LX73" s="36"/>
      <c r="LY73" s="36"/>
      <c r="LZ73" s="36"/>
      <c r="MA73" s="36"/>
      <c r="MB73" s="36"/>
      <c r="MC73" s="36"/>
      <c r="MD73" s="36"/>
      <c r="ME73" s="36"/>
      <c r="MF73" s="36"/>
      <c r="MG73" s="36"/>
      <c r="MH73" s="36"/>
      <c r="MI73" s="36"/>
      <c r="MJ73" s="36"/>
      <c r="MK73" s="36"/>
      <c r="ML73" s="36"/>
      <c r="MM73" s="36"/>
      <c r="MN73" s="36"/>
      <c r="MO73" s="36"/>
      <c r="MP73" s="36"/>
      <c r="MQ73" s="36"/>
      <c r="MR73" s="36"/>
      <c r="MS73" s="36"/>
      <c r="MT73" s="36"/>
      <c r="MU73" s="36"/>
      <c r="MV73" s="36"/>
      <c r="MW73" s="36"/>
      <c r="MX73" s="36"/>
      <c r="MY73" s="36"/>
      <c r="MZ73" s="36"/>
      <c r="NA73" s="36"/>
      <c r="NB73" s="36"/>
      <c r="NC73" s="36"/>
      <c r="ND73" s="36"/>
      <c r="NE73" s="36"/>
      <c r="NF73" s="36"/>
      <c r="NG73" s="36"/>
      <c r="NH73" s="36"/>
      <c r="NI73" s="36"/>
      <c r="NJ73" s="36"/>
      <c r="NK73" s="36"/>
      <c r="NL73" s="36"/>
      <c r="NM73" s="36"/>
      <c r="NN73" s="36"/>
      <c r="NO73" s="36"/>
      <c r="NP73" s="36"/>
      <c r="NQ73" s="36"/>
      <c r="NR73" s="36"/>
      <c r="NS73" s="36"/>
      <c r="NT73" s="36"/>
      <c r="NU73" s="36"/>
      <c r="NV73" s="36"/>
      <c r="NW73" s="36"/>
      <c r="NX73" s="36"/>
      <c r="NY73" s="36"/>
      <c r="NZ73" s="36"/>
      <c r="OA73" s="36"/>
      <c r="OB73" s="36"/>
      <c r="OC73" s="36"/>
      <c r="OD73" s="36"/>
      <c r="OE73" s="36"/>
      <c r="OF73" s="36"/>
      <c r="OG73" s="36"/>
      <c r="OH73" s="36"/>
      <c r="OI73" s="36"/>
      <c r="OJ73" s="36"/>
      <c r="OK73" s="36"/>
      <c r="OL73" s="36"/>
      <c r="OM73" s="36"/>
      <c r="ON73" s="36"/>
      <c r="OO73" s="36"/>
      <c r="OP73" s="36"/>
      <c r="OQ73" s="36"/>
      <c r="OR73" s="36"/>
      <c r="OS73" s="36"/>
      <c r="OT73" s="36"/>
      <c r="OU73" s="36"/>
      <c r="OV73" s="36"/>
      <c r="OW73" s="36"/>
      <c r="OX73" s="36"/>
      <c r="OY73" s="36"/>
      <c r="OZ73" s="36"/>
      <c r="PA73" s="36"/>
      <c r="PB73" s="36"/>
      <c r="PC73" s="36"/>
      <c r="PD73" s="36"/>
      <c r="PE73" s="36"/>
      <c r="PF73" s="36"/>
      <c r="PG73" s="36"/>
      <c r="PH73" s="36"/>
      <c r="PI73" s="36"/>
      <c r="PJ73" s="36"/>
      <c r="PK73" s="36"/>
      <c r="PL73" s="36"/>
      <c r="PM73" s="36"/>
      <c r="PN73" s="36"/>
      <c r="PO73" s="36"/>
      <c r="PP73" s="36"/>
      <c r="PQ73" s="36"/>
      <c r="PR73" s="36"/>
      <c r="PS73" s="36"/>
      <c r="PT73" s="36"/>
      <c r="PU73" s="36"/>
      <c r="PV73" s="36"/>
      <c r="PW73" s="36"/>
      <c r="PX73" s="36"/>
      <c r="PY73" s="36"/>
      <c r="PZ73" s="36"/>
      <c r="QA73" s="36"/>
      <c r="QB73" s="36"/>
      <c r="QC73" s="36"/>
      <c r="QD73" s="36"/>
      <c r="QE73" s="36"/>
      <c r="QF73" s="36"/>
      <c r="QG73" s="36"/>
      <c r="QH73" s="36"/>
      <c r="QI73" s="36"/>
      <c r="QJ73" s="36"/>
      <c r="QK73" s="36"/>
      <c r="QL73" s="36"/>
      <c r="QM73" s="36"/>
      <c r="QN73" s="36"/>
      <c r="QO73" s="36"/>
      <c r="QP73" s="36"/>
      <c r="QQ73" s="36"/>
      <c r="QR73" s="36"/>
      <c r="QS73" s="36"/>
      <c r="QT73" s="36"/>
      <c r="QU73" s="36"/>
      <c r="QV73" s="36"/>
      <c r="QW73" s="36"/>
      <c r="QX73" s="36"/>
      <c r="QY73" s="36"/>
      <c r="QZ73" s="36"/>
      <c r="RA73" s="36"/>
      <c r="RB73" s="36"/>
      <c r="RC73" s="36"/>
      <c r="RD73" s="36"/>
      <c r="RE73" s="36"/>
      <c r="RF73" s="36"/>
      <c r="RG73" s="36"/>
      <c r="RH73" s="36"/>
      <c r="RI73" s="36"/>
      <c r="RJ73" s="36"/>
      <c r="RK73" s="36"/>
      <c r="RL73" s="36"/>
      <c r="RM73" s="36"/>
      <c r="RN73" s="36"/>
      <c r="RO73" s="36"/>
      <c r="RP73" s="36"/>
      <c r="RQ73" s="36"/>
      <c r="RR73" s="36"/>
      <c r="RS73" s="36"/>
      <c r="RT73" s="36"/>
      <c r="RU73" s="36"/>
      <c r="RV73" s="36"/>
      <c r="RW73" s="36"/>
      <c r="RX73" s="36"/>
      <c r="RY73" s="36"/>
      <c r="RZ73" s="36"/>
      <c r="SA73" s="36"/>
      <c r="SB73" s="36"/>
      <c r="SC73" s="36"/>
      <c r="SD73" s="36"/>
      <c r="SE73" s="36"/>
      <c r="SF73" s="36"/>
      <c r="SG73" s="36"/>
      <c r="SH73" s="36"/>
      <c r="SI73" s="36"/>
      <c r="SJ73" s="36"/>
      <c r="SK73" s="36"/>
      <c r="SL73" s="36"/>
      <c r="SM73" s="36"/>
      <c r="SN73" s="36"/>
      <c r="SO73" s="36"/>
      <c r="SP73" s="36"/>
      <c r="SQ73" s="36"/>
      <c r="SR73" s="36"/>
      <c r="SS73" s="36"/>
      <c r="ST73" s="36"/>
      <c r="SU73" s="36"/>
      <c r="SV73" s="36"/>
      <c r="SW73" s="36"/>
      <c r="SX73" s="36"/>
      <c r="SY73" s="36"/>
      <c r="SZ73" s="36"/>
      <c r="TA73" s="36"/>
      <c r="TB73" s="36"/>
      <c r="TC73" s="36"/>
      <c r="TD73" s="36"/>
      <c r="TE73" s="36"/>
      <c r="TF73" s="36"/>
      <c r="TG73" s="36"/>
      <c r="TH73" s="36"/>
      <c r="TI73" s="36"/>
    </row>
    <row r="74" spans="1:529" s="27" customFormat="1" ht="45" hidden="1" x14ac:dyDescent="0.25">
      <c r="A74" s="116"/>
      <c r="B74" s="117"/>
      <c r="C74" s="117"/>
      <c r="D74" s="114" t="s">
        <v>431</v>
      </c>
      <c r="E74" s="115">
        <f t="shared" si="31"/>
        <v>0</v>
      </c>
      <c r="F74" s="115"/>
      <c r="G74" s="115"/>
      <c r="H74" s="115"/>
      <c r="I74" s="115"/>
      <c r="J74" s="115">
        <f t="shared" si="32"/>
        <v>0</v>
      </c>
      <c r="K74" s="115"/>
      <c r="L74" s="115"/>
      <c r="M74" s="115"/>
      <c r="N74" s="115"/>
      <c r="O74" s="115"/>
      <c r="P74" s="115">
        <f t="shared" si="33"/>
        <v>0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</row>
    <row r="75" spans="1:529" s="27" customFormat="1" ht="52.5" hidden="1" customHeight="1" x14ac:dyDescent="0.25">
      <c r="A75" s="116"/>
      <c r="B75" s="117"/>
      <c r="C75" s="117"/>
      <c r="D75" s="114" t="s">
        <v>428</v>
      </c>
      <c r="E75" s="115">
        <f t="shared" si="31"/>
        <v>0</v>
      </c>
      <c r="F75" s="115"/>
      <c r="G75" s="115"/>
      <c r="H75" s="115"/>
      <c r="I75" s="115"/>
      <c r="J75" s="115">
        <f t="shared" si="32"/>
        <v>0</v>
      </c>
      <c r="K75" s="115"/>
      <c r="L75" s="115"/>
      <c r="M75" s="115"/>
      <c r="N75" s="115"/>
      <c r="O75" s="115"/>
      <c r="P75" s="115">
        <f t="shared" si="33"/>
        <v>0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</row>
    <row r="76" spans="1:529" s="27" customFormat="1" ht="30" x14ac:dyDescent="0.25">
      <c r="A76" s="116"/>
      <c r="B76" s="117"/>
      <c r="C76" s="117"/>
      <c r="D76" s="114" t="s">
        <v>434</v>
      </c>
      <c r="E76" s="115">
        <f t="shared" si="28"/>
        <v>466883500</v>
      </c>
      <c r="F76" s="115">
        <v>466883500</v>
      </c>
      <c r="G76" s="115">
        <v>383296900</v>
      </c>
      <c r="H76" s="115"/>
      <c r="I76" s="115"/>
      <c r="J76" s="115">
        <f t="shared" si="30"/>
        <v>0</v>
      </c>
      <c r="K76" s="115"/>
      <c r="L76" s="115"/>
      <c r="M76" s="115"/>
      <c r="N76" s="115"/>
      <c r="O76" s="115"/>
      <c r="P76" s="115">
        <f t="shared" si="29"/>
        <v>466883500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  <c r="IW76" s="36"/>
      <c r="IX76" s="36"/>
      <c r="IY76" s="36"/>
      <c r="IZ76" s="36"/>
      <c r="JA76" s="36"/>
      <c r="JB76" s="36"/>
      <c r="JC76" s="36"/>
      <c r="JD76" s="36"/>
      <c r="JE76" s="36"/>
      <c r="JF76" s="36"/>
      <c r="JG76" s="36"/>
      <c r="JH76" s="36"/>
      <c r="JI76" s="36"/>
      <c r="JJ76" s="36"/>
      <c r="JK76" s="36"/>
      <c r="JL76" s="36"/>
      <c r="JM76" s="36"/>
      <c r="JN76" s="36"/>
      <c r="JO76" s="36"/>
      <c r="JP76" s="36"/>
      <c r="JQ76" s="36"/>
      <c r="JR76" s="36"/>
      <c r="JS76" s="36"/>
      <c r="JT76" s="36"/>
      <c r="JU76" s="36"/>
      <c r="JV76" s="36"/>
      <c r="JW76" s="36"/>
      <c r="JX76" s="36"/>
      <c r="JY76" s="36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6"/>
      <c r="KK76" s="36"/>
      <c r="KL76" s="36"/>
      <c r="KM76" s="36"/>
      <c r="KN76" s="36"/>
      <c r="KO76" s="36"/>
      <c r="KP76" s="36"/>
      <c r="KQ76" s="36"/>
      <c r="KR76" s="36"/>
      <c r="KS76" s="36"/>
      <c r="KT76" s="36"/>
      <c r="KU76" s="36"/>
      <c r="KV76" s="36"/>
      <c r="KW76" s="36"/>
      <c r="KX76" s="36"/>
      <c r="KY76" s="36"/>
      <c r="KZ76" s="36"/>
      <c r="LA76" s="36"/>
      <c r="LB76" s="36"/>
      <c r="LC76" s="36"/>
      <c r="LD76" s="36"/>
      <c r="LE76" s="36"/>
      <c r="LF76" s="36"/>
      <c r="LG76" s="36"/>
      <c r="LH76" s="36"/>
      <c r="LI76" s="36"/>
      <c r="LJ76" s="36"/>
      <c r="LK76" s="36"/>
      <c r="LL76" s="36"/>
      <c r="LM76" s="36"/>
      <c r="LN76" s="36"/>
      <c r="LO76" s="36"/>
      <c r="LP76" s="36"/>
      <c r="LQ76" s="36"/>
      <c r="LR76" s="36"/>
      <c r="LS76" s="36"/>
      <c r="LT76" s="36"/>
      <c r="LU76" s="36"/>
      <c r="LV76" s="36"/>
      <c r="LW76" s="36"/>
      <c r="LX76" s="36"/>
      <c r="LY76" s="36"/>
      <c r="LZ76" s="36"/>
      <c r="MA76" s="36"/>
      <c r="MB76" s="36"/>
      <c r="MC76" s="36"/>
      <c r="MD76" s="36"/>
      <c r="ME76" s="36"/>
      <c r="MF76" s="36"/>
      <c r="MG76" s="36"/>
      <c r="MH76" s="36"/>
      <c r="MI76" s="36"/>
      <c r="MJ76" s="36"/>
      <c r="MK76" s="36"/>
      <c r="ML76" s="36"/>
      <c r="MM76" s="36"/>
      <c r="MN76" s="36"/>
      <c r="MO76" s="36"/>
      <c r="MP76" s="36"/>
      <c r="MQ76" s="36"/>
      <c r="MR76" s="36"/>
      <c r="MS76" s="36"/>
      <c r="MT76" s="36"/>
      <c r="MU76" s="36"/>
      <c r="MV76" s="36"/>
      <c r="MW76" s="36"/>
      <c r="MX76" s="36"/>
      <c r="MY76" s="36"/>
      <c r="MZ76" s="36"/>
      <c r="NA76" s="36"/>
      <c r="NB76" s="36"/>
      <c r="NC76" s="36"/>
      <c r="ND76" s="36"/>
      <c r="NE76" s="36"/>
      <c r="NF76" s="36"/>
      <c r="NG76" s="36"/>
      <c r="NH76" s="36"/>
      <c r="NI76" s="36"/>
      <c r="NJ76" s="36"/>
      <c r="NK76" s="36"/>
      <c r="NL76" s="36"/>
      <c r="NM76" s="36"/>
      <c r="NN76" s="36"/>
      <c r="NO76" s="36"/>
      <c r="NP76" s="36"/>
      <c r="NQ76" s="36"/>
      <c r="NR76" s="36"/>
      <c r="NS76" s="36"/>
      <c r="NT76" s="36"/>
      <c r="NU76" s="36"/>
      <c r="NV76" s="36"/>
      <c r="NW76" s="36"/>
      <c r="NX76" s="36"/>
      <c r="NY76" s="36"/>
      <c r="NZ76" s="36"/>
      <c r="OA76" s="36"/>
      <c r="OB76" s="36"/>
      <c r="OC76" s="36"/>
      <c r="OD76" s="36"/>
      <c r="OE76" s="36"/>
      <c r="OF76" s="36"/>
      <c r="OG76" s="36"/>
      <c r="OH76" s="36"/>
      <c r="OI76" s="36"/>
      <c r="OJ76" s="36"/>
      <c r="OK76" s="36"/>
      <c r="OL76" s="36"/>
      <c r="OM76" s="36"/>
      <c r="ON76" s="36"/>
      <c r="OO76" s="36"/>
      <c r="OP76" s="36"/>
      <c r="OQ76" s="36"/>
      <c r="OR76" s="36"/>
      <c r="OS76" s="36"/>
      <c r="OT76" s="36"/>
      <c r="OU76" s="36"/>
      <c r="OV76" s="36"/>
      <c r="OW76" s="36"/>
      <c r="OX76" s="36"/>
      <c r="OY76" s="36"/>
      <c r="OZ76" s="36"/>
      <c r="PA76" s="36"/>
      <c r="PB76" s="36"/>
      <c r="PC76" s="36"/>
      <c r="PD76" s="36"/>
      <c r="PE76" s="36"/>
      <c r="PF76" s="36"/>
      <c r="PG76" s="36"/>
      <c r="PH76" s="36"/>
      <c r="PI76" s="36"/>
      <c r="PJ76" s="36"/>
      <c r="PK76" s="36"/>
      <c r="PL76" s="36"/>
      <c r="PM76" s="36"/>
      <c r="PN76" s="36"/>
      <c r="PO76" s="36"/>
      <c r="PP76" s="36"/>
      <c r="PQ76" s="36"/>
      <c r="PR76" s="36"/>
      <c r="PS76" s="36"/>
      <c r="PT76" s="36"/>
      <c r="PU76" s="36"/>
      <c r="PV76" s="36"/>
      <c r="PW76" s="36"/>
      <c r="PX76" s="36"/>
      <c r="PY76" s="36"/>
      <c r="PZ76" s="36"/>
      <c r="QA76" s="36"/>
      <c r="QB76" s="36"/>
      <c r="QC76" s="36"/>
      <c r="QD76" s="36"/>
      <c r="QE76" s="36"/>
      <c r="QF76" s="36"/>
      <c r="QG76" s="36"/>
      <c r="QH76" s="36"/>
      <c r="QI76" s="36"/>
      <c r="QJ76" s="36"/>
      <c r="QK76" s="36"/>
      <c r="QL76" s="36"/>
      <c r="QM76" s="36"/>
      <c r="QN76" s="36"/>
      <c r="QO76" s="36"/>
      <c r="QP76" s="36"/>
      <c r="QQ76" s="36"/>
      <c r="QR76" s="36"/>
      <c r="QS76" s="36"/>
      <c r="QT76" s="36"/>
      <c r="QU76" s="36"/>
      <c r="QV76" s="36"/>
      <c r="QW76" s="36"/>
      <c r="QX76" s="36"/>
      <c r="QY76" s="36"/>
      <c r="QZ76" s="36"/>
      <c r="RA76" s="36"/>
      <c r="RB76" s="36"/>
      <c r="RC76" s="36"/>
      <c r="RD76" s="36"/>
      <c r="RE76" s="36"/>
      <c r="RF76" s="36"/>
      <c r="RG76" s="36"/>
      <c r="RH76" s="36"/>
      <c r="RI76" s="36"/>
      <c r="RJ76" s="36"/>
      <c r="RK76" s="36"/>
      <c r="RL76" s="36"/>
      <c r="RM76" s="36"/>
      <c r="RN76" s="36"/>
      <c r="RO76" s="36"/>
      <c r="RP76" s="36"/>
      <c r="RQ76" s="36"/>
      <c r="RR76" s="36"/>
      <c r="RS76" s="36"/>
      <c r="RT76" s="36"/>
      <c r="RU76" s="36"/>
      <c r="RV76" s="36"/>
      <c r="RW76" s="36"/>
      <c r="RX76" s="36"/>
      <c r="RY76" s="36"/>
      <c r="RZ76" s="36"/>
      <c r="SA76" s="36"/>
      <c r="SB76" s="36"/>
      <c r="SC76" s="36"/>
      <c r="SD76" s="36"/>
      <c r="SE76" s="36"/>
      <c r="SF76" s="36"/>
      <c r="SG76" s="36"/>
      <c r="SH76" s="36"/>
      <c r="SI76" s="36"/>
      <c r="SJ76" s="36"/>
      <c r="SK76" s="36"/>
      <c r="SL76" s="36"/>
      <c r="SM76" s="36"/>
      <c r="SN76" s="36"/>
      <c r="SO76" s="36"/>
      <c r="SP76" s="36"/>
      <c r="SQ76" s="36"/>
      <c r="SR76" s="36"/>
      <c r="SS76" s="36"/>
      <c r="ST76" s="36"/>
      <c r="SU76" s="36"/>
      <c r="SV76" s="36"/>
      <c r="SW76" s="36"/>
      <c r="SX76" s="36"/>
      <c r="SY76" s="36"/>
      <c r="SZ76" s="36"/>
      <c r="TA76" s="36"/>
      <c r="TB76" s="36"/>
      <c r="TC76" s="36"/>
      <c r="TD76" s="36"/>
      <c r="TE76" s="36"/>
      <c r="TF76" s="36"/>
      <c r="TG76" s="36"/>
      <c r="TH76" s="36"/>
      <c r="TI76" s="36"/>
    </row>
    <row r="77" spans="1:529" s="27" customFormat="1" ht="60" hidden="1" x14ac:dyDescent="0.25">
      <c r="A77" s="116"/>
      <c r="B77" s="117"/>
      <c r="C77" s="117"/>
      <c r="D77" s="114" t="s">
        <v>430</v>
      </c>
      <c r="E77" s="115">
        <f t="shared" si="28"/>
        <v>0</v>
      </c>
      <c r="F77" s="115"/>
      <c r="G77" s="115"/>
      <c r="H77" s="115"/>
      <c r="I77" s="115"/>
      <c r="J77" s="115">
        <f t="shared" si="30"/>
        <v>0</v>
      </c>
      <c r="K77" s="115"/>
      <c r="L77" s="115"/>
      <c r="M77" s="115"/>
      <c r="N77" s="115"/>
      <c r="O77" s="115"/>
      <c r="P77" s="115">
        <f t="shared" si="29"/>
        <v>0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  <c r="IW77" s="36"/>
      <c r="IX77" s="36"/>
      <c r="IY77" s="36"/>
      <c r="IZ77" s="36"/>
      <c r="JA77" s="36"/>
      <c r="JB77" s="36"/>
      <c r="JC77" s="36"/>
      <c r="JD77" s="36"/>
      <c r="JE77" s="36"/>
      <c r="JF77" s="36"/>
      <c r="JG77" s="36"/>
      <c r="JH77" s="36"/>
      <c r="JI77" s="36"/>
      <c r="JJ77" s="36"/>
      <c r="JK77" s="36"/>
      <c r="JL77" s="36"/>
      <c r="JM77" s="36"/>
      <c r="JN77" s="36"/>
      <c r="JO77" s="36"/>
      <c r="JP77" s="36"/>
      <c r="JQ77" s="36"/>
      <c r="JR77" s="36"/>
      <c r="JS77" s="36"/>
      <c r="JT77" s="36"/>
      <c r="JU77" s="36"/>
      <c r="JV77" s="36"/>
      <c r="JW77" s="36"/>
      <c r="JX77" s="36"/>
      <c r="JY77" s="36"/>
      <c r="JZ77" s="36"/>
      <c r="KA77" s="36"/>
      <c r="KB77" s="36"/>
      <c r="KC77" s="36"/>
      <c r="KD77" s="36"/>
      <c r="KE77" s="36"/>
      <c r="KF77" s="36"/>
      <c r="KG77" s="36"/>
      <c r="KH77" s="36"/>
      <c r="KI77" s="36"/>
      <c r="KJ77" s="36"/>
      <c r="KK77" s="36"/>
      <c r="KL77" s="36"/>
      <c r="KM77" s="36"/>
      <c r="KN77" s="36"/>
      <c r="KO77" s="36"/>
      <c r="KP77" s="36"/>
      <c r="KQ77" s="36"/>
      <c r="KR77" s="36"/>
      <c r="KS77" s="36"/>
      <c r="KT77" s="36"/>
      <c r="KU77" s="36"/>
      <c r="KV77" s="36"/>
      <c r="KW77" s="36"/>
      <c r="KX77" s="36"/>
      <c r="KY77" s="36"/>
      <c r="KZ77" s="36"/>
      <c r="LA77" s="36"/>
      <c r="LB77" s="36"/>
      <c r="LC77" s="36"/>
      <c r="LD77" s="36"/>
      <c r="LE77" s="36"/>
      <c r="LF77" s="36"/>
      <c r="LG77" s="36"/>
      <c r="LH77" s="36"/>
      <c r="LI77" s="36"/>
      <c r="LJ77" s="36"/>
      <c r="LK77" s="36"/>
      <c r="LL77" s="36"/>
      <c r="LM77" s="36"/>
      <c r="LN77" s="36"/>
      <c r="LO77" s="36"/>
      <c r="LP77" s="36"/>
      <c r="LQ77" s="36"/>
      <c r="LR77" s="36"/>
      <c r="LS77" s="36"/>
      <c r="LT77" s="36"/>
      <c r="LU77" s="36"/>
      <c r="LV77" s="36"/>
      <c r="LW77" s="36"/>
      <c r="LX77" s="36"/>
      <c r="LY77" s="36"/>
      <c r="LZ77" s="36"/>
      <c r="MA77" s="36"/>
      <c r="MB77" s="36"/>
      <c r="MC77" s="36"/>
      <c r="MD77" s="36"/>
      <c r="ME77" s="36"/>
      <c r="MF77" s="36"/>
      <c r="MG77" s="36"/>
      <c r="MH77" s="36"/>
      <c r="MI77" s="36"/>
      <c r="MJ77" s="36"/>
      <c r="MK77" s="36"/>
      <c r="ML77" s="36"/>
      <c r="MM77" s="36"/>
      <c r="MN77" s="36"/>
      <c r="MO77" s="36"/>
      <c r="MP77" s="36"/>
      <c r="MQ77" s="36"/>
      <c r="MR77" s="36"/>
      <c r="MS77" s="36"/>
      <c r="MT77" s="36"/>
      <c r="MU77" s="36"/>
      <c r="MV77" s="36"/>
      <c r="MW77" s="36"/>
      <c r="MX77" s="36"/>
      <c r="MY77" s="36"/>
      <c r="MZ77" s="36"/>
      <c r="NA77" s="36"/>
      <c r="NB77" s="36"/>
      <c r="NC77" s="36"/>
      <c r="ND77" s="36"/>
      <c r="NE77" s="36"/>
      <c r="NF77" s="36"/>
      <c r="NG77" s="36"/>
      <c r="NH77" s="36"/>
      <c r="NI77" s="36"/>
      <c r="NJ77" s="36"/>
      <c r="NK77" s="36"/>
      <c r="NL77" s="36"/>
      <c r="NM77" s="36"/>
      <c r="NN77" s="36"/>
      <c r="NO77" s="36"/>
      <c r="NP77" s="36"/>
      <c r="NQ77" s="36"/>
      <c r="NR77" s="36"/>
      <c r="NS77" s="36"/>
      <c r="NT77" s="36"/>
      <c r="NU77" s="36"/>
      <c r="NV77" s="36"/>
      <c r="NW77" s="36"/>
      <c r="NX77" s="36"/>
      <c r="NY77" s="36"/>
      <c r="NZ77" s="36"/>
      <c r="OA77" s="36"/>
      <c r="OB77" s="36"/>
      <c r="OC77" s="36"/>
      <c r="OD77" s="36"/>
      <c r="OE77" s="36"/>
      <c r="OF77" s="36"/>
      <c r="OG77" s="36"/>
      <c r="OH77" s="36"/>
      <c r="OI77" s="36"/>
      <c r="OJ77" s="36"/>
      <c r="OK77" s="36"/>
      <c r="OL77" s="36"/>
      <c r="OM77" s="36"/>
      <c r="ON77" s="36"/>
      <c r="OO77" s="36"/>
      <c r="OP77" s="36"/>
      <c r="OQ77" s="36"/>
      <c r="OR77" s="36"/>
      <c r="OS77" s="36"/>
      <c r="OT77" s="36"/>
      <c r="OU77" s="36"/>
      <c r="OV77" s="36"/>
      <c r="OW77" s="36"/>
      <c r="OX77" s="36"/>
      <c r="OY77" s="36"/>
      <c r="OZ77" s="36"/>
      <c r="PA77" s="36"/>
      <c r="PB77" s="36"/>
      <c r="PC77" s="36"/>
      <c r="PD77" s="36"/>
      <c r="PE77" s="36"/>
      <c r="PF77" s="36"/>
      <c r="PG77" s="36"/>
      <c r="PH77" s="36"/>
      <c r="PI77" s="36"/>
      <c r="PJ77" s="36"/>
      <c r="PK77" s="36"/>
      <c r="PL77" s="36"/>
      <c r="PM77" s="36"/>
      <c r="PN77" s="36"/>
      <c r="PO77" s="36"/>
      <c r="PP77" s="36"/>
      <c r="PQ77" s="36"/>
      <c r="PR77" s="36"/>
      <c r="PS77" s="36"/>
      <c r="PT77" s="36"/>
      <c r="PU77" s="36"/>
      <c r="PV77" s="36"/>
      <c r="PW77" s="36"/>
      <c r="PX77" s="36"/>
      <c r="PY77" s="36"/>
      <c r="PZ77" s="36"/>
      <c r="QA77" s="36"/>
      <c r="QB77" s="36"/>
      <c r="QC77" s="36"/>
      <c r="QD77" s="36"/>
      <c r="QE77" s="36"/>
      <c r="QF77" s="36"/>
      <c r="QG77" s="36"/>
      <c r="QH77" s="36"/>
      <c r="QI77" s="36"/>
      <c r="QJ77" s="36"/>
      <c r="QK77" s="36"/>
      <c r="QL77" s="36"/>
      <c r="QM77" s="36"/>
      <c r="QN77" s="36"/>
      <c r="QO77" s="36"/>
      <c r="QP77" s="36"/>
      <c r="QQ77" s="36"/>
      <c r="QR77" s="36"/>
      <c r="QS77" s="36"/>
      <c r="QT77" s="36"/>
      <c r="QU77" s="36"/>
      <c r="QV77" s="36"/>
      <c r="QW77" s="36"/>
      <c r="QX77" s="36"/>
      <c r="QY77" s="36"/>
      <c r="QZ77" s="36"/>
      <c r="RA77" s="36"/>
      <c r="RB77" s="36"/>
      <c r="RC77" s="36"/>
      <c r="RD77" s="36"/>
      <c r="RE77" s="36"/>
      <c r="RF77" s="36"/>
      <c r="RG77" s="36"/>
      <c r="RH77" s="36"/>
      <c r="RI77" s="36"/>
      <c r="RJ77" s="36"/>
      <c r="RK77" s="36"/>
      <c r="RL77" s="36"/>
      <c r="RM77" s="36"/>
      <c r="RN77" s="36"/>
      <c r="RO77" s="36"/>
      <c r="RP77" s="36"/>
      <c r="RQ77" s="36"/>
      <c r="RR77" s="36"/>
      <c r="RS77" s="36"/>
      <c r="RT77" s="36"/>
      <c r="RU77" s="36"/>
      <c r="RV77" s="36"/>
      <c r="RW77" s="36"/>
      <c r="RX77" s="36"/>
      <c r="RY77" s="36"/>
      <c r="RZ77" s="36"/>
      <c r="SA77" s="36"/>
      <c r="SB77" s="36"/>
      <c r="SC77" s="36"/>
      <c r="SD77" s="36"/>
      <c r="SE77" s="36"/>
      <c r="SF77" s="36"/>
      <c r="SG77" s="36"/>
      <c r="SH77" s="36"/>
      <c r="SI77" s="36"/>
      <c r="SJ77" s="36"/>
      <c r="SK77" s="36"/>
      <c r="SL77" s="36"/>
      <c r="SM77" s="36"/>
      <c r="SN77" s="36"/>
      <c r="SO77" s="36"/>
      <c r="SP77" s="36"/>
      <c r="SQ77" s="36"/>
      <c r="SR77" s="36"/>
      <c r="SS77" s="36"/>
      <c r="ST77" s="36"/>
      <c r="SU77" s="36"/>
      <c r="SV77" s="36"/>
      <c r="SW77" s="36"/>
      <c r="SX77" s="36"/>
      <c r="SY77" s="36"/>
      <c r="SZ77" s="36"/>
      <c r="TA77" s="36"/>
      <c r="TB77" s="36"/>
      <c r="TC77" s="36"/>
      <c r="TD77" s="36"/>
      <c r="TE77" s="36"/>
      <c r="TF77" s="36"/>
      <c r="TG77" s="36"/>
      <c r="TH77" s="36"/>
      <c r="TI77" s="36"/>
    </row>
    <row r="78" spans="1:529" s="23" customFormat="1" ht="60" x14ac:dyDescent="0.25">
      <c r="A78" s="43" t="s">
        <v>401</v>
      </c>
      <c r="B78" s="44">
        <f>'дод 9'!A37</f>
        <v>1030</v>
      </c>
      <c r="C78" s="44" t="str">
        <f>'дод 9'!B37</f>
        <v>0922</v>
      </c>
      <c r="D78" s="24" t="str">
        <f>'дод 9'!C37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v>
      </c>
      <c r="E78" s="66">
        <f t="shared" si="28"/>
        <v>29197100</v>
      </c>
      <c r="F78" s="66">
        <v>29197100</v>
      </c>
      <c r="G78" s="66">
        <v>21599600</v>
      </c>
      <c r="H78" s="66">
        <v>1210000</v>
      </c>
      <c r="I78" s="66"/>
      <c r="J78" s="66">
        <f t="shared" si="30"/>
        <v>250000</v>
      </c>
      <c r="K78" s="66">
        <v>250000</v>
      </c>
      <c r="L78" s="66"/>
      <c r="M78" s="66"/>
      <c r="N78" s="66"/>
      <c r="O78" s="66">
        <v>250000</v>
      </c>
      <c r="P78" s="66">
        <f t="shared" si="29"/>
        <v>29447100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</row>
    <row r="79" spans="1:529" s="27" customFormat="1" ht="69" hidden="1" customHeight="1" x14ac:dyDescent="0.25">
      <c r="A79" s="116"/>
      <c r="B79" s="117"/>
      <c r="C79" s="117"/>
      <c r="D79" s="114" t="s">
        <v>432</v>
      </c>
      <c r="E79" s="115">
        <f t="shared" si="28"/>
        <v>0</v>
      </c>
      <c r="F79" s="115"/>
      <c r="G79" s="115"/>
      <c r="H79" s="115"/>
      <c r="I79" s="115"/>
      <c r="J79" s="115">
        <f t="shared" si="30"/>
        <v>0</v>
      </c>
      <c r="K79" s="115"/>
      <c r="L79" s="115"/>
      <c r="M79" s="115"/>
      <c r="N79" s="115"/>
      <c r="O79" s="115"/>
      <c r="P79" s="115">
        <f t="shared" si="29"/>
        <v>0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  <c r="IW79" s="36"/>
      <c r="IX79" s="36"/>
      <c r="IY79" s="36"/>
      <c r="IZ79" s="36"/>
      <c r="JA79" s="36"/>
      <c r="JB79" s="36"/>
      <c r="JC79" s="36"/>
      <c r="JD79" s="36"/>
      <c r="JE79" s="36"/>
      <c r="JF79" s="36"/>
      <c r="JG79" s="36"/>
      <c r="JH79" s="36"/>
      <c r="JI79" s="36"/>
      <c r="JJ79" s="36"/>
      <c r="JK79" s="36"/>
      <c r="JL79" s="36"/>
      <c r="JM79" s="36"/>
      <c r="JN79" s="36"/>
      <c r="JO79" s="36"/>
      <c r="JP79" s="36"/>
      <c r="JQ79" s="36"/>
      <c r="JR79" s="36"/>
      <c r="JS79" s="36"/>
      <c r="JT79" s="36"/>
      <c r="JU79" s="36"/>
      <c r="JV79" s="36"/>
      <c r="JW79" s="36"/>
      <c r="JX79" s="36"/>
      <c r="JY79" s="36"/>
      <c r="JZ79" s="36"/>
      <c r="KA79" s="36"/>
      <c r="KB79" s="36"/>
      <c r="KC79" s="36"/>
      <c r="KD79" s="36"/>
      <c r="KE79" s="36"/>
      <c r="KF79" s="36"/>
      <c r="KG79" s="36"/>
      <c r="KH79" s="36"/>
      <c r="KI79" s="36"/>
      <c r="KJ79" s="36"/>
      <c r="KK79" s="36"/>
      <c r="KL79" s="36"/>
      <c r="KM79" s="36"/>
      <c r="KN79" s="36"/>
      <c r="KO79" s="36"/>
      <c r="KP79" s="36"/>
      <c r="KQ79" s="36"/>
      <c r="KR79" s="36"/>
      <c r="KS79" s="36"/>
      <c r="KT79" s="36"/>
      <c r="KU79" s="36"/>
      <c r="KV79" s="36"/>
      <c r="KW79" s="36"/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6"/>
      <c r="LK79" s="36"/>
      <c r="LL79" s="36"/>
      <c r="LM79" s="36"/>
      <c r="LN79" s="36"/>
      <c r="LO79" s="36"/>
      <c r="LP79" s="36"/>
      <c r="LQ79" s="36"/>
      <c r="LR79" s="36"/>
      <c r="LS79" s="36"/>
      <c r="LT79" s="36"/>
      <c r="LU79" s="36"/>
      <c r="LV79" s="36"/>
      <c r="LW79" s="36"/>
      <c r="LX79" s="36"/>
      <c r="LY79" s="36"/>
      <c r="LZ79" s="36"/>
      <c r="MA79" s="36"/>
      <c r="MB79" s="36"/>
      <c r="MC79" s="36"/>
      <c r="MD79" s="36"/>
      <c r="ME79" s="36"/>
      <c r="MF79" s="36"/>
      <c r="MG79" s="36"/>
      <c r="MH79" s="36"/>
      <c r="MI79" s="36"/>
      <c r="MJ79" s="36"/>
      <c r="MK79" s="36"/>
      <c r="ML79" s="36"/>
      <c r="MM79" s="36"/>
      <c r="MN79" s="36"/>
      <c r="MO79" s="36"/>
      <c r="MP79" s="36"/>
      <c r="MQ79" s="36"/>
      <c r="MR79" s="36"/>
      <c r="MS79" s="36"/>
      <c r="MT79" s="36"/>
      <c r="MU79" s="36"/>
      <c r="MV79" s="36"/>
      <c r="MW79" s="36"/>
      <c r="MX79" s="36"/>
      <c r="MY79" s="36"/>
      <c r="MZ79" s="36"/>
      <c r="NA79" s="36"/>
      <c r="NB79" s="36"/>
      <c r="NC79" s="36"/>
      <c r="ND79" s="36"/>
      <c r="NE79" s="36"/>
      <c r="NF79" s="36"/>
      <c r="NG79" s="36"/>
      <c r="NH79" s="36"/>
      <c r="NI79" s="36"/>
      <c r="NJ79" s="36"/>
      <c r="NK79" s="36"/>
      <c r="NL79" s="36"/>
      <c r="NM79" s="36"/>
      <c r="NN79" s="36"/>
      <c r="NO79" s="36"/>
      <c r="NP79" s="36"/>
      <c r="NQ79" s="36"/>
      <c r="NR79" s="36"/>
      <c r="NS79" s="36"/>
      <c r="NT79" s="36"/>
      <c r="NU79" s="36"/>
      <c r="NV79" s="36"/>
      <c r="NW79" s="36"/>
      <c r="NX79" s="36"/>
      <c r="NY79" s="36"/>
      <c r="NZ79" s="36"/>
      <c r="OA79" s="36"/>
      <c r="OB79" s="36"/>
      <c r="OC79" s="36"/>
      <c r="OD79" s="36"/>
      <c r="OE79" s="36"/>
      <c r="OF79" s="36"/>
      <c r="OG79" s="36"/>
      <c r="OH79" s="36"/>
      <c r="OI79" s="36"/>
      <c r="OJ79" s="36"/>
      <c r="OK79" s="36"/>
      <c r="OL79" s="36"/>
      <c r="OM79" s="36"/>
      <c r="ON79" s="36"/>
      <c r="OO79" s="36"/>
      <c r="OP79" s="36"/>
      <c r="OQ79" s="36"/>
      <c r="OR79" s="36"/>
      <c r="OS79" s="36"/>
      <c r="OT79" s="36"/>
      <c r="OU79" s="36"/>
      <c r="OV79" s="36"/>
      <c r="OW79" s="36"/>
      <c r="OX79" s="36"/>
      <c r="OY79" s="36"/>
      <c r="OZ79" s="36"/>
      <c r="PA79" s="36"/>
      <c r="PB79" s="36"/>
      <c r="PC79" s="36"/>
      <c r="PD79" s="36"/>
      <c r="PE79" s="36"/>
      <c r="PF79" s="36"/>
      <c r="PG79" s="36"/>
      <c r="PH79" s="36"/>
      <c r="PI79" s="36"/>
      <c r="PJ79" s="36"/>
      <c r="PK79" s="36"/>
      <c r="PL79" s="36"/>
      <c r="PM79" s="36"/>
      <c r="PN79" s="36"/>
      <c r="PO79" s="36"/>
      <c r="PP79" s="36"/>
      <c r="PQ79" s="36"/>
      <c r="PR79" s="36"/>
      <c r="PS79" s="36"/>
      <c r="PT79" s="36"/>
      <c r="PU79" s="36"/>
      <c r="PV79" s="36"/>
      <c r="PW79" s="36"/>
      <c r="PX79" s="36"/>
      <c r="PY79" s="36"/>
      <c r="PZ79" s="36"/>
      <c r="QA79" s="36"/>
      <c r="QB79" s="36"/>
      <c r="QC79" s="36"/>
      <c r="QD79" s="36"/>
      <c r="QE79" s="36"/>
      <c r="QF79" s="36"/>
      <c r="QG79" s="36"/>
      <c r="QH79" s="36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6"/>
      <c r="TB79" s="36"/>
      <c r="TC79" s="36"/>
      <c r="TD79" s="36"/>
      <c r="TE79" s="36"/>
      <c r="TF79" s="36"/>
      <c r="TG79" s="36"/>
      <c r="TH79" s="36"/>
      <c r="TI79" s="36"/>
    </row>
    <row r="80" spans="1:529" s="27" customFormat="1" ht="30" x14ac:dyDescent="0.25">
      <c r="A80" s="116"/>
      <c r="B80" s="117"/>
      <c r="C80" s="117"/>
      <c r="D80" s="114" t="s">
        <v>434</v>
      </c>
      <c r="E80" s="115">
        <f t="shared" si="28"/>
        <v>15564500</v>
      </c>
      <c r="F80" s="115">
        <v>15564500</v>
      </c>
      <c r="G80" s="115">
        <v>12769100</v>
      </c>
      <c r="H80" s="115"/>
      <c r="I80" s="115"/>
      <c r="J80" s="115">
        <f t="shared" si="30"/>
        <v>0</v>
      </c>
      <c r="K80" s="115"/>
      <c r="L80" s="115"/>
      <c r="M80" s="115"/>
      <c r="N80" s="115"/>
      <c r="O80" s="115"/>
      <c r="P80" s="115">
        <f t="shared" si="29"/>
        <v>15564500</v>
      </c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  <c r="IW80" s="36"/>
      <c r="IX80" s="36"/>
      <c r="IY80" s="36"/>
      <c r="IZ80" s="36"/>
      <c r="JA80" s="36"/>
      <c r="JB80" s="36"/>
      <c r="JC80" s="36"/>
      <c r="JD80" s="36"/>
      <c r="JE80" s="36"/>
      <c r="JF80" s="36"/>
      <c r="JG80" s="36"/>
      <c r="JH80" s="36"/>
      <c r="JI80" s="36"/>
      <c r="JJ80" s="36"/>
      <c r="JK80" s="36"/>
      <c r="JL80" s="36"/>
      <c r="JM80" s="36"/>
      <c r="JN80" s="36"/>
      <c r="JO80" s="36"/>
      <c r="JP80" s="36"/>
      <c r="JQ80" s="36"/>
      <c r="JR80" s="36"/>
      <c r="JS80" s="36"/>
      <c r="JT80" s="36"/>
      <c r="JU80" s="36"/>
      <c r="JV80" s="36"/>
      <c r="JW80" s="36"/>
      <c r="JX80" s="36"/>
      <c r="JY80" s="36"/>
      <c r="JZ80" s="36"/>
      <c r="KA80" s="36"/>
      <c r="KB80" s="36"/>
      <c r="KC80" s="36"/>
      <c r="KD80" s="36"/>
      <c r="KE80" s="36"/>
      <c r="KF80" s="36"/>
      <c r="KG80" s="36"/>
      <c r="KH80" s="36"/>
      <c r="KI80" s="36"/>
      <c r="KJ80" s="36"/>
      <c r="KK80" s="36"/>
      <c r="KL80" s="36"/>
      <c r="KM80" s="36"/>
      <c r="KN80" s="36"/>
      <c r="KO80" s="36"/>
      <c r="KP80" s="36"/>
      <c r="KQ80" s="36"/>
      <c r="KR80" s="36"/>
      <c r="KS80" s="36"/>
      <c r="KT80" s="36"/>
      <c r="KU80" s="36"/>
      <c r="KV80" s="36"/>
      <c r="KW80" s="36"/>
      <c r="KX80" s="36"/>
      <c r="KY80" s="36"/>
      <c r="KZ80" s="36"/>
      <c r="LA80" s="36"/>
      <c r="LB80" s="36"/>
      <c r="LC80" s="36"/>
      <c r="LD80" s="36"/>
      <c r="LE80" s="36"/>
      <c r="LF80" s="36"/>
      <c r="LG80" s="36"/>
      <c r="LH80" s="36"/>
      <c r="LI80" s="36"/>
      <c r="LJ80" s="36"/>
      <c r="LK80" s="36"/>
      <c r="LL80" s="36"/>
      <c r="LM80" s="36"/>
      <c r="LN80" s="36"/>
      <c r="LO80" s="36"/>
      <c r="LP80" s="36"/>
      <c r="LQ80" s="36"/>
      <c r="LR80" s="36"/>
      <c r="LS80" s="36"/>
      <c r="LT80" s="36"/>
      <c r="LU80" s="36"/>
      <c r="LV80" s="36"/>
      <c r="LW80" s="36"/>
      <c r="LX80" s="36"/>
      <c r="LY80" s="36"/>
      <c r="LZ80" s="36"/>
      <c r="MA80" s="36"/>
      <c r="MB80" s="36"/>
      <c r="MC80" s="36"/>
      <c r="MD80" s="36"/>
      <c r="ME80" s="36"/>
      <c r="MF80" s="36"/>
      <c r="MG80" s="36"/>
      <c r="MH80" s="36"/>
      <c r="MI80" s="36"/>
      <c r="MJ80" s="36"/>
      <c r="MK80" s="36"/>
      <c r="ML80" s="36"/>
      <c r="MM80" s="36"/>
      <c r="MN80" s="36"/>
      <c r="MO80" s="36"/>
      <c r="MP80" s="36"/>
      <c r="MQ80" s="36"/>
      <c r="MR80" s="36"/>
      <c r="MS80" s="36"/>
      <c r="MT80" s="36"/>
      <c r="MU80" s="36"/>
      <c r="MV80" s="36"/>
      <c r="MW80" s="36"/>
      <c r="MX80" s="36"/>
      <c r="MY80" s="36"/>
      <c r="MZ80" s="36"/>
      <c r="NA80" s="36"/>
      <c r="NB80" s="36"/>
      <c r="NC80" s="36"/>
      <c r="ND80" s="36"/>
      <c r="NE80" s="36"/>
      <c r="NF80" s="36"/>
      <c r="NG80" s="36"/>
      <c r="NH80" s="36"/>
      <c r="NI80" s="36"/>
      <c r="NJ80" s="36"/>
      <c r="NK80" s="36"/>
      <c r="NL80" s="36"/>
      <c r="NM80" s="36"/>
      <c r="NN80" s="36"/>
      <c r="NO80" s="36"/>
      <c r="NP80" s="36"/>
      <c r="NQ80" s="36"/>
      <c r="NR80" s="36"/>
      <c r="NS80" s="36"/>
      <c r="NT80" s="36"/>
      <c r="NU80" s="36"/>
      <c r="NV80" s="36"/>
      <c r="NW80" s="36"/>
      <c r="NX80" s="36"/>
      <c r="NY80" s="36"/>
      <c r="NZ80" s="36"/>
      <c r="OA80" s="36"/>
      <c r="OB80" s="36"/>
      <c r="OC80" s="36"/>
      <c r="OD80" s="36"/>
      <c r="OE80" s="36"/>
      <c r="OF80" s="36"/>
      <c r="OG80" s="36"/>
      <c r="OH80" s="36"/>
      <c r="OI80" s="36"/>
      <c r="OJ80" s="36"/>
      <c r="OK80" s="36"/>
      <c r="OL80" s="36"/>
      <c r="OM80" s="36"/>
      <c r="ON80" s="36"/>
      <c r="OO80" s="36"/>
      <c r="OP80" s="36"/>
      <c r="OQ80" s="36"/>
      <c r="OR80" s="36"/>
      <c r="OS80" s="36"/>
      <c r="OT80" s="36"/>
      <c r="OU80" s="36"/>
      <c r="OV80" s="36"/>
      <c r="OW80" s="36"/>
      <c r="OX80" s="36"/>
      <c r="OY80" s="36"/>
      <c r="OZ80" s="36"/>
      <c r="PA80" s="36"/>
      <c r="PB80" s="36"/>
      <c r="PC80" s="36"/>
      <c r="PD80" s="36"/>
      <c r="PE80" s="36"/>
      <c r="PF80" s="36"/>
      <c r="PG80" s="36"/>
      <c r="PH80" s="36"/>
      <c r="PI80" s="36"/>
      <c r="PJ80" s="36"/>
      <c r="PK80" s="36"/>
      <c r="PL80" s="36"/>
      <c r="PM80" s="36"/>
      <c r="PN80" s="36"/>
      <c r="PO80" s="36"/>
      <c r="PP80" s="36"/>
      <c r="PQ80" s="36"/>
      <c r="PR80" s="36"/>
      <c r="PS80" s="36"/>
      <c r="PT80" s="36"/>
      <c r="PU80" s="36"/>
      <c r="PV80" s="36"/>
      <c r="PW80" s="36"/>
      <c r="PX80" s="36"/>
      <c r="PY80" s="36"/>
      <c r="PZ80" s="36"/>
      <c r="QA80" s="36"/>
      <c r="QB80" s="36"/>
      <c r="QC80" s="36"/>
      <c r="QD80" s="36"/>
      <c r="QE80" s="36"/>
      <c r="QF80" s="36"/>
      <c r="QG80" s="36"/>
      <c r="QH80" s="36"/>
      <c r="QI80" s="36"/>
      <c r="QJ80" s="36"/>
      <c r="QK80" s="36"/>
      <c r="QL80" s="36"/>
      <c r="QM80" s="36"/>
      <c r="QN80" s="36"/>
      <c r="QO80" s="36"/>
      <c r="QP80" s="36"/>
      <c r="QQ80" s="36"/>
      <c r="QR80" s="36"/>
      <c r="QS80" s="36"/>
      <c r="QT80" s="36"/>
      <c r="QU80" s="36"/>
      <c r="QV80" s="36"/>
      <c r="QW80" s="36"/>
      <c r="QX80" s="36"/>
      <c r="QY80" s="36"/>
      <c r="QZ80" s="36"/>
      <c r="RA80" s="36"/>
      <c r="RB80" s="36"/>
      <c r="RC80" s="36"/>
      <c r="RD80" s="36"/>
      <c r="RE80" s="36"/>
      <c r="RF80" s="36"/>
      <c r="RG80" s="36"/>
      <c r="RH80" s="36"/>
      <c r="RI80" s="36"/>
      <c r="RJ80" s="36"/>
      <c r="RK80" s="36"/>
      <c r="RL80" s="36"/>
      <c r="RM80" s="36"/>
      <c r="RN80" s="36"/>
      <c r="RO80" s="36"/>
      <c r="RP80" s="36"/>
      <c r="RQ80" s="36"/>
      <c r="RR80" s="36"/>
      <c r="RS80" s="36"/>
      <c r="RT80" s="36"/>
      <c r="RU80" s="36"/>
      <c r="RV80" s="36"/>
      <c r="RW80" s="36"/>
      <c r="RX80" s="36"/>
      <c r="RY80" s="36"/>
      <c r="RZ80" s="36"/>
      <c r="SA80" s="36"/>
      <c r="SB80" s="36"/>
      <c r="SC80" s="36"/>
      <c r="SD80" s="36"/>
      <c r="SE80" s="36"/>
      <c r="SF80" s="36"/>
      <c r="SG80" s="36"/>
      <c r="SH80" s="36"/>
      <c r="SI80" s="36"/>
      <c r="SJ80" s="36"/>
      <c r="SK80" s="36"/>
      <c r="SL80" s="36"/>
      <c r="SM80" s="36"/>
      <c r="SN80" s="36"/>
      <c r="SO80" s="36"/>
      <c r="SP80" s="36"/>
      <c r="SQ80" s="36"/>
      <c r="SR80" s="36"/>
      <c r="SS80" s="36"/>
      <c r="ST80" s="36"/>
      <c r="SU80" s="36"/>
      <c r="SV80" s="36"/>
      <c r="SW80" s="36"/>
      <c r="SX80" s="36"/>
      <c r="SY80" s="36"/>
      <c r="SZ80" s="36"/>
      <c r="TA80" s="36"/>
      <c r="TB80" s="36"/>
      <c r="TC80" s="36"/>
      <c r="TD80" s="36"/>
      <c r="TE80" s="36"/>
      <c r="TF80" s="36"/>
      <c r="TG80" s="36"/>
      <c r="TH80" s="36"/>
      <c r="TI80" s="36"/>
    </row>
    <row r="81" spans="1:529" s="27" customFormat="1" ht="60" hidden="1" x14ac:dyDescent="0.25">
      <c r="A81" s="116"/>
      <c r="B81" s="117"/>
      <c r="C81" s="117"/>
      <c r="D81" s="114" t="s">
        <v>430</v>
      </c>
      <c r="E81" s="115">
        <f t="shared" si="28"/>
        <v>0</v>
      </c>
      <c r="F81" s="115"/>
      <c r="G81" s="115"/>
      <c r="H81" s="115"/>
      <c r="I81" s="115"/>
      <c r="J81" s="115">
        <f t="shared" si="30"/>
        <v>0</v>
      </c>
      <c r="K81" s="115"/>
      <c r="L81" s="115"/>
      <c r="M81" s="115"/>
      <c r="N81" s="115"/>
      <c r="O81" s="115"/>
      <c r="P81" s="115">
        <f t="shared" si="29"/>
        <v>0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  <c r="IW81" s="36"/>
      <c r="IX81" s="36"/>
      <c r="IY81" s="36"/>
      <c r="IZ81" s="36"/>
      <c r="JA81" s="36"/>
      <c r="JB81" s="36"/>
      <c r="JC81" s="36"/>
      <c r="JD81" s="36"/>
      <c r="JE81" s="36"/>
      <c r="JF81" s="36"/>
      <c r="JG81" s="36"/>
      <c r="JH81" s="36"/>
      <c r="JI81" s="36"/>
      <c r="JJ81" s="36"/>
      <c r="JK81" s="36"/>
      <c r="JL81" s="36"/>
      <c r="JM81" s="36"/>
      <c r="JN81" s="36"/>
      <c r="JO81" s="36"/>
      <c r="JP81" s="36"/>
      <c r="JQ81" s="36"/>
      <c r="JR81" s="36"/>
      <c r="JS81" s="36"/>
      <c r="JT81" s="36"/>
      <c r="JU81" s="36"/>
      <c r="JV81" s="36"/>
      <c r="JW81" s="36"/>
      <c r="JX81" s="36"/>
      <c r="JY81" s="36"/>
      <c r="JZ81" s="36"/>
      <c r="KA81" s="36"/>
      <c r="KB81" s="36"/>
      <c r="KC81" s="36"/>
      <c r="KD81" s="36"/>
      <c r="KE81" s="36"/>
      <c r="KF81" s="36"/>
      <c r="KG81" s="36"/>
      <c r="KH81" s="36"/>
      <c r="KI81" s="36"/>
      <c r="KJ81" s="36"/>
      <c r="KK81" s="36"/>
      <c r="KL81" s="36"/>
      <c r="KM81" s="36"/>
      <c r="KN81" s="36"/>
      <c r="KO81" s="36"/>
      <c r="KP81" s="36"/>
      <c r="KQ81" s="36"/>
      <c r="KR81" s="36"/>
      <c r="KS81" s="36"/>
      <c r="KT81" s="36"/>
      <c r="KU81" s="36"/>
      <c r="KV81" s="36"/>
      <c r="KW81" s="36"/>
      <c r="KX81" s="36"/>
      <c r="KY81" s="36"/>
      <c r="KZ81" s="36"/>
      <c r="LA81" s="36"/>
      <c r="LB81" s="36"/>
      <c r="LC81" s="36"/>
      <c r="LD81" s="36"/>
      <c r="LE81" s="36"/>
      <c r="LF81" s="36"/>
      <c r="LG81" s="36"/>
      <c r="LH81" s="36"/>
      <c r="LI81" s="36"/>
      <c r="LJ81" s="36"/>
      <c r="LK81" s="36"/>
      <c r="LL81" s="36"/>
      <c r="LM81" s="36"/>
      <c r="LN81" s="36"/>
      <c r="LO81" s="36"/>
      <c r="LP81" s="36"/>
      <c r="LQ81" s="36"/>
      <c r="LR81" s="36"/>
      <c r="LS81" s="36"/>
      <c r="LT81" s="36"/>
      <c r="LU81" s="36"/>
      <c r="LV81" s="36"/>
      <c r="LW81" s="36"/>
      <c r="LX81" s="36"/>
      <c r="LY81" s="36"/>
      <c r="LZ81" s="36"/>
      <c r="MA81" s="36"/>
      <c r="MB81" s="36"/>
      <c r="MC81" s="36"/>
      <c r="MD81" s="36"/>
      <c r="ME81" s="36"/>
      <c r="MF81" s="36"/>
      <c r="MG81" s="36"/>
      <c r="MH81" s="36"/>
      <c r="MI81" s="36"/>
      <c r="MJ81" s="36"/>
      <c r="MK81" s="36"/>
      <c r="ML81" s="36"/>
      <c r="MM81" s="36"/>
      <c r="MN81" s="36"/>
      <c r="MO81" s="36"/>
      <c r="MP81" s="36"/>
      <c r="MQ81" s="36"/>
      <c r="MR81" s="36"/>
      <c r="MS81" s="36"/>
      <c r="MT81" s="36"/>
      <c r="MU81" s="36"/>
      <c r="MV81" s="36"/>
      <c r="MW81" s="36"/>
      <c r="MX81" s="36"/>
      <c r="MY81" s="36"/>
      <c r="MZ81" s="36"/>
      <c r="NA81" s="36"/>
      <c r="NB81" s="36"/>
      <c r="NC81" s="36"/>
      <c r="ND81" s="36"/>
      <c r="NE81" s="36"/>
      <c r="NF81" s="36"/>
      <c r="NG81" s="36"/>
      <c r="NH81" s="36"/>
      <c r="NI81" s="36"/>
      <c r="NJ81" s="36"/>
      <c r="NK81" s="36"/>
      <c r="NL81" s="36"/>
      <c r="NM81" s="36"/>
      <c r="NN81" s="36"/>
      <c r="NO81" s="36"/>
      <c r="NP81" s="36"/>
      <c r="NQ81" s="36"/>
      <c r="NR81" s="36"/>
      <c r="NS81" s="36"/>
      <c r="NT81" s="36"/>
      <c r="NU81" s="36"/>
      <c r="NV81" s="36"/>
      <c r="NW81" s="36"/>
      <c r="NX81" s="36"/>
      <c r="NY81" s="36"/>
      <c r="NZ81" s="36"/>
      <c r="OA81" s="36"/>
      <c r="OB81" s="36"/>
      <c r="OC81" s="36"/>
      <c r="OD81" s="36"/>
      <c r="OE81" s="36"/>
      <c r="OF81" s="36"/>
      <c r="OG81" s="36"/>
      <c r="OH81" s="36"/>
      <c r="OI81" s="36"/>
      <c r="OJ81" s="36"/>
      <c r="OK81" s="36"/>
      <c r="OL81" s="36"/>
      <c r="OM81" s="36"/>
      <c r="ON81" s="36"/>
      <c r="OO81" s="36"/>
      <c r="OP81" s="36"/>
      <c r="OQ81" s="36"/>
      <c r="OR81" s="36"/>
      <c r="OS81" s="36"/>
      <c r="OT81" s="36"/>
      <c r="OU81" s="36"/>
      <c r="OV81" s="36"/>
      <c r="OW81" s="36"/>
      <c r="OX81" s="36"/>
      <c r="OY81" s="36"/>
      <c r="OZ81" s="36"/>
      <c r="PA81" s="36"/>
      <c r="PB81" s="36"/>
      <c r="PC81" s="36"/>
      <c r="PD81" s="36"/>
      <c r="PE81" s="36"/>
      <c r="PF81" s="36"/>
      <c r="PG81" s="36"/>
      <c r="PH81" s="36"/>
      <c r="PI81" s="36"/>
      <c r="PJ81" s="36"/>
      <c r="PK81" s="36"/>
      <c r="PL81" s="36"/>
      <c r="PM81" s="36"/>
      <c r="PN81" s="36"/>
      <c r="PO81" s="36"/>
      <c r="PP81" s="36"/>
      <c r="PQ81" s="36"/>
      <c r="PR81" s="36"/>
      <c r="PS81" s="36"/>
      <c r="PT81" s="36"/>
      <c r="PU81" s="36"/>
      <c r="PV81" s="36"/>
      <c r="PW81" s="36"/>
      <c r="PX81" s="36"/>
      <c r="PY81" s="36"/>
      <c r="PZ81" s="36"/>
      <c r="QA81" s="36"/>
      <c r="QB81" s="36"/>
      <c r="QC81" s="36"/>
      <c r="QD81" s="36"/>
      <c r="QE81" s="36"/>
      <c r="QF81" s="36"/>
      <c r="QG81" s="36"/>
      <c r="QH81" s="36"/>
      <c r="QI81" s="36"/>
      <c r="QJ81" s="36"/>
      <c r="QK81" s="36"/>
      <c r="QL81" s="36"/>
      <c r="QM81" s="36"/>
      <c r="QN81" s="36"/>
      <c r="QO81" s="36"/>
      <c r="QP81" s="36"/>
      <c r="QQ81" s="36"/>
      <c r="QR81" s="36"/>
      <c r="QS81" s="36"/>
      <c r="QT81" s="36"/>
      <c r="QU81" s="36"/>
      <c r="QV81" s="36"/>
      <c r="QW81" s="36"/>
      <c r="QX81" s="36"/>
      <c r="QY81" s="36"/>
      <c r="QZ81" s="36"/>
      <c r="RA81" s="36"/>
      <c r="RB81" s="36"/>
      <c r="RC81" s="36"/>
      <c r="RD81" s="36"/>
      <c r="RE81" s="36"/>
      <c r="RF81" s="36"/>
      <c r="RG81" s="36"/>
      <c r="RH81" s="36"/>
      <c r="RI81" s="36"/>
      <c r="RJ81" s="36"/>
      <c r="RK81" s="36"/>
      <c r="RL81" s="36"/>
      <c r="RM81" s="36"/>
      <c r="RN81" s="36"/>
      <c r="RO81" s="36"/>
      <c r="RP81" s="36"/>
      <c r="RQ81" s="36"/>
      <c r="RR81" s="36"/>
      <c r="RS81" s="36"/>
      <c r="RT81" s="36"/>
      <c r="RU81" s="36"/>
      <c r="RV81" s="36"/>
      <c r="RW81" s="36"/>
      <c r="RX81" s="36"/>
      <c r="RY81" s="36"/>
      <c r="RZ81" s="36"/>
      <c r="SA81" s="36"/>
      <c r="SB81" s="36"/>
      <c r="SC81" s="36"/>
      <c r="SD81" s="36"/>
      <c r="SE81" s="36"/>
      <c r="SF81" s="36"/>
      <c r="SG81" s="36"/>
      <c r="SH81" s="36"/>
      <c r="SI81" s="36"/>
      <c r="SJ81" s="36"/>
      <c r="SK81" s="36"/>
      <c r="SL81" s="36"/>
      <c r="SM81" s="36"/>
      <c r="SN81" s="36"/>
      <c r="SO81" s="36"/>
      <c r="SP81" s="36"/>
      <c r="SQ81" s="36"/>
      <c r="SR81" s="36"/>
      <c r="SS81" s="36"/>
      <c r="ST81" s="36"/>
      <c r="SU81" s="36"/>
      <c r="SV81" s="36"/>
      <c r="SW81" s="36"/>
      <c r="SX81" s="36"/>
      <c r="SY81" s="36"/>
      <c r="SZ81" s="36"/>
      <c r="TA81" s="36"/>
      <c r="TB81" s="36"/>
      <c r="TC81" s="36"/>
      <c r="TD81" s="36"/>
      <c r="TE81" s="36"/>
      <c r="TF81" s="36"/>
      <c r="TG81" s="36"/>
      <c r="TH81" s="36"/>
      <c r="TI81" s="36"/>
    </row>
    <row r="82" spans="1:529" s="23" customFormat="1" ht="32.25" customHeight="1" x14ac:dyDescent="0.25">
      <c r="A82" s="43" t="s">
        <v>242</v>
      </c>
      <c r="B82" s="44" t="str">
        <f>'дод 9'!A41</f>
        <v>1090</v>
      </c>
      <c r="C82" s="44" t="str">
        <f>'дод 9'!B41</f>
        <v>0960</v>
      </c>
      <c r="D82" s="24" t="str">
        <f>'дод 9'!C41</f>
        <v>Надання позашкільної освіти закладами позашкільної освіти, заходи із позашкільної роботи з дітьми</v>
      </c>
      <c r="E82" s="66">
        <f t="shared" si="28"/>
        <v>34328200</v>
      </c>
      <c r="F82" s="66">
        <v>34328200</v>
      </c>
      <c r="G82" s="66">
        <v>25836800</v>
      </c>
      <c r="H82" s="66">
        <v>2353200</v>
      </c>
      <c r="I82" s="66"/>
      <c r="J82" s="66">
        <f t="shared" si="30"/>
        <v>0</v>
      </c>
      <c r="K82" s="66"/>
      <c r="L82" s="66"/>
      <c r="M82" s="66"/>
      <c r="N82" s="66"/>
      <c r="O82" s="66"/>
      <c r="P82" s="66">
        <f t="shared" si="29"/>
        <v>34328200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</row>
    <row r="83" spans="1:529" s="23" customFormat="1" ht="43.5" hidden="1" customHeight="1" x14ac:dyDescent="0.25">
      <c r="A83" s="43" t="s">
        <v>241</v>
      </c>
      <c r="B83" s="44" t="str">
        <f>'дод 9'!A43</f>
        <v>1110</v>
      </c>
      <c r="C83" s="44" t="str">
        <f>'дод 9'!B43</f>
        <v>0930</v>
      </c>
      <c r="D83" s="24" t="str">
        <f>'дод 9'!C43</f>
        <v>Підготовка кадрів закладами професійної (професійно-технічної) освіти та іншими закладами освіти, у т.ч. за рахунок:</v>
      </c>
      <c r="E83" s="66">
        <f t="shared" si="28"/>
        <v>0</v>
      </c>
      <c r="F83" s="66"/>
      <c r="G83" s="66"/>
      <c r="H83" s="66"/>
      <c r="I83" s="66"/>
      <c r="J83" s="66">
        <f t="shared" si="30"/>
        <v>0</v>
      </c>
      <c r="K83" s="66"/>
      <c r="L83" s="66"/>
      <c r="M83" s="66"/>
      <c r="N83" s="66"/>
      <c r="O83" s="66"/>
      <c r="P83" s="66">
        <f t="shared" si="29"/>
        <v>0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</row>
    <row r="84" spans="1:529" s="27" customFormat="1" ht="30" hidden="1" x14ac:dyDescent="0.25">
      <c r="A84" s="116"/>
      <c r="B84" s="117"/>
      <c r="C84" s="117"/>
      <c r="D84" s="114" t="s">
        <v>434</v>
      </c>
      <c r="E84" s="115">
        <f t="shared" si="28"/>
        <v>0</v>
      </c>
      <c r="F84" s="115"/>
      <c r="G84" s="115"/>
      <c r="H84" s="115"/>
      <c r="I84" s="115"/>
      <c r="J84" s="115">
        <f t="shared" si="30"/>
        <v>0</v>
      </c>
      <c r="K84" s="115"/>
      <c r="L84" s="115"/>
      <c r="M84" s="115"/>
      <c r="N84" s="115"/>
      <c r="O84" s="115"/>
      <c r="P84" s="115">
        <f t="shared" si="29"/>
        <v>0</v>
      </c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  <c r="IW84" s="36"/>
      <c r="IX84" s="36"/>
      <c r="IY84" s="36"/>
      <c r="IZ84" s="36"/>
      <c r="JA84" s="36"/>
      <c r="JB84" s="36"/>
      <c r="JC84" s="36"/>
      <c r="JD84" s="36"/>
      <c r="JE84" s="36"/>
      <c r="JF84" s="36"/>
      <c r="JG84" s="36"/>
      <c r="JH84" s="36"/>
      <c r="JI84" s="36"/>
      <c r="JJ84" s="36"/>
      <c r="JK84" s="36"/>
      <c r="JL84" s="36"/>
      <c r="JM84" s="36"/>
      <c r="JN84" s="36"/>
      <c r="JO84" s="36"/>
      <c r="JP84" s="36"/>
      <c r="JQ84" s="36"/>
      <c r="JR84" s="36"/>
      <c r="JS84" s="36"/>
      <c r="JT84" s="36"/>
      <c r="JU84" s="36"/>
      <c r="JV84" s="36"/>
      <c r="JW84" s="36"/>
      <c r="JX84" s="36"/>
      <c r="JY84" s="36"/>
      <c r="JZ84" s="36"/>
      <c r="KA84" s="36"/>
      <c r="KB84" s="36"/>
      <c r="KC84" s="36"/>
      <c r="KD84" s="36"/>
      <c r="KE84" s="36"/>
      <c r="KF84" s="36"/>
      <c r="KG84" s="36"/>
      <c r="KH84" s="36"/>
      <c r="KI84" s="36"/>
      <c r="KJ84" s="36"/>
      <c r="KK84" s="36"/>
      <c r="KL84" s="36"/>
      <c r="KM84" s="36"/>
      <c r="KN84" s="36"/>
      <c r="KO84" s="36"/>
      <c r="KP84" s="36"/>
      <c r="KQ84" s="36"/>
      <c r="KR84" s="36"/>
      <c r="KS84" s="36"/>
      <c r="KT84" s="36"/>
      <c r="KU84" s="36"/>
      <c r="KV84" s="36"/>
      <c r="KW84" s="36"/>
      <c r="KX84" s="36"/>
      <c r="KY84" s="36"/>
      <c r="KZ84" s="36"/>
      <c r="LA84" s="36"/>
      <c r="LB84" s="36"/>
      <c r="LC84" s="36"/>
      <c r="LD84" s="36"/>
      <c r="LE84" s="36"/>
      <c r="LF84" s="36"/>
      <c r="LG84" s="36"/>
      <c r="LH84" s="36"/>
      <c r="LI84" s="36"/>
      <c r="LJ84" s="36"/>
      <c r="LK84" s="36"/>
      <c r="LL84" s="36"/>
      <c r="LM84" s="36"/>
      <c r="LN84" s="36"/>
      <c r="LO84" s="36"/>
      <c r="LP84" s="36"/>
      <c r="LQ84" s="36"/>
      <c r="LR84" s="36"/>
      <c r="LS84" s="36"/>
      <c r="LT84" s="36"/>
      <c r="LU84" s="36"/>
      <c r="LV84" s="36"/>
      <c r="LW84" s="36"/>
      <c r="LX84" s="36"/>
      <c r="LY84" s="36"/>
      <c r="LZ84" s="36"/>
      <c r="MA84" s="36"/>
      <c r="MB84" s="36"/>
      <c r="MC84" s="36"/>
      <c r="MD84" s="36"/>
      <c r="ME84" s="36"/>
      <c r="MF84" s="36"/>
      <c r="MG84" s="36"/>
      <c r="MH84" s="36"/>
      <c r="MI84" s="36"/>
      <c r="MJ84" s="36"/>
      <c r="MK84" s="36"/>
      <c r="ML84" s="36"/>
      <c r="MM84" s="36"/>
      <c r="MN84" s="36"/>
      <c r="MO84" s="36"/>
      <c r="MP84" s="36"/>
      <c r="MQ84" s="36"/>
      <c r="MR84" s="36"/>
      <c r="MS84" s="36"/>
      <c r="MT84" s="36"/>
      <c r="MU84" s="36"/>
      <c r="MV84" s="36"/>
      <c r="MW84" s="36"/>
      <c r="MX84" s="36"/>
      <c r="MY84" s="36"/>
      <c r="MZ84" s="36"/>
      <c r="NA84" s="36"/>
      <c r="NB84" s="36"/>
      <c r="NC84" s="36"/>
      <c r="ND84" s="36"/>
      <c r="NE84" s="36"/>
      <c r="NF84" s="36"/>
      <c r="NG84" s="36"/>
      <c r="NH84" s="36"/>
      <c r="NI84" s="36"/>
      <c r="NJ84" s="36"/>
      <c r="NK84" s="36"/>
      <c r="NL84" s="36"/>
      <c r="NM84" s="36"/>
      <c r="NN84" s="36"/>
      <c r="NO84" s="36"/>
      <c r="NP84" s="36"/>
      <c r="NQ84" s="36"/>
      <c r="NR84" s="36"/>
      <c r="NS84" s="36"/>
      <c r="NT84" s="36"/>
      <c r="NU84" s="36"/>
      <c r="NV84" s="36"/>
      <c r="NW84" s="36"/>
      <c r="NX84" s="36"/>
      <c r="NY84" s="36"/>
      <c r="NZ84" s="36"/>
      <c r="OA84" s="36"/>
      <c r="OB84" s="36"/>
      <c r="OC84" s="36"/>
      <c r="OD84" s="36"/>
      <c r="OE84" s="36"/>
      <c r="OF84" s="36"/>
      <c r="OG84" s="36"/>
      <c r="OH84" s="36"/>
      <c r="OI84" s="36"/>
      <c r="OJ84" s="36"/>
      <c r="OK84" s="36"/>
      <c r="OL84" s="36"/>
      <c r="OM84" s="36"/>
      <c r="ON84" s="36"/>
      <c r="OO84" s="36"/>
      <c r="OP84" s="36"/>
      <c r="OQ84" s="36"/>
      <c r="OR84" s="36"/>
      <c r="OS84" s="36"/>
      <c r="OT84" s="36"/>
      <c r="OU84" s="36"/>
      <c r="OV84" s="36"/>
      <c r="OW84" s="36"/>
      <c r="OX84" s="36"/>
      <c r="OY84" s="36"/>
      <c r="OZ84" s="36"/>
      <c r="PA84" s="36"/>
      <c r="PB84" s="36"/>
      <c r="PC84" s="36"/>
      <c r="PD84" s="36"/>
      <c r="PE84" s="36"/>
      <c r="PF84" s="36"/>
      <c r="PG84" s="36"/>
      <c r="PH84" s="36"/>
      <c r="PI84" s="36"/>
      <c r="PJ84" s="36"/>
      <c r="PK84" s="36"/>
      <c r="PL84" s="36"/>
      <c r="PM84" s="36"/>
      <c r="PN84" s="36"/>
      <c r="PO84" s="36"/>
      <c r="PP84" s="36"/>
      <c r="PQ84" s="36"/>
      <c r="PR84" s="36"/>
      <c r="PS84" s="36"/>
      <c r="PT84" s="36"/>
      <c r="PU84" s="36"/>
      <c r="PV84" s="36"/>
      <c r="PW84" s="36"/>
      <c r="PX84" s="36"/>
      <c r="PY84" s="36"/>
      <c r="PZ84" s="36"/>
      <c r="QA84" s="36"/>
      <c r="QB84" s="36"/>
      <c r="QC84" s="36"/>
      <c r="QD84" s="36"/>
      <c r="QE84" s="36"/>
      <c r="QF84" s="36"/>
      <c r="QG84" s="36"/>
      <c r="QH84" s="36"/>
      <c r="QI84" s="36"/>
      <c r="QJ84" s="36"/>
      <c r="QK84" s="36"/>
      <c r="QL84" s="36"/>
      <c r="QM84" s="36"/>
      <c r="QN84" s="36"/>
      <c r="QO84" s="36"/>
      <c r="QP84" s="36"/>
      <c r="QQ84" s="36"/>
      <c r="QR84" s="36"/>
      <c r="QS84" s="36"/>
      <c r="QT84" s="36"/>
      <c r="QU84" s="36"/>
      <c r="QV84" s="36"/>
      <c r="QW84" s="36"/>
      <c r="QX84" s="36"/>
      <c r="QY84" s="36"/>
      <c r="QZ84" s="36"/>
      <c r="RA84" s="36"/>
      <c r="RB84" s="36"/>
      <c r="RC84" s="36"/>
      <c r="RD84" s="36"/>
      <c r="RE84" s="36"/>
      <c r="RF84" s="36"/>
      <c r="RG84" s="36"/>
      <c r="RH84" s="36"/>
      <c r="RI84" s="36"/>
      <c r="RJ84" s="36"/>
      <c r="RK84" s="36"/>
      <c r="RL84" s="36"/>
      <c r="RM84" s="36"/>
      <c r="RN84" s="36"/>
      <c r="RO84" s="36"/>
      <c r="RP84" s="36"/>
      <c r="RQ84" s="36"/>
      <c r="RR84" s="36"/>
      <c r="RS84" s="36"/>
      <c r="RT84" s="36"/>
      <c r="RU84" s="36"/>
      <c r="RV84" s="36"/>
      <c r="RW84" s="36"/>
      <c r="RX84" s="36"/>
      <c r="RY84" s="36"/>
      <c r="RZ84" s="36"/>
      <c r="SA84" s="36"/>
      <c r="SB84" s="36"/>
      <c r="SC84" s="36"/>
      <c r="SD84" s="36"/>
      <c r="SE84" s="36"/>
      <c r="SF84" s="36"/>
      <c r="SG84" s="36"/>
      <c r="SH84" s="36"/>
      <c r="SI84" s="36"/>
      <c r="SJ84" s="36"/>
      <c r="SK84" s="36"/>
      <c r="SL84" s="36"/>
      <c r="SM84" s="36"/>
      <c r="SN84" s="36"/>
      <c r="SO84" s="36"/>
      <c r="SP84" s="36"/>
      <c r="SQ84" s="36"/>
      <c r="SR84" s="36"/>
      <c r="SS84" s="36"/>
      <c r="ST84" s="36"/>
      <c r="SU84" s="36"/>
      <c r="SV84" s="36"/>
      <c r="SW84" s="36"/>
      <c r="SX84" s="36"/>
      <c r="SY84" s="36"/>
      <c r="SZ84" s="36"/>
      <c r="TA84" s="36"/>
      <c r="TB84" s="36"/>
      <c r="TC84" s="36"/>
      <c r="TD84" s="36"/>
      <c r="TE84" s="36"/>
      <c r="TF84" s="36"/>
      <c r="TG84" s="36"/>
      <c r="TH84" s="36"/>
      <c r="TI84" s="36"/>
    </row>
    <row r="85" spans="1:529" s="27" customFormat="1" ht="45" hidden="1" x14ac:dyDescent="0.25">
      <c r="A85" s="116"/>
      <c r="B85" s="117"/>
      <c r="C85" s="117"/>
      <c r="D85" s="114" t="s">
        <v>489</v>
      </c>
      <c r="E85" s="115">
        <f t="shared" si="28"/>
        <v>0</v>
      </c>
      <c r="F85" s="115"/>
      <c r="G85" s="115"/>
      <c r="H85" s="115"/>
      <c r="I85" s="115"/>
      <c r="J85" s="115">
        <f t="shared" ref="J85" si="34">L85+O85</f>
        <v>0</v>
      </c>
      <c r="K85" s="115"/>
      <c r="L85" s="115"/>
      <c r="M85" s="115"/>
      <c r="N85" s="115"/>
      <c r="O85" s="115"/>
      <c r="P85" s="115">
        <f t="shared" ref="P85" si="35">E85+J85</f>
        <v>0</v>
      </c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  <c r="IW85" s="36"/>
      <c r="IX85" s="36"/>
      <c r="IY85" s="36"/>
      <c r="IZ85" s="36"/>
      <c r="JA85" s="36"/>
      <c r="JB85" s="36"/>
      <c r="JC85" s="36"/>
      <c r="JD85" s="36"/>
      <c r="JE85" s="36"/>
      <c r="JF85" s="36"/>
      <c r="JG85" s="36"/>
      <c r="JH85" s="36"/>
      <c r="JI85" s="36"/>
      <c r="JJ85" s="36"/>
      <c r="JK85" s="36"/>
      <c r="JL85" s="36"/>
      <c r="JM85" s="36"/>
      <c r="JN85" s="36"/>
      <c r="JO85" s="36"/>
      <c r="JP85" s="36"/>
      <c r="JQ85" s="36"/>
      <c r="JR85" s="36"/>
      <c r="JS85" s="36"/>
      <c r="JT85" s="36"/>
      <c r="JU85" s="36"/>
      <c r="JV85" s="36"/>
      <c r="JW85" s="36"/>
      <c r="JX85" s="36"/>
      <c r="JY85" s="36"/>
      <c r="JZ85" s="36"/>
      <c r="KA85" s="36"/>
      <c r="KB85" s="36"/>
      <c r="KC85" s="36"/>
      <c r="KD85" s="36"/>
      <c r="KE85" s="36"/>
      <c r="KF85" s="36"/>
      <c r="KG85" s="36"/>
      <c r="KH85" s="36"/>
      <c r="KI85" s="36"/>
      <c r="KJ85" s="36"/>
      <c r="KK85" s="36"/>
      <c r="KL85" s="36"/>
      <c r="KM85" s="36"/>
      <c r="KN85" s="36"/>
      <c r="KO85" s="36"/>
      <c r="KP85" s="36"/>
      <c r="KQ85" s="36"/>
      <c r="KR85" s="36"/>
      <c r="KS85" s="36"/>
      <c r="KT85" s="36"/>
      <c r="KU85" s="36"/>
      <c r="KV85" s="36"/>
      <c r="KW85" s="36"/>
      <c r="KX85" s="36"/>
      <c r="KY85" s="36"/>
      <c r="KZ85" s="36"/>
      <c r="LA85" s="36"/>
      <c r="LB85" s="36"/>
      <c r="LC85" s="36"/>
      <c r="LD85" s="36"/>
      <c r="LE85" s="36"/>
      <c r="LF85" s="36"/>
      <c r="LG85" s="36"/>
      <c r="LH85" s="36"/>
      <c r="LI85" s="36"/>
      <c r="LJ85" s="36"/>
      <c r="LK85" s="36"/>
      <c r="LL85" s="36"/>
      <c r="LM85" s="36"/>
      <c r="LN85" s="36"/>
      <c r="LO85" s="36"/>
      <c r="LP85" s="36"/>
      <c r="LQ85" s="36"/>
      <c r="LR85" s="36"/>
      <c r="LS85" s="36"/>
      <c r="LT85" s="36"/>
      <c r="LU85" s="36"/>
      <c r="LV85" s="36"/>
      <c r="LW85" s="36"/>
      <c r="LX85" s="36"/>
      <c r="LY85" s="36"/>
      <c r="LZ85" s="36"/>
      <c r="MA85" s="36"/>
      <c r="MB85" s="36"/>
      <c r="MC85" s="36"/>
      <c r="MD85" s="36"/>
      <c r="ME85" s="36"/>
      <c r="MF85" s="36"/>
      <c r="MG85" s="36"/>
      <c r="MH85" s="36"/>
      <c r="MI85" s="36"/>
      <c r="MJ85" s="36"/>
      <c r="MK85" s="36"/>
      <c r="ML85" s="36"/>
      <c r="MM85" s="36"/>
      <c r="MN85" s="36"/>
      <c r="MO85" s="36"/>
      <c r="MP85" s="36"/>
      <c r="MQ85" s="36"/>
      <c r="MR85" s="36"/>
      <c r="MS85" s="36"/>
      <c r="MT85" s="36"/>
      <c r="MU85" s="36"/>
      <c r="MV85" s="36"/>
      <c r="MW85" s="36"/>
      <c r="MX85" s="36"/>
      <c r="MY85" s="36"/>
      <c r="MZ85" s="36"/>
      <c r="NA85" s="36"/>
      <c r="NB85" s="36"/>
      <c r="NC85" s="36"/>
      <c r="ND85" s="36"/>
      <c r="NE85" s="36"/>
      <c r="NF85" s="36"/>
      <c r="NG85" s="36"/>
      <c r="NH85" s="36"/>
      <c r="NI85" s="36"/>
      <c r="NJ85" s="36"/>
      <c r="NK85" s="36"/>
      <c r="NL85" s="36"/>
      <c r="NM85" s="36"/>
      <c r="NN85" s="36"/>
      <c r="NO85" s="36"/>
      <c r="NP85" s="36"/>
      <c r="NQ85" s="36"/>
      <c r="NR85" s="36"/>
      <c r="NS85" s="36"/>
      <c r="NT85" s="36"/>
      <c r="NU85" s="36"/>
      <c r="NV85" s="36"/>
      <c r="NW85" s="36"/>
      <c r="NX85" s="36"/>
      <c r="NY85" s="36"/>
      <c r="NZ85" s="36"/>
      <c r="OA85" s="36"/>
      <c r="OB85" s="36"/>
      <c r="OC85" s="36"/>
      <c r="OD85" s="36"/>
      <c r="OE85" s="36"/>
      <c r="OF85" s="36"/>
      <c r="OG85" s="36"/>
      <c r="OH85" s="36"/>
      <c r="OI85" s="36"/>
      <c r="OJ85" s="36"/>
      <c r="OK85" s="36"/>
      <c r="OL85" s="36"/>
      <c r="OM85" s="36"/>
      <c r="ON85" s="36"/>
      <c r="OO85" s="36"/>
      <c r="OP85" s="36"/>
      <c r="OQ85" s="36"/>
      <c r="OR85" s="36"/>
      <c r="OS85" s="36"/>
      <c r="OT85" s="36"/>
      <c r="OU85" s="36"/>
      <c r="OV85" s="36"/>
      <c r="OW85" s="36"/>
      <c r="OX85" s="36"/>
      <c r="OY85" s="36"/>
      <c r="OZ85" s="36"/>
      <c r="PA85" s="36"/>
      <c r="PB85" s="36"/>
      <c r="PC85" s="36"/>
      <c r="PD85" s="36"/>
      <c r="PE85" s="36"/>
      <c r="PF85" s="36"/>
      <c r="PG85" s="36"/>
      <c r="PH85" s="36"/>
      <c r="PI85" s="36"/>
      <c r="PJ85" s="36"/>
      <c r="PK85" s="36"/>
      <c r="PL85" s="36"/>
      <c r="PM85" s="36"/>
      <c r="PN85" s="36"/>
      <c r="PO85" s="36"/>
      <c r="PP85" s="36"/>
      <c r="PQ85" s="36"/>
      <c r="PR85" s="36"/>
      <c r="PS85" s="36"/>
      <c r="PT85" s="36"/>
      <c r="PU85" s="36"/>
      <c r="PV85" s="36"/>
      <c r="PW85" s="36"/>
      <c r="PX85" s="36"/>
      <c r="PY85" s="36"/>
      <c r="PZ85" s="36"/>
      <c r="QA85" s="36"/>
      <c r="QB85" s="36"/>
      <c r="QC85" s="36"/>
      <c r="QD85" s="36"/>
      <c r="QE85" s="36"/>
      <c r="QF85" s="36"/>
      <c r="QG85" s="36"/>
      <c r="QH85" s="36"/>
      <c r="QI85" s="36"/>
      <c r="QJ85" s="36"/>
      <c r="QK85" s="36"/>
      <c r="QL85" s="36"/>
      <c r="QM85" s="36"/>
      <c r="QN85" s="36"/>
      <c r="QO85" s="36"/>
      <c r="QP85" s="36"/>
      <c r="QQ85" s="36"/>
      <c r="QR85" s="36"/>
      <c r="QS85" s="36"/>
      <c r="QT85" s="36"/>
      <c r="QU85" s="36"/>
      <c r="QV85" s="36"/>
      <c r="QW85" s="36"/>
      <c r="QX85" s="36"/>
      <c r="QY85" s="36"/>
      <c r="QZ85" s="36"/>
      <c r="RA85" s="36"/>
      <c r="RB85" s="36"/>
      <c r="RC85" s="36"/>
      <c r="RD85" s="36"/>
      <c r="RE85" s="36"/>
      <c r="RF85" s="36"/>
      <c r="RG85" s="36"/>
      <c r="RH85" s="36"/>
      <c r="RI85" s="36"/>
      <c r="RJ85" s="36"/>
      <c r="RK85" s="36"/>
      <c r="RL85" s="36"/>
      <c r="RM85" s="36"/>
      <c r="RN85" s="36"/>
      <c r="RO85" s="36"/>
      <c r="RP85" s="36"/>
      <c r="RQ85" s="36"/>
      <c r="RR85" s="36"/>
      <c r="RS85" s="36"/>
      <c r="RT85" s="36"/>
      <c r="RU85" s="36"/>
      <c r="RV85" s="36"/>
      <c r="RW85" s="36"/>
      <c r="RX85" s="36"/>
      <c r="RY85" s="36"/>
      <c r="RZ85" s="36"/>
      <c r="SA85" s="36"/>
      <c r="SB85" s="36"/>
      <c r="SC85" s="36"/>
      <c r="SD85" s="36"/>
      <c r="SE85" s="36"/>
      <c r="SF85" s="36"/>
      <c r="SG85" s="36"/>
      <c r="SH85" s="36"/>
      <c r="SI85" s="36"/>
      <c r="SJ85" s="36"/>
      <c r="SK85" s="36"/>
      <c r="SL85" s="36"/>
      <c r="SM85" s="36"/>
      <c r="SN85" s="36"/>
      <c r="SO85" s="36"/>
      <c r="SP85" s="36"/>
      <c r="SQ85" s="36"/>
      <c r="SR85" s="36"/>
      <c r="SS85" s="36"/>
      <c r="ST85" s="36"/>
      <c r="SU85" s="36"/>
      <c r="SV85" s="36"/>
      <c r="SW85" s="36"/>
      <c r="SX85" s="36"/>
      <c r="SY85" s="36"/>
      <c r="SZ85" s="36"/>
      <c r="TA85" s="36"/>
      <c r="TB85" s="36"/>
      <c r="TC85" s="36"/>
      <c r="TD85" s="36"/>
      <c r="TE85" s="36"/>
      <c r="TF85" s="36"/>
      <c r="TG85" s="36"/>
      <c r="TH85" s="36"/>
      <c r="TI85" s="36"/>
    </row>
    <row r="86" spans="1:529" s="23" customFormat="1" ht="21.75" hidden="1" customHeight="1" x14ac:dyDescent="0.25">
      <c r="A86" s="43" t="s">
        <v>180</v>
      </c>
      <c r="B86" s="44" t="str">
        <f>'дод 9'!A46</f>
        <v>1150</v>
      </c>
      <c r="C86" s="44" t="str">
        <f>'дод 9'!B46</f>
        <v>0990</v>
      </c>
      <c r="D86" s="24" t="str">
        <f>'дод 9'!C46</f>
        <v>Методичне забезпечення діяльності закладів освіти</v>
      </c>
      <c r="E86" s="66">
        <f t="shared" si="28"/>
        <v>0</v>
      </c>
      <c r="F86" s="66"/>
      <c r="G86" s="66"/>
      <c r="H86" s="66"/>
      <c r="I86" s="66"/>
      <c r="J86" s="66">
        <f t="shared" si="30"/>
        <v>0</v>
      </c>
      <c r="K86" s="66"/>
      <c r="L86" s="66"/>
      <c r="M86" s="66"/>
      <c r="N86" s="66"/>
      <c r="O86" s="66"/>
      <c r="P86" s="66">
        <f t="shared" si="29"/>
        <v>0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</row>
    <row r="87" spans="1:529" s="23" customFormat="1" ht="16.5" customHeight="1" x14ac:dyDescent="0.25">
      <c r="A87" s="43" t="s">
        <v>334</v>
      </c>
      <c r="B87" s="44" t="str">
        <f>'дод 9'!A47</f>
        <v>1161</v>
      </c>
      <c r="C87" s="44" t="str">
        <f>'дод 9'!B47</f>
        <v>0990</v>
      </c>
      <c r="D87" s="24" t="str">
        <f>'дод 9'!C47</f>
        <v>Забезпечення діяльності інших закладів у сфері освіти</v>
      </c>
      <c r="E87" s="66">
        <f t="shared" si="28"/>
        <v>13641900</v>
      </c>
      <c r="F87" s="66">
        <v>13641900</v>
      </c>
      <c r="G87" s="66">
        <v>10211500</v>
      </c>
      <c r="H87" s="66">
        <v>611500</v>
      </c>
      <c r="I87" s="66"/>
      <c r="J87" s="66">
        <f t="shared" si="30"/>
        <v>100000</v>
      </c>
      <c r="K87" s="66">
        <v>100000</v>
      </c>
      <c r="L87" s="66"/>
      <c r="M87" s="66"/>
      <c r="N87" s="66"/>
      <c r="O87" s="66">
        <v>100000</v>
      </c>
      <c r="P87" s="66">
        <f t="shared" si="29"/>
        <v>13741900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</row>
    <row r="88" spans="1:529" s="23" customFormat="1" ht="20.25" customHeight="1" x14ac:dyDescent="0.25">
      <c r="A88" s="43" t="s">
        <v>335</v>
      </c>
      <c r="B88" s="44" t="str">
        <f>'дод 9'!A48</f>
        <v>1162</v>
      </c>
      <c r="C88" s="44" t="str">
        <f>'дод 9'!B48</f>
        <v>0990</v>
      </c>
      <c r="D88" s="24" t="str">
        <f>'дод 9'!C48</f>
        <v>Інші програми та заходи у сфері освіти</v>
      </c>
      <c r="E88" s="66">
        <f t="shared" si="28"/>
        <v>113000</v>
      </c>
      <c r="F88" s="66">
        <v>113000</v>
      </c>
      <c r="G88" s="66"/>
      <c r="H88" s="66"/>
      <c r="I88" s="66"/>
      <c r="J88" s="66">
        <f t="shared" si="30"/>
        <v>0</v>
      </c>
      <c r="K88" s="66"/>
      <c r="L88" s="66"/>
      <c r="M88" s="66"/>
      <c r="N88" s="66"/>
      <c r="O88" s="66"/>
      <c r="P88" s="66">
        <f t="shared" si="29"/>
        <v>113000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</row>
    <row r="89" spans="1:529" s="23" customFormat="1" ht="27" customHeight="1" x14ac:dyDescent="0.25">
      <c r="A89" s="43" t="s">
        <v>368</v>
      </c>
      <c r="B89" s="44">
        <v>1170</v>
      </c>
      <c r="C89" s="44" t="s">
        <v>63</v>
      </c>
      <c r="D89" s="108" t="s">
        <v>528</v>
      </c>
      <c r="E89" s="66">
        <f t="shared" si="28"/>
        <v>431850</v>
      </c>
      <c r="F89" s="66">
        <v>431850</v>
      </c>
      <c r="G89" s="66">
        <v>266200</v>
      </c>
      <c r="H89" s="66">
        <v>52650</v>
      </c>
      <c r="I89" s="66"/>
      <c r="J89" s="66">
        <f t="shared" si="30"/>
        <v>0</v>
      </c>
      <c r="K89" s="66"/>
      <c r="L89" s="66"/>
      <c r="M89" s="66"/>
      <c r="N89" s="66"/>
      <c r="O89" s="66"/>
      <c r="P89" s="66">
        <f t="shared" si="29"/>
        <v>431850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</row>
    <row r="90" spans="1:529" s="27" customFormat="1" ht="45" hidden="1" x14ac:dyDescent="0.25">
      <c r="A90" s="116"/>
      <c r="B90" s="117"/>
      <c r="C90" s="117"/>
      <c r="D90" s="114" t="s">
        <v>429</v>
      </c>
      <c r="E90" s="115">
        <f t="shared" si="28"/>
        <v>0</v>
      </c>
      <c r="F90" s="115"/>
      <c r="G90" s="115"/>
      <c r="H90" s="115"/>
      <c r="I90" s="115"/>
      <c r="J90" s="115">
        <f t="shared" si="30"/>
        <v>0</v>
      </c>
      <c r="K90" s="115"/>
      <c r="L90" s="115"/>
      <c r="M90" s="115"/>
      <c r="N90" s="115"/>
      <c r="O90" s="115"/>
      <c r="P90" s="115">
        <f t="shared" si="29"/>
        <v>0</v>
      </c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6"/>
      <c r="JD90" s="36"/>
      <c r="JE90" s="36"/>
      <c r="JF90" s="36"/>
      <c r="JG90" s="36"/>
      <c r="JH90" s="36"/>
      <c r="JI90" s="36"/>
      <c r="JJ90" s="36"/>
      <c r="JK90" s="36"/>
      <c r="JL90" s="36"/>
      <c r="JM90" s="36"/>
      <c r="JN90" s="36"/>
      <c r="JO90" s="36"/>
      <c r="JP90" s="36"/>
      <c r="JQ90" s="36"/>
      <c r="JR90" s="36"/>
      <c r="JS90" s="36"/>
      <c r="JT90" s="36"/>
      <c r="JU90" s="36"/>
      <c r="JV90" s="36"/>
      <c r="JW90" s="36"/>
      <c r="JX90" s="36"/>
      <c r="JY90" s="36"/>
      <c r="JZ90" s="36"/>
      <c r="KA90" s="36"/>
      <c r="KB90" s="36"/>
      <c r="KC90" s="36"/>
      <c r="KD90" s="36"/>
      <c r="KE90" s="36"/>
      <c r="KF90" s="36"/>
      <c r="KG90" s="36"/>
      <c r="KH90" s="36"/>
      <c r="KI90" s="36"/>
      <c r="KJ90" s="36"/>
      <c r="KK90" s="36"/>
      <c r="KL90" s="36"/>
      <c r="KM90" s="36"/>
      <c r="KN90" s="36"/>
      <c r="KO90" s="36"/>
      <c r="KP90" s="36"/>
      <c r="KQ90" s="36"/>
      <c r="KR90" s="36"/>
      <c r="KS90" s="36"/>
      <c r="KT90" s="36"/>
      <c r="KU90" s="36"/>
      <c r="KV90" s="36"/>
      <c r="KW90" s="36"/>
      <c r="KX90" s="36"/>
      <c r="KY90" s="36"/>
      <c r="KZ90" s="36"/>
      <c r="LA90" s="36"/>
      <c r="LB90" s="36"/>
      <c r="LC90" s="36"/>
      <c r="LD90" s="36"/>
      <c r="LE90" s="36"/>
      <c r="LF90" s="36"/>
      <c r="LG90" s="36"/>
      <c r="LH90" s="36"/>
      <c r="LI90" s="36"/>
      <c r="LJ90" s="36"/>
      <c r="LK90" s="36"/>
      <c r="LL90" s="36"/>
      <c r="LM90" s="36"/>
      <c r="LN90" s="36"/>
      <c r="LO90" s="36"/>
      <c r="LP90" s="36"/>
      <c r="LQ90" s="36"/>
      <c r="LR90" s="36"/>
      <c r="LS90" s="36"/>
      <c r="LT90" s="36"/>
      <c r="LU90" s="36"/>
      <c r="LV90" s="36"/>
      <c r="LW90" s="36"/>
      <c r="LX90" s="36"/>
      <c r="LY90" s="36"/>
      <c r="LZ90" s="36"/>
      <c r="MA90" s="36"/>
      <c r="MB90" s="36"/>
      <c r="MC90" s="36"/>
      <c r="MD90" s="36"/>
      <c r="ME90" s="36"/>
      <c r="MF90" s="36"/>
      <c r="MG90" s="36"/>
      <c r="MH90" s="36"/>
      <c r="MI90" s="36"/>
      <c r="MJ90" s="36"/>
      <c r="MK90" s="36"/>
      <c r="ML90" s="36"/>
      <c r="MM90" s="36"/>
      <c r="MN90" s="36"/>
      <c r="MO90" s="36"/>
      <c r="MP90" s="36"/>
      <c r="MQ90" s="36"/>
      <c r="MR90" s="36"/>
      <c r="MS90" s="36"/>
      <c r="MT90" s="36"/>
      <c r="MU90" s="36"/>
      <c r="MV90" s="36"/>
      <c r="MW90" s="36"/>
      <c r="MX90" s="36"/>
      <c r="MY90" s="36"/>
      <c r="MZ90" s="36"/>
      <c r="NA90" s="36"/>
      <c r="NB90" s="36"/>
      <c r="NC90" s="36"/>
      <c r="ND90" s="36"/>
      <c r="NE90" s="36"/>
      <c r="NF90" s="36"/>
      <c r="NG90" s="36"/>
      <c r="NH90" s="36"/>
      <c r="NI90" s="36"/>
      <c r="NJ90" s="36"/>
      <c r="NK90" s="36"/>
      <c r="NL90" s="36"/>
      <c r="NM90" s="36"/>
      <c r="NN90" s="36"/>
      <c r="NO90" s="36"/>
      <c r="NP90" s="36"/>
      <c r="NQ90" s="36"/>
      <c r="NR90" s="36"/>
      <c r="NS90" s="36"/>
      <c r="NT90" s="36"/>
      <c r="NU90" s="36"/>
      <c r="NV90" s="36"/>
      <c r="NW90" s="36"/>
      <c r="NX90" s="36"/>
      <c r="NY90" s="36"/>
      <c r="NZ90" s="36"/>
      <c r="OA90" s="36"/>
      <c r="OB90" s="36"/>
      <c r="OC90" s="36"/>
      <c r="OD90" s="36"/>
      <c r="OE90" s="36"/>
      <c r="OF90" s="36"/>
      <c r="OG90" s="36"/>
      <c r="OH90" s="36"/>
      <c r="OI90" s="36"/>
      <c r="OJ90" s="36"/>
      <c r="OK90" s="36"/>
      <c r="OL90" s="36"/>
      <c r="OM90" s="36"/>
      <c r="ON90" s="36"/>
      <c r="OO90" s="36"/>
      <c r="OP90" s="36"/>
      <c r="OQ90" s="36"/>
      <c r="OR90" s="36"/>
      <c r="OS90" s="36"/>
      <c r="OT90" s="36"/>
      <c r="OU90" s="36"/>
      <c r="OV90" s="36"/>
      <c r="OW90" s="36"/>
      <c r="OX90" s="36"/>
      <c r="OY90" s="36"/>
      <c r="OZ90" s="36"/>
      <c r="PA90" s="36"/>
      <c r="PB90" s="36"/>
      <c r="PC90" s="36"/>
      <c r="PD90" s="36"/>
      <c r="PE90" s="36"/>
      <c r="PF90" s="36"/>
      <c r="PG90" s="36"/>
      <c r="PH90" s="36"/>
      <c r="PI90" s="36"/>
      <c r="PJ90" s="36"/>
      <c r="PK90" s="36"/>
      <c r="PL90" s="36"/>
      <c r="PM90" s="36"/>
      <c r="PN90" s="36"/>
      <c r="PO90" s="36"/>
      <c r="PP90" s="36"/>
      <c r="PQ90" s="36"/>
      <c r="PR90" s="36"/>
      <c r="PS90" s="36"/>
      <c r="PT90" s="36"/>
      <c r="PU90" s="36"/>
      <c r="PV90" s="36"/>
      <c r="PW90" s="36"/>
      <c r="PX90" s="36"/>
      <c r="PY90" s="36"/>
      <c r="PZ90" s="36"/>
      <c r="QA90" s="36"/>
      <c r="QB90" s="36"/>
      <c r="QC90" s="36"/>
      <c r="QD90" s="36"/>
      <c r="QE90" s="36"/>
      <c r="QF90" s="36"/>
      <c r="QG90" s="36"/>
      <c r="QH90" s="36"/>
      <c r="QI90" s="36"/>
      <c r="QJ90" s="36"/>
      <c r="QK90" s="36"/>
      <c r="QL90" s="36"/>
      <c r="QM90" s="36"/>
      <c r="QN90" s="36"/>
      <c r="QO90" s="36"/>
      <c r="QP90" s="36"/>
      <c r="QQ90" s="36"/>
      <c r="QR90" s="36"/>
      <c r="QS90" s="36"/>
      <c r="QT90" s="36"/>
      <c r="QU90" s="36"/>
      <c r="QV90" s="36"/>
      <c r="QW90" s="36"/>
      <c r="QX90" s="36"/>
      <c r="QY90" s="36"/>
      <c r="QZ90" s="36"/>
      <c r="RA90" s="36"/>
      <c r="RB90" s="36"/>
      <c r="RC90" s="36"/>
      <c r="RD90" s="36"/>
      <c r="RE90" s="36"/>
      <c r="RF90" s="36"/>
      <c r="RG90" s="36"/>
      <c r="RH90" s="36"/>
      <c r="RI90" s="36"/>
      <c r="RJ90" s="36"/>
      <c r="RK90" s="36"/>
      <c r="RL90" s="36"/>
      <c r="RM90" s="36"/>
      <c r="RN90" s="36"/>
      <c r="RO90" s="36"/>
      <c r="RP90" s="36"/>
      <c r="RQ90" s="36"/>
      <c r="RR90" s="36"/>
      <c r="RS90" s="36"/>
      <c r="RT90" s="36"/>
      <c r="RU90" s="36"/>
      <c r="RV90" s="36"/>
      <c r="RW90" s="36"/>
      <c r="RX90" s="36"/>
      <c r="RY90" s="36"/>
      <c r="RZ90" s="36"/>
      <c r="SA90" s="36"/>
      <c r="SB90" s="36"/>
      <c r="SC90" s="36"/>
      <c r="SD90" s="36"/>
      <c r="SE90" s="36"/>
      <c r="SF90" s="36"/>
      <c r="SG90" s="36"/>
      <c r="SH90" s="36"/>
      <c r="SI90" s="36"/>
      <c r="SJ90" s="36"/>
      <c r="SK90" s="36"/>
      <c r="SL90" s="36"/>
      <c r="SM90" s="36"/>
      <c r="SN90" s="36"/>
      <c r="SO90" s="36"/>
      <c r="SP90" s="36"/>
      <c r="SQ90" s="36"/>
      <c r="SR90" s="36"/>
      <c r="SS90" s="36"/>
      <c r="ST90" s="36"/>
      <c r="SU90" s="36"/>
      <c r="SV90" s="36"/>
      <c r="SW90" s="36"/>
      <c r="SX90" s="36"/>
      <c r="SY90" s="36"/>
      <c r="SZ90" s="36"/>
      <c r="TA90" s="36"/>
      <c r="TB90" s="36"/>
      <c r="TC90" s="36"/>
      <c r="TD90" s="36"/>
      <c r="TE90" s="36"/>
      <c r="TF90" s="36"/>
      <c r="TG90" s="36"/>
      <c r="TH90" s="36"/>
      <c r="TI90" s="36"/>
    </row>
    <row r="91" spans="1:529" s="27" customFormat="1" ht="45" hidden="1" x14ac:dyDescent="0.25">
      <c r="A91" s="43" t="s">
        <v>482</v>
      </c>
      <c r="B91" s="44">
        <v>1180</v>
      </c>
      <c r="C91" s="43" t="s">
        <v>63</v>
      </c>
      <c r="D91" s="138" t="s">
        <v>481</v>
      </c>
      <c r="E91" s="66">
        <f t="shared" si="28"/>
        <v>0</v>
      </c>
      <c r="F91" s="115"/>
      <c r="G91" s="115"/>
      <c r="H91" s="115"/>
      <c r="I91" s="115"/>
      <c r="J91" s="66">
        <f t="shared" si="30"/>
        <v>0</v>
      </c>
      <c r="K91" s="66"/>
      <c r="L91" s="66"/>
      <c r="M91" s="66"/>
      <c r="N91" s="66"/>
      <c r="O91" s="66"/>
      <c r="P91" s="66">
        <f t="shared" si="29"/>
        <v>0</v>
      </c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/>
      <c r="LU91" s="36"/>
      <c r="LV91" s="36"/>
      <c r="LW91" s="36"/>
      <c r="LX91" s="36"/>
      <c r="LY91" s="36"/>
      <c r="LZ91" s="36"/>
      <c r="MA91" s="36"/>
      <c r="MB91" s="36"/>
      <c r="MC91" s="36"/>
      <c r="MD91" s="36"/>
      <c r="ME91" s="36"/>
      <c r="MF91" s="36"/>
      <c r="MG91" s="36"/>
      <c r="MH91" s="36"/>
      <c r="MI91" s="36"/>
      <c r="MJ91" s="36"/>
      <c r="MK91" s="36"/>
      <c r="ML91" s="36"/>
      <c r="MM91" s="36"/>
      <c r="MN91" s="36"/>
      <c r="MO91" s="36"/>
      <c r="MP91" s="36"/>
      <c r="MQ91" s="36"/>
      <c r="MR91" s="36"/>
      <c r="MS91" s="36"/>
      <c r="MT91" s="36"/>
      <c r="MU91" s="36"/>
      <c r="MV91" s="36"/>
      <c r="MW91" s="36"/>
      <c r="MX91" s="36"/>
      <c r="MY91" s="36"/>
      <c r="MZ91" s="36"/>
      <c r="NA91" s="36"/>
      <c r="NB91" s="36"/>
      <c r="NC91" s="36"/>
      <c r="ND91" s="36"/>
      <c r="NE91" s="36"/>
      <c r="NF91" s="36"/>
      <c r="NG91" s="36"/>
      <c r="NH91" s="36"/>
      <c r="NI91" s="36"/>
      <c r="NJ91" s="36"/>
      <c r="NK91" s="36"/>
      <c r="NL91" s="36"/>
      <c r="NM91" s="36"/>
      <c r="NN91" s="36"/>
      <c r="NO91" s="36"/>
      <c r="NP91" s="36"/>
      <c r="NQ91" s="36"/>
      <c r="NR91" s="36"/>
      <c r="NS91" s="36"/>
      <c r="NT91" s="36"/>
      <c r="NU91" s="36"/>
      <c r="NV91" s="36"/>
      <c r="NW91" s="36"/>
      <c r="NX91" s="36"/>
      <c r="NY91" s="36"/>
      <c r="NZ91" s="36"/>
      <c r="OA91" s="36"/>
      <c r="OB91" s="36"/>
      <c r="OC91" s="36"/>
      <c r="OD91" s="36"/>
      <c r="OE91" s="36"/>
      <c r="OF91" s="36"/>
      <c r="OG91" s="36"/>
      <c r="OH91" s="36"/>
      <c r="OI91" s="36"/>
      <c r="OJ91" s="36"/>
      <c r="OK91" s="36"/>
      <c r="OL91" s="36"/>
      <c r="OM91" s="36"/>
      <c r="ON91" s="36"/>
      <c r="OO91" s="36"/>
      <c r="OP91" s="36"/>
      <c r="OQ91" s="36"/>
      <c r="OR91" s="36"/>
      <c r="OS91" s="36"/>
      <c r="OT91" s="36"/>
      <c r="OU91" s="36"/>
      <c r="OV91" s="36"/>
      <c r="OW91" s="36"/>
      <c r="OX91" s="36"/>
      <c r="OY91" s="36"/>
      <c r="OZ91" s="36"/>
      <c r="PA91" s="36"/>
      <c r="PB91" s="36"/>
      <c r="PC91" s="36"/>
      <c r="PD91" s="36"/>
      <c r="PE91" s="36"/>
      <c r="PF91" s="36"/>
      <c r="PG91" s="36"/>
      <c r="PH91" s="36"/>
      <c r="PI91" s="36"/>
      <c r="PJ91" s="36"/>
      <c r="PK91" s="36"/>
      <c r="PL91" s="36"/>
      <c r="PM91" s="36"/>
      <c r="PN91" s="36"/>
      <c r="PO91" s="36"/>
      <c r="PP91" s="36"/>
      <c r="PQ91" s="36"/>
      <c r="PR91" s="36"/>
      <c r="PS91" s="36"/>
      <c r="PT91" s="36"/>
      <c r="PU91" s="36"/>
      <c r="PV91" s="36"/>
      <c r="PW91" s="36"/>
      <c r="PX91" s="36"/>
      <c r="PY91" s="36"/>
      <c r="PZ91" s="36"/>
      <c r="QA91" s="36"/>
      <c r="QB91" s="36"/>
      <c r="QC91" s="36"/>
      <c r="QD91" s="36"/>
      <c r="QE91" s="36"/>
      <c r="QF91" s="36"/>
      <c r="QG91" s="36"/>
      <c r="QH91" s="36"/>
      <c r="QI91" s="36"/>
      <c r="QJ91" s="36"/>
      <c r="QK91" s="36"/>
      <c r="QL91" s="36"/>
      <c r="QM91" s="36"/>
      <c r="QN91" s="36"/>
      <c r="QO91" s="36"/>
      <c r="QP91" s="36"/>
      <c r="QQ91" s="36"/>
      <c r="QR91" s="36"/>
      <c r="QS91" s="36"/>
      <c r="QT91" s="36"/>
      <c r="QU91" s="36"/>
      <c r="QV91" s="36"/>
      <c r="QW91" s="36"/>
      <c r="QX91" s="36"/>
      <c r="QY91" s="36"/>
      <c r="QZ91" s="36"/>
      <c r="RA91" s="36"/>
      <c r="RB91" s="36"/>
      <c r="RC91" s="36"/>
      <c r="RD91" s="36"/>
      <c r="RE91" s="36"/>
      <c r="RF91" s="36"/>
      <c r="RG91" s="36"/>
      <c r="RH91" s="36"/>
      <c r="RI91" s="36"/>
      <c r="RJ91" s="36"/>
      <c r="RK91" s="36"/>
      <c r="RL91" s="36"/>
      <c r="RM91" s="36"/>
      <c r="RN91" s="36"/>
      <c r="RO91" s="36"/>
      <c r="RP91" s="36"/>
      <c r="RQ91" s="36"/>
      <c r="RR91" s="36"/>
      <c r="RS91" s="36"/>
      <c r="RT91" s="36"/>
      <c r="RU91" s="36"/>
      <c r="RV91" s="36"/>
      <c r="RW91" s="36"/>
      <c r="RX91" s="36"/>
      <c r="RY91" s="36"/>
      <c r="RZ91" s="36"/>
      <c r="SA91" s="36"/>
      <c r="SB91" s="36"/>
      <c r="SC91" s="36"/>
      <c r="SD91" s="36"/>
      <c r="SE91" s="36"/>
      <c r="SF91" s="36"/>
      <c r="SG91" s="36"/>
      <c r="SH91" s="36"/>
      <c r="SI91" s="36"/>
      <c r="SJ91" s="36"/>
      <c r="SK91" s="36"/>
      <c r="SL91" s="36"/>
      <c r="SM91" s="36"/>
      <c r="SN91" s="36"/>
      <c r="SO91" s="36"/>
      <c r="SP91" s="36"/>
      <c r="SQ91" s="36"/>
      <c r="SR91" s="36"/>
      <c r="SS91" s="36"/>
      <c r="ST91" s="36"/>
      <c r="SU91" s="36"/>
      <c r="SV91" s="36"/>
      <c r="SW91" s="36"/>
      <c r="SX91" s="36"/>
      <c r="SY91" s="36"/>
      <c r="SZ91" s="36"/>
      <c r="TA91" s="36"/>
      <c r="TB91" s="36"/>
      <c r="TC91" s="36"/>
      <c r="TD91" s="36"/>
      <c r="TE91" s="36"/>
      <c r="TF91" s="36"/>
      <c r="TG91" s="36"/>
      <c r="TH91" s="36"/>
      <c r="TI91" s="36"/>
    </row>
    <row r="92" spans="1:529" s="27" customFormat="1" ht="47.25" hidden="1" customHeight="1" x14ac:dyDescent="0.25">
      <c r="A92" s="116"/>
      <c r="B92" s="117"/>
      <c r="C92" s="43"/>
      <c r="D92" s="140" t="s">
        <v>490</v>
      </c>
      <c r="E92" s="115">
        <f t="shared" si="28"/>
        <v>0</v>
      </c>
      <c r="F92" s="115"/>
      <c r="G92" s="115"/>
      <c r="H92" s="115"/>
      <c r="I92" s="115"/>
      <c r="J92" s="115">
        <f t="shared" si="30"/>
        <v>0</v>
      </c>
      <c r="K92" s="115"/>
      <c r="L92" s="115"/>
      <c r="M92" s="115"/>
      <c r="N92" s="115"/>
      <c r="O92" s="115"/>
      <c r="P92" s="115">
        <f t="shared" si="29"/>
        <v>0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  <c r="TF92" s="36"/>
      <c r="TG92" s="36"/>
      <c r="TH92" s="36"/>
      <c r="TI92" s="36"/>
    </row>
    <row r="93" spans="1:529" s="23" customFormat="1" ht="64.5" customHeight="1" x14ac:dyDescent="0.25">
      <c r="A93" s="43" t="s">
        <v>181</v>
      </c>
      <c r="B93" s="44" t="str">
        <f>'дод 9'!A93</f>
        <v>3140</v>
      </c>
      <c r="C93" s="44" t="str">
        <f>'дод 9'!B93</f>
        <v>1040</v>
      </c>
      <c r="D93" s="24" t="str">
        <f>'дод 9'!C93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93" s="66">
        <f t="shared" si="28"/>
        <v>3500000</v>
      </c>
      <c r="F93" s="66">
        <v>3500000</v>
      </c>
      <c r="G93" s="66"/>
      <c r="H93" s="66"/>
      <c r="I93" s="66"/>
      <c r="J93" s="66">
        <f t="shared" si="30"/>
        <v>0</v>
      </c>
      <c r="K93" s="66"/>
      <c r="L93" s="66"/>
      <c r="M93" s="66"/>
      <c r="N93" s="66"/>
      <c r="O93" s="66"/>
      <c r="P93" s="66">
        <f t="shared" si="29"/>
        <v>3500000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</row>
    <row r="94" spans="1:529" s="23" customFormat="1" ht="31.5" customHeight="1" x14ac:dyDescent="0.25">
      <c r="A94" s="43" t="s">
        <v>348</v>
      </c>
      <c r="B94" s="44" t="str">
        <f>'дод 9'!A109</f>
        <v>3242</v>
      </c>
      <c r="C94" s="44" t="str">
        <f>'дод 9'!B109</f>
        <v>1090</v>
      </c>
      <c r="D94" s="24" t="s">
        <v>464</v>
      </c>
      <c r="E94" s="66">
        <f t="shared" si="28"/>
        <v>54300</v>
      </c>
      <c r="F94" s="66">
        <v>54300</v>
      </c>
      <c r="G94" s="66"/>
      <c r="H94" s="66"/>
      <c r="I94" s="66"/>
      <c r="J94" s="66">
        <f t="shared" si="30"/>
        <v>0</v>
      </c>
      <c r="K94" s="66"/>
      <c r="L94" s="66"/>
      <c r="M94" s="66"/>
      <c r="N94" s="66"/>
      <c r="O94" s="66"/>
      <c r="P94" s="66">
        <f t="shared" si="29"/>
        <v>54300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</row>
    <row r="95" spans="1:529" s="23" customFormat="1" ht="33" customHeight="1" x14ac:dyDescent="0.25">
      <c r="A95" s="43" t="s">
        <v>182</v>
      </c>
      <c r="B95" s="44" t="str">
        <f>'дод 9'!A119</f>
        <v>5031</v>
      </c>
      <c r="C95" s="44" t="str">
        <f>'дод 9'!B119</f>
        <v>0810</v>
      </c>
      <c r="D95" s="24" t="str">
        <f>'дод 9'!C119</f>
        <v>Утримання та навчально-тренувальна робота комунальних дитячо-юнацьких спортивних шкіл</v>
      </c>
      <c r="E95" s="66">
        <f t="shared" si="28"/>
        <v>8590600</v>
      </c>
      <c r="F95" s="66">
        <v>8590600</v>
      </c>
      <c r="G95" s="66">
        <v>6510800</v>
      </c>
      <c r="H95" s="66">
        <v>192500</v>
      </c>
      <c r="I95" s="66"/>
      <c r="J95" s="66">
        <f t="shared" si="30"/>
        <v>0</v>
      </c>
      <c r="K95" s="66"/>
      <c r="L95" s="66"/>
      <c r="M95" s="66"/>
      <c r="N95" s="66"/>
      <c r="O95" s="66"/>
      <c r="P95" s="66">
        <f t="shared" si="29"/>
        <v>8590600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</row>
    <row r="96" spans="1:529" s="23" customFormat="1" ht="25.5" customHeight="1" x14ac:dyDescent="0.25">
      <c r="A96" s="43" t="s">
        <v>424</v>
      </c>
      <c r="B96" s="44">
        <v>7321</v>
      </c>
      <c r="C96" s="44" t="str">
        <f>'дод 9'!B144</f>
        <v>0443</v>
      </c>
      <c r="D96" s="24" t="str">
        <f>'дод 9'!C144</f>
        <v>Будівництво освітніх установ та закладів</v>
      </c>
      <c r="E96" s="66">
        <f t="shared" si="28"/>
        <v>0</v>
      </c>
      <c r="F96" s="66"/>
      <c r="G96" s="66"/>
      <c r="H96" s="66"/>
      <c r="I96" s="66"/>
      <c r="J96" s="66">
        <f t="shared" si="30"/>
        <v>19060000</v>
      </c>
      <c r="K96" s="66">
        <v>19060000</v>
      </c>
      <c r="L96" s="66"/>
      <c r="M96" s="66"/>
      <c r="N96" s="66"/>
      <c r="O96" s="66">
        <v>19060000</v>
      </c>
      <c r="P96" s="66">
        <f t="shared" si="29"/>
        <v>19060000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</row>
    <row r="97" spans="1:529" s="23" customFormat="1" ht="48" hidden="1" customHeight="1" x14ac:dyDescent="0.25">
      <c r="A97" s="43" t="s">
        <v>406</v>
      </c>
      <c r="B97" s="44">
        <v>7363</v>
      </c>
      <c r="C97" s="91" t="s">
        <v>88</v>
      </c>
      <c r="D97" s="24" t="s">
        <v>443</v>
      </c>
      <c r="E97" s="66">
        <f t="shared" si="28"/>
        <v>0</v>
      </c>
      <c r="F97" s="66"/>
      <c r="G97" s="66"/>
      <c r="H97" s="66"/>
      <c r="I97" s="66"/>
      <c r="J97" s="66">
        <f t="shared" si="30"/>
        <v>0</v>
      </c>
      <c r="K97" s="66"/>
      <c r="L97" s="66"/>
      <c r="M97" s="66"/>
      <c r="N97" s="66"/>
      <c r="O97" s="66"/>
      <c r="P97" s="66">
        <f t="shared" si="29"/>
        <v>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</row>
    <row r="98" spans="1:529" s="27" customFormat="1" ht="45" hidden="1" x14ac:dyDescent="0.25">
      <c r="A98" s="116"/>
      <c r="B98" s="117"/>
      <c r="C98" s="117"/>
      <c r="D98" s="114" t="s">
        <v>433</v>
      </c>
      <c r="E98" s="115">
        <f t="shared" si="28"/>
        <v>0</v>
      </c>
      <c r="F98" s="115"/>
      <c r="G98" s="115"/>
      <c r="H98" s="115"/>
      <c r="I98" s="115"/>
      <c r="J98" s="115">
        <f t="shared" si="30"/>
        <v>0</v>
      </c>
      <c r="K98" s="115"/>
      <c r="L98" s="115"/>
      <c r="M98" s="115"/>
      <c r="N98" s="115"/>
      <c r="O98" s="115"/>
      <c r="P98" s="115">
        <f t="shared" si="29"/>
        <v>0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  <c r="IW98" s="36"/>
      <c r="IX98" s="36"/>
      <c r="IY98" s="36"/>
      <c r="IZ98" s="36"/>
      <c r="JA98" s="36"/>
      <c r="JB98" s="36"/>
      <c r="JC98" s="36"/>
      <c r="JD98" s="36"/>
      <c r="JE98" s="36"/>
      <c r="JF98" s="36"/>
      <c r="JG98" s="36"/>
      <c r="JH98" s="36"/>
      <c r="JI98" s="36"/>
      <c r="JJ98" s="36"/>
      <c r="JK98" s="36"/>
      <c r="JL98" s="36"/>
      <c r="JM98" s="36"/>
      <c r="JN98" s="36"/>
      <c r="JO98" s="36"/>
      <c r="JP98" s="36"/>
      <c r="JQ98" s="36"/>
      <c r="JR98" s="36"/>
      <c r="JS98" s="36"/>
      <c r="JT98" s="36"/>
      <c r="JU98" s="36"/>
      <c r="JV98" s="36"/>
      <c r="JW98" s="36"/>
      <c r="JX98" s="36"/>
      <c r="JY98" s="36"/>
      <c r="JZ98" s="36"/>
      <c r="KA98" s="36"/>
      <c r="KB98" s="36"/>
      <c r="KC98" s="36"/>
      <c r="KD98" s="36"/>
      <c r="KE98" s="36"/>
      <c r="KF98" s="36"/>
      <c r="KG98" s="36"/>
      <c r="KH98" s="36"/>
      <c r="KI98" s="36"/>
      <c r="KJ98" s="36"/>
      <c r="KK98" s="36"/>
      <c r="KL98" s="36"/>
      <c r="KM98" s="36"/>
      <c r="KN98" s="36"/>
      <c r="KO98" s="36"/>
      <c r="KP98" s="36"/>
      <c r="KQ98" s="36"/>
      <c r="KR98" s="36"/>
      <c r="KS98" s="36"/>
      <c r="KT98" s="36"/>
      <c r="KU98" s="36"/>
      <c r="KV98" s="36"/>
      <c r="KW98" s="36"/>
      <c r="KX98" s="36"/>
      <c r="KY98" s="36"/>
      <c r="KZ98" s="36"/>
      <c r="LA98" s="36"/>
      <c r="LB98" s="36"/>
      <c r="LC98" s="36"/>
      <c r="LD98" s="36"/>
      <c r="LE98" s="36"/>
      <c r="LF98" s="36"/>
      <c r="LG98" s="36"/>
      <c r="LH98" s="36"/>
      <c r="LI98" s="36"/>
      <c r="LJ98" s="36"/>
      <c r="LK98" s="36"/>
      <c r="LL98" s="36"/>
      <c r="LM98" s="36"/>
      <c r="LN98" s="36"/>
      <c r="LO98" s="36"/>
      <c r="LP98" s="36"/>
      <c r="LQ98" s="36"/>
      <c r="LR98" s="36"/>
      <c r="LS98" s="36"/>
      <c r="LT98" s="36"/>
      <c r="LU98" s="36"/>
      <c r="LV98" s="36"/>
      <c r="LW98" s="36"/>
      <c r="LX98" s="36"/>
      <c r="LY98" s="36"/>
      <c r="LZ98" s="36"/>
      <c r="MA98" s="36"/>
      <c r="MB98" s="36"/>
      <c r="MC98" s="36"/>
      <c r="MD98" s="36"/>
      <c r="ME98" s="36"/>
      <c r="MF98" s="36"/>
      <c r="MG98" s="36"/>
      <c r="MH98" s="36"/>
      <c r="MI98" s="36"/>
      <c r="MJ98" s="36"/>
      <c r="MK98" s="36"/>
      <c r="ML98" s="36"/>
      <c r="MM98" s="36"/>
      <c r="MN98" s="36"/>
      <c r="MO98" s="36"/>
      <c r="MP98" s="36"/>
      <c r="MQ98" s="36"/>
      <c r="MR98" s="36"/>
      <c r="MS98" s="36"/>
      <c r="MT98" s="36"/>
      <c r="MU98" s="36"/>
      <c r="MV98" s="36"/>
      <c r="MW98" s="36"/>
      <c r="MX98" s="36"/>
      <c r="MY98" s="36"/>
      <c r="MZ98" s="36"/>
      <c r="NA98" s="36"/>
      <c r="NB98" s="36"/>
      <c r="NC98" s="36"/>
      <c r="ND98" s="36"/>
      <c r="NE98" s="36"/>
      <c r="NF98" s="36"/>
      <c r="NG98" s="36"/>
      <c r="NH98" s="36"/>
      <c r="NI98" s="36"/>
      <c r="NJ98" s="36"/>
      <c r="NK98" s="36"/>
      <c r="NL98" s="36"/>
      <c r="NM98" s="36"/>
      <c r="NN98" s="36"/>
      <c r="NO98" s="36"/>
      <c r="NP98" s="36"/>
      <c r="NQ98" s="36"/>
      <c r="NR98" s="36"/>
      <c r="NS98" s="36"/>
      <c r="NT98" s="36"/>
      <c r="NU98" s="36"/>
      <c r="NV98" s="36"/>
      <c r="NW98" s="36"/>
      <c r="NX98" s="36"/>
      <c r="NY98" s="36"/>
      <c r="NZ98" s="36"/>
      <c r="OA98" s="36"/>
      <c r="OB98" s="36"/>
      <c r="OC98" s="36"/>
      <c r="OD98" s="36"/>
      <c r="OE98" s="36"/>
      <c r="OF98" s="36"/>
      <c r="OG98" s="36"/>
      <c r="OH98" s="36"/>
      <c r="OI98" s="36"/>
      <c r="OJ98" s="36"/>
      <c r="OK98" s="36"/>
      <c r="OL98" s="36"/>
      <c r="OM98" s="36"/>
      <c r="ON98" s="36"/>
      <c r="OO98" s="36"/>
      <c r="OP98" s="36"/>
      <c r="OQ98" s="36"/>
      <c r="OR98" s="36"/>
      <c r="OS98" s="36"/>
      <c r="OT98" s="36"/>
      <c r="OU98" s="36"/>
      <c r="OV98" s="36"/>
      <c r="OW98" s="36"/>
      <c r="OX98" s="36"/>
      <c r="OY98" s="36"/>
      <c r="OZ98" s="36"/>
      <c r="PA98" s="36"/>
      <c r="PB98" s="36"/>
      <c r="PC98" s="36"/>
      <c r="PD98" s="36"/>
      <c r="PE98" s="36"/>
      <c r="PF98" s="36"/>
      <c r="PG98" s="36"/>
      <c r="PH98" s="36"/>
      <c r="PI98" s="36"/>
      <c r="PJ98" s="36"/>
      <c r="PK98" s="36"/>
      <c r="PL98" s="36"/>
      <c r="PM98" s="36"/>
      <c r="PN98" s="36"/>
      <c r="PO98" s="36"/>
      <c r="PP98" s="36"/>
      <c r="PQ98" s="36"/>
      <c r="PR98" s="36"/>
      <c r="PS98" s="36"/>
      <c r="PT98" s="36"/>
      <c r="PU98" s="36"/>
      <c r="PV98" s="36"/>
      <c r="PW98" s="36"/>
      <c r="PX98" s="36"/>
      <c r="PY98" s="36"/>
      <c r="PZ98" s="36"/>
      <c r="QA98" s="36"/>
      <c r="QB98" s="36"/>
      <c r="QC98" s="36"/>
      <c r="QD98" s="36"/>
      <c r="QE98" s="36"/>
      <c r="QF98" s="36"/>
      <c r="QG98" s="36"/>
      <c r="QH98" s="36"/>
      <c r="QI98" s="36"/>
      <c r="QJ98" s="36"/>
      <c r="QK98" s="36"/>
      <c r="QL98" s="36"/>
      <c r="QM98" s="36"/>
      <c r="QN98" s="36"/>
      <c r="QO98" s="36"/>
      <c r="QP98" s="36"/>
      <c r="QQ98" s="36"/>
      <c r="QR98" s="36"/>
      <c r="QS98" s="36"/>
      <c r="QT98" s="36"/>
      <c r="QU98" s="36"/>
      <c r="QV98" s="36"/>
      <c r="QW98" s="36"/>
      <c r="QX98" s="36"/>
      <c r="QY98" s="36"/>
      <c r="QZ98" s="36"/>
      <c r="RA98" s="36"/>
      <c r="RB98" s="36"/>
      <c r="RC98" s="36"/>
      <c r="RD98" s="36"/>
      <c r="RE98" s="36"/>
      <c r="RF98" s="36"/>
      <c r="RG98" s="36"/>
      <c r="RH98" s="36"/>
      <c r="RI98" s="36"/>
      <c r="RJ98" s="36"/>
      <c r="RK98" s="36"/>
      <c r="RL98" s="36"/>
      <c r="RM98" s="36"/>
      <c r="RN98" s="36"/>
      <c r="RO98" s="36"/>
      <c r="RP98" s="36"/>
      <c r="RQ98" s="36"/>
      <c r="RR98" s="36"/>
      <c r="RS98" s="36"/>
      <c r="RT98" s="36"/>
      <c r="RU98" s="36"/>
      <c r="RV98" s="36"/>
      <c r="RW98" s="36"/>
      <c r="RX98" s="36"/>
      <c r="RY98" s="36"/>
      <c r="RZ98" s="36"/>
      <c r="SA98" s="36"/>
      <c r="SB98" s="36"/>
      <c r="SC98" s="36"/>
      <c r="SD98" s="36"/>
      <c r="SE98" s="36"/>
      <c r="SF98" s="36"/>
      <c r="SG98" s="36"/>
      <c r="SH98" s="36"/>
      <c r="SI98" s="36"/>
      <c r="SJ98" s="36"/>
      <c r="SK98" s="36"/>
      <c r="SL98" s="36"/>
      <c r="SM98" s="36"/>
      <c r="SN98" s="36"/>
      <c r="SO98" s="36"/>
      <c r="SP98" s="36"/>
      <c r="SQ98" s="36"/>
      <c r="SR98" s="36"/>
      <c r="SS98" s="36"/>
      <c r="ST98" s="36"/>
      <c r="SU98" s="36"/>
      <c r="SV98" s="36"/>
      <c r="SW98" s="36"/>
      <c r="SX98" s="36"/>
      <c r="SY98" s="36"/>
      <c r="SZ98" s="36"/>
      <c r="TA98" s="36"/>
      <c r="TB98" s="36"/>
      <c r="TC98" s="36"/>
      <c r="TD98" s="36"/>
      <c r="TE98" s="36"/>
      <c r="TF98" s="36"/>
      <c r="TG98" s="36"/>
      <c r="TH98" s="36"/>
      <c r="TI98" s="36"/>
    </row>
    <row r="99" spans="1:529" s="23" customFormat="1" ht="25.5" customHeight="1" x14ac:dyDescent="0.25">
      <c r="A99" s="43" t="s">
        <v>183</v>
      </c>
      <c r="B99" s="44" t="str">
        <f>'дод 9'!A172</f>
        <v>7640</v>
      </c>
      <c r="C99" s="44" t="str">
        <f>'дод 9'!B172</f>
        <v>0470</v>
      </c>
      <c r="D99" s="24" t="s">
        <v>479</v>
      </c>
      <c r="E99" s="66">
        <f t="shared" si="28"/>
        <v>551000</v>
      </c>
      <c r="F99" s="66">
        <v>551000</v>
      </c>
      <c r="G99" s="66"/>
      <c r="H99" s="66"/>
      <c r="I99" s="66"/>
      <c r="J99" s="66">
        <f t="shared" si="30"/>
        <v>11940000</v>
      </c>
      <c r="K99" s="66">
        <v>11940000</v>
      </c>
      <c r="L99" s="66"/>
      <c r="M99" s="66"/>
      <c r="N99" s="66"/>
      <c r="O99" s="66">
        <v>11940000</v>
      </c>
      <c r="P99" s="66">
        <f t="shared" si="29"/>
        <v>12491000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</row>
    <row r="100" spans="1:529" s="23" customFormat="1" ht="20.25" customHeight="1" x14ac:dyDescent="0.25">
      <c r="A100" s="43" t="s">
        <v>184</v>
      </c>
      <c r="B100" s="44" t="str">
        <f>'дод 9'!A194</f>
        <v>8340</v>
      </c>
      <c r="C100" s="44" t="str">
        <f>'дод 9'!B194</f>
        <v>0540</v>
      </c>
      <c r="D100" s="24" t="str">
        <f>'дод 9'!C194</f>
        <v>Природоохоронні заходи за рахунок цільових фондів</v>
      </c>
      <c r="E100" s="66">
        <f t="shared" si="28"/>
        <v>0</v>
      </c>
      <c r="F100" s="66"/>
      <c r="G100" s="66"/>
      <c r="H100" s="66"/>
      <c r="I100" s="66"/>
      <c r="J100" s="66">
        <f t="shared" si="30"/>
        <v>625000</v>
      </c>
      <c r="K100" s="66"/>
      <c r="L100" s="66">
        <v>595000</v>
      </c>
      <c r="M100" s="66"/>
      <c r="N100" s="66"/>
      <c r="O100" s="66">
        <v>30000</v>
      </c>
      <c r="P100" s="66">
        <f t="shared" si="29"/>
        <v>625000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</row>
    <row r="101" spans="1:529" s="23" customFormat="1" ht="46.5" hidden="1" customHeight="1" x14ac:dyDescent="0.25">
      <c r="A101" s="43" t="s">
        <v>472</v>
      </c>
      <c r="B101" s="44">
        <v>9310</v>
      </c>
      <c r="C101" s="43" t="s">
        <v>48</v>
      </c>
      <c r="D101" s="24" t="s">
        <v>477</v>
      </c>
      <c r="E101" s="66">
        <f t="shared" ref="E101" si="36">F101+I101</f>
        <v>0</v>
      </c>
      <c r="F101" s="66"/>
      <c r="G101" s="66"/>
      <c r="H101" s="66"/>
      <c r="I101" s="66"/>
      <c r="J101" s="66">
        <f t="shared" ref="J101" si="37">L101+O101</f>
        <v>0</v>
      </c>
      <c r="K101" s="66"/>
      <c r="L101" s="66"/>
      <c r="M101" s="66"/>
      <c r="N101" s="66"/>
      <c r="O101" s="66"/>
      <c r="P101" s="66">
        <f t="shared" si="29"/>
        <v>0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</row>
    <row r="102" spans="1:529" s="27" customFormat="1" ht="30" hidden="1" customHeight="1" x14ac:dyDescent="0.25">
      <c r="A102" s="116"/>
      <c r="B102" s="117"/>
      <c r="C102" s="117"/>
      <c r="D102" s="114" t="s">
        <v>434</v>
      </c>
      <c r="E102" s="115">
        <f t="shared" ref="E102" si="38">F102+I102</f>
        <v>0</v>
      </c>
      <c r="F102" s="115"/>
      <c r="G102" s="115"/>
      <c r="H102" s="115"/>
      <c r="I102" s="115"/>
      <c r="J102" s="115">
        <f t="shared" ref="J102" si="39">L102+O102</f>
        <v>0</v>
      </c>
      <c r="K102" s="115"/>
      <c r="L102" s="115"/>
      <c r="M102" s="115"/>
      <c r="N102" s="115"/>
      <c r="O102" s="115"/>
      <c r="P102" s="115">
        <f t="shared" ref="P102" si="40">E102+J102</f>
        <v>0</v>
      </c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  <c r="JD102" s="36"/>
      <c r="JE102" s="36"/>
      <c r="JF102" s="36"/>
      <c r="JG102" s="36"/>
      <c r="JH102" s="36"/>
      <c r="JI102" s="36"/>
      <c r="JJ102" s="36"/>
      <c r="JK102" s="36"/>
      <c r="JL102" s="36"/>
      <c r="JM102" s="36"/>
      <c r="JN102" s="36"/>
      <c r="JO102" s="36"/>
      <c r="JP102" s="36"/>
      <c r="JQ102" s="36"/>
      <c r="JR102" s="36"/>
      <c r="JS102" s="36"/>
      <c r="JT102" s="36"/>
      <c r="JU102" s="36"/>
      <c r="JV102" s="36"/>
      <c r="JW102" s="36"/>
      <c r="JX102" s="36"/>
      <c r="JY102" s="36"/>
      <c r="JZ102" s="36"/>
      <c r="KA102" s="36"/>
      <c r="KB102" s="36"/>
      <c r="KC102" s="36"/>
      <c r="KD102" s="36"/>
      <c r="KE102" s="36"/>
      <c r="KF102" s="36"/>
      <c r="KG102" s="36"/>
      <c r="KH102" s="36"/>
      <c r="KI102" s="36"/>
      <c r="KJ102" s="36"/>
      <c r="KK102" s="36"/>
      <c r="KL102" s="36"/>
      <c r="KM102" s="36"/>
      <c r="KN102" s="36"/>
      <c r="KO102" s="36"/>
      <c r="KP102" s="36"/>
      <c r="KQ102" s="36"/>
      <c r="KR102" s="36"/>
      <c r="KS102" s="36"/>
      <c r="KT102" s="36"/>
      <c r="KU102" s="36"/>
      <c r="KV102" s="36"/>
      <c r="KW102" s="36"/>
      <c r="KX102" s="36"/>
      <c r="KY102" s="36"/>
      <c r="KZ102" s="36"/>
      <c r="LA102" s="36"/>
      <c r="LB102" s="36"/>
      <c r="LC102" s="36"/>
      <c r="LD102" s="36"/>
      <c r="LE102" s="36"/>
      <c r="LF102" s="36"/>
      <c r="LG102" s="36"/>
      <c r="LH102" s="36"/>
      <c r="LI102" s="36"/>
      <c r="LJ102" s="36"/>
      <c r="LK102" s="36"/>
      <c r="LL102" s="36"/>
      <c r="LM102" s="36"/>
      <c r="LN102" s="36"/>
      <c r="LO102" s="36"/>
      <c r="LP102" s="36"/>
      <c r="LQ102" s="36"/>
      <c r="LR102" s="36"/>
      <c r="LS102" s="36"/>
      <c r="LT102" s="36"/>
      <c r="LU102" s="36"/>
      <c r="LV102" s="36"/>
      <c r="LW102" s="36"/>
      <c r="LX102" s="36"/>
      <c r="LY102" s="36"/>
      <c r="LZ102" s="36"/>
      <c r="MA102" s="36"/>
      <c r="MB102" s="36"/>
      <c r="MC102" s="36"/>
      <c r="MD102" s="36"/>
      <c r="ME102" s="36"/>
      <c r="MF102" s="36"/>
      <c r="MG102" s="36"/>
      <c r="MH102" s="36"/>
      <c r="MI102" s="36"/>
      <c r="MJ102" s="36"/>
      <c r="MK102" s="36"/>
      <c r="ML102" s="36"/>
      <c r="MM102" s="36"/>
      <c r="MN102" s="36"/>
      <c r="MO102" s="36"/>
      <c r="MP102" s="36"/>
      <c r="MQ102" s="36"/>
      <c r="MR102" s="36"/>
      <c r="MS102" s="36"/>
      <c r="MT102" s="36"/>
      <c r="MU102" s="36"/>
      <c r="MV102" s="36"/>
      <c r="MW102" s="36"/>
      <c r="MX102" s="36"/>
      <c r="MY102" s="36"/>
      <c r="MZ102" s="36"/>
      <c r="NA102" s="36"/>
      <c r="NB102" s="36"/>
      <c r="NC102" s="36"/>
      <c r="ND102" s="36"/>
      <c r="NE102" s="36"/>
      <c r="NF102" s="36"/>
      <c r="NG102" s="36"/>
      <c r="NH102" s="36"/>
      <c r="NI102" s="36"/>
      <c r="NJ102" s="36"/>
      <c r="NK102" s="36"/>
      <c r="NL102" s="36"/>
      <c r="NM102" s="36"/>
      <c r="NN102" s="36"/>
      <c r="NO102" s="36"/>
      <c r="NP102" s="36"/>
      <c r="NQ102" s="36"/>
      <c r="NR102" s="36"/>
      <c r="NS102" s="36"/>
      <c r="NT102" s="36"/>
      <c r="NU102" s="36"/>
      <c r="NV102" s="36"/>
      <c r="NW102" s="36"/>
      <c r="NX102" s="36"/>
      <c r="NY102" s="36"/>
      <c r="NZ102" s="36"/>
      <c r="OA102" s="36"/>
      <c r="OB102" s="36"/>
      <c r="OC102" s="36"/>
      <c r="OD102" s="36"/>
      <c r="OE102" s="36"/>
      <c r="OF102" s="36"/>
      <c r="OG102" s="36"/>
      <c r="OH102" s="36"/>
      <c r="OI102" s="36"/>
      <c r="OJ102" s="36"/>
      <c r="OK102" s="36"/>
      <c r="OL102" s="36"/>
      <c r="OM102" s="36"/>
      <c r="ON102" s="36"/>
      <c r="OO102" s="36"/>
      <c r="OP102" s="36"/>
      <c r="OQ102" s="36"/>
      <c r="OR102" s="36"/>
      <c r="OS102" s="36"/>
      <c r="OT102" s="36"/>
      <c r="OU102" s="36"/>
      <c r="OV102" s="36"/>
      <c r="OW102" s="36"/>
      <c r="OX102" s="36"/>
      <c r="OY102" s="36"/>
      <c r="OZ102" s="36"/>
      <c r="PA102" s="36"/>
      <c r="PB102" s="36"/>
      <c r="PC102" s="36"/>
      <c r="PD102" s="36"/>
      <c r="PE102" s="36"/>
      <c r="PF102" s="36"/>
      <c r="PG102" s="36"/>
      <c r="PH102" s="36"/>
      <c r="PI102" s="36"/>
      <c r="PJ102" s="36"/>
      <c r="PK102" s="36"/>
      <c r="PL102" s="36"/>
      <c r="PM102" s="36"/>
      <c r="PN102" s="36"/>
      <c r="PO102" s="36"/>
      <c r="PP102" s="36"/>
      <c r="PQ102" s="36"/>
      <c r="PR102" s="36"/>
      <c r="PS102" s="36"/>
      <c r="PT102" s="36"/>
      <c r="PU102" s="36"/>
      <c r="PV102" s="36"/>
      <c r="PW102" s="36"/>
      <c r="PX102" s="36"/>
      <c r="PY102" s="36"/>
      <c r="PZ102" s="36"/>
      <c r="QA102" s="36"/>
      <c r="QB102" s="36"/>
      <c r="QC102" s="36"/>
      <c r="QD102" s="36"/>
      <c r="QE102" s="36"/>
      <c r="QF102" s="36"/>
      <c r="QG102" s="36"/>
      <c r="QH102" s="36"/>
      <c r="QI102" s="36"/>
      <c r="QJ102" s="36"/>
      <c r="QK102" s="36"/>
      <c r="QL102" s="36"/>
      <c r="QM102" s="36"/>
      <c r="QN102" s="36"/>
      <c r="QO102" s="36"/>
      <c r="QP102" s="36"/>
      <c r="QQ102" s="36"/>
      <c r="QR102" s="36"/>
      <c r="QS102" s="36"/>
      <c r="QT102" s="36"/>
      <c r="QU102" s="36"/>
      <c r="QV102" s="36"/>
      <c r="QW102" s="36"/>
      <c r="QX102" s="36"/>
      <c r="QY102" s="36"/>
      <c r="QZ102" s="36"/>
      <c r="RA102" s="36"/>
      <c r="RB102" s="36"/>
      <c r="RC102" s="36"/>
      <c r="RD102" s="36"/>
      <c r="RE102" s="36"/>
      <c r="RF102" s="36"/>
      <c r="RG102" s="36"/>
      <c r="RH102" s="36"/>
      <c r="RI102" s="36"/>
      <c r="RJ102" s="36"/>
      <c r="RK102" s="36"/>
      <c r="RL102" s="36"/>
      <c r="RM102" s="36"/>
      <c r="RN102" s="36"/>
      <c r="RO102" s="36"/>
      <c r="RP102" s="36"/>
      <c r="RQ102" s="36"/>
      <c r="RR102" s="36"/>
      <c r="RS102" s="36"/>
      <c r="RT102" s="36"/>
      <c r="RU102" s="36"/>
      <c r="RV102" s="36"/>
      <c r="RW102" s="36"/>
      <c r="RX102" s="36"/>
      <c r="RY102" s="36"/>
      <c r="RZ102" s="36"/>
      <c r="SA102" s="36"/>
      <c r="SB102" s="36"/>
      <c r="SC102" s="36"/>
      <c r="SD102" s="36"/>
      <c r="SE102" s="36"/>
      <c r="SF102" s="36"/>
      <c r="SG102" s="36"/>
      <c r="SH102" s="36"/>
      <c r="SI102" s="36"/>
      <c r="SJ102" s="36"/>
      <c r="SK102" s="36"/>
      <c r="SL102" s="36"/>
      <c r="SM102" s="36"/>
      <c r="SN102" s="36"/>
      <c r="SO102" s="36"/>
      <c r="SP102" s="36"/>
      <c r="SQ102" s="36"/>
      <c r="SR102" s="36"/>
      <c r="SS102" s="36"/>
      <c r="ST102" s="36"/>
      <c r="SU102" s="36"/>
      <c r="SV102" s="36"/>
      <c r="SW102" s="36"/>
      <c r="SX102" s="36"/>
      <c r="SY102" s="36"/>
      <c r="SZ102" s="36"/>
      <c r="TA102" s="36"/>
      <c r="TB102" s="36"/>
      <c r="TC102" s="36"/>
      <c r="TD102" s="36"/>
      <c r="TE102" s="36"/>
      <c r="TF102" s="36"/>
      <c r="TG102" s="36"/>
      <c r="TH102" s="36"/>
      <c r="TI102" s="36"/>
    </row>
    <row r="103" spans="1:529" s="23" customFormat="1" ht="27" customHeight="1" x14ac:dyDescent="0.25">
      <c r="A103" s="43" t="s">
        <v>471</v>
      </c>
      <c r="B103" s="44">
        <v>9770</v>
      </c>
      <c r="C103" s="43" t="s">
        <v>48</v>
      </c>
      <c r="D103" s="24" t="s">
        <v>390</v>
      </c>
      <c r="E103" s="66">
        <f t="shared" si="28"/>
        <v>59300000</v>
      </c>
      <c r="F103" s="66">
        <v>59300000</v>
      </c>
      <c r="G103" s="66"/>
      <c r="H103" s="66"/>
      <c r="I103" s="66"/>
      <c r="J103" s="66">
        <f t="shared" si="30"/>
        <v>0</v>
      </c>
      <c r="K103" s="66"/>
      <c r="L103" s="66"/>
      <c r="M103" s="66"/>
      <c r="N103" s="66"/>
      <c r="O103" s="66"/>
      <c r="P103" s="66">
        <f t="shared" si="29"/>
        <v>59300000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</row>
    <row r="104" spans="1:529" s="23" customFormat="1" ht="46.5" hidden="1" customHeight="1" x14ac:dyDescent="0.25">
      <c r="A104" s="43" t="s">
        <v>407</v>
      </c>
      <c r="B104" s="44">
        <v>9800</v>
      </c>
      <c r="C104" s="45" t="s">
        <v>48</v>
      </c>
      <c r="D104" s="92" t="s">
        <v>408</v>
      </c>
      <c r="E104" s="66">
        <f t="shared" si="28"/>
        <v>0</v>
      </c>
      <c r="F104" s="66"/>
      <c r="G104" s="66"/>
      <c r="H104" s="66"/>
      <c r="I104" s="66"/>
      <c r="J104" s="66">
        <f t="shared" si="30"/>
        <v>0</v>
      </c>
      <c r="K104" s="66"/>
      <c r="L104" s="66"/>
      <c r="M104" s="66"/>
      <c r="N104" s="66"/>
      <c r="O104" s="66"/>
      <c r="P104" s="66">
        <f t="shared" si="29"/>
        <v>0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</row>
    <row r="105" spans="1:529" s="31" customFormat="1" ht="21" customHeight="1" x14ac:dyDescent="0.2">
      <c r="A105" s="147" t="s">
        <v>185</v>
      </c>
      <c r="B105" s="71"/>
      <c r="C105" s="71"/>
      <c r="D105" s="30" t="s">
        <v>527</v>
      </c>
      <c r="E105" s="63">
        <f>E106</f>
        <v>72774400</v>
      </c>
      <c r="F105" s="63">
        <f t="shared" ref="F105:P105" si="41">F106</f>
        <v>72774400</v>
      </c>
      <c r="G105" s="63">
        <f t="shared" si="41"/>
        <v>4343800</v>
      </c>
      <c r="H105" s="63">
        <f t="shared" si="41"/>
        <v>78600</v>
      </c>
      <c r="I105" s="63">
        <f t="shared" si="41"/>
        <v>0</v>
      </c>
      <c r="J105" s="63">
        <f t="shared" si="41"/>
        <v>90304470</v>
      </c>
      <c r="K105" s="63">
        <f t="shared" si="41"/>
        <v>89674470</v>
      </c>
      <c r="L105" s="63">
        <f t="shared" si="41"/>
        <v>0</v>
      </c>
      <c r="M105" s="63">
        <f t="shared" si="41"/>
        <v>0</v>
      </c>
      <c r="N105" s="63">
        <f t="shared" si="41"/>
        <v>0</v>
      </c>
      <c r="O105" s="63">
        <f t="shared" si="41"/>
        <v>90304470</v>
      </c>
      <c r="P105" s="63">
        <f t="shared" si="41"/>
        <v>163078870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G105" s="38"/>
      <c r="MH105" s="38"/>
      <c r="MI105" s="38"/>
      <c r="MJ105" s="38"/>
      <c r="MK105" s="38"/>
      <c r="ML105" s="38"/>
      <c r="MM105" s="38"/>
      <c r="MN105" s="38"/>
      <c r="MO105" s="38"/>
      <c r="MP105" s="38"/>
      <c r="MQ105" s="38"/>
      <c r="MR105" s="38"/>
      <c r="MS105" s="38"/>
      <c r="MT105" s="38"/>
      <c r="MU105" s="38"/>
      <c r="MV105" s="38"/>
      <c r="MW105" s="38"/>
      <c r="MX105" s="38"/>
      <c r="MY105" s="38"/>
      <c r="MZ105" s="38"/>
      <c r="NA105" s="38"/>
      <c r="NB105" s="38"/>
      <c r="NC105" s="38"/>
      <c r="ND105" s="38"/>
      <c r="NE105" s="38"/>
      <c r="NF105" s="38"/>
      <c r="NG105" s="38"/>
      <c r="NH105" s="3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8"/>
      <c r="OC105" s="38"/>
      <c r="OD105" s="38"/>
      <c r="OE105" s="38"/>
      <c r="OF105" s="38"/>
      <c r="OG105" s="38"/>
      <c r="OH105" s="38"/>
      <c r="OI105" s="38"/>
      <c r="OJ105" s="38"/>
      <c r="OK105" s="38"/>
      <c r="OL105" s="38"/>
      <c r="OM105" s="38"/>
      <c r="ON105" s="38"/>
      <c r="OO105" s="38"/>
      <c r="OP105" s="38"/>
      <c r="OQ105" s="38"/>
      <c r="OR105" s="38"/>
      <c r="OS105" s="38"/>
      <c r="OT105" s="38"/>
      <c r="OU105" s="38"/>
      <c r="OV105" s="38"/>
      <c r="OW105" s="38"/>
      <c r="OX105" s="38"/>
      <c r="OY105" s="38"/>
      <c r="OZ105" s="38"/>
      <c r="PA105" s="38"/>
      <c r="PB105" s="38"/>
      <c r="PC105" s="38"/>
      <c r="PD105" s="38"/>
      <c r="PE105" s="38"/>
      <c r="PF105" s="38"/>
      <c r="PG105" s="38"/>
      <c r="PH105" s="38"/>
      <c r="PI105" s="38"/>
      <c r="PJ105" s="38"/>
      <c r="PK105" s="38"/>
      <c r="PL105" s="38"/>
      <c r="PM105" s="38"/>
      <c r="PN105" s="38"/>
      <c r="PO105" s="38"/>
      <c r="PP105" s="38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8"/>
      <c r="RH105" s="38"/>
      <c r="RI105" s="38"/>
      <c r="RJ105" s="38"/>
      <c r="RK105" s="38"/>
      <c r="RL105" s="38"/>
      <c r="RM105" s="38"/>
      <c r="RN105" s="38"/>
      <c r="RO105" s="38"/>
      <c r="RP105" s="38"/>
      <c r="RQ105" s="38"/>
      <c r="RR105" s="38"/>
      <c r="RS105" s="38"/>
      <c r="RT105" s="38"/>
      <c r="RU105" s="38"/>
      <c r="RV105" s="38"/>
      <c r="RW105" s="38"/>
      <c r="RX105" s="38"/>
      <c r="RY105" s="38"/>
      <c r="RZ105" s="38"/>
      <c r="SA105" s="38"/>
      <c r="SB105" s="38"/>
      <c r="SC105" s="38"/>
      <c r="SD105" s="38"/>
      <c r="SE105" s="38"/>
      <c r="SF105" s="38"/>
      <c r="SG105" s="38"/>
      <c r="SH105" s="38"/>
      <c r="SI105" s="38"/>
      <c r="SJ105" s="38"/>
      <c r="SK105" s="38"/>
      <c r="SL105" s="38"/>
      <c r="SM105" s="38"/>
      <c r="SN105" s="38"/>
      <c r="SO105" s="38"/>
      <c r="SP105" s="38"/>
      <c r="SQ105" s="38"/>
      <c r="SR105" s="38"/>
      <c r="SS105" s="38"/>
      <c r="ST105" s="38"/>
      <c r="SU105" s="38"/>
      <c r="SV105" s="38"/>
      <c r="SW105" s="38"/>
      <c r="SX105" s="38"/>
      <c r="SY105" s="38"/>
      <c r="SZ105" s="38"/>
      <c r="TA105" s="38"/>
      <c r="TB105" s="38"/>
      <c r="TC105" s="38"/>
      <c r="TD105" s="38"/>
      <c r="TE105" s="38"/>
      <c r="TF105" s="38"/>
      <c r="TG105" s="38"/>
      <c r="TH105" s="38"/>
      <c r="TI105" s="38"/>
    </row>
    <row r="106" spans="1:529" s="40" customFormat="1" ht="30.75" customHeight="1" x14ac:dyDescent="0.25">
      <c r="A106" s="73" t="s">
        <v>186</v>
      </c>
      <c r="B106" s="72"/>
      <c r="C106" s="72"/>
      <c r="D106" s="33" t="s">
        <v>542</v>
      </c>
      <c r="E106" s="65">
        <f>E113+E114+E119+E121+E123+E125+E128+E129+E130+E131+E132+E134+E136+E137+E118</f>
        <v>72774400</v>
      </c>
      <c r="F106" s="65">
        <f t="shared" ref="F106:P106" si="42">F113+F114+F119+F121+F123+F125+F128+F129+F130+F131+F132+F134+F136+F137+F118</f>
        <v>72774400</v>
      </c>
      <c r="G106" s="65">
        <f t="shared" si="42"/>
        <v>4343800</v>
      </c>
      <c r="H106" s="65">
        <f t="shared" si="42"/>
        <v>78600</v>
      </c>
      <c r="I106" s="65">
        <f t="shared" si="42"/>
        <v>0</v>
      </c>
      <c r="J106" s="65">
        <f t="shared" si="42"/>
        <v>90304470</v>
      </c>
      <c r="K106" s="65">
        <f t="shared" si="42"/>
        <v>89674470</v>
      </c>
      <c r="L106" s="65">
        <f t="shared" si="42"/>
        <v>0</v>
      </c>
      <c r="M106" s="65">
        <f t="shared" si="42"/>
        <v>0</v>
      </c>
      <c r="N106" s="65">
        <f t="shared" si="42"/>
        <v>0</v>
      </c>
      <c r="O106" s="65">
        <f t="shared" si="42"/>
        <v>90304470</v>
      </c>
      <c r="P106" s="65">
        <f t="shared" si="42"/>
        <v>163078870</v>
      </c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</row>
    <row r="107" spans="1:529" s="40" customFormat="1" ht="30" hidden="1" x14ac:dyDescent="0.25">
      <c r="A107" s="73"/>
      <c r="B107" s="72"/>
      <c r="C107" s="72"/>
      <c r="D107" s="33" t="s">
        <v>435</v>
      </c>
      <c r="E107" s="65">
        <f>E115+E120+E122</f>
        <v>0</v>
      </c>
      <c r="F107" s="65">
        <f t="shared" ref="F107:P107" si="43">F115+F120+F122</f>
        <v>0</v>
      </c>
      <c r="G107" s="65">
        <f t="shared" si="43"/>
        <v>0</v>
      </c>
      <c r="H107" s="65">
        <f t="shared" si="43"/>
        <v>0</v>
      </c>
      <c r="I107" s="65">
        <f t="shared" si="43"/>
        <v>0</v>
      </c>
      <c r="J107" s="65">
        <f t="shared" si="43"/>
        <v>0</v>
      </c>
      <c r="K107" s="65">
        <f t="shared" si="43"/>
        <v>0</v>
      </c>
      <c r="L107" s="65">
        <f t="shared" si="43"/>
        <v>0</v>
      </c>
      <c r="M107" s="65">
        <f t="shared" si="43"/>
        <v>0</v>
      </c>
      <c r="N107" s="65">
        <f t="shared" si="43"/>
        <v>0</v>
      </c>
      <c r="O107" s="65">
        <f t="shared" si="43"/>
        <v>0</v>
      </c>
      <c r="P107" s="65">
        <f t="shared" si="43"/>
        <v>0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</row>
    <row r="108" spans="1:529" s="40" customFormat="1" ht="45" hidden="1" x14ac:dyDescent="0.25">
      <c r="A108" s="73"/>
      <c r="B108" s="72"/>
      <c r="C108" s="72"/>
      <c r="D108" s="33" t="s">
        <v>433</v>
      </c>
      <c r="E108" s="65">
        <f>E133</f>
        <v>0</v>
      </c>
      <c r="F108" s="65">
        <f>F133</f>
        <v>0</v>
      </c>
      <c r="G108" s="65">
        <f t="shared" ref="G108:I108" si="44">G133</f>
        <v>0</v>
      </c>
      <c r="H108" s="65">
        <f t="shared" si="44"/>
        <v>0</v>
      </c>
      <c r="I108" s="65">
        <f t="shared" si="44"/>
        <v>0</v>
      </c>
      <c r="J108" s="65">
        <f>J133</f>
        <v>0</v>
      </c>
      <c r="K108" s="65">
        <f t="shared" ref="K108:P108" si="45">K133</f>
        <v>0</v>
      </c>
      <c r="L108" s="65">
        <f t="shared" si="45"/>
        <v>0</v>
      </c>
      <c r="M108" s="65">
        <f t="shared" si="45"/>
        <v>0</v>
      </c>
      <c r="N108" s="65">
        <f t="shared" si="45"/>
        <v>0</v>
      </c>
      <c r="O108" s="65">
        <f t="shared" si="45"/>
        <v>0</v>
      </c>
      <c r="P108" s="65">
        <f t="shared" si="45"/>
        <v>0</v>
      </c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</row>
    <row r="109" spans="1:529" s="40" customFormat="1" ht="45" hidden="1" x14ac:dyDescent="0.25">
      <c r="A109" s="73"/>
      <c r="B109" s="72"/>
      <c r="C109" s="72"/>
      <c r="D109" s="33" t="s">
        <v>436</v>
      </c>
      <c r="E109" s="65">
        <f>E116+E126</f>
        <v>0</v>
      </c>
      <c r="F109" s="65">
        <f t="shared" ref="F109:P109" si="46">F116+F126</f>
        <v>0</v>
      </c>
      <c r="G109" s="65">
        <f t="shared" si="46"/>
        <v>0</v>
      </c>
      <c r="H109" s="65">
        <f t="shared" si="46"/>
        <v>0</v>
      </c>
      <c r="I109" s="65">
        <f t="shared" si="46"/>
        <v>0</v>
      </c>
      <c r="J109" s="65">
        <f t="shared" si="46"/>
        <v>0</v>
      </c>
      <c r="K109" s="65">
        <f t="shared" si="46"/>
        <v>0</v>
      </c>
      <c r="L109" s="65">
        <f t="shared" si="46"/>
        <v>0</v>
      </c>
      <c r="M109" s="65">
        <f t="shared" si="46"/>
        <v>0</v>
      </c>
      <c r="N109" s="65">
        <f t="shared" si="46"/>
        <v>0</v>
      </c>
      <c r="O109" s="65">
        <f t="shared" si="46"/>
        <v>0</v>
      </c>
      <c r="P109" s="65">
        <f t="shared" si="46"/>
        <v>0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</row>
    <row r="110" spans="1:529" s="40" customFormat="1" ht="20.25" hidden="1" customHeight="1" x14ac:dyDescent="0.25">
      <c r="A110" s="73"/>
      <c r="B110" s="72"/>
      <c r="C110" s="72"/>
      <c r="D110" s="33" t="s">
        <v>438</v>
      </c>
      <c r="E110" s="65">
        <f>E117</f>
        <v>0</v>
      </c>
      <c r="F110" s="65">
        <f t="shared" ref="F110:P110" si="47">F117</f>
        <v>0</v>
      </c>
      <c r="G110" s="65">
        <f t="shared" si="47"/>
        <v>0</v>
      </c>
      <c r="H110" s="65">
        <f t="shared" si="47"/>
        <v>0</v>
      </c>
      <c r="I110" s="65">
        <f t="shared" si="47"/>
        <v>0</v>
      </c>
      <c r="J110" s="65">
        <f t="shared" si="47"/>
        <v>0</v>
      </c>
      <c r="K110" s="65">
        <f t="shared" si="47"/>
        <v>0</v>
      </c>
      <c r="L110" s="65">
        <f t="shared" si="47"/>
        <v>0</v>
      </c>
      <c r="M110" s="65">
        <f t="shared" si="47"/>
        <v>0</v>
      </c>
      <c r="N110" s="65">
        <f t="shared" si="47"/>
        <v>0</v>
      </c>
      <c r="O110" s="65">
        <f t="shared" si="47"/>
        <v>0</v>
      </c>
      <c r="P110" s="65">
        <f t="shared" si="47"/>
        <v>0</v>
      </c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  <c r="KV110" s="39"/>
      <c r="KW110" s="39"/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/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/>
      <c r="ME110" s="39"/>
      <c r="MF110" s="39"/>
      <c r="MG110" s="39"/>
      <c r="MH110" s="39"/>
      <c r="MI110" s="39"/>
      <c r="MJ110" s="39"/>
      <c r="MK110" s="39"/>
      <c r="ML110" s="39"/>
      <c r="MM110" s="39"/>
      <c r="MN110" s="39"/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/>
      <c r="NC110" s="39"/>
      <c r="ND110" s="39"/>
      <c r="NE110" s="39"/>
      <c r="NF110" s="39"/>
      <c r="NG110" s="39"/>
      <c r="NH110" s="39"/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/>
      <c r="OT110" s="39"/>
      <c r="OU110" s="39"/>
      <c r="OV110" s="39"/>
      <c r="OW110" s="39"/>
      <c r="OX110" s="39"/>
      <c r="OY110" s="39"/>
      <c r="OZ110" s="39"/>
      <c r="PA110" s="39"/>
      <c r="PB110" s="39"/>
      <c r="PC110" s="39"/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/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/>
      <c r="QV110" s="39"/>
      <c r="QW110" s="39"/>
      <c r="QX110" s="39"/>
      <c r="QY110" s="39"/>
      <c r="QZ110" s="39"/>
      <c r="RA110" s="39"/>
      <c r="RB110" s="39"/>
      <c r="RC110" s="39"/>
      <c r="RD110" s="39"/>
      <c r="RE110" s="39"/>
      <c r="RF110" s="39"/>
      <c r="RG110" s="39"/>
      <c r="RH110" s="39"/>
      <c r="RI110" s="39"/>
      <c r="RJ110" s="39"/>
      <c r="RK110" s="39"/>
      <c r="RL110" s="39"/>
      <c r="RM110" s="39"/>
      <c r="RN110" s="39"/>
      <c r="RO110" s="39"/>
      <c r="RP110" s="39"/>
      <c r="RQ110" s="39"/>
      <c r="RR110" s="39"/>
      <c r="RS110" s="39"/>
      <c r="RT110" s="39"/>
      <c r="RU110" s="39"/>
      <c r="RV110" s="39"/>
      <c r="RW110" s="39"/>
      <c r="RX110" s="39"/>
      <c r="RY110" s="39"/>
      <c r="RZ110" s="39"/>
      <c r="SA110" s="39"/>
      <c r="SB110" s="39"/>
      <c r="SC110" s="39"/>
      <c r="SD110" s="39"/>
      <c r="SE110" s="39"/>
      <c r="SF110" s="39"/>
      <c r="SG110" s="39"/>
      <c r="SH110" s="39"/>
      <c r="SI110" s="39"/>
      <c r="SJ110" s="39"/>
      <c r="SK110" s="39"/>
      <c r="SL110" s="39"/>
      <c r="SM110" s="39"/>
      <c r="SN110" s="39"/>
      <c r="SO110" s="39"/>
      <c r="SP110" s="39"/>
      <c r="SQ110" s="39"/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/>
      <c r="TC110" s="39"/>
      <c r="TD110" s="39"/>
      <c r="TE110" s="39"/>
      <c r="TF110" s="39"/>
      <c r="TG110" s="39"/>
      <c r="TH110" s="39"/>
      <c r="TI110" s="39"/>
    </row>
    <row r="111" spans="1:529" s="40" customFormat="1" ht="52.5" hidden="1" customHeight="1" x14ac:dyDescent="0.25">
      <c r="A111" s="73"/>
      <c r="B111" s="72"/>
      <c r="C111" s="72"/>
      <c r="D111" s="33" t="s">
        <v>437</v>
      </c>
      <c r="E111" s="65">
        <f>E124+E127</f>
        <v>0</v>
      </c>
      <c r="F111" s="65">
        <f t="shared" ref="F111:P111" si="48">F124+F127</f>
        <v>0</v>
      </c>
      <c r="G111" s="65">
        <f t="shared" si="48"/>
        <v>0</v>
      </c>
      <c r="H111" s="65">
        <f t="shared" si="48"/>
        <v>0</v>
      </c>
      <c r="I111" s="65">
        <f t="shared" si="48"/>
        <v>0</v>
      </c>
      <c r="J111" s="65">
        <f t="shared" si="48"/>
        <v>0</v>
      </c>
      <c r="K111" s="65">
        <f t="shared" si="48"/>
        <v>0</v>
      </c>
      <c r="L111" s="65">
        <f t="shared" si="48"/>
        <v>0</v>
      </c>
      <c r="M111" s="65">
        <f t="shared" si="48"/>
        <v>0</v>
      </c>
      <c r="N111" s="65">
        <f t="shared" si="48"/>
        <v>0</v>
      </c>
      <c r="O111" s="65">
        <f t="shared" si="48"/>
        <v>0</v>
      </c>
      <c r="P111" s="65">
        <f t="shared" si="48"/>
        <v>0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  <c r="KV111" s="39"/>
      <c r="KW111" s="39"/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/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/>
      <c r="ME111" s="39"/>
      <c r="MF111" s="39"/>
      <c r="MG111" s="39"/>
      <c r="MH111" s="39"/>
      <c r="MI111" s="39"/>
      <c r="MJ111" s="39"/>
      <c r="MK111" s="39"/>
      <c r="ML111" s="39"/>
      <c r="MM111" s="39"/>
      <c r="MN111" s="39"/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/>
      <c r="NC111" s="39"/>
      <c r="ND111" s="39"/>
      <c r="NE111" s="39"/>
      <c r="NF111" s="39"/>
      <c r="NG111" s="39"/>
      <c r="NH111" s="39"/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/>
      <c r="OT111" s="39"/>
      <c r="OU111" s="39"/>
      <c r="OV111" s="39"/>
      <c r="OW111" s="39"/>
      <c r="OX111" s="39"/>
      <c r="OY111" s="39"/>
      <c r="OZ111" s="39"/>
      <c r="PA111" s="39"/>
      <c r="PB111" s="39"/>
      <c r="PC111" s="39"/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/>
      <c r="PV111" s="39"/>
      <c r="PW111" s="39"/>
      <c r="PX111" s="39"/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/>
      <c r="RB111" s="39"/>
      <c r="RC111" s="39"/>
      <c r="RD111" s="39"/>
      <c r="RE111" s="39"/>
      <c r="RF111" s="39"/>
      <c r="RG111" s="39"/>
      <c r="RH111" s="39"/>
      <c r="RI111" s="39"/>
      <c r="RJ111" s="39"/>
      <c r="RK111" s="39"/>
      <c r="RL111" s="39"/>
      <c r="RM111" s="39"/>
      <c r="RN111" s="39"/>
      <c r="RO111" s="39"/>
      <c r="RP111" s="39"/>
      <c r="RQ111" s="39"/>
      <c r="RR111" s="39"/>
      <c r="RS111" s="39"/>
      <c r="RT111" s="39"/>
      <c r="RU111" s="39"/>
      <c r="RV111" s="39"/>
      <c r="RW111" s="39"/>
      <c r="RX111" s="39"/>
      <c r="RY111" s="39"/>
      <c r="RZ111" s="39"/>
      <c r="SA111" s="39"/>
      <c r="SB111" s="39"/>
      <c r="SC111" s="39"/>
      <c r="SD111" s="39"/>
      <c r="SE111" s="39"/>
      <c r="SF111" s="39"/>
      <c r="SG111" s="39"/>
      <c r="SH111" s="39"/>
      <c r="SI111" s="39"/>
      <c r="SJ111" s="39"/>
      <c r="SK111" s="39"/>
      <c r="SL111" s="39"/>
      <c r="SM111" s="39"/>
      <c r="SN111" s="39"/>
      <c r="SO111" s="39"/>
      <c r="SP111" s="39"/>
      <c r="SQ111" s="39"/>
      <c r="SR111" s="39"/>
      <c r="SS111" s="39"/>
      <c r="ST111" s="39"/>
      <c r="SU111" s="39"/>
      <c r="SV111" s="39"/>
      <c r="SW111" s="39"/>
      <c r="SX111" s="39"/>
      <c r="SY111" s="39"/>
      <c r="SZ111" s="39"/>
      <c r="TA111" s="39"/>
      <c r="TB111" s="39"/>
      <c r="TC111" s="39"/>
      <c r="TD111" s="39"/>
      <c r="TE111" s="39"/>
      <c r="TF111" s="39"/>
      <c r="TG111" s="39"/>
      <c r="TH111" s="39"/>
      <c r="TI111" s="39"/>
    </row>
    <row r="112" spans="1:529" s="40" customFormat="1" x14ac:dyDescent="0.25">
      <c r="A112" s="73"/>
      <c r="B112" s="72"/>
      <c r="C112" s="72"/>
      <c r="D112" s="118" t="s">
        <v>474</v>
      </c>
      <c r="E112" s="65">
        <f>E135</f>
        <v>0</v>
      </c>
      <c r="F112" s="65">
        <f t="shared" ref="F112:P112" si="49">F135</f>
        <v>0</v>
      </c>
      <c r="G112" s="65">
        <f t="shared" si="49"/>
        <v>0</v>
      </c>
      <c r="H112" s="65">
        <f t="shared" si="49"/>
        <v>0</v>
      </c>
      <c r="I112" s="65">
        <f t="shared" si="49"/>
        <v>0</v>
      </c>
      <c r="J112" s="65">
        <f t="shared" si="49"/>
        <v>1471470</v>
      </c>
      <c r="K112" s="65">
        <f t="shared" si="49"/>
        <v>1471470</v>
      </c>
      <c r="L112" s="65">
        <f t="shared" si="49"/>
        <v>0</v>
      </c>
      <c r="M112" s="65">
        <f t="shared" si="49"/>
        <v>0</v>
      </c>
      <c r="N112" s="65">
        <f t="shared" si="49"/>
        <v>0</v>
      </c>
      <c r="O112" s="65">
        <f t="shared" si="49"/>
        <v>1471470</v>
      </c>
      <c r="P112" s="65">
        <f t="shared" si="49"/>
        <v>1471470</v>
      </c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</row>
    <row r="113" spans="1:529" s="23" customFormat="1" ht="50.25" customHeight="1" x14ac:dyDescent="0.25">
      <c r="A113" s="43" t="s">
        <v>187</v>
      </c>
      <c r="B113" s="44" t="str">
        <f>'дод 9'!A15</f>
        <v>0160</v>
      </c>
      <c r="C113" s="44" t="str">
        <f>'дод 9'!B15</f>
        <v>0111</v>
      </c>
      <c r="D113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113" s="66">
        <f t="shared" ref="E113:E137" si="50">F113+I113</f>
        <v>2547700</v>
      </c>
      <c r="F113" s="66">
        <v>2547700</v>
      </c>
      <c r="G113" s="66">
        <v>1956200</v>
      </c>
      <c r="H113" s="66">
        <v>29900</v>
      </c>
      <c r="I113" s="66"/>
      <c r="J113" s="66">
        <f>L113+O113</f>
        <v>600000</v>
      </c>
      <c r="K113" s="66">
        <v>600000</v>
      </c>
      <c r="L113" s="66"/>
      <c r="M113" s="66"/>
      <c r="N113" s="66"/>
      <c r="O113" s="66">
        <v>600000</v>
      </c>
      <c r="P113" s="66">
        <f t="shared" ref="P113:P137" si="51">E113+J113</f>
        <v>3147700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</row>
    <row r="114" spans="1:529" s="23" customFormat="1" ht="33" customHeight="1" x14ac:dyDescent="0.25">
      <c r="A114" s="43" t="s">
        <v>188</v>
      </c>
      <c r="B114" s="44" t="str">
        <f>'дод 9'!A58</f>
        <v>2010</v>
      </c>
      <c r="C114" s="44" t="str">
        <f>'дод 9'!B58</f>
        <v>0731</v>
      </c>
      <c r="D114" s="6" t="s">
        <v>529</v>
      </c>
      <c r="E114" s="66">
        <f t="shared" si="50"/>
        <v>31136400</v>
      </c>
      <c r="F114" s="66">
        <v>31136400</v>
      </c>
      <c r="G114" s="66"/>
      <c r="H114" s="66"/>
      <c r="I114" s="68"/>
      <c r="J114" s="66">
        <f t="shared" ref="J114:J137" si="52">L114+O114</f>
        <v>35800000</v>
      </c>
      <c r="K114" s="66">
        <v>35800000</v>
      </c>
      <c r="L114" s="66"/>
      <c r="M114" s="66"/>
      <c r="N114" s="66"/>
      <c r="O114" s="66">
        <v>35800000</v>
      </c>
      <c r="P114" s="66">
        <f t="shared" si="51"/>
        <v>66936400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</row>
    <row r="115" spans="1:529" s="27" customFormat="1" ht="30" hidden="1" x14ac:dyDescent="0.25">
      <c r="A115" s="116"/>
      <c r="B115" s="117"/>
      <c r="C115" s="117"/>
      <c r="D115" s="114" t="s">
        <v>435</v>
      </c>
      <c r="E115" s="115">
        <f t="shared" si="50"/>
        <v>0</v>
      </c>
      <c r="F115" s="115"/>
      <c r="G115" s="115"/>
      <c r="H115" s="115"/>
      <c r="I115" s="119"/>
      <c r="J115" s="115">
        <f t="shared" si="52"/>
        <v>0</v>
      </c>
      <c r="K115" s="115"/>
      <c r="L115" s="115"/>
      <c r="M115" s="115"/>
      <c r="N115" s="115"/>
      <c r="O115" s="115"/>
      <c r="P115" s="115">
        <f t="shared" si="51"/>
        <v>0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  <c r="IW115" s="36"/>
      <c r="IX115" s="36"/>
      <c r="IY115" s="36"/>
      <c r="IZ115" s="36"/>
      <c r="JA115" s="36"/>
      <c r="JB115" s="36"/>
      <c r="JC115" s="36"/>
      <c r="JD115" s="36"/>
      <c r="JE115" s="36"/>
      <c r="JF115" s="36"/>
      <c r="JG115" s="36"/>
      <c r="JH115" s="36"/>
      <c r="JI115" s="36"/>
      <c r="JJ115" s="36"/>
      <c r="JK115" s="36"/>
      <c r="JL115" s="36"/>
      <c r="JM115" s="36"/>
      <c r="JN115" s="36"/>
      <c r="JO115" s="36"/>
      <c r="JP115" s="36"/>
      <c r="JQ115" s="36"/>
      <c r="JR115" s="36"/>
      <c r="JS115" s="36"/>
      <c r="JT115" s="36"/>
      <c r="JU115" s="36"/>
      <c r="JV115" s="36"/>
      <c r="JW115" s="36"/>
      <c r="JX115" s="36"/>
      <c r="JY115" s="36"/>
      <c r="JZ115" s="36"/>
      <c r="KA115" s="36"/>
      <c r="KB115" s="36"/>
      <c r="KC115" s="36"/>
      <c r="KD115" s="36"/>
      <c r="KE115" s="36"/>
      <c r="KF115" s="36"/>
      <c r="KG115" s="36"/>
      <c r="KH115" s="36"/>
      <c r="KI115" s="36"/>
      <c r="KJ115" s="36"/>
      <c r="KK115" s="36"/>
      <c r="KL115" s="36"/>
      <c r="KM115" s="36"/>
      <c r="KN115" s="36"/>
      <c r="KO115" s="36"/>
      <c r="KP115" s="36"/>
      <c r="KQ115" s="36"/>
      <c r="KR115" s="36"/>
      <c r="KS115" s="36"/>
      <c r="KT115" s="36"/>
      <c r="KU115" s="36"/>
      <c r="KV115" s="36"/>
      <c r="KW115" s="36"/>
      <c r="KX115" s="36"/>
      <c r="KY115" s="36"/>
      <c r="KZ115" s="36"/>
      <c r="LA115" s="36"/>
      <c r="LB115" s="36"/>
      <c r="LC115" s="36"/>
      <c r="LD115" s="36"/>
      <c r="LE115" s="36"/>
      <c r="LF115" s="36"/>
      <c r="LG115" s="36"/>
      <c r="LH115" s="36"/>
      <c r="LI115" s="36"/>
      <c r="LJ115" s="36"/>
      <c r="LK115" s="36"/>
      <c r="LL115" s="36"/>
      <c r="LM115" s="36"/>
      <c r="LN115" s="36"/>
      <c r="LO115" s="36"/>
      <c r="LP115" s="36"/>
      <c r="LQ115" s="36"/>
      <c r="LR115" s="36"/>
      <c r="LS115" s="36"/>
      <c r="LT115" s="36"/>
      <c r="LU115" s="36"/>
      <c r="LV115" s="36"/>
      <c r="LW115" s="36"/>
      <c r="LX115" s="36"/>
      <c r="LY115" s="36"/>
      <c r="LZ115" s="36"/>
      <c r="MA115" s="36"/>
      <c r="MB115" s="36"/>
      <c r="MC115" s="36"/>
      <c r="MD115" s="36"/>
      <c r="ME115" s="36"/>
      <c r="MF115" s="36"/>
      <c r="MG115" s="36"/>
      <c r="MH115" s="36"/>
      <c r="MI115" s="36"/>
      <c r="MJ115" s="36"/>
      <c r="MK115" s="36"/>
      <c r="ML115" s="36"/>
      <c r="MM115" s="36"/>
      <c r="MN115" s="36"/>
      <c r="MO115" s="36"/>
      <c r="MP115" s="36"/>
      <c r="MQ115" s="36"/>
      <c r="MR115" s="36"/>
      <c r="MS115" s="36"/>
      <c r="MT115" s="36"/>
      <c r="MU115" s="36"/>
      <c r="MV115" s="36"/>
      <c r="MW115" s="36"/>
      <c r="MX115" s="36"/>
      <c r="MY115" s="36"/>
      <c r="MZ115" s="36"/>
      <c r="NA115" s="36"/>
      <c r="NB115" s="36"/>
      <c r="NC115" s="36"/>
      <c r="ND115" s="36"/>
      <c r="NE115" s="36"/>
      <c r="NF115" s="36"/>
      <c r="NG115" s="36"/>
      <c r="NH115" s="36"/>
      <c r="NI115" s="36"/>
      <c r="NJ115" s="36"/>
      <c r="NK115" s="36"/>
      <c r="NL115" s="36"/>
      <c r="NM115" s="36"/>
      <c r="NN115" s="36"/>
      <c r="NO115" s="36"/>
      <c r="NP115" s="36"/>
      <c r="NQ115" s="36"/>
      <c r="NR115" s="36"/>
      <c r="NS115" s="36"/>
      <c r="NT115" s="36"/>
      <c r="NU115" s="36"/>
      <c r="NV115" s="36"/>
      <c r="NW115" s="36"/>
      <c r="NX115" s="36"/>
      <c r="NY115" s="36"/>
      <c r="NZ115" s="36"/>
      <c r="OA115" s="36"/>
      <c r="OB115" s="36"/>
      <c r="OC115" s="36"/>
      <c r="OD115" s="36"/>
      <c r="OE115" s="36"/>
      <c r="OF115" s="36"/>
      <c r="OG115" s="36"/>
      <c r="OH115" s="36"/>
      <c r="OI115" s="36"/>
      <c r="OJ115" s="36"/>
      <c r="OK115" s="36"/>
      <c r="OL115" s="36"/>
      <c r="OM115" s="36"/>
      <c r="ON115" s="36"/>
      <c r="OO115" s="36"/>
      <c r="OP115" s="36"/>
      <c r="OQ115" s="36"/>
      <c r="OR115" s="36"/>
      <c r="OS115" s="36"/>
      <c r="OT115" s="36"/>
      <c r="OU115" s="36"/>
      <c r="OV115" s="36"/>
      <c r="OW115" s="36"/>
      <c r="OX115" s="36"/>
      <c r="OY115" s="36"/>
      <c r="OZ115" s="36"/>
      <c r="PA115" s="36"/>
      <c r="PB115" s="36"/>
      <c r="PC115" s="36"/>
      <c r="PD115" s="36"/>
      <c r="PE115" s="36"/>
      <c r="PF115" s="36"/>
      <c r="PG115" s="36"/>
      <c r="PH115" s="36"/>
      <c r="PI115" s="36"/>
      <c r="PJ115" s="36"/>
      <c r="PK115" s="36"/>
      <c r="PL115" s="36"/>
      <c r="PM115" s="36"/>
      <c r="PN115" s="36"/>
      <c r="PO115" s="36"/>
      <c r="PP115" s="36"/>
      <c r="PQ115" s="36"/>
      <c r="PR115" s="36"/>
      <c r="PS115" s="36"/>
      <c r="PT115" s="36"/>
      <c r="PU115" s="36"/>
      <c r="PV115" s="36"/>
      <c r="PW115" s="36"/>
      <c r="PX115" s="36"/>
      <c r="PY115" s="36"/>
      <c r="PZ115" s="36"/>
      <c r="QA115" s="36"/>
      <c r="QB115" s="36"/>
      <c r="QC115" s="36"/>
      <c r="QD115" s="36"/>
      <c r="QE115" s="36"/>
      <c r="QF115" s="36"/>
      <c r="QG115" s="36"/>
      <c r="QH115" s="36"/>
      <c r="QI115" s="36"/>
      <c r="QJ115" s="36"/>
      <c r="QK115" s="36"/>
      <c r="QL115" s="36"/>
      <c r="QM115" s="36"/>
      <c r="QN115" s="36"/>
      <c r="QO115" s="36"/>
      <c r="QP115" s="36"/>
      <c r="QQ115" s="36"/>
      <c r="QR115" s="36"/>
      <c r="QS115" s="36"/>
      <c r="QT115" s="36"/>
      <c r="QU115" s="36"/>
      <c r="QV115" s="36"/>
      <c r="QW115" s="36"/>
      <c r="QX115" s="36"/>
      <c r="QY115" s="36"/>
      <c r="QZ115" s="36"/>
      <c r="RA115" s="36"/>
      <c r="RB115" s="36"/>
      <c r="RC115" s="36"/>
      <c r="RD115" s="36"/>
      <c r="RE115" s="36"/>
      <c r="RF115" s="36"/>
      <c r="RG115" s="36"/>
      <c r="RH115" s="36"/>
      <c r="RI115" s="36"/>
      <c r="RJ115" s="36"/>
      <c r="RK115" s="36"/>
      <c r="RL115" s="36"/>
      <c r="RM115" s="36"/>
      <c r="RN115" s="36"/>
      <c r="RO115" s="36"/>
      <c r="RP115" s="36"/>
      <c r="RQ115" s="36"/>
      <c r="RR115" s="36"/>
      <c r="RS115" s="36"/>
      <c r="RT115" s="36"/>
      <c r="RU115" s="36"/>
      <c r="RV115" s="36"/>
      <c r="RW115" s="36"/>
      <c r="RX115" s="36"/>
      <c r="RY115" s="36"/>
      <c r="RZ115" s="36"/>
      <c r="SA115" s="36"/>
      <c r="SB115" s="36"/>
      <c r="SC115" s="36"/>
      <c r="SD115" s="36"/>
      <c r="SE115" s="36"/>
      <c r="SF115" s="36"/>
      <c r="SG115" s="36"/>
      <c r="SH115" s="36"/>
      <c r="SI115" s="36"/>
      <c r="SJ115" s="36"/>
      <c r="SK115" s="36"/>
      <c r="SL115" s="36"/>
      <c r="SM115" s="36"/>
      <c r="SN115" s="36"/>
      <c r="SO115" s="36"/>
      <c r="SP115" s="36"/>
      <c r="SQ115" s="36"/>
      <c r="SR115" s="36"/>
      <c r="SS115" s="36"/>
      <c r="ST115" s="36"/>
      <c r="SU115" s="36"/>
      <c r="SV115" s="36"/>
      <c r="SW115" s="36"/>
      <c r="SX115" s="36"/>
      <c r="SY115" s="36"/>
      <c r="SZ115" s="36"/>
      <c r="TA115" s="36"/>
      <c r="TB115" s="36"/>
      <c r="TC115" s="36"/>
      <c r="TD115" s="36"/>
      <c r="TE115" s="36"/>
      <c r="TF115" s="36"/>
      <c r="TG115" s="36"/>
      <c r="TH115" s="36"/>
      <c r="TI115" s="36"/>
    </row>
    <row r="116" spans="1:529" s="27" customFormat="1" ht="45" hidden="1" x14ac:dyDescent="0.25">
      <c r="A116" s="116"/>
      <c r="B116" s="117"/>
      <c r="C116" s="117"/>
      <c r="D116" s="114" t="s">
        <v>436</v>
      </c>
      <c r="E116" s="115">
        <f t="shared" si="50"/>
        <v>0</v>
      </c>
      <c r="F116" s="115"/>
      <c r="G116" s="115"/>
      <c r="H116" s="115"/>
      <c r="I116" s="115"/>
      <c r="J116" s="115">
        <f t="shared" si="52"/>
        <v>0</v>
      </c>
      <c r="K116" s="115"/>
      <c r="L116" s="115"/>
      <c r="M116" s="115"/>
      <c r="N116" s="115"/>
      <c r="O116" s="115"/>
      <c r="P116" s="115">
        <f t="shared" si="51"/>
        <v>0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  <c r="IW116" s="36"/>
      <c r="IX116" s="36"/>
      <c r="IY116" s="36"/>
      <c r="IZ116" s="36"/>
      <c r="JA116" s="36"/>
      <c r="JB116" s="36"/>
      <c r="JC116" s="36"/>
      <c r="JD116" s="36"/>
      <c r="JE116" s="36"/>
      <c r="JF116" s="36"/>
      <c r="JG116" s="36"/>
      <c r="JH116" s="36"/>
      <c r="JI116" s="36"/>
      <c r="JJ116" s="36"/>
      <c r="JK116" s="36"/>
      <c r="JL116" s="36"/>
      <c r="JM116" s="36"/>
      <c r="JN116" s="36"/>
      <c r="JO116" s="36"/>
      <c r="JP116" s="36"/>
      <c r="JQ116" s="36"/>
      <c r="JR116" s="36"/>
      <c r="JS116" s="36"/>
      <c r="JT116" s="36"/>
      <c r="JU116" s="36"/>
      <c r="JV116" s="36"/>
      <c r="JW116" s="36"/>
      <c r="JX116" s="36"/>
      <c r="JY116" s="36"/>
      <c r="JZ116" s="36"/>
      <c r="KA116" s="36"/>
      <c r="KB116" s="36"/>
      <c r="KC116" s="36"/>
      <c r="KD116" s="36"/>
      <c r="KE116" s="36"/>
      <c r="KF116" s="36"/>
      <c r="KG116" s="36"/>
      <c r="KH116" s="36"/>
      <c r="KI116" s="36"/>
      <c r="KJ116" s="36"/>
      <c r="KK116" s="36"/>
      <c r="KL116" s="36"/>
      <c r="KM116" s="36"/>
      <c r="KN116" s="36"/>
      <c r="KO116" s="36"/>
      <c r="KP116" s="36"/>
      <c r="KQ116" s="36"/>
      <c r="KR116" s="36"/>
      <c r="KS116" s="36"/>
      <c r="KT116" s="36"/>
      <c r="KU116" s="36"/>
      <c r="KV116" s="36"/>
      <c r="KW116" s="36"/>
      <c r="KX116" s="36"/>
      <c r="KY116" s="36"/>
      <c r="KZ116" s="36"/>
      <c r="LA116" s="36"/>
      <c r="LB116" s="36"/>
      <c r="LC116" s="36"/>
      <c r="LD116" s="36"/>
      <c r="LE116" s="36"/>
      <c r="LF116" s="36"/>
      <c r="LG116" s="36"/>
      <c r="LH116" s="36"/>
      <c r="LI116" s="36"/>
      <c r="LJ116" s="36"/>
      <c r="LK116" s="36"/>
      <c r="LL116" s="36"/>
      <c r="LM116" s="36"/>
      <c r="LN116" s="36"/>
      <c r="LO116" s="36"/>
      <c r="LP116" s="36"/>
      <c r="LQ116" s="36"/>
      <c r="LR116" s="36"/>
      <c r="LS116" s="36"/>
      <c r="LT116" s="36"/>
      <c r="LU116" s="36"/>
      <c r="LV116" s="36"/>
      <c r="LW116" s="36"/>
      <c r="LX116" s="36"/>
      <c r="LY116" s="36"/>
      <c r="LZ116" s="36"/>
      <c r="MA116" s="36"/>
      <c r="MB116" s="36"/>
      <c r="MC116" s="36"/>
      <c r="MD116" s="36"/>
      <c r="ME116" s="36"/>
      <c r="MF116" s="36"/>
      <c r="MG116" s="36"/>
      <c r="MH116" s="36"/>
      <c r="MI116" s="36"/>
      <c r="MJ116" s="36"/>
      <c r="MK116" s="36"/>
      <c r="ML116" s="36"/>
      <c r="MM116" s="36"/>
      <c r="MN116" s="36"/>
      <c r="MO116" s="36"/>
      <c r="MP116" s="36"/>
      <c r="MQ116" s="36"/>
      <c r="MR116" s="36"/>
      <c r="MS116" s="36"/>
      <c r="MT116" s="36"/>
      <c r="MU116" s="36"/>
      <c r="MV116" s="36"/>
      <c r="MW116" s="36"/>
      <c r="MX116" s="36"/>
      <c r="MY116" s="36"/>
      <c r="MZ116" s="36"/>
      <c r="NA116" s="36"/>
      <c r="NB116" s="36"/>
      <c r="NC116" s="36"/>
      <c r="ND116" s="36"/>
      <c r="NE116" s="36"/>
      <c r="NF116" s="36"/>
      <c r="NG116" s="36"/>
      <c r="NH116" s="36"/>
      <c r="NI116" s="36"/>
      <c r="NJ116" s="36"/>
      <c r="NK116" s="36"/>
      <c r="NL116" s="36"/>
      <c r="NM116" s="36"/>
      <c r="NN116" s="36"/>
      <c r="NO116" s="36"/>
      <c r="NP116" s="36"/>
      <c r="NQ116" s="36"/>
      <c r="NR116" s="36"/>
      <c r="NS116" s="36"/>
      <c r="NT116" s="36"/>
      <c r="NU116" s="36"/>
      <c r="NV116" s="36"/>
      <c r="NW116" s="36"/>
      <c r="NX116" s="36"/>
      <c r="NY116" s="36"/>
      <c r="NZ116" s="36"/>
      <c r="OA116" s="36"/>
      <c r="OB116" s="36"/>
      <c r="OC116" s="36"/>
      <c r="OD116" s="36"/>
      <c r="OE116" s="36"/>
      <c r="OF116" s="36"/>
      <c r="OG116" s="36"/>
      <c r="OH116" s="36"/>
      <c r="OI116" s="36"/>
      <c r="OJ116" s="36"/>
      <c r="OK116" s="36"/>
      <c r="OL116" s="36"/>
      <c r="OM116" s="36"/>
      <c r="ON116" s="36"/>
      <c r="OO116" s="36"/>
      <c r="OP116" s="36"/>
      <c r="OQ116" s="36"/>
      <c r="OR116" s="36"/>
      <c r="OS116" s="36"/>
      <c r="OT116" s="36"/>
      <c r="OU116" s="36"/>
      <c r="OV116" s="36"/>
      <c r="OW116" s="36"/>
      <c r="OX116" s="36"/>
      <c r="OY116" s="36"/>
      <c r="OZ116" s="36"/>
      <c r="PA116" s="36"/>
      <c r="PB116" s="36"/>
      <c r="PC116" s="36"/>
      <c r="PD116" s="36"/>
      <c r="PE116" s="36"/>
      <c r="PF116" s="36"/>
      <c r="PG116" s="36"/>
      <c r="PH116" s="36"/>
      <c r="PI116" s="36"/>
      <c r="PJ116" s="36"/>
      <c r="PK116" s="36"/>
      <c r="PL116" s="36"/>
      <c r="PM116" s="36"/>
      <c r="PN116" s="36"/>
      <c r="PO116" s="36"/>
      <c r="PP116" s="36"/>
      <c r="PQ116" s="36"/>
      <c r="PR116" s="36"/>
      <c r="PS116" s="36"/>
      <c r="PT116" s="36"/>
      <c r="PU116" s="36"/>
      <c r="PV116" s="36"/>
      <c r="PW116" s="36"/>
      <c r="PX116" s="36"/>
      <c r="PY116" s="36"/>
      <c r="PZ116" s="36"/>
      <c r="QA116" s="36"/>
      <c r="QB116" s="36"/>
      <c r="QC116" s="36"/>
      <c r="QD116" s="36"/>
      <c r="QE116" s="36"/>
      <c r="QF116" s="36"/>
      <c r="QG116" s="36"/>
      <c r="QH116" s="36"/>
      <c r="QI116" s="36"/>
      <c r="QJ116" s="36"/>
      <c r="QK116" s="36"/>
      <c r="QL116" s="36"/>
      <c r="QM116" s="36"/>
      <c r="QN116" s="36"/>
      <c r="QO116" s="36"/>
      <c r="QP116" s="36"/>
      <c r="QQ116" s="36"/>
      <c r="QR116" s="36"/>
      <c r="QS116" s="36"/>
      <c r="QT116" s="36"/>
      <c r="QU116" s="36"/>
      <c r="QV116" s="36"/>
      <c r="QW116" s="36"/>
      <c r="QX116" s="36"/>
      <c r="QY116" s="36"/>
      <c r="QZ116" s="36"/>
      <c r="RA116" s="36"/>
      <c r="RB116" s="36"/>
      <c r="RC116" s="36"/>
      <c r="RD116" s="36"/>
      <c r="RE116" s="36"/>
      <c r="RF116" s="36"/>
      <c r="RG116" s="36"/>
      <c r="RH116" s="36"/>
      <c r="RI116" s="36"/>
      <c r="RJ116" s="36"/>
      <c r="RK116" s="36"/>
      <c r="RL116" s="36"/>
      <c r="RM116" s="36"/>
      <c r="RN116" s="36"/>
      <c r="RO116" s="36"/>
      <c r="RP116" s="36"/>
      <c r="RQ116" s="36"/>
      <c r="RR116" s="36"/>
      <c r="RS116" s="36"/>
      <c r="RT116" s="36"/>
      <c r="RU116" s="36"/>
      <c r="RV116" s="36"/>
      <c r="RW116" s="36"/>
      <c r="RX116" s="36"/>
      <c r="RY116" s="36"/>
      <c r="RZ116" s="36"/>
      <c r="SA116" s="36"/>
      <c r="SB116" s="36"/>
      <c r="SC116" s="36"/>
      <c r="SD116" s="36"/>
      <c r="SE116" s="36"/>
      <c r="SF116" s="36"/>
      <c r="SG116" s="36"/>
      <c r="SH116" s="36"/>
      <c r="SI116" s="36"/>
      <c r="SJ116" s="36"/>
      <c r="SK116" s="36"/>
      <c r="SL116" s="36"/>
      <c r="SM116" s="36"/>
      <c r="SN116" s="36"/>
      <c r="SO116" s="36"/>
      <c r="SP116" s="36"/>
      <c r="SQ116" s="36"/>
      <c r="SR116" s="36"/>
      <c r="SS116" s="36"/>
      <c r="ST116" s="36"/>
      <c r="SU116" s="36"/>
      <c r="SV116" s="36"/>
      <c r="SW116" s="36"/>
      <c r="SX116" s="36"/>
      <c r="SY116" s="36"/>
      <c r="SZ116" s="36"/>
      <c r="TA116" s="36"/>
      <c r="TB116" s="36"/>
      <c r="TC116" s="36"/>
      <c r="TD116" s="36"/>
      <c r="TE116" s="36"/>
      <c r="TF116" s="36"/>
      <c r="TG116" s="36"/>
      <c r="TH116" s="36"/>
      <c r="TI116" s="36"/>
    </row>
    <row r="117" spans="1:529" s="27" customFormat="1" hidden="1" x14ac:dyDescent="0.25">
      <c r="A117" s="116"/>
      <c r="B117" s="117"/>
      <c r="C117" s="117"/>
      <c r="D117" s="114" t="s">
        <v>438</v>
      </c>
      <c r="E117" s="115">
        <f t="shared" si="50"/>
        <v>0</v>
      </c>
      <c r="F117" s="115"/>
      <c r="G117" s="115"/>
      <c r="H117" s="115"/>
      <c r="I117" s="119"/>
      <c r="J117" s="115">
        <f t="shared" si="52"/>
        <v>0</v>
      </c>
      <c r="K117" s="115"/>
      <c r="L117" s="115"/>
      <c r="M117" s="115"/>
      <c r="N117" s="115"/>
      <c r="O117" s="115"/>
      <c r="P117" s="115">
        <f t="shared" si="51"/>
        <v>0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  <c r="JM117" s="36"/>
      <c r="JN117" s="36"/>
      <c r="JO117" s="36"/>
      <c r="JP117" s="36"/>
      <c r="JQ117" s="36"/>
      <c r="JR117" s="36"/>
      <c r="JS117" s="36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  <c r="KD117" s="36"/>
      <c r="KE117" s="36"/>
      <c r="KF117" s="36"/>
      <c r="KG117" s="36"/>
      <c r="KH117" s="36"/>
      <c r="KI117" s="36"/>
      <c r="KJ117" s="36"/>
      <c r="KK117" s="36"/>
      <c r="KL117" s="36"/>
      <c r="KM117" s="36"/>
      <c r="KN117" s="36"/>
      <c r="KO117" s="36"/>
      <c r="KP117" s="36"/>
      <c r="KQ117" s="36"/>
      <c r="KR117" s="36"/>
      <c r="KS117" s="36"/>
      <c r="KT117" s="36"/>
      <c r="KU117" s="36"/>
      <c r="KV117" s="36"/>
      <c r="KW117" s="36"/>
      <c r="KX117" s="36"/>
      <c r="KY117" s="36"/>
      <c r="KZ117" s="36"/>
      <c r="LA117" s="36"/>
      <c r="LB117" s="36"/>
      <c r="LC117" s="36"/>
      <c r="LD117" s="36"/>
      <c r="LE117" s="36"/>
      <c r="LF117" s="36"/>
      <c r="LG117" s="36"/>
      <c r="LH117" s="36"/>
      <c r="LI117" s="36"/>
      <c r="LJ117" s="36"/>
      <c r="LK117" s="36"/>
      <c r="LL117" s="36"/>
      <c r="LM117" s="36"/>
      <c r="LN117" s="36"/>
      <c r="LO117" s="36"/>
      <c r="LP117" s="36"/>
      <c r="LQ117" s="36"/>
      <c r="LR117" s="36"/>
      <c r="LS117" s="36"/>
      <c r="LT117" s="36"/>
      <c r="LU117" s="36"/>
      <c r="LV117" s="36"/>
      <c r="LW117" s="36"/>
      <c r="LX117" s="36"/>
      <c r="LY117" s="36"/>
      <c r="LZ117" s="36"/>
      <c r="MA117" s="36"/>
      <c r="MB117" s="36"/>
      <c r="MC117" s="36"/>
      <c r="MD117" s="36"/>
      <c r="ME117" s="36"/>
      <c r="MF117" s="36"/>
      <c r="MG117" s="36"/>
      <c r="MH117" s="36"/>
      <c r="MI117" s="36"/>
      <c r="MJ117" s="36"/>
      <c r="MK117" s="36"/>
      <c r="ML117" s="36"/>
      <c r="MM117" s="36"/>
      <c r="MN117" s="36"/>
      <c r="MO117" s="36"/>
      <c r="MP117" s="36"/>
      <c r="MQ117" s="36"/>
      <c r="MR117" s="36"/>
      <c r="MS117" s="36"/>
      <c r="MT117" s="36"/>
      <c r="MU117" s="36"/>
      <c r="MV117" s="36"/>
      <c r="MW117" s="36"/>
      <c r="MX117" s="36"/>
      <c r="MY117" s="36"/>
      <c r="MZ117" s="36"/>
      <c r="NA117" s="36"/>
      <c r="NB117" s="36"/>
      <c r="NC117" s="36"/>
      <c r="ND117" s="36"/>
      <c r="NE117" s="36"/>
      <c r="NF117" s="36"/>
      <c r="NG117" s="36"/>
      <c r="NH117" s="36"/>
      <c r="NI117" s="36"/>
      <c r="NJ117" s="36"/>
      <c r="NK117" s="36"/>
      <c r="NL117" s="36"/>
      <c r="NM117" s="36"/>
      <c r="NN117" s="36"/>
      <c r="NO117" s="36"/>
      <c r="NP117" s="36"/>
      <c r="NQ117" s="36"/>
      <c r="NR117" s="36"/>
      <c r="NS117" s="36"/>
      <c r="NT117" s="36"/>
      <c r="NU117" s="36"/>
      <c r="NV117" s="36"/>
      <c r="NW117" s="36"/>
      <c r="NX117" s="36"/>
      <c r="NY117" s="36"/>
      <c r="NZ117" s="36"/>
      <c r="OA117" s="36"/>
      <c r="OB117" s="36"/>
      <c r="OC117" s="36"/>
      <c r="OD117" s="36"/>
      <c r="OE117" s="36"/>
      <c r="OF117" s="36"/>
      <c r="OG117" s="36"/>
      <c r="OH117" s="36"/>
      <c r="OI117" s="36"/>
      <c r="OJ117" s="36"/>
      <c r="OK117" s="36"/>
      <c r="OL117" s="36"/>
      <c r="OM117" s="36"/>
      <c r="ON117" s="36"/>
      <c r="OO117" s="36"/>
      <c r="OP117" s="36"/>
      <c r="OQ117" s="36"/>
      <c r="OR117" s="36"/>
      <c r="OS117" s="36"/>
      <c r="OT117" s="36"/>
      <c r="OU117" s="36"/>
      <c r="OV117" s="36"/>
      <c r="OW117" s="36"/>
      <c r="OX117" s="36"/>
      <c r="OY117" s="36"/>
      <c r="OZ117" s="36"/>
      <c r="PA117" s="36"/>
      <c r="PB117" s="36"/>
      <c r="PC117" s="36"/>
      <c r="PD117" s="36"/>
      <c r="PE117" s="36"/>
      <c r="PF117" s="36"/>
      <c r="PG117" s="36"/>
      <c r="PH117" s="36"/>
      <c r="PI117" s="36"/>
      <c r="PJ117" s="36"/>
      <c r="PK117" s="36"/>
      <c r="PL117" s="36"/>
      <c r="PM117" s="36"/>
      <c r="PN117" s="36"/>
      <c r="PO117" s="36"/>
      <c r="PP117" s="36"/>
      <c r="PQ117" s="36"/>
      <c r="PR117" s="36"/>
      <c r="PS117" s="36"/>
      <c r="PT117" s="36"/>
      <c r="PU117" s="36"/>
      <c r="PV117" s="36"/>
      <c r="PW117" s="36"/>
      <c r="PX117" s="36"/>
      <c r="PY117" s="36"/>
      <c r="PZ117" s="36"/>
      <c r="QA117" s="36"/>
      <c r="QB117" s="36"/>
      <c r="QC117" s="36"/>
      <c r="QD117" s="36"/>
      <c r="QE117" s="36"/>
      <c r="QF117" s="36"/>
      <c r="QG117" s="36"/>
      <c r="QH117" s="36"/>
      <c r="QI117" s="36"/>
      <c r="QJ117" s="36"/>
      <c r="QK117" s="36"/>
      <c r="QL117" s="36"/>
      <c r="QM117" s="36"/>
      <c r="QN117" s="36"/>
      <c r="QO117" s="36"/>
      <c r="QP117" s="36"/>
      <c r="QQ117" s="36"/>
      <c r="QR117" s="36"/>
      <c r="QS117" s="36"/>
      <c r="QT117" s="36"/>
      <c r="QU117" s="36"/>
      <c r="QV117" s="36"/>
      <c r="QW117" s="36"/>
      <c r="QX117" s="36"/>
      <c r="QY117" s="36"/>
      <c r="QZ117" s="36"/>
      <c r="RA117" s="36"/>
      <c r="RB117" s="36"/>
      <c r="RC117" s="36"/>
      <c r="RD117" s="36"/>
      <c r="RE117" s="36"/>
      <c r="RF117" s="36"/>
      <c r="RG117" s="36"/>
      <c r="RH117" s="36"/>
      <c r="RI117" s="36"/>
      <c r="RJ117" s="36"/>
      <c r="RK117" s="36"/>
      <c r="RL117" s="36"/>
      <c r="RM117" s="36"/>
      <c r="RN117" s="36"/>
      <c r="RO117" s="36"/>
      <c r="RP117" s="36"/>
      <c r="RQ117" s="36"/>
      <c r="RR117" s="36"/>
      <c r="RS117" s="36"/>
      <c r="RT117" s="36"/>
      <c r="RU117" s="36"/>
      <c r="RV117" s="36"/>
      <c r="RW117" s="36"/>
      <c r="RX117" s="36"/>
      <c r="RY117" s="36"/>
      <c r="RZ117" s="36"/>
      <c r="SA117" s="36"/>
      <c r="SB117" s="36"/>
      <c r="SC117" s="36"/>
      <c r="SD117" s="36"/>
      <c r="SE117" s="36"/>
      <c r="SF117" s="36"/>
      <c r="SG117" s="36"/>
      <c r="SH117" s="36"/>
      <c r="SI117" s="36"/>
      <c r="SJ117" s="36"/>
      <c r="SK117" s="36"/>
      <c r="SL117" s="36"/>
      <c r="SM117" s="36"/>
      <c r="SN117" s="36"/>
      <c r="SO117" s="36"/>
      <c r="SP117" s="36"/>
      <c r="SQ117" s="36"/>
      <c r="SR117" s="36"/>
      <c r="SS117" s="36"/>
      <c r="ST117" s="36"/>
      <c r="SU117" s="36"/>
      <c r="SV117" s="36"/>
      <c r="SW117" s="36"/>
      <c r="SX117" s="36"/>
      <c r="SY117" s="36"/>
      <c r="SZ117" s="36"/>
      <c r="TA117" s="36"/>
      <c r="TB117" s="36"/>
      <c r="TC117" s="36"/>
      <c r="TD117" s="36"/>
      <c r="TE117" s="36"/>
      <c r="TF117" s="36"/>
      <c r="TG117" s="36"/>
      <c r="TH117" s="36"/>
      <c r="TI117" s="36"/>
    </row>
    <row r="118" spans="1:529" s="23" customFormat="1" ht="30" hidden="1" x14ac:dyDescent="0.25">
      <c r="A118" s="43" t="s">
        <v>509</v>
      </c>
      <c r="B118" s="44">
        <v>2020</v>
      </c>
      <c r="C118" s="43" t="s">
        <v>510</v>
      </c>
      <c r="D118" s="24" t="str">
        <f>'дод 9'!C62</f>
        <v xml:space="preserve"> Спеціалізована стаціонарна медична допомога населенню</v>
      </c>
      <c r="E118" s="66">
        <f t="shared" si="50"/>
        <v>0</v>
      </c>
      <c r="F118" s="66"/>
      <c r="G118" s="68"/>
      <c r="H118" s="68"/>
      <c r="I118" s="68"/>
      <c r="J118" s="66">
        <f t="shared" si="52"/>
        <v>0</v>
      </c>
      <c r="K118" s="66"/>
      <c r="L118" s="66"/>
      <c r="M118" s="66"/>
      <c r="N118" s="66"/>
      <c r="O118" s="66"/>
      <c r="P118" s="66">
        <f t="shared" si="51"/>
        <v>0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  <c r="JK118" s="26"/>
      <c r="JL118" s="26"/>
      <c r="JM118" s="26"/>
      <c r="JN118" s="26"/>
      <c r="JO118" s="26"/>
      <c r="JP118" s="26"/>
      <c r="JQ118" s="26"/>
      <c r="JR118" s="26"/>
      <c r="JS118" s="26"/>
      <c r="JT118" s="26"/>
      <c r="JU118" s="26"/>
      <c r="JV118" s="26"/>
      <c r="JW118" s="26"/>
      <c r="JX118" s="26"/>
      <c r="JY118" s="26"/>
      <c r="JZ118" s="26"/>
      <c r="KA118" s="26"/>
      <c r="KB118" s="26"/>
      <c r="KC118" s="26"/>
      <c r="KD118" s="26"/>
      <c r="KE118" s="26"/>
      <c r="KF118" s="26"/>
      <c r="KG118" s="26"/>
      <c r="KH118" s="26"/>
      <c r="KI118" s="26"/>
      <c r="KJ118" s="26"/>
      <c r="KK118" s="26"/>
      <c r="KL118" s="26"/>
      <c r="KM118" s="26"/>
      <c r="KN118" s="26"/>
      <c r="KO118" s="26"/>
      <c r="KP118" s="26"/>
      <c r="KQ118" s="26"/>
      <c r="KR118" s="26"/>
      <c r="KS118" s="26"/>
      <c r="KT118" s="26"/>
      <c r="KU118" s="26"/>
      <c r="KV118" s="26"/>
      <c r="KW118" s="26"/>
      <c r="KX118" s="26"/>
      <c r="KY118" s="26"/>
      <c r="KZ118" s="26"/>
      <c r="LA118" s="26"/>
      <c r="LB118" s="26"/>
      <c r="LC118" s="26"/>
      <c r="LD118" s="26"/>
      <c r="LE118" s="26"/>
      <c r="LF118" s="26"/>
      <c r="LG118" s="26"/>
      <c r="LH118" s="26"/>
      <c r="LI118" s="26"/>
      <c r="LJ118" s="26"/>
      <c r="LK118" s="26"/>
      <c r="LL118" s="26"/>
      <c r="LM118" s="26"/>
      <c r="LN118" s="26"/>
      <c r="LO118" s="26"/>
      <c r="LP118" s="26"/>
      <c r="LQ118" s="26"/>
      <c r="LR118" s="26"/>
      <c r="LS118" s="26"/>
      <c r="LT118" s="26"/>
      <c r="LU118" s="26"/>
      <c r="LV118" s="26"/>
      <c r="LW118" s="26"/>
      <c r="LX118" s="26"/>
      <c r="LY118" s="26"/>
      <c r="LZ118" s="26"/>
      <c r="MA118" s="26"/>
      <c r="MB118" s="26"/>
      <c r="MC118" s="26"/>
      <c r="MD118" s="26"/>
      <c r="ME118" s="26"/>
      <c r="MF118" s="26"/>
      <c r="MG118" s="26"/>
      <c r="MH118" s="26"/>
      <c r="MI118" s="26"/>
      <c r="MJ118" s="26"/>
      <c r="MK118" s="26"/>
      <c r="ML118" s="26"/>
      <c r="MM118" s="26"/>
      <c r="MN118" s="26"/>
      <c r="MO118" s="26"/>
      <c r="MP118" s="26"/>
      <c r="MQ118" s="26"/>
      <c r="MR118" s="26"/>
      <c r="MS118" s="26"/>
      <c r="MT118" s="26"/>
      <c r="MU118" s="26"/>
      <c r="MV118" s="26"/>
      <c r="MW118" s="26"/>
      <c r="MX118" s="26"/>
      <c r="MY118" s="26"/>
      <c r="MZ118" s="26"/>
      <c r="NA118" s="26"/>
      <c r="NB118" s="26"/>
      <c r="NC118" s="26"/>
      <c r="ND118" s="26"/>
      <c r="NE118" s="26"/>
      <c r="NF118" s="26"/>
      <c r="NG118" s="26"/>
      <c r="NH118" s="26"/>
      <c r="NI118" s="26"/>
      <c r="NJ118" s="26"/>
      <c r="NK118" s="26"/>
      <c r="NL118" s="26"/>
      <c r="NM118" s="26"/>
      <c r="NN118" s="26"/>
      <c r="NO118" s="26"/>
      <c r="NP118" s="26"/>
      <c r="NQ118" s="26"/>
      <c r="NR118" s="26"/>
      <c r="NS118" s="26"/>
      <c r="NT118" s="26"/>
      <c r="NU118" s="26"/>
      <c r="NV118" s="26"/>
      <c r="NW118" s="26"/>
      <c r="NX118" s="26"/>
      <c r="NY118" s="26"/>
      <c r="NZ118" s="26"/>
      <c r="OA118" s="26"/>
      <c r="OB118" s="26"/>
      <c r="OC118" s="26"/>
      <c r="OD118" s="26"/>
      <c r="OE118" s="26"/>
      <c r="OF118" s="26"/>
      <c r="OG118" s="26"/>
      <c r="OH118" s="26"/>
      <c r="OI118" s="26"/>
      <c r="OJ118" s="26"/>
      <c r="OK118" s="26"/>
      <c r="OL118" s="26"/>
      <c r="OM118" s="26"/>
      <c r="ON118" s="26"/>
      <c r="OO118" s="26"/>
      <c r="OP118" s="26"/>
      <c r="OQ118" s="26"/>
      <c r="OR118" s="26"/>
      <c r="OS118" s="26"/>
      <c r="OT118" s="26"/>
      <c r="OU118" s="26"/>
      <c r="OV118" s="26"/>
      <c r="OW118" s="26"/>
      <c r="OX118" s="26"/>
      <c r="OY118" s="26"/>
      <c r="OZ118" s="26"/>
      <c r="PA118" s="26"/>
      <c r="PB118" s="26"/>
      <c r="PC118" s="26"/>
      <c r="PD118" s="26"/>
      <c r="PE118" s="26"/>
      <c r="PF118" s="26"/>
      <c r="PG118" s="26"/>
      <c r="PH118" s="26"/>
      <c r="PI118" s="26"/>
      <c r="PJ118" s="26"/>
      <c r="PK118" s="26"/>
      <c r="PL118" s="26"/>
      <c r="PM118" s="26"/>
      <c r="PN118" s="26"/>
      <c r="PO118" s="26"/>
      <c r="PP118" s="26"/>
      <c r="PQ118" s="26"/>
      <c r="PR118" s="26"/>
      <c r="PS118" s="26"/>
      <c r="PT118" s="26"/>
      <c r="PU118" s="26"/>
      <c r="PV118" s="26"/>
      <c r="PW118" s="26"/>
      <c r="PX118" s="26"/>
      <c r="PY118" s="26"/>
      <c r="PZ118" s="26"/>
      <c r="QA118" s="26"/>
      <c r="QB118" s="26"/>
      <c r="QC118" s="26"/>
      <c r="QD118" s="26"/>
      <c r="QE118" s="26"/>
      <c r="QF118" s="26"/>
      <c r="QG118" s="26"/>
      <c r="QH118" s="26"/>
      <c r="QI118" s="26"/>
      <c r="QJ118" s="26"/>
      <c r="QK118" s="26"/>
      <c r="QL118" s="26"/>
      <c r="QM118" s="26"/>
      <c r="QN118" s="26"/>
      <c r="QO118" s="26"/>
      <c r="QP118" s="26"/>
      <c r="QQ118" s="26"/>
      <c r="QR118" s="26"/>
      <c r="QS118" s="26"/>
      <c r="QT118" s="26"/>
      <c r="QU118" s="26"/>
      <c r="QV118" s="26"/>
      <c r="QW118" s="26"/>
      <c r="QX118" s="26"/>
      <c r="QY118" s="26"/>
      <c r="QZ118" s="26"/>
      <c r="RA118" s="26"/>
      <c r="RB118" s="26"/>
      <c r="RC118" s="26"/>
      <c r="RD118" s="26"/>
      <c r="RE118" s="26"/>
      <c r="RF118" s="26"/>
      <c r="RG118" s="26"/>
      <c r="RH118" s="26"/>
      <c r="RI118" s="26"/>
      <c r="RJ118" s="26"/>
      <c r="RK118" s="26"/>
      <c r="RL118" s="26"/>
      <c r="RM118" s="26"/>
      <c r="RN118" s="26"/>
      <c r="RO118" s="26"/>
      <c r="RP118" s="26"/>
      <c r="RQ118" s="26"/>
      <c r="RR118" s="26"/>
      <c r="RS118" s="26"/>
      <c r="RT118" s="26"/>
      <c r="RU118" s="26"/>
      <c r="RV118" s="26"/>
      <c r="RW118" s="26"/>
      <c r="RX118" s="26"/>
      <c r="RY118" s="26"/>
      <c r="RZ118" s="26"/>
      <c r="SA118" s="26"/>
      <c r="SB118" s="26"/>
      <c r="SC118" s="26"/>
      <c r="SD118" s="26"/>
      <c r="SE118" s="26"/>
      <c r="SF118" s="26"/>
      <c r="SG118" s="26"/>
      <c r="SH118" s="26"/>
      <c r="SI118" s="26"/>
      <c r="SJ118" s="26"/>
      <c r="SK118" s="26"/>
      <c r="SL118" s="26"/>
      <c r="SM118" s="26"/>
      <c r="SN118" s="26"/>
      <c r="SO118" s="26"/>
      <c r="SP118" s="26"/>
      <c r="SQ118" s="26"/>
      <c r="SR118" s="26"/>
      <c r="SS118" s="26"/>
      <c r="ST118" s="26"/>
      <c r="SU118" s="26"/>
      <c r="SV118" s="26"/>
      <c r="SW118" s="26"/>
      <c r="SX118" s="26"/>
      <c r="SY118" s="26"/>
      <c r="SZ118" s="26"/>
      <c r="TA118" s="26"/>
      <c r="TB118" s="26"/>
      <c r="TC118" s="26"/>
      <c r="TD118" s="26"/>
      <c r="TE118" s="26"/>
      <c r="TF118" s="26"/>
      <c r="TG118" s="26"/>
      <c r="TH118" s="26"/>
      <c r="TI118" s="26"/>
    </row>
    <row r="119" spans="1:529" s="23" customFormat="1" ht="36.75" customHeight="1" x14ac:dyDescent="0.25">
      <c r="A119" s="43" t="s">
        <v>193</v>
      </c>
      <c r="B119" s="44" t="str">
        <f>'дод 9'!A63</f>
        <v>2030</v>
      </c>
      <c r="C119" s="44" t="str">
        <f>'дод 9'!B63</f>
        <v>0733</v>
      </c>
      <c r="D119" s="24" t="s">
        <v>530</v>
      </c>
      <c r="E119" s="66">
        <f t="shared" si="50"/>
        <v>3317600</v>
      </c>
      <c r="F119" s="66">
        <v>3317600</v>
      </c>
      <c r="G119" s="157"/>
      <c r="H119" s="157"/>
      <c r="I119" s="68"/>
      <c r="J119" s="66">
        <f t="shared" si="52"/>
        <v>5100000</v>
      </c>
      <c r="K119" s="66">
        <v>5100000</v>
      </c>
      <c r="L119" s="66"/>
      <c r="M119" s="66"/>
      <c r="N119" s="66"/>
      <c r="O119" s="66">
        <v>5100000</v>
      </c>
      <c r="P119" s="66">
        <f t="shared" si="51"/>
        <v>8417600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  <c r="IW119" s="26"/>
      <c r="IX119" s="26"/>
      <c r="IY119" s="26"/>
      <c r="IZ119" s="26"/>
      <c r="JA119" s="26"/>
      <c r="JB119" s="26"/>
      <c r="JC119" s="26"/>
      <c r="JD119" s="26"/>
      <c r="JE119" s="26"/>
      <c r="JF119" s="26"/>
      <c r="JG119" s="26"/>
      <c r="JH119" s="26"/>
      <c r="JI119" s="26"/>
      <c r="JJ119" s="26"/>
      <c r="JK119" s="26"/>
      <c r="JL119" s="26"/>
      <c r="JM119" s="26"/>
      <c r="JN119" s="26"/>
      <c r="JO119" s="26"/>
      <c r="JP119" s="26"/>
      <c r="JQ119" s="26"/>
      <c r="JR119" s="26"/>
      <c r="JS119" s="26"/>
      <c r="JT119" s="26"/>
      <c r="JU119" s="26"/>
      <c r="JV119" s="26"/>
      <c r="JW119" s="26"/>
      <c r="JX119" s="26"/>
      <c r="JY119" s="26"/>
      <c r="JZ119" s="26"/>
      <c r="KA119" s="26"/>
      <c r="KB119" s="26"/>
      <c r="KC119" s="26"/>
      <c r="KD119" s="26"/>
      <c r="KE119" s="26"/>
      <c r="KF119" s="26"/>
      <c r="KG119" s="26"/>
      <c r="KH119" s="26"/>
      <c r="KI119" s="26"/>
      <c r="KJ119" s="26"/>
      <c r="KK119" s="26"/>
      <c r="KL119" s="26"/>
      <c r="KM119" s="26"/>
      <c r="KN119" s="26"/>
      <c r="KO119" s="26"/>
      <c r="KP119" s="26"/>
      <c r="KQ119" s="26"/>
      <c r="KR119" s="26"/>
      <c r="KS119" s="26"/>
      <c r="KT119" s="26"/>
      <c r="KU119" s="26"/>
      <c r="KV119" s="26"/>
      <c r="KW119" s="26"/>
      <c r="KX119" s="26"/>
      <c r="KY119" s="26"/>
      <c r="KZ119" s="26"/>
      <c r="LA119" s="26"/>
      <c r="LB119" s="26"/>
      <c r="LC119" s="26"/>
      <c r="LD119" s="26"/>
      <c r="LE119" s="26"/>
      <c r="LF119" s="26"/>
      <c r="LG119" s="26"/>
      <c r="LH119" s="26"/>
      <c r="LI119" s="26"/>
      <c r="LJ119" s="26"/>
      <c r="LK119" s="26"/>
      <c r="LL119" s="26"/>
      <c r="LM119" s="26"/>
      <c r="LN119" s="26"/>
      <c r="LO119" s="26"/>
      <c r="LP119" s="26"/>
      <c r="LQ119" s="26"/>
      <c r="LR119" s="26"/>
      <c r="LS119" s="26"/>
      <c r="LT119" s="26"/>
      <c r="LU119" s="26"/>
      <c r="LV119" s="26"/>
      <c r="LW119" s="26"/>
      <c r="LX119" s="26"/>
      <c r="LY119" s="26"/>
      <c r="LZ119" s="26"/>
      <c r="MA119" s="26"/>
      <c r="MB119" s="26"/>
      <c r="MC119" s="26"/>
      <c r="MD119" s="26"/>
      <c r="ME119" s="26"/>
      <c r="MF119" s="26"/>
      <c r="MG119" s="26"/>
      <c r="MH119" s="26"/>
      <c r="MI119" s="26"/>
      <c r="MJ119" s="26"/>
      <c r="MK119" s="26"/>
      <c r="ML119" s="26"/>
      <c r="MM119" s="26"/>
      <c r="MN119" s="26"/>
      <c r="MO119" s="26"/>
      <c r="MP119" s="26"/>
      <c r="MQ119" s="26"/>
      <c r="MR119" s="26"/>
      <c r="MS119" s="26"/>
      <c r="MT119" s="26"/>
      <c r="MU119" s="26"/>
      <c r="MV119" s="26"/>
      <c r="MW119" s="26"/>
      <c r="MX119" s="26"/>
      <c r="MY119" s="26"/>
      <c r="MZ119" s="26"/>
      <c r="NA119" s="26"/>
      <c r="NB119" s="26"/>
      <c r="NC119" s="26"/>
      <c r="ND119" s="26"/>
      <c r="NE119" s="26"/>
      <c r="NF119" s="26"/>
      <c r="NG119" s="26"/>
      <c r="NH119" s="26"/>
      <c r="NI119" s="26"/>
      <c r="NJ119" s="26"/>
      <c r="NK119" s="26"/>
      <c r="NL119" s="26"/>
      <c r="NM119" s="26"/>
      <c r="NN119" s="26"/>
      <c r="NO119" s="26"/>
      <c r="NP119" s="26"/>
      <c r="NQ119" s="26"/>
      <c r="NR119" s="26"/>
      <c r="NS119" s="26"/>
      <c r="NT119" s="26"/>
      <c r="NU119" s="26"/>
      <c r="NV119" s="26"/>
      <c r="NW119" s="26"/>
      <c r="NX119" s="26"/>
      <c r="NY119" s="26"/>
      <c r="NZ119" s="26"/>
      <c r="OA119" s="26"/>
      <c r="OB119" s="26"/>
      <c r="OC119" s="26"/>
      <c r="OD119" s="26"/>
      <c r="OE119" s="26"/>
      <c r="OF119" s="26"/>
      <c r="OG119" s="26"/>
      <c r="OH119" s="26"/>
      <c r="OI119" s="26"/>
      <c r="OJ119" s="26"/>
      <c r="OK119" s="26"/>
      <c r="OL119" s="26"/>
      <c r="OM119" s="26"/>
      <c r="ON119" s="26"/>
      <c r="OO119" s="26"/>
      <c r="OP119" s="26"/>
      <c r="OQ119" s="26"/>
      <c r="OR119" s="26"/>
      <c r="OS119" s="26"/>
      <c r="OT119" s="26"/>
      <c r="OU119" s="26"/>
      <c r="OV119" s="26"/>
      <c r="OW119" s="26"/>
      <c r="OX119" s="26"/>
      <c r="OY119" s="26"/>
      <c r="OZ119" s="26"/>
      <c r="PA119" s="26"/>
      <c r="PB119" s="26"/>
      <c r="PC119" s="26"/>
      <c r="PD119" s="26"/>
      <c r="PE119" s="26"/>
      <c r="PF119" s="26"/>
      <c r="PG119" s="26"/>
      <c r="PH119" s="26"/>
      <c r="PI119" s="26"/>
      <c r="PJ119" s="26"/>
      <c r="PK119" s="26"/>
      <c r="PL119" s="26"/>
      <c r="PM119" s="26"/>
      <c r="PN119" s="26"/>
      <c r="PO119" s="26"/>
      <c r="PP119" s="26"/>
      <c r="PQ119" s="26"/>
      <c r="PR119" s="26"/>
      <c r="PS119" s="26"/>
      <c r="PT119" s="26"/>
      <c r="PU119" s="26"/>
      <c r="PV119" s="26"/>
      <c r="PW119" s="26"/>
      <c r="PX119" s="26"/>
      <c r="PY119" s="26"/>
      <c r="PZ119" s="26"/>
      <c r="QA119" s="26"/>
      <c r="QB119" s="26"/>
      <c r="QC119" s="26"/>
      <c r="QD119" s="26"/>
      <c r="QE119" s="26"/>
      <c r="QF119" s="26"/>
      <c r="QG119" s="26"/>
      <c r="QH119" s="26"/>
      <c r="QI119" s="26"/>
      <c r="QJ119" s="26"/>
      <c r="QK119" s="26"/>
      <c r="QL119" s="26"/>
      <c r="QM119" s="26"/>
      <c r="QN119" s="26"/>
      <c r="QO119" s="26"/>
      <c r="QP119" s="26"/>
      <c r="QQ119" s="26"/>
      <c r="QR119" s="26"/>
      <c r="QS119" s="26"/>
      <c r="QT119" s="26"/>
      <c r="QU119" s="26"/>
      <c r="QV119" s="26"/>
      <c r="QW119" s="26"/>
      <c r="QX119" s="26"/>
      <c r="QY119" s="26"/>
      <c r="QZ119" s="26"/>
      <c r="RA119" s="26"/>
      <c r="RB119" s="26"/>
      <c r="RC119" s="26"/>
      <c r="RD119" s="26"/>
      <c r="RE119" s="26"/>
      <c r="RF119" s="26"/>
      <c r="RG119" s="26"/>
      <c r="RH119" s="26"/>
      <c r="RI119" s="26"/>
      <c r="RJ119" s="26"/>
      <c r="RK119" s="26"/>
      <c r="RL119" s="26"/>
      <c r="RM119" s="26"/>
      <c r="RN119" s="26"/>
      <c r="RO119" s="26"/>
      <c r="RP119" s="26"/>
      <c r="RQ119" s="26"/>
      <c r="RR119" s="26"/>
      <c r="RS119" s="26"/>
      <c r="RT119" s="26"/>
      <c r="RU119" s="26"/>
      <c r="RV119" s="26"/>
      <c r="RW119" s="26"/>
      <c r="RX119" s="26"/>
      <c r="RY119" s="26"/>
      <c r="RZ119" s="26"/>
      <c r="SA119" s="26"/>
      <c r="SB119" s="26"/>
      <c r="SC119" s="26"/>
      <c r="SD119" s="26"/>
      <c r="SE119" s="26"/>
      <c r="SF119" s="26"/>
      <c r="SG119" s="26"/>
      <c r="SH119" s="26"/>
      <c r="SI119" s="26"/>
      <c r="SJ119" s="26"/>
      <c r="SK119" s="26"/>
      <c r="SL119" s="26"/>
      <c r="SM119" s="26"/>
      <c r="SN119" s="26"/>
      <c r="SO119" s="26"/>
      <c r="SP119" s="26"/>
      <c r="SQ119" s="26"/>
      <c r="SR119" s="26"/>
      <c r="SS119" s="26"/>
      <c r="ST119" s="26"/>
      <c r="SU119" s="26"/>
      <c r="SV119" s="26"/>
      <c r="SW119" s="26"/>
      <c r="SX119" s="26"/>
      <c r="SY119" s="26"/>
      <c r="SZ119" s="26"/>
      <c r="TA119" s="26"/>
      <c r="TB119" s="26"/>
      <c r="TC119" s="26"/>
      <c r="TD119" s="26"/>
      <c r="TE119" s="26"/>
      <c r="TF119" s="26"/>
      <c r="TG119" s="26"/>
      <c r="TH119" s="26"/>
      <c r="TI119" s="26"/>
    </row>
    <row r="120" spans="1:529" s="27" customFormat="1" ht="30" hidden="1" x14ac:dyDescent="0.25">
      <c r="A120" s="116"/>
      <c r="B120" s="117"/>
      <c r="C120" s="117"/>
      <c r="D120" s="114" t="s">
        <v>435</v>
      </c>
      <c r="E120" s="115">
        <f t="shared" si="50"/>
        <v>0</v>
      </c>
      <c r="F120" s="115"/>
      <c r="G120" s="119"/>
      <c r="H120" s="119"/>
      <c r="I120" s="119"/>
      <c r="J120" s="115"/>
      <c r="K120" s="115"/>
      <c r="L120" s="115"/>
      <c r="M120" s="115"/>
      <c r="N120" s="115"/>
      <c r="O120" s="115"/>
      <c r="P120" s="115">
        <f t="shared" si="51"/>
        <v>0</v>
      </c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  <c r="IW120" s="36"/>
      <c r="IX120" s="36"/>
      <c r="IY120" s="36"/>
      <c r="IZ120" s="36"/>
      <c r="JA120" s="36"/>
      <c r="JB120" s="36"/>
      <c r="JC120" s="36"/>
      <c r="JD120" s="36"/>
      <c r="JE120" s="36"/>
      <c r="JF120" s="36"/>
      <c r="JG120" s="36"/>
      <c r="JH120" s="36"/>
      <c r="JI120" s="36"/>
      <c r="JJ120" s="36"/>
      <c r="JK120" s="36"/>
      <c r="JL120" s="36"/>
      <c r="JM120" s="36"/>
      <c r="JN120" s="36"/>
      <c r="JO120" s="36"/>
      <c r="JP120" s="36"/>
      <c r="JQ120" s="36"/>
      <c r="JR120" s="36"/>
      <c r="JS120" s="36"/>
      <c r="JT120" s="36"/>
      <c r="JU120" s="36"/>
      <c r="JV120" s="36"/>
      <c r="JW120" s="36"/>
      <c r="JX120" s="36"/>
      <c r="JY120" s="36"/>
      <c r="JZ120" s="36"/>
      <c r="KA120" s="36"/>
      <c r="KB120" s="36"/>
      <c r="KC120" s="36"/>
      <c r="KD120" s="36"/>
      <c r="KE120" s="36"/>
      <c r="KF120" s="36"/>
      <c r="KG120" s="36"/>
      <c r="KH120" s="36"/>
      <c r="KI120" s="36"/>
      <c r="KJ120" s="36"/>
      <c r="KK120" s="36"/>
      <c r="KL120" s="36"/>
      <c r="KM120" s="36"/>
      <c r="KN120" s="36"/>
      <c r="KO120" s="36"/>
      <c r="KP120" s="36"/>
      <c r="KQ120" s="36"/>
      <c r="KR120" s="36"/>
      <c r="KS120" s="36"/>
      <c r="KT120" s="36"/>
      <c r="KU120" s="36"/>
      <c r="KV120" s="36"/>
      <c r="KW120" s="36"/>
      <c r="KX120" s="36"/>
      <c r="KY120" s="36"/>
      <c r="KZ120" s="36"/>
      <c r="LA120" s="36"/>
      <c r="LB120" s="36"/>
      <c r="LC120" s="36"/>
      <c r="LD120" s="36"/>
      <c r="LE120" s="36"/>
      <c r="LF120" s="36"/>
      <c r="LG120" s="36"/>
      <c r="LH120" s="36"/>
      <c r="LI120" s="36"/>
      <c r="LJ120" s="36"/>
      <c r="LK120" s="36"/>
      <c r="LL120" s="36"/>
      <c r="LM120" s="36"/>
      <c r="LN120" s="36"/>
      <c r="LO120" s="36"/>
      <c r="LP120" s="36"/>
      <c r="LQ120" s="36"/>
      <c r="LR120" s="36"/>
      <c r="LS120" s="36"/>
      <c r="LT120" s="36"/>
      <c r="LU120" s="36"/>
      <c r="LV120" s="36"/>
      <c r="LW120" s="36"/>
      <c r="LX120" s="36"/>
      <c r="LY120" s="36"/>
      <c r="LZ120" s="36"/>
      <c r="MA120" s="36"/>
      <c r="MB120" s="36"/>
      <c r="MC120" s="36"/>
      <c r="MD120" s="36"/>
      <c r="ME120" s="36"/>
      <c r="MF120" s="36"/>
      <c r="MG120" s="36"/>
      <c r="MH120" s="36"/>
      <c r="MI120" s="36"/>
      <c r="MJ120" s="36"/>
      <c r="MK120" s="36"/>
      <c r="ML120" s="36"/>
      <c r="MM120" s="36"/>
      <c r="MN120" s="36"/>
      <c r="MO120" s="36"/>
      <c r="MP120" s="36"/>
      <c r="MQ120" s="36"/>
      <c r="MR120" s="36"/>
      <c r="MS120" s="36"/>
      <c r="MT120" s="36"/>
      <c r="MU120" s="36"/>
      <c r="MV120" s="36"/>
      <c r="MW120" s="36"/>
      <c r="MX120" s="36"/>
      <c r="MY120" s="36"/>
      <c r="MZ120" s="36"/>
      <c r="NA120" s="36"/>
      <c r="NB120" s="36"/>
      <c r="NC120" s="36"/>
      <c r="ND120" s="36"/>
      <c r="NE120" s="36"/>
      <c r="NF120" s="36"/>
      <c r="NG120" s="36"/>
      <c r="NH120" s="36"/>
      <c r="NI120" s="36"/>
      <c r="NJ120" s="36"/>
      <c r="NK120" s="36"/>
      <c r="NL120" s="36"/>
      <c r="NM120" s="36"/>
      <c r="NN120" s="36"/>
      <c r="NO120" s="36"/>
      <c r="NP120" s="36"/>
      <c r="NQ120" s="36"/>
      <c r="NR120" s="36"/>
      <c r="NS120" s="36"/>
      <c r="NT120" s="36"/>
      <c r="NU120" s="36"/>
      <c r="NV120" s="36"/>
      <c r="NW120" s="36"/>
      <c r="NX120" s="36"/>
      <c r="NY120" s="36"/>
      <c r="NZ120" s="36"/>
      <c r="OA120" s="36"/>
      <c r="OB120" s="36"/>
      <c r="OC120" s="36"/>
      <c r="OD120" s="36"/>
      <c r="OE120" s="36"/>
      <c r="OF120" s="36"/>
      <c r="OG120" s="36"/>
      <c r="OH120" s="36"/>
      <c r="OI120" s="36"/>
      <c r="OJ120" s="36"/>
      <c r="OK120" s="36"/>
      <c r="OL120" s="36"/>
      <c r="OM120" s="36"/>
      <c r="ON120" s="36"/>
      <c r="OO120" s="36"/>
      <c r="OP120" s="36"/>
      <c r="OQ120" s="36"/>
      <c r="OR120" s="36"/>
      <c r="OS120" s="36"/>
      <c r="OT120" s="36"/>
      <c r="OU120" s="36"/>
      <c r="OV120" s="36"/>
      <c r="OW120" s="36"/>
      <c r="OX120" s="36"/>
      <c r="OY120" s="36"/>
      <c r="OZ120" s="36"/>
      <c r="PA120" s="36"/>
      <c r="PB120" s="36"/>
      <c r="PC120" s="36"/>
      <c r="PD120" s="36"/>
      <c r="PE120" s="36"/>
      <c r="PF120" s="36"/>
      <c r="PG120" s="36"/>
      <c r="PH120" s="36"/>
      <c r="PI120" s="36"/>
      <c r="PJ120" s="36"/>
      <c r="PK120" s="36"/>
      <c r="PL120" s="36"/>
      <c r="PM120" s="36"/>
      <c r="PN120" s="36"/>
      <c r="PO120" s="36"/>
      <c r="PP120" s="36"/>
      <c r="PQ120" s="36"/>
      <c r="PR120" s="36"/>
      <c r="PS120" s="36"/>
      <c r="PT120" s="36"/>
      <c r="PU120" s="36"/>
      <c r="PV120" s="36"/>
      <c r="PW120" s="36"/>
      <c r="PX120" s="36"/>
      <c r="PY120" s="36"/>
      <c r="PZ120" s="36"/>
      <c r="QA120" s="36"/>
      <c r="QB120" s="36"/>
      <c r="QC120" s="36"/>
      <c r="QD120" s="36"/>
      <c r="QE120" s="36"/>
      <c r="QF120" s="36"/>
      <c r="QG120" s="36"/>
      <c r="QH120" s="36"/>
      <c r="QI120" s="36"/>
      <c r="QJ120" s="36"/>
      <c r="QK120" s="36"/>
      <c r="QL120" s="36"/>
      <c r="QM120" s="36"/>
      <c r="QN120" s="36"/>
      <c r="QO120" s="36"/>
      <c r="QP120" s="36"/>
      <c r="QQ120" s="36"/>
      <c r="QR120" s="36"/>
      <c r="QS120" s="36"/>
      <c r="QT120" s="36"/>
      <c r="QU120" s="36"/>
      <c r="QV120" s="36"/>
      <c r="QW120" s="36"/>
      <c r="QX120" s="36"/>
      <c r="QY120" s="36"/>
      <c r="QZ120" s="36"/>
      <c r="RA120" s="36"/>
      <c r="RB120" s="36"/>
      <c r="RC120" s="36"/>
      <c r="RD120" s="36"/>
      <c r="RE120" s="36"/>
      <c r="RF120" s="36"/>
      <c r="RG120" s="36"/>
      <c r="RH120" s="36"/>
      <c r="RI120" s="36"/>
      <c r="RJ120" s="36"/>
      <c r="RK120" s="36"/>
      <c r="RL120" s="36"/>
      <c r="RM120" s="36"/>
      <c r="RN120" s="36"/>
      <c r="RO120" s="36"/>
      <c r="RP120" s="36"/>
      <c r="RQ120" s="36"/>
      <c r="RR120" s="36"/>
      <c r="RS120" s="36"/>
      <c r="RT120" s="36"/>
      <c r="RU120" s="36"/>
      <c r="RV120" s="36"/>
      <c r="RW120" s="36"/>
      <c r="RX120" s="36"/>
      <c r="RY120" s="36"/>
      <c r="RZ120" s="36"/>
      <c r="SA120" s="36"/>
      <c r="SB120" s="36"/>
      <c r="SC120" s="36"/>
      <c r="SD120" s="36"/>
      <c r="SE120" s="36"/>
      <c r="SF120" s="36"/>
      <c r="SG120" s="36"/>
      <c r="SH120" s="36"/>
      <c r="SI120" s="36"/>
      <c r="SJ120" s="36"/>
      <c r="SK120" s="36"/>
      <c r="SL120" s="36"/>
      <c r="SM120" s="36"/>
      <c r="SN120" s="36"/>
      <c r="SO120" s="36"/>
      <c r="SP120" s="36"/>
      <c r="SQ120" s="36"/>
      <c r="SR120" s="36"/>
      <c r="SS120" s="36"/>
      <c r="ST120" s="36"/>
      <c r="SU120" s="36"/>
      <c r="SV120" s="36"/>
      <c r="SW120" s="36"/>
      <c r="SX120" s="36"/>
      <c r="SY120" s="36"/>
      <c r="SZ120" s="36"/>
      <c r="TA120" s="36"/>
      <c r="TB120" s="36"/>
      <c r="TC120" s="36"/>
      <c r="TD120" s="36"/>
      <c r="TE120" s="36"/>
      <c r="TF120" s="36"/>
      <c r="TG120" s="36"/>
      <c r="TH120" s="36"/>
      <c r="TI120" s="36"/>
    </row>
    <row r="121" spans="1:529" s="23" customFormat="1" ht="24" customHeight="1" x14ac:dyDescent="0.25">
      <c r="A121" s="43" t="s">
        <v>192</v>
      </c>
      <c r="B121" s="44" t="str">
        <f>'дод 9'!A65</f>
        <v>2100</v>
      </c>
      <c r="C121" s="44" t="str">
        <f>'дод 9'!B65</f>
        <v>0722</v>
      </c>
      <c r="D121" s="24" t="str">
        <f>'дод 9'!C65</f>
        <v>Стоматологічна допомога населенню</v>
      </c>
      <c r="E121" s="66">
        <f t="shared" si="50"/>
        <v>7602100</v>
      </c>
      <c r="F121" s="66">
        <v>7602100</v>
      </c>
      <c r="G121" s="157"/>
      <c r="H121" s="157"/>
      <c r="I121" s="68"/>
      <c r="J121" s="66">
        <f t="shared" si="52"/>
        <v>0</v>
      </c>
      <c r="K121" s="66"/>
      <c r="L121" s="66"/>
      <c r="M121" s="66"/>
      <c r="N121" s="66"/>
      <c r="O121" s="66"/>
      <c r="P121" s="66">
        <f t="shared" si="51"/>
        <v>7602100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</row>
    <row r="122" spans="1:529" s="27" customFormat="1" ht="30" hidden="1" x14ac:dyDescent="0.25">
      <c r="A122" s="116"/>
      <c r="B122" s="117"/>
      <c r="C122" s="117"/>
      <c r="D122" s="114" t="s">
        <v>435</v>
      </c>
      <c r="E122" s="115">
        <f t="shared" si="50"/>
        <v>0</v>
      </c>
      <c r="F122" s="115"/>
      <c r="G122" s="119"/>
      <c r="H122" s="119"/>
      <c r="I122" s="119"/>
      <c r="J122" s="115">
        <f t="shared" si="52"/>
        <v>0</v>
      </c>
      <c r="K122" s="115"/>
      <c r="L122" s="115"/>
      <c r="M122" s="115"/>
      <c r="N122" s="115"/>
      <c r="O122" s="115"/>
      <c r="P122" s="115">
        <f t="shared" si="51"/>
        <v>0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  <c r="IW122" s="36"/>
      <c r="IX122" s="36"/>
      <c r="IY122" s="36"/>
      <c r="IZ122" s="36"/>
      <c r="JA122" s="36"/>
      <c r="JB122" s="36"/>
      <c r="JC122" s="36"/>
      <c r="JD122" s="36"/>
      <c r="JE122" s="36"/>
      <c r="JF122" s="36"/>
      <c r="JG122" s="36"/>
      <c r="JH122" s="36"/>
      <c r="JI122" s="36"/>
      <c r="JJ122" s="36"/>
      <c r="JK122" s="36"/>
      <c r="JL122" s="36"/>
      <c r="JM122" s="36"/>
      <c r="JN122" s="36"/>
      <c r="JO122" s="36"/>
      <c r="JP122" s="36"/>
      <c r="JQ122" s="36"/>
      <c r="JR122" s="36"/>
      <c r="JS122" s="36"/>
      <c r="JT122" s="36"/>
      <c r="JU122" s="36"/>
      <c r="JV122" s="36"/>
      <c r="JW122" s="36"/>
      <c r="JX122" s="36"/>
      <c r="JY122" s="36"/>
      <c r="JZ122" s="36"/>
      <c r="KA122" s="36"/>
      <c r="KB122" s="36"/>
      <c r="KC122" s="36"/>
      <c r="KD122" s="36"/>
      <c r="KE122" s="36"/>
      <c r="KF122" s="36"/>
      <c r="KG122" s="36"/>
      <c r="KH122" s="36"/>
      <c r="KI122" s="36"/>
      <c r="KJ122" s="36"/>
      <c r="KK122" s="36"/>
      <c r="KL122" s="36"/>
      <c r="KM122" s="36"/>
      <c r="KN122" s="36"/>
      <c r="KO122" s="36"/>
      <c r="KP122" s="36"/>
      <c r="KQ122" s="36"/>
      <c r="KR122" s="36"/>
      <c r="KS122" s="36"/>
      <c r="KT122" s="36"/>
      <c r="KU122" s="36"/>
      <c r="KV122" s="36"/>
      <c r="KW122" s="36"/>
      <c r="KX122" s="36"/>
      <c r="KY122" s="36"/>
      <c r="KZ122" s="36"/>
      <c r="LA122" s="36"/>
      <c r="LB122" s="36"/>
      <c r="LC122" s="36"/>
      <c r="LD122" s="36"/>
      <c r="LE122" s="36"/>
      <c r="LF122" s="36"/>
      <c r="LG122" s="36"/>
      <c r="LH122" s="36"/>
      <c r="LI122" s="36"/>
      <c r="LJ122" s="36"/>
      <c r="LK122" s="36"/>
      <c r="LL122" s="36"/>
      <c r="LM122" s="36"/>
      <c r="LN122" s="36"/>
      <c r="LO122" s="36"/>
      <c r="LP122" s="36"/>
      <c r="LQ122" s="36"/>
      <c r="LR122" s="36"/>
      <c r="LS122" s="36"/>
      <c r="LT122" s="36"/>
      <c r="LU122" s="36"/>
      <c r="LV122" s="36"/>
      <c r="LW122" s="36"/>
      <c r="LX122" s="36"/>
      <c r="LY122" s="36"/>
      <c r="LZ122" s="36"/>
      <c r="MA122" s="36"/>
      <c r="MB122" s="36"/>
      <c r="MC122" s="36"/>
      <c r="MD122" s="36"/>
      <c r="ME122" s="36"/>
      <c r="MF122" s="36"/>
      <c r="MG122" s="36"/>
      <c r="MH122" s="36"/>
      <c r="MI122" s="36"/>
      <c r="MJ122" s="36"/>
      <c r="MK122" s="36"/>
      <c r="ML122" s="36"/>
      <c r="MM122" s="36"/>
      <c r="MN122" s="36"/>
      <c r="MO122" s="36"/>
      <c r="MP122" s="36"/>
      <c r="MQ122" s="36"/>
      <c r="MR122" s="36"/>
      <c r="MS122" s="36"/>
      <c r="MT122" s="36"/>
      <c r="MU122" s="36"/>
      <c r="MV122" s="36"/>
      <c r="MW122" s="36"/>
      <c r="MX122" s="36"/>
      <c r="MY122" s="36"/>
      <c r="MZ122" s="36"/>
      <c r="NA122" s="36"/>
      <c r="NB122" s="36"/>
      <c r="NC122" s="36"/>
      <c r="ND122" s="36"/>
      <c r="NE122" s="36"/>
      <c r="NF122" s="36"/>
      <c r="NG122" s="36"/>
      <c r="NH122" s="36"/>
      <c r="NI122" s="36"/>
      <c r="NJ122" s="36"/>
      <c r="NK122" s="36"/>
      <c r="NL122" s="36"/>
      <c r="NM122" s="36"/>
      <c r="NN122" s="36"/>
      <c r="NO122" s="36"/>
      <c r="NP122" s="36"/>
      <c r="NQ122" s="36"/>
      <c r="NR122" s="36"/>
      <c r="NS122" s="36"/>
      <c r="NT122" s="36"/>
      <c r="NU122" s="36"/>
      <c r="NV122" s="36"/>
      <c r="NW122" s="36"/>
      <c r="NX122" s="36"/>
      <c r="NY122" s="36"/>
      <c r="NZ122" s="36"/>
      <c r="OA122" s="36"/>
      <c r="OB122" s="36"/>
      <c r="OC122" s="36"/>
      <c r="OD122" s="36"/>
      <c r="OE122" s="36"/>
      <c r="OF122" s="36"/>
      <c r="OG122" s="36"/>
      <c r="OH122" s="36"/>
      <c r="OI122" s="36"/>
      <c r="OJ122" s="36"/>
      <c r="OK122" s="36"/>
      <c r="OL122" s="36"/>
      <c r="OM122" s="36"/>
      <c r="ON122" s="36"/>
      <c r="OO122" s="36"/>
      <c r="OP122" s="36"/>
      <c r="OQ122" s="36"/>
      <c r="OR122" s="36"/>
      <c r="OS122" s="36"/>
      <c r="OT122" s="36"/>
      <c r="OU122" s="36"/>
      <c r="OV122" s="36"/>
      <c r="OW122" s="36"/>
      <c r="OX122" s="36"/>
      <c r="OY122" s="36"/>
      <c r="OZ122" s="36"/>
      <c r="PA122" s="36"/>
      <c r="PB122" s="36"/>
      <c r="PC122" s="36"/>
      <c r="PD122" s="36"/>
      <c r="PE122" s="36"/>
      <c r="PF122" s="36"/>
      <c r="PG122" s="36"/>
      <c r="PH122" s="36"/>
      <c r="PI122" s="36"/>
      <c r="PJ122" s="36"/>
      <c r="PK122" s="36"/>
      <c r="PL122" s="36"/>
      <c r="PM122" s="36"/>
      <c r="PN122" s="36"/>
      <c r="PO122" s="36"/>
      <c r="PP122" s="36"/>
      <c r="PQ122" s="36"/>
      <c r="PR122" s="36"/>
      <c r="PS122" s="36"/>
      <c r="PT122" s="36"/>
      <c r="PU122" s="36"/>
      <c r="PV122" s="36"/>
      <c r="PW122" s="36"/>
      <c r="PX122" s="36"/>
      <c r="PY122" s="36"/>
      <c r="PZ122" s="36"/>
      <c r="QA122" s="36"/>
      <c r="QB122" s="36"/>
      <c r="QC122" s="36"/>
      <c r="QD122" s="36"/>
      <c r="QE122" s="36"/>
      <c r="QF122" s="36"/>
      <c r="QG122" s="36"/>
      <c r="QH122" s="36"/>
      <c r="QI122" s="36"/>
      <c r="QJ122" s="36"/>
      <c r="QK122" s="36"/>
      <c r="QL122" s="36"/>
      <c r="QM122" s="36"/>
      <c r="QN122" s="36"/>
      <c r="QO122" s="36"/>
      <c r="QP122" s="36"/>
      <c r="QQ122" s="36"/>
      <c r="QR122" s="36"/>
      <c r="QS122" s="36"/>
      <c r="QT122" s="36"/>
      <c r="QU122" s="36"/>
      <c r="QV122" s="36"/>
      <c r="QW122" s="36"/>
      <c r="QX122" s="36"/>
      <c r="QY122" s="36"/>
      <c r="QZ122" s="36"/>
      <c r="RA122" s="36"/>
      <c r="RB122" s="36"/>
      <c r="RC122" s="36"/>
      <c r="RD122" s="36"/>
      <c r="RE122" s="36"/>
      <c r="RF122" s="36"/>
      <c r="RG122" s="36"/>
      <c r="RH122" s="36"/>
      <c r="RI122" s="36"/>
      <c r="RJ122" s="36"/>
      <c r="RK122" s="36"/>
      <c r="RL122" s="36"/>
      <c r="RM122" s="36"/>
      <c r="RN122" s="36"/>
      <c r="RO122" s="36"/>
      <c r="RP122" s="36"/>
      <c r="RQ122" s="36"/>
      <c r="RR122" s="36"/>
      <c r="RS122" s="36"/>
      <c r="RT122" s="36"/>
      <c r="RU122" s="36"/>
      <c r="RV122" s="36"/>
      <c r="RW122" s="36"/>
      <c r="RX122" s="36"/>
      <c r="RY122" s="36"/>
      <c r="RZ122" s="36"/>
      <c r="SA122" s="36"/>
      <c r="SB122" s="36"/>
      <c r="SC122" s="36"/>
      <c r="SD122" s="36"/>
      <c r="SE122" s="36"/>
      <c r="SF122" s="36"/>
      <c r="SG122" s="36"/>
      <c r="SH122" s="36"/>
      <c r="SI122" s="36"/>
      <c r="SJ122" s="36"/>
      <c r="SK122" s="36"/>
      <c r="SL122" s="36"/>
      <c r="SM122" s="36"/>
      <c r="SN122" s="36"/>
      <c r="SO122" s="36"/>
      <c r="SP122" s="36"/>
      <c r="SQ122" s="36"/>
      <c r="SR122" s="36"/>
      <c r="SS122" s="36"/>
      <c r="ST122" s="36"/>
      <c r="SU122" s="36"/>
      <c r="SV122" s="36"/>
      <c r="SW122" s="36"/>
      <c r="SX122" s="36"/>
      <c r="SY122" s="36"/>
      <c r="SZ122" s="36"/>
      <c r="TA122" s="36"/>
      <c r="TB122" s="36"/>
      <c r="TC122" s="36"/>
      <c r="TD122" s="36"/>
      <c r="TE122" s="36"/>
      <c r="TF122" s="36"/>
      <c r="TG122" s="36"/>
      <c r="TH122" s="36"/>
      <c r="TI122" s="36"/>
    </row>
    <row r="123" spans="1:529" s="23" customFormat="1" ht="44.25" customHeight="1" x14ac:dyDescent="0.25">
      <c r="A123" s="43" t="s">
        <v>191</v>
      </c>
      <c r="B123" s="44" t="str">
        <f>'дод 9'!A67</f>
        <v>2111</v>
      </c>
      <c r="C123" s="44" t="str">
        <f>'дод 9'!B67</f>
        <v>0726</v>
      </c>
      <c r="D123" s="24" t="str">
        <f>'дод 9'!C67</f>
        <v>Первинна медична допомога населенню, що надається центрами первинної медичної (медико-санітарної) допомоги</v>
      </c>
      <c r="E123" s="66">
        <f t="shared" si="50"/>
        <v>2716000</v>
      </c>
      <c r="F123" s="66">
        <v>2716000</v>
      </c>
      <c r="G123" s="68"/>
      <c r="H123" s="157"/>
      <c r="I123" s="68"/>
      <c r="J123" s="66">
        <f t="shared" si="52"/>
        <v>0</v>
      </c>
      <c r="K123" s="66"/>
      <c r="L123" s="66"/>
      <c r="M123" s="66"/>
      <c r="N123" s="66"/>
      <c r="O123" s="66"/>
      <c r="P123" s="66">
        <f t="shared" si="51"/>
        <v>2716000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</row>
    <row r="124" spans="1:529" s="27" customFormat="1" ht="60" hidden="1" x14ac:dyDescent="0.25">
      <c r="A124" s="116"/>
      <c r="B124" s="117"/>
      <c r="C124" s="117"/>
      <c r="D124" s="120" t="s">
        <v>437</v>
      </c>
      <c r="E124" s="115">
        <f t="shared" si="50"/>
        <v>0</v>
      </c>
      <c r="F124" s="115"/>
      <c r="G124" s="119"/>
      <c r="H124" s="119"/>
      <c r="I124" s="119"/>
      <c r="J124" s="115">
        <f t="shared" si="52"/>
        <v>0</v>
      </c>
      <c r="K124" s="115"/>
      <c r="L124" s="115"/>
      <c r="M124" s="115"/>
      <c r="N124" s="115"/>
      <c r="O124" s="115"/>
      <c r="P124" s="115">
        <f t="shared" si="51"/>
        <v>0</v>
      </c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36"/>
      <c r="JF124" s="36"/>
      <c r="JG124" s="36"/>
      <c r="JH124" s="36"/>
      <c r="JI124" s="36"/>
      <c r="JJ124" s="36"/>
      <c r="JK124" s="36"/>
      <c r="JL124" s="36"/>
      <c r="JM124" s="36"/>
      <c r="JN124" s="36"/>
      <c r="JO124" s="36"/>
      <c r="JP124" s="36"/>
      <c r="JQ124" s="36"/>
      <c r="JR124" s="36"/>
      <c r="JS124" s="36"/>
      <c r="JT124" s="36"/>
      <c r="JU124" s="36"/>
      <c r="JV124" s="36"/>
      <c r="JW124" s="36"/>
      <c r="JX124" s="36"/>
      <c r="JY124" s="36"/>
      <c r="JZ124" s="36"/>
      <c r="KA124" s="36"/>
      <c r="KB124" s="36"/>
      <c r="KC124" s="36"/>
      <c r="KD124" s="36"/>
      <c r="KE124" s="36"/>
      <c r="KF124" s="36"/>
      <c r="KG124" s="36"/>
      <c r="KH124" s="36"/>
      <c r="KI124" s="36"/>
      <c r="KJ124" s="36"/>
      <c r="KK124" s="36"/>
      <c r="KL124" s="36"/>
      <c r="KM124" s="36"/>
      <c r="KN124" s="36"/>
      <c r="KO124" s="36"/>
      <c r="KP124" s="36"/>
      <c r="KQ124" s="36"/>
      <c r="KR124" s="36"/>
      <c r="KS124" s="36"/>
      <c r="KT124" s="36"/>
      <c r="KU124" s="36"/>
      <c r="KV124" s="36"/>
      <c r="KW124" s="36"/>
      <c r="KX124" s="36"/>
      <c r="KY124" s="36"/>
      <c r="KZ124" s="36"/>
      <c r="LA124" s="36"/>
      <c r="LB124" s="36"/>
      <c r="LC124" s="36"/>
      <c r="LD124" s="36"/>
      <c r="LE124" s="36"/>
      <c r="LF124" s="36"/>
      <c r="LG124" s="36"/>
      <c r="LH124" s="36"/>
      <c r="LI124" s="36"/>
      <c r="LJ124" s="36"/>
      <c r="LK124" s="36"/>
      <c r="LL124" s="36"/>
      <c r="LM124" s="36"/>
      <c r="LN124" s="36"/>
      <c r="LO124" s="36"/>
      <c r="LP124" s="36"/>
      <c r="LQ124" s="36"/>
      <c r="LR124" s="36"/>
      <c r="LS124" s="36"/>
      <c r="LT124" s="36"/>
      <c r="LU124" s="36"/>
      <c r="LV124" s="36"/>
      <c r="LW124" s="36"/>
      <c r="LX124" s="36"/>
      <c r="LY124" s="36"/>
      <c r="LZ124" s="36"/>
      <c r="MA124" s="36"/>
      <c r="MB124" s="36"/>
      <c r="MC124" s="36"/>
      <c r="MD124" s="36"/>
      <c r="ME124" s="36"/>
      <c r="MF124" s="36"/>
      <c r="MG124" s="36"/>
      <c r="MH124" s="36"/>
      <c r="MI124" s="36"/>
      <c r="MJ124" s="36"/>
      <c r="MK124" s="36"/>
      <c r="ML124" s="36"/>
      <c r="MM124" s="36"/>
      <c r="MN124" s="36"/>
      <c r="MO124" s="36"/>
      <c r="MP124" s="36"/>
      <c r="MQ124" s="36"/>
      <c r="MR124" s="36"/>
      <c r="MS124" s="36"/>
      <c r="MT124" s="36"/>
      <c r="MU124" s="36"/>
      <c r="MV124" s="36"/>
      <c r="MW124" s="36"/>
      <c r="MX124" s="36"/>
      <c r="MY124" s="36"/>
      <c r="MZ124" s="36"/>
      <c r="NA124" s="36"/>
      <c r="NB124" s="36"/>
      <c r="NC124" s="36"/>
      <c r="ND124" s="36"/>
      <c r="NE124" s="36"/>
      <c r="NF124" s="36"/>
      <c r="NG124" s="36"/>
      <c r="NH124" s="36"/>
      <c r="NI124" s="36"/>
      <c r="NJ124" s="36"/>
      <c r="NK124" s="36"/>
      <c r="NL124" s="36"/>
      <c r="NM124" s="36"/>
      <c r="NN124" s="36"/>
      <c r="NO124" s="36"/>
      <c r="NP124" s="36"/>
      <c r="NQ124" s="36"/>
      <c r="NR124" s="36"/>
      <c r="NS124" s="36"/>
      <c r="NT124" s="36"/>
      <c r="NU124" s="36"/>
      <c r="NV124" s="36"/>
      <c r="NW124" s="36"/>
      <c r="NX124" s="36"/>
      <c r="NY124" s="36"/>
      <c r="NZ124" s="36"/>
      <c r="OA124" s="36"/>
      <c r="OB124" s="36"/>
      <c r="OC124" s="36"/>
      <c r="OD124" s="36"/>
      <c r="OE124" s="36"/>
      <c r="OF124" s="36"/>
      <c r="OG124" s="36"/>
      <c r="OH124" s="36"/>
      <c r="OI124" s="36"/>
      <c r="OJ124" s="36"/>
      <c r="OK124" s="36"/>
      <c r="OL124" s="36"/>
      <c r="OM124" s="36"/>
      <c r="ON124" s="36"/>
      <c r="OO124" s="36"/>
      <c r="OP124" s="36"/>
      <c r="OQ124" s="36"/>
      <c r="OR124" s="36"/>
      <c r="OS124" s="36"/>
      <c r="OT124" s="36"/>
      <c r="OU124" s="36"/>
      <c r="OV124" s="36"/>
      <c r="OW124" s="36"/>
      <c r="OX124" s="36"/>
      <c r="OY124" s="36"/>
      <c r="OZ124" s="36"/>
      <c r="PA124" s="36"/>
      <c r="PB124" s="36"/>
      <c r="PC124" s="36"/>
      <c r="PD124" s="36"/>
      <c r="PE124" s="36"/>
      <c r="PF124" s="36"/>
      <c r="PG124" s="36"/>
      <c r="PH124" s="36"/>
      <c r="PI124" s="36"/>
      <c r="PJ124" s="36"/>
      <c r="PK124" s="36"/>
      <c r="PL124" s="36"/>
      <c r="PM124" s="36"/>
      <c r="PN124" s="36"/>
      <c r="PO124" s="36"/>
      <c r="PP124" s="36"/>
      <c r="PQ124" s="36"/>
      <c r="PR124" s="36"/>
      <c r="PS124" s="36"/>
      <c r="PT124" s="36"/>
      <c r="PU124" s="36"/>
      <c r="PV124" s="36"/>
      <c r="PW124" s="36"/>
      <c r="PX124" s="36"/>
      <c r="PY124" s="36"/>
      <c r="PZ124" s="36"/>
      <c r="QA124" s="36"/>
      <c r="QB124" s="36"/>
      <c r="QC124" s="36"/>
      <c r="QD124" s="36"/>
      <c r="QE124" s="36"/>
      <c r="QF124" s="36"/>
      <c r="QG124" s="36"/>
      <c r="QH124" s="36"/>
      <c r="QI124" s="36"/>
      <c r="QJ124" s="36"/>
      <c r="QK124" s="36"/>
      <c r="QL124" s="36"/>
      <c r="QM124" s="36"/>
      <c r="QN124" s="36"/>
      <c r="QO124" s="36"/>
      <c r="QP124" s="36"/>
      <c r="QQ124" s="36"/>
      <c r="QR124" s="36"/>
      <c r="QS124" s="36"/>
      <c r="QT124" s="36"/>
      <c r="QU124" s="36"/>
      <c r="QV124" s="36"/>
      <c r="QW124" s="36"/>
      <c r="QX124" s="36"/>
      <c r="QY124" s="36"/>
      <c r="QZ124" s="36"/>
      <c r="RA124" s="36"/>
      <c r="RB124" s="36"/>
      <c r="RC124" s="36"/>
      <c r="RD124" s="36"/>
      <c r="RE124" s="36"/>
      <c r="RF124" s="36"/>
      <c r="RG124" s="36"/>
      <c r="RH124" s="36"/>
      <c r="RI124" s="36"/>
      <c r="RJ124" s="36"/>
      <c r="RK124" s="36"/>
      <c r="RL124" s="36"/>
      <c r="RM124" s="36"/>
      <c r="RN124" s="36"/>
      <c r="RO124" s="36"/>
      <c r="RP124" s="36"/>
      <c r="RQ124" s="36"/>
      <c r="RR124" s="36"/>
      <c r="RS124" s="36"/>
      <c r="RT124" s="36"/>
      <c r="RU124" s="36"/>
      <c r="RV124" s="36"/>
      <c r="RW124" s="36"/>
      <c r="RX124" s="36"/>
      <c r="RY124" s="36"/>
      <c r="RZ124" s="36"/>
      <c r="SA124" s="36"/>
      <c r="SB124" s="36"/>
      <c r="SC124" s="36"/>
      <c r="SD124" s="36"/>
      <c r="SE124" s="36"/>
      <c r="SF124" s="36"/>
      <c r="SG124" s="36"/>
      <c r="SH124" s="36"/>
      <c r="SI124" s="36"/>
      <c r="SJ124" s="36"/>
      <c r="SK124" s="36"/>
      <c r="SL124" s="36"/>
      <c r="SM124" s="36"/>
      <c r="SN124" s="36"/>
      <c r="SO124" s="36"/>
      <c r="SP124" s="36"/>
      <c r="SQ124" s="36"/>
      <c r="SR124" s="36"/>
      <c r="SS124" s="36"/>
      <c r="ST124" s="36"/>
      <c r="SU124" s="36"/>
      <c r="SV124" s="36"/>
      <c r="SW124" s="36"/>
      <c r="SX124" s="36"/>
      <c r="SY124" s="36"/>
      <c r="SZ124" s="36"/>
      <c r="TA124" s="36"/>
      <c r="TB124" s="36"/>
      <c r="TC124" s="36"/>
      <c r="TD124" s="36"/>
      <c r="TE124" s="36"/>
      <c r="TF124" s="36"/>
      <c r="TG124" s="36"/>
      <c r="TH124" s="36"/>
      <c r="TI124" s="36"/>
    </row>
    <row r="125" spans="1:529" s="23" customFormat="1" ht="32.25" hidden="1" customHeight="1" x14ac:dyDescent="0.25">
      <c r="A125" s="43" t="s">
        <v>190</v>
      </c>
      <c r="B125" s="44">
        <f>'дод 9'!A69</f>
        <v>2144</v>
      </c>
      <c r="C125" s="44" t="str">
        <f>'дод 9'!B69</f>
        <v>0763</v>
      </c>
      <c r="D125" s="25" t="str">
        <f>'дод 9'!C69</f>
        <v>Централізовані заходи з лікування хворих на цукровий та нецукровий діабет, у т.ч. за рахунок:</v>
      </c>
      <c r="E125" s="66">
        <f t="shared" si="50"/>
        <v>0</v>
      </c>
      <c r="F125" s="66"/>
      <c r="G125" s="68"/>
      <c r="H125" s="68"/>
      <c r="I125" s="68"/>
      <c r="J125" s="66">
        <f t="shared" si="52"/>
        <v>0</v>
      </c>
      <c r="K125" s="66"/>
      <c r="L125" s="66"/>
      <c r="M125" s="66"/>
      <c r="N125" s="66"/>
      <c r="O125" s="66"/>
      <c r="P125" s="66">
        <f t="shared" si="51"/>
        <v>0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</row>
    <row r="126" spans="1:529" s="27" customFormat="1" ht="45" hidden="1" x14ac:dyDescent="0.25">
      <c r="A126" s="116"/>
      <c r="B126" s="117"/>
      <c r="C126" s="117"/>
      <c r="D126" s="121" t="s">
        <v>436</v>
      </c>
      <c r="E126" s="115">
        <f t="shared" si="50"/>
        <v>0</v>
      </c>
      <c r="F126" s="115"/>
      <c r="G126" s="115"/>
      <c r="H126" s="115"/>
      <c r="I126" s="115"/>
      <c r="J126" s="115">
        <f t="shared" si="52"/>
        <v>0</v>
      </c>
      <c r="K126" s="115"/>
      <c r="L126" s="115"/>
      <c r="M126" s="115"/>
      <c r="N126" s="115"/>
      <c r="O126" s="115"/>
      <c r="P126" s="115">
        <f t="shared" si="51"/>
        <v>0</v>
      </c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  <c r="IW126" s="36"/>
      <c r="IX126" s="36"/>
      <c r="IY126" s="36"/>
      <c r="IZ126" s="36"/>
      <c r="JA126" s="36"/>
      <c r="JB126" s="36"/>
      <c r="JC126" s="36"/>
      <c r="JD126" s="36"/>
      <c r="JE126" s="36"/>
      <c r="JF126" s="36"/>
      <c r="JG126" s="36"/>
      <c r="JH126" s="36"/>
      <c r="JI126" s="36"/>
      <c r="JJ126" s="36"/>
      <c r="JK126" s="36"/>
      <c r="JL126" s="36"/>
      <c r="JM126" s="36"/>
      <c r="JN126" s="36"/>
      <c r="JO126" s="36"/>
      <c r="JP126" s="36"/>
      <c r="JQ126" s="36"/>
      <c r="JR126" s="36"/>
      <c r="JS126" s="36"/>
      <c r="JT126" s="36"/>
      <c r="JU126" s="36"/>
      <c r="JV126" s="36"/>
      <c r="JW126" s="36"/>
      <c r="JX126" s="36"/>
      <c r="JY126" s="36"/>
      <c r="JZ126" s="36"/>
      <c r="KA126" s="36"/>
      <c r="KB126" s="36"/>
      <c r="KC126" s="36"/>
      <c r="KD126" s="36"/>
      <c r="KE126" s="36"/>
      <c r="KF126" s="36"/>
      <c r="KG126" s="36"/>
      <c r="KH126" s="36"/>
      <c r="KI126" s="36"/>
      <c r="KJ126" s="36"/>
      <c r="KK126" s="36"/>
      <c r="KL126" s="36"/>
      <c r="KM126" s="36"/>
      <c r="KN126" s="36"/>
      <c r="KO126" s="36"/>
      <c r="KP126" s="36"/>
      <c r="KQ126" s="36"/>
      <c r="KR126" s="36"/>
      <c r="KS126" s="36"/>
      <c r="KT126" s="36"/>
      <c r="KU126" s="36"/>
      <c r="KV126" s="36"/>
      <c r="KW126" s="36"/>
      <c r="KX126" s="36"/>
      <c r="KY126" s="36"/>
      <c r="KZ126" s="36"/>
      <c r="LA126" s="36"/>
      <c r="LB126" s="36"/>
      <c r="LC126" s="36"/>
      <c r="LD126" s="36"/>
      <c r="LE126" s="36"/>
      <c r="LF126" s="36"/>
      <c r="LG126" s="36"/>
      <c r="LH126" s="36"/>
      <c r="LI126" s="36"/>
      <c r="LJ126" s="36"/>
      <c r="LK126" s="36"/>
      <c r="LL126" s="36"/>
      <c r="LM126" s="36"/>
      <c r="LN126" s="36"/>
      <c r="LO126" s="36"/>
      <c r="LP126" s="36"/>
      <c r="LQ126" s="36"/>
      <c r="LR126" s="36"/>
      <c r="LS126" s="36"/>
      <c r="LT126" s="36"/>
      <c r="LU126" s="36"/>
      <c r="LV126" s="36"/>
      <c r="LW126" s="36"/>
      <c r="LX126" s="36"/>
      <c r="LY126" s="36"/>
      <c r="LZ126" s="36"/>
      <c r="MA126" s="36"/>
      <c r="MB126" s="36"/>
      <c r="MC126" s="36"/>
      <c r="MD126" s="36"/>
      <c r="ME126" s="36"/>
      <c r="MF126" s="36"/>
      <c r="MG126" s="36"/>
      <c r="MH126" s="36"/>
      <c r="MI126" s="36"/>
      <c r="MJ126" s="36"/>
      <c r="MK126" s="36"/>
      <c r="ML126" s="36"/>
      <c r="MM126" s="36"/>
      <c r="MN126" s="36"/>
      <c r="MO126" s="36"/>
      <c r="MP126" s="36"/>
      <c r="MQ126" s="36"/>
      <c r="MR126" s="36"/>
      <c r="MS126" s="36"/>
      <c r="MT126" s="36"/>
      <c r="MU126" s="36"/>
      <c r="MV126" s="36"/>
      <c r="MW126" s="36"/>
      <c r="MX126" s="36"/>
      <c r="MY126" s="36"/>
      <c r="MZ126" s="36"/>
      <c r="NA126" s="36"/>
      <c r="NB126" s="36"/>
      <c r="NC126" s="36"/>
      <c r="ND126" s="36"/>
      <c r="NE126" s="36"/>
      <c r="NF126" s="36"/>
      <c r="NG126" s="36"/>
      <c r="NH126" s="36"/>
      <c r="NI126" s="36"/>
      <c r="NJ126" s="36"/>
      <c r="NK126" s="36"/>
      <c r="NL126" s="36"/>
      <c r="NM126" s="36"/>
      <c r="NN126" s="36"/>
      <c r="NO126" s="36"/>
      <c r="NP126" s="36"/>
      <c r="NQ126" s="36"/>
      <c r="NR126" s="36"/>
      <c r="NS126" s="36"/>
      <c r="NT126" s="36"/>
      <c r="NU126" s="36"/>
      <c r="NV126" s="36"/>
      <c r="NW126" s="36"/>
      <c r="NX126" s="36"/>
      <c r="NY126" s="36"/>
      <c r="NZ126" s="36"/>
      <c r="OA126" s="36"/>
      <c r="OB126" s="36"/>
      <c r="OC126" s="36"/>
      <c r="OD126" s="36"/>
      <c r="OE126" s="36"/>
      <c r="OF126" s="36"/>
      <c r="OG126" s="36"/>
      <c r="OH126" s="36"/>
      <c r="OI126" s="36"/>
      <c r="OJ126" s="36"/>
      <c r="OK126" s="36"/>
      <c r="OL126" s="36"/>
      <c r="OM126" s="36"/>
      <c r="ON126" s="36"/>
      <c r="OO126" s="36"/>
      <c r="OP126" s="36"/>
      <c r="OQ126" s="36"/>
      <c r="OR126" s="36"/>
      <c r="OS126" s="36"/>
      <c r="OT126" s="36"/>
      <c r="OU126" s="36"/>
      <c r="OV126" s="36"/>
      <c r="OW126" s="36"/>
      <c r="OX126" s="36"/>
      <c r="OY126" s="36"/>
      <c r="OZ126" s="36"/>
      <c r="PA126" s="36"/>
      <c r="PB126" s="36"/>
      <c r="PC126" s="36"/>
      <c r="PD126" s="36"/>
      <c r="PE126" s="36"/>
      <c r="PF126" s="36"/>
      <c r="PG126" s="36"/>
      <c r="PH126" s="36"/>
      <c r="PI126" s="36"/>
      <c r="PJ126" s="36"/>
      <c r="PK126" s="36"/>
      <c r="PL126" s="36"/>
      <c r="PM126" s="36"/>
      <c r="PN126" s="36"/>
      <c r="PO126" s="36"/>
      <c r="PP126" s="36"/>
      <c r="PQ126" s="36"/>
      <c r="PR126" s="36"/>
      <c r="PS126" s="36"/>
      <c r="PT126" s="36"/>
      <c r="PU126" s="36"/>
      <c r="PV126" s="36"/>
      <c r="PW126" s="36"/>
      <c r="PX126" s="36"/>
      <c r="PY126" s="36"/>
      <c r="PZ126" s="36"/>
      <c r="QA126" s="36"/>
      <c r="QB126" s="36"/>
      <c r="QC126" s="36"/>
      <c r="QD126" s="36"/>
      <c r="QE126" s="36"/>
      <c r="QF126" s="36"/>
      <c r="QG126" s="36"/>
      <c r="QH126" s="36"/>
      <c r="QI126" s="36"/>
      <c r="QJ126" s="36"/>
      <c r="QK126" s="36"/>
      <c r="QL126" s="36"/>
      <c r="QM126" s="36"/>
      <c r="QN126" s="36"/>
      <c r="QO126" s="36"/>
      <c r="QP126" s="36"/>
      <c r="QQ126" s="36"/>
      <c r="QR126" s="36"/>
      <c r="QS126" s="36"/>
      <c r="QT126" s="36"/>
      <c r="QU126" s="36"/>
      <c r="QV126" s="36"/>
      <c r="QW126" s="36"/>
      <c r="QX126" s="36"/>
      <c r="QY126" s="36"/>
      <c r="QZ126" s="36"/>
      <c r="RA126" s="36"/>
      <c r="RB126" s="36"/>
      <c r="RC126" s="36"/>
      <c r="RD126" s="36"/>
      <c r="RE126" s="36"/>
      <c r="RF126" s="36"/>
      <c r="RG126" s="36"/>
      <c r="RH126" s="36"/>
      <c r="RI126" s="36"/>
      <c r="RJ126" s="36"/>
      <c r="RK126" s="36"/>
      <c r="RL126" s="36"/>
      <c r="RM126" s="36"/>
      <c r="RN126" s="36"/>
      <c r="RO126" s="36"/>
      <c r="RP126" s="36"/>
      <c r="RQ126" s="36"/>
      <c r="RR126" s="36"/>
      <c r="RS126" s="36"/>
      <c r="RT126" s="36"/>
      <c r="RU126" s="36"/>
      <c r="RV126" s="36"/>
      <c r="RW126" s="36"/>
      <c r="RX126" s="36"/>
      <c r="RY126" s="36"/>
      <c r="RZ126" s="36"/>
      <c r="SA126" s="36"/>
      <c r="SB126" s="36"/>
      <c r="SC126" s="36"/>
      <c r="SD126" s="36"/>
      <c r="SE126" s="36"/>
      <c r="SF126" s="36"/>
      <c r="SG126" s="36"/>
      <c r="SH126" s="36"/>
      <c r="SI126" s="36"/>
      <c r="SJ126" s="36"/>
      <c r="SK126" s="36"/>
      <c r="SL126" s="36"/>
      <c r="SM126" s="36"/>
      <c r="SN126" s="36"/>
      <c r="SO126" s="36"/>
      <c r="SP126" s="36"/>
      <c r="SQ126" s="36"/>
      <c r="SR126" s="36"/>
      <c r="SS126" s="36"/>
      <c r="ST126" s="36"/>
      <c r="SU126" s="36"/>
      <c r="SV126" s="36"/>
      <c r="SW126" s="36"/>
      <c r="SX126" s="36"/>
      <c r="SY126" s="36"/>
      <c r="SZ126" s="36"/>
      <c r="TA126" s="36"/>
      <c r="TB126" s="36"/>
      <c r="TC126" s="36"/>
      <c r="TD126" s="36"/>
      <c r="TE126" s="36"/>
      <c r="TF126" s="36"/>
      <c r="TG126" s="36"/>
      <c r="TH126" s="36"/>
      <c r="TI126" s="36"/>
    </row>
    <row r="127" spans="1:529" s="27" customFormat="1" ht="60" hidden="1" x14ac:dyDescent="0.25">
      <c r="A127" s="116"/>
      <c r="B127" s="117"/>
      <c r="C127" s="117"/>
      <c r="D127" s="121" t="s">
        <v>437</v>
      </c>
      <c r="E127" s="115">
        <f t="shared" si="50"/>
        <v>0</v>
      </c>
      <c r="F127" s="115"/>
      <c r="G127" s="119"/>
      <c r="H127" s="119"/>
      <c r="I127" s="119"/>
      <c r="J127" s="115">
        <f t="shared" si="52"/>
        <v>0</v>
      </c>
      <c r="K127" s="115"/>
      <c r="L127" s="115"/>
      <c r="M127" s="115"/>
      <c r="N127" s="115"/>
      <c r="O127" s="115"/>
      <c r="P127" s="115">
        <f t="shared" si="51"/>
        <v>0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  <c r="IW127" s="36"/>
      <c r="IX127" s="36"/>
      <c r="IY127" s="36"/>
      <c r="IZ127" s="36"/>
      <c r="JA127" s="36"/>
      <c r="JB127" s="36"/>
      <c r="JC127" s="36"/>
      <c r="JD127" s="36"/>
      <c r="JE127" s="36"/>
      <c r="JF127" s="36"/>
      <c r="JG127" s="36"/>
      <c r="JH127" s="36"/>
      <c r="JI127" s="36"/>
      <c r="JJ127" s="36"/>
      <c r="JK127" s="36"/>
      <c r="JL127" s="36"/>
      <c r="JM127" s="36"/>
      <c r="JN127" s="36"/>
      <c r="JO127" s="36"/>
      <c r="JP127" s="36"/>
      <c r="JQ127" s="36"/>
      <c r="JR127" s="36"/>
      <c r="JS127" s="36"/>
      <c r="JT127" s="36"/>
      <c r="JU127" s="36"/>
      <c r="JV127" s="36"/>
      <c r="JW127" s="36"/>
      <c r="JX127" s="36"/>
      <c r="JY127" s="36"/>
      <c r="JZ127" s="36"/>
      <c r="KA127" s="36"/>
      <c r="KB127" s="36"/>
      <c r="KC127" s="36"/>
      <c r="KD127" s="36"/>
      <c r="KE127" s="36"/>
      <c r="KF127" s="36"/>
      <c r="KG127" s="36"/>
      <c r="KH127" s="36"/>
      <c r="KI127" s="36"/>
      <c r="KJ127" s="36"/>
      <c r="KK127" s="36"/>
      <c r="KL127" s="36"/>
      <c r="KM127" s="36"/>
      <c r="KN127" s="36"/>
      <c r="KO127" s="36"/>
      <c r="KP127" s="36"/>
      <c r="KQ127" s="36"/>
      <c r="KR127" s="36"/>
      <c r="KS127" s="36"/>
      <c r="KT127" s="36"/>
      <c r="KU127" s="36"/>
      <c r="KV127" s="36"/>
      <c r="KW127" s="36"/>
      <c r="KX127" s="36"/>
      <c r="KY127" s="36"/>
      <c r="KZ127" s="36"/>
      <c r="LA127" s="36"/>
      <c r="LB127" s="36"/>
      <c r="LC127" s="36"/>
      <c r="LD127" s="36"/>
      <c r="LE127" s="36"/>
      <c r="LF127" s="36"/>
      <c r="LG127" s="36"/>
      <c r="LH127" s="36"/>
      <c r="LI127" s="36"/>
      <c r="LJ127" s="36"/>
      <c r="LK127" s="36"/>
      <c r="LL127" s="36"/>
      <c r="LM127" s="36"/>
      <c r="LN127" s="36"/>
      <c r="LO127" s="36"/>
      <c r="LP127" s="36"/>
      <c r="LQ127" s="36"/>
      <c r="LR127" s="36"/>
      <c r="LS127" s="36"/>
      <c r="LT127" s="36"/>
      <c r="LU127" s="36"/>
      <c r="LV127" s="36"/>
      <c r="LW127" s="36"/>
      <c r="LX127" s="36"/>
      <c r="LY127" s="36"/>
      <c r="LZ127" s="36"/>
      <c r="MA127" s="36"/>
      <c r="MB127" s="36"/>
      <c r="MC127" s="36"/>
      <c r="MD127" s="36"/>
      <c r="ME127" s="36"/>
      <c r="MF127" s="36"/>
      <c r="MG127" s="36"/>
      <c r="MH127" s="36"/>
      <c r="MI127" s="36"/>
      <c r="MJ127" s="36"/>
      <c r="MK127" s="36"/>
      <c r="ML127" s="36"/>
      <c r="MM127" s="36"/>
      <c r="MN127" s="36"/>
      <c r="MO127" s="36"/>
      <c r="MP127" s="36"/>
      <c r="MQ127" s="36"/>
      <c r="MR127" s="36"/>
      <c r="MS127" s="36"/>
      <c r="MT127" s="36"/>
      <c r="MU127" s="36"/>
      <c r="MV127" s="36"/>
      <c r="MW127" s="36"/>
      <c r="MX127" s="36"/>
      <c r="MY127" s="36"/>
      <c r="MZ127" s="36"/>
      <c r="NA127" s="36"/>
      <c r="NB127" s="36"/>
      <c r="NC127" s="36"/>
      <c r="ND127" s="36"/>
      <c r="NE127" s="36"/>
      <c r="NF127" s="36"/>
      <c r="NG127" s="36"/>
      <c r="NH127" s="36"/>
      <c r="NI127" s="36"/>
      <c r="NJ127" s="36"/>
      <c r="NK127" s="36"/>
      <c r="NL127" s="36"/>
      <c r="NM127" s="36"/>
      <c r="NN127" s="36"/>
      <c r="NO127" s="36"/>
      <c r="NP127" s="36"/>
      <c r="NQ127" s="36"/>
      <c r="NR127" s="36"/>
      <c r="NS127" s="36"/>
      <c r="NT127" s="36"/>
      <c r="NU127" s="36"/>
      <c r="NV127" s="36"/>
      <c r="NW127" s="36"/>
      <c r="NX127" s="36"/>
      <c r="NY127" s="36"/>
      <c r="NZ127" s="36"/>
      <c r="OA127" s="36"/>
      <c r="OB127" s="36"/>
      <c r="OC127" s="36"/>
      <c r="OD127" s="36"/>
      <c r="OE127" s="36"/>
      <c r="OF127" s="36"/>
      <c r="OG127" s="36"/>
      <c r="OH127" s="36"/>
      <c r="OI127" s="36"/>
      <c r="OJ127" s="36"/>
      <c r="OK127" s="36"/>
      <c r="OL127" s="36"/>
      <c r="OM127" s="36"/>
      <c r="ON127" s="36"/>
      <c r="OO127" s="36"/>
      <c r="OP127" s="36"/>
      <c r="OQ127" s="36"/>
      <c r="OR127" s="36"/>
      <c r="OS127" s="36"/>
      <c r="OT127" s="36"/>
      <c r="OU127" s="36"/>
      <c r="OV127" s="36"/>
      <c r="OW127" s="36"/>
      <c r="OX127" s="36"/>
      <c r="OY127" s="36"/>
      <c r="OZ127" s="36"/>
      <c r="PA127" s="36"/>
      <c r="PB127" s="36"/>
      <c r="PC127" s="36"/>
      <c r="PD127" s="36"/>
      <c r="PE127" s="36"/>
      <c r="PF127" s="36"/>
      <c r="PG127" s="36"/>
      <c r="PH127" s="36"/>
      <c r="PI127" s="36"/>
      <c r="PJ127" s="36"/>
      <c r="PK127" s="36"/>
      <c r="PL127" s="36"/>
      <c r="PM127" s="36"/>
      <c r="PN127" s="36"/>
      <c r="PO127" s="36"/>
      <c r="PP127" s="36"/>
      <c r="PQ127" s="36"/>
      <c r="PR127" s="36"/>
      <c r="PS127" s="36"/>
      <c r="PT127" s="36"/>
      <c r="PU127" s="36"/>
      <c r="PV127" s="36"/>
      <c r="PW127" s="36"/>
      <c r="PX127" s="36"/>
      <c r="PY127" s="36"/>
      <c r="PZ127" s="36"/>
      <c r="QA127" s="36"/>
      <c r="QB127" s="36"/>
      <c r="QC127" s="36"/>
      <c r="QD127" s="36"/>
      <c r="QE127" s="36"/>
      <c r="QF127" s="36"/>
      <c r="QG127" s="36"/>
      <c r="QH127" s="36"/>
      <c r="QI127" s="36"/>
      <c r="QJ127" s="36"/>
      <c r="QK127" s="36"/>
      <c r="QL127" s="36"/>
      <c r="QM127" s="36"/>
      <c r="QN127" s="36"/>
      <c r="QO127" s="36"/>
      <c r="QP127" s="36"/>
      <c r="QQ127" s="36"/>
      <c r="QR127" s="36"/>
      <c r="QS127" s="36"/>
      <c r="QT127" s="36"/>
      <c r="QU127" s="36"/>
      <c r="QV127" s="36"/>
      <c r="QW127" s="36"/>
      <c r="QX127" s="36"/>
      <c r="QY127" s="36"/>
      <c r="QZ127" s="36"/>
      <c r="RA127" s="36"/>
      <c r="RB127" s="36"/>
      <c r="RC127" s="36"/>
      <c r="RD127" s="36"/>
      <c r="RE127" s="36"/>
      <c r="RF127" s="36"/>
      <c r="RG127" s="36"/>
      <c r="RH127" s="36"/>
      <c r="RI127" s="36"/>
      <c r="RJ127" s="36"/>
      <c r="RK127" s="36"/>
      <c r="RL127" s="36"/>
      <c r="RM127" s="36"/>
      <c r="RN127" s="36"/>
      <c r="RO127" s="36"/>
      <c r="RP127" s="36"/>
      <c r="RQ127" s="36"/>
      <c r="RR127" s="36"/>
      <c r="RS127" s="36"/>
      <c r="RT127" s="36"/>
      <c r="RU127" s="36"/>
      <c r="RV127" s="36"/>
      <c r="RW127" s="36"/>
      <c r="RX127" s="36"/>
      <c r="RY127" s="36"/>
      <c r="RZ127" s="36"/>
      <c r="SA127" s="36"/>
      <c r="SB127" s="36"/>
      <c r="SC127" s="36"/>
      <c r="SD127" s="36"/>
      <c r="SE127" s="36"/>
      <c r="SF127" s="36"/>
      <c r="SG127" s="36"/>
      <c r="SH127" s="36"/>
      <c r="SI127" s="36"/>
      <c r="SJ127" s="36"/>
      <c r="SK127" s="36"/>
      <c r="SL127" s="36"/>
      <c r="SM127" s="36"/>
      <c r="SN127" s="36"/>
      <c r="SO127" s="36"/>
      <c r="SP127" s="36"/>
      <c r="SQ127" s="36"/>
      <c r="SR127" s="36"/>
      <c r="SS127" s="36"/>
      <c r="ST127" s="36"/>
      <c r="SU127" s="36"/>
      <c r="SV127" s="36"/>
      <c r="SW127" s="36"/>
      <c r="SX127" s="36"/>
      <c r="SY127" s="36"/>
      <c r="SZ127" s="36"/>
      <c r="TA127" s="36"/>
      <c r="TB127" s="36"/>
      <c r="TC127" s="36"/>
      <c r="TD127" s="36"/>
      <c r="TE127" s="36"/>
      <c r="TF127" s="36"/>
      <c r="TG127" s="36"/>
      <c r="TH127" s="36"/>
      <c r="TI127" s="36"/>
    </row>
    <row r="128" spans="1:529" s="23" customFormat="1" ht="30" customHeight="1" x14ac:dyDescent="0.25">
      <c r="A128" s="43" t="s">
        <v>356</v>
      </c>
      <c r="B128" s="45" t="str">
        <f>'дод 9'!A72</f>
        <v>2151</v>
      </c>
      <c r="C128" s="45" t="str">
        <f>'дод 9'!B72</f>
        <v>0763</v>
      </c>
      <c r="D128" s="24" t="str">
        <f>'дод 9'!C72</f>
        <v>Забезпечення діяльності інших закладів у сфері охорони здоров’я</v>
      </c>
      <c r="E128" s="66">
        <f t="shared" si="50"/>
        <v>3049300</v>
      </c>
      <c r="F128" s="66">
        <v>3049300</v>
      </c>
      <c r="G128" s="157">
        <v>2387600</v>
      </c>
      <c r="H128" s="157">
        <v>48700</v>
      </c>
      <c r="I128" s="68"/>
      <c r="J128" s="66">
        <f t="shared" si="52"/>
        <v>0</v>
      </c>
      <c r="K128" s="66"/>
      <c r="L128" s="66"/>
      <c r="M128" s="66"/>
      <c r="N128" s="66"/>
      <c r="O128" s="66"/>
      <c r="P128" s="66">
        <f t="shared" si="51"/>
        <v>3049300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</row>
    <row r="129" spans="1:529" s="23" customFormat="1" ht="24.75" customHeight="1" x14ac:dyDescent="0.25">
      <c r="A129" s="43" t="s">
        <v>357</v>
      </c>
      <c r="B129" s="45" t="str">
        <f>'дод 9'!A73</f>
        <v>2152</v>
      </c>
      <c r="C129" s="45" t="str">
        <f>'дод 9'!B73</f>
        <v>0763</v>
      </c>
      <c r="D129" s="22" t="str">
        <f>'дод 9'!C73</f>
        <v>Інші програми та заходи у сфері охорони здоров’я</v>
      </c>
      <c r="E129" s="66">
        <f>F129+I129</f>
        <v>22283800</v>
      </c>
      <c r="F129" s="66">
        <v>22283800</v>
      </c>
      <c r="G129" s="66"/>
      <c r="H129" s="66"/>
      <c r="I129" s="66"/>
      <c r="J129" s="66">
        <f t="shared" si="52"/>
        <v>19737500</v>
      </c>
      <c r="K129" s="66">
        <v>19737500</v>
      </c>
      <c r="L129" s="66"/>
      <c r="M129" s="66"/>
      <c r="N129" s="66"/>
      <c r="O129" s="66">
        <v>19737500</v>
      </c>
      <c r="P129" s="66">
        <f t="shared" si="51"/>
        <v>42021300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</row>
    <row r="130" spans="1:529" s="23" customFormat="1" ht="24.75" customHeight="1" x14ac:dyDescent="0.25">
      <c r="A130" s="43" t="s">
        <v>468</v>
      </c>
      <c r="B130" s="45">
        <v>7322</v>
      </c>
      <c r="C130" s="52" t="s">
        <v>118</v>
      </c>
      <c r="D130" s="22" t="s">
        <v>304</v>
      </c>
      <c r="E130" s="66">
        <f>F130+I130</f>
        <v>0</v>
      </c>
      <c r="F130" s="66"/>
      <c r="G130" s="66"/>
      <c r="H130" s="66"/>
      <c r="I130" s="66"/>
      <c r="J130" s="66">
        <f t="shared" si="52"/>
        <v>20000000</v>
      </c>
      <c r="K130" s="66">
        <v>20000000</v>
      </c>
      <c r="L130" s="66"/>
      <c r="M130" s="66"/>
      <c r="N130" s="66"/>
      <c r="O130" s="66">
        <v>20000000</v>
      </c>
      <c r="P130" s="66">
        <f t="shared" si="51"/>
        <v>20000000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</row>
    <row r="131" spans="1:529" s="23" customFormat="1" ht="44.25" hidden="1" customHeight="1" x14ac:dyDescent="0.25">
      <c r="A131" s="43" t="s">
        <v>415</v>
      </c>
      <c r="B131" s="45">
        <f>'дод 9'!A152</f>
        <v>7361</v>
      </c>
      <c r="C131" s="45" t="str">
        <f>'дод 9'!B152</f>
        <v>0490</v>
      </c>
      <c r="D131" s="22" t="str">
        <f>'дод 9'!C152</f>
        <v>Співфінансування інвестиційних проектів, що реалізуються за рахунок коштів державного фонду регіонального розвитку</v>
      </c>
      <c r="E131" s="66">
        <f t="shared" si="50"/>
        <v>0</v>
      </c>
      <c r="F131" s="66"/>
      <c r="G131" s="66"/>
      <c r="H131" s="66"/>
      <c r="I131" s="66"/>
      <c r="J131" s="66">
        <f t="shared" si="52"/>
        <v>0</v>
      </c>
      <c r="K131" s="66"/>
      <c r="L131" s="66"/>
      <c r="M131" s="66"/>
      <c r="N131" s="66"/>
      <c r="O131" s="66"/>
      <c r="P131" s="66">
        <f t="shared" si="51"/>
        <v>0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</row>
    <row r="132" spans="1:529" s="23" customFormat="1" ht="48" hidden="1" customHeight="1" x14ac:dyDescent="0.25">
      <c r="A132" s="43" t="s">
        <v>480</v>
      </c>
      <c r="B132" s="45">
        <v>7363</v>
      </c>
      <c r="C132" s="52" t="s">
        <v>88</v>
      </c>
      <c r="D132" s="88" t="s">
        <v>443</v>
      </c>
      <c r="E132" s="66">
        <f t="shared" si="50"/>
        <v>0</v>
      </c>
      <c r="F132" s="66"/>
      <c r="G132" s="66"/>
      <c r="H132" s="66"/>
      <c r="I132" s="66"/>
      <c r="J132" s="66">
        <f t="shared" si="52"/>
        <v>0</v>
      </c>
      <c r="K132" s="66"/>
      <c r="L132" s="66"/>
      <c r="M132" s="66"/>
      <c r="N132" s="66"/>
      <c r="O132" s="66"/>
      <c r="P132" s="66">
        <f t="shared" si="51"/>
        <v>0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</row>
    <row r="133" spans="1:529" s="23" customFormat="1" ht="44.25" hidden="1" customHeight="1" x14ac:dyDescent="0.25">
      <c r="A133" s="43"/>
      <c r="B133" s="45"/>
      <c r="C133" s="45"/>
      <c r="D133" s="114" t="s">
        <v>433</v>
      </c>
      <c r="E133" s="115">
        <f t="shared" si="50"/>
        <v>0</v>
      </c>
      <c r="F133" s="115"/>
      <c r="G133" s="115"/>
      <c r="H133" s="115"/>
      <c r="I133" s="115"/>
      <c r="J133" s="115">
        <f t="shared" si="52"/>
        <v>0</v>
      </c>
      <c r="K133" s="115"/>
      <c r="L133" s="115"/>
      <c r="M133" s="115"/>
      <c r="N133" s="115"/>
      <c r="O133" s="115"/>
      <c r="P133" s="115">
        <f t="shared" si="51"/>
        <v>0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</row>
    <row r="134" spans="1:529" s="23" customFormat="1" ht="18.75" customHeight="1" x14ac:dyDescent="0.25">
      <c r="A134" s="43" t="s">
        <v>189</v>
      </c>
      <c r="B134" s="44" t="str">
        <f>'дод 9'!A172</f>
        <v>7640</v>
      </c>
      <c r="C134" s="44" t="str">
        <f>'дод 9'!B172</f>
        <v>0470</v>
      </c>
      <c r="D134" s="24" t="s">
        <v>473</v>
      </c>
      <c r="E134" s="66">
        <f t="shared" si="50"/>
        <v>121500</v>
      </c>
      <c r="F134" s="66">
        <v>121500</v>
      </c>
      <c r="G134" s="66"/>
      <c r="H134" s="66"/>
      <c r="I134" s="66"/>
      <c r="J134" s="66">
        <f t="shared" si="52"/>
        <v>8436970</v>
      </c>
      <c r="K134" s="66">
        <v>8436970</v>
      </c>
      <c r="L134" s="66"/>
      <c r="M134" s="66"/>
      <c r="N134" s="66"/>
      <c r="O134" s="66">
        <v>8436970</v>
      </c>
      <c r="P134" s="66">
        <f t="shared" si="51"/>
        <v>8558470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</row>
    <row r="135" spans="1:529" s="27" customFormat="1" x14ac:dyDescent="0.25">
      <c r="A135" s="116"/>
      <c r="B135" s="117"/>
      <c r="C135" s="117"/>
      <c r="D135" s="120" t="s">
        <v>474</v>
      </c>
      <c r="E135" s="115">
        <f t="shared" si="50"/>
        <v>0</v>
      </c>
      <c r="F135" s="115"/>
      <c r="G135" s="115"/>
      <c r="H135" s="115"/>
      <c r="I135" s="115"/>
      <c r="J135" s="115">
        <f t="shared" si="52"/>
        <v>1471470</v>
      </c>
      <c r="K135" s="115">
        <v>1471470</v>
      </c>
      <c r="L135" s="115"/>
      <c r="M135" s="115"/>
      <c r="N135" s="115"/>
      <c r="O135" s="115">
        <v>1471470</v>
      </c>
      <c r="P135" s="115">
        <f t="shared" si="51"/>
        <v>1471470</v>
      </c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36"/>
      <c r="IO135" s="36"/>
      <c r="IP135" s="36"/>
      <c r="IQ135" s="36"/>
      <c r="IR135" s="36"/>
      <c r="IS135" s="36"/>
      <c r="IT135" s="36"/>
      <c r="IU135" s="36"/>
      <c r="IV135" s="36"/>
      <c r="IW135" s="36"/>
      <c r="IX135" s="36"/>
      <c r="IY135" s="36"/>
      <c r="IZ135" s="36"/>
      <c r="JA135" s="36"/>
      <c r="JB135" s="36"/>
      <c r="JC135" s="36"/>
      <c r="JD135" s="36"/>
      <c r="JE135" s="36"/>
      <c r="JF135" s="36"/>
      <c r="JG135" s="36"/>
      <c r="JH135" s="36"/>
      <c r="JI135" s="36"/>
      <c r="JJ135" s="36"/>
      <c r="JK135" s="36"/>
      <c r="JL135" s="36"/>
      <c r="JM135" s="36"/>
      <c r="JN135" s="36"/>
      <c r="JO135" s="36"/>
      <c r="JP135" s="36"/>
      <c r="JQ135" s="36"/>
      <c r="JR135" s="36"/>
      <c r="JS135" s="36"/>
      <c r="JT135" s="36"/>
      <c r="JU135" s="36"/>
      <c r="JV135" s="36"/>
      <c r="JW135" s="36"/>
      <c r="JX135" s="36"/>
      <c r="JY135" s="36"/>
      <c r="JZ135" s="36"/>
      <c r="KA135" s="36"/>
      <c r="KB135" s="36"/>
      <c r="KC135" s="36"/>
      <c r="KD135" s="36"/>
      <c r="KE135" s="36"/>
      <c r="KF135" s="36"/>
      <c r="KG135" s="36"/>
      <c r="KH135" s="36"/>
      <c r="KI135" s="36"/>
      <c r="KJ135" s="36"/>
      <c r="KK135" s="36"/>
      <c r="KL135" s="36"/>
      <c r="KM135" s="36"/>
      <c r="KN135" s="36"/>
      <c r="KO135" s="36"/>
      <c r="KP135" s="36"/>
      <c r="KQ135" s="36"/>
      <c r="KR135" s="36"/>
      <c r="KS135" s="36"/>
      <c r="KT135" s="36"/>
      <c r="KU135" s="36"/>
      <c r="KV135" s="36"/>
      <c r="KW135" s="36"/>
      <c r="KX135" s="36"/>
      <c r="KY135" s="36"/>
      <c r="KZ135" s="36"/>
      <c r="LA135" s="36"/>
      <c r="LB135" s="36"/>
      <c r="LC135" s="36"/>
      <c r="LD135" s="36"/>
      <c r="LE135" s="36"/>
      <c r="LF135" s="36"/>
      <c r="LG135" s="36"/>
      <c r="LH135" s="36"/>
      <c r="LI135" s="36"/>
      <c r="LJ135" s="36"/>
      <c r="LK135" s="36"/>
      <c r="LL135" s="36"/>
      <c r="LM135" s="36"/>
      <c r="LN135" s="36"/>
      <c r="LO135" s="36"/>
      <c r="LP135" s="36"/>
      <c r="LQ135" s="36"/>
      <c r="LR135" s="36"/>
      <c r="LS135" s="36"/>
      <c r="LT135" s="36"/>
      <c r="LU135" s="36"/>
      <c r="LV135" s="36"/>
      <c r="LW135" s="36"/>
      <c r="LX135" s="36"/>
      <c r="LY135" s="36"/>
      <c r="LZ135" s="36"/>
      <c r="MA135" s="36"/>
      <c r="MB135" s="36"/>
      <c r="MC135" s="36"/>
      <c r="MD135" s="36"/>
      <c r="ME135" s="36"/>
      <c r="MF135" s="36"/>
      <c r="MG135" s="36"/>
      <c r="MH135" s="36"/>
      <c r="MI135" s="36"/>
      <c r="MJ135" s="36"/>
      <c r="MK135" s="36"/>
      <c r="ML135" s="36"/>
      <c r="MM135" s="36"/>
      <c r="MN135" s="36"/>
      <c r="MO135" s="36"/>
      <c r="MP135" s="36"/>
      <c r="MQ135" s="36"/>
      <c r="MR135" s="36"/>
      <c r="MS135" s="36"/>
      <c r="MT135" s="36"/>
      <c r="MU135" s="36"/>
      <c r="MV135" s="36"/>
      <c r="MW135" s="36"/>
      <c r="MX135" s="36"/>
      <c r="MY135" s="36"/>
      <c r="MZ135" s="36"/>
      <c r="NA135" s="36"/>
      <c r="NB135" s="36"/>
      <c r="NC135" s="36"/>
      <c r="ND135" s="36"/>
      <c r="NE135" s="36"/>
      <c r="NF135" s="36"/>
      <c r="NG135" s="36"/>
      <c r="NH135" s="36"/>
      <c r="NI135" s="36"/>
      <c r="NJ135" s="36"/>
      <c r="NK135" s="36"/>
      <c r="NL135" s="36"/>
      <c r="NM135" s="36"/>
      <c r="NN135" s="36"/>
      <c r="NO135" s="36"/>
      <c r="NP135" s="36"/>
      <c r="NQ135" s="36"/>
      <c r="NR135" s="36"/>
      <c r="NS135" s="36"/>
      <c r="NT135" s="36"/>
      <c r="NU135" s="36"/>
      <c r="NV135" s="36"/>
      <c r="NW135" s="36"/>
      <c r="NX135" s="36"/>
      <c r="NY135" s="36"/>
      <c r="NZ135" s="36"/>
      <c r="OA135" s="36"/>
      <c r="OB135" s="36"/>
      <c r="OC135" s="36"/>
      <c r="OD135" s="36"/>
      <c r="OE135" s="36"/>
      <c r="OF135" s="36"/>
      <c r="OG135" s="36"/>
      <c r="OH135" s="36"/>
      <c r="OI135" s="36"/>
      <c r="OJ135" s="36"/>
      <c r="OK135" s="36"/>
      <c r="OL135" s="36"/>
      <c r="OM135" s="36"/>
      <c r="ON135" s="36"/>
      <c r="OO135" s="36"/>
      <c r="OP135" s="36"/>
      <c r="OQ135" s="36"/>
      <c r="OR135" s="36"/>
      <c r="OS135" s="36"/>
      <c r="OT135" s="36"/>
      <c r="OU135" s="36"/>
      <c r="OV135" s="36"/>
      <c r="OW135" s="36"/>
      <c r="OX135" s="36"/>
      <c r="OY135" s="36"/>
      <c r="OZ135" s="36"/>
      <c r="PA135" s="36"/>
      <c r="PB135" s="36"/>
      <c r="PC135" s="36"/>
      <c r="PD135" s="36"/>
      <c r="PE135" s="36"/>
      <c r="PF135" s="36"/>
      <c r="PG135" s="36"/>
      <c r="PH135" s="36"/>
      <c r="PI135" s="36"/>
      <c r="PJ135" s="36"/>
      <c r="PK135" s="36"/>
      <c r="PL135" s="36"/>
      <c r="PM135" s="36"/>
      <c r="PN135" s="36"/>
      <c r="PO135" s="36"/>
      <c r="PP135" s="36"/>
      <c r="PQ135" s="36"/>
      <c r="PR135" s="36"/>
      <c r="PS135" s="36"/>
      <c r="PT135" s="36"/>
      <c r="PU135" s="36"/>
      <c r="PV135" s="36"/>
      <c r="PW135" s="36"/>
      <c r="PX135" s="36"/>
      <c r="PY135" s="36"/>
      <c r="PZ135" s="36"/>
      <c r="QA135" s="36"/>
      <c r="QB135" s="36"/>
      <c r="QC135" s="36"/>
      <c r="QD135" s="36"/>
      <c r="QE135" s="36"/>
      <c r="QF135" s="36"/>
      <c r="QG135" s="36"/>
      <c r="QH135" s="36"/>
      <c r="QI135" s="36"/>
      <c r="QJ135" s="36"/>
      <c r="QK135" s="36"/>
      <c r="QL135" s="36"/>
      <c r="QM135" s="36"/>
      <c r="QN135" s="36"/>
      <c r="QO135" s="36"/>
      <c r="QP135" s="36"/>
      <c r="QQ135" s="36"/>
      <c r="QR135" s="36"/>
      <c r="QS135" s="36"/>
      <c r="QT135" s="36"/>
      <c r="QU135" s="36"/>
      <c r="QV135" s="36"/>
      <c r="QW135" s="36"/>
      <c r="QX135" s="36"/>
      <c r="QY135" s="36"/>
      <c r="QZ135" s="36"/>
      <c r="RA135" s="36"/>
      <c r="RB135" s="36"/>
      <c r="RC135" s="36"/>
      <c r="RD135" s="36"/>
      <c r="RE135" s="36"/>
      <c r="RF135" s="36"/>
      <c r="RG135" s="36"/>
      <c r="RH135" s="36"/>
      <c r="RI135" s="36"/>
      <c r="RJ135" s="36"/>
      <c r="RK135" s="36"/>
      <c r="RL135" s="36"/>
      <c r="RM135" s="36"/>
      <c r="RN135" s="36"/>
      <c r="RO135" s="36"/>
      <c r="RP135" s="36"/>
      <c r="RQ135" s="36"/>
      <c r="RR135" s="36"/>
      <c r="RS135" s="36"/>
      <c r="RT135" s="36"/>
      <c r="RU135" s="36"/>
      <c r="RV135" s="36"/>
      <c r="RW135" s="36"/>
      <c r="RX135" s="36"/>
      <c r="RY135" s="36"/>
      <c r="RZ135" s="36"/>
      <c r="SA135" s="36"/>
      <c r="SB135" s="36"/>
      <c r="SC135" s="36"/>
      <c r="SD135" s="36"/>
      <c r="SE135" s="36"/>
      <c r="SF135" s="36"/>
      <c r="SG135" s="36"/>
      <c r="SH135" s="36"/>
      <c r="SI135" s="36"/>
      <c r="SJ135" s="36"/>
      <c r="SK135" s="36"/>
      <c r="SL135" s="36"/>
      <c r="SM135" s="36"/>
      <c r="SN135" s="36"/>
      <c r="SO135" s="36"/>
      <c r="SP135" s="36"/>
      <c r="SQ135" s="36"/>
      <c r="SR135" s="36"/>
      <c r="SS135" s="36"/>
      <c r="ST135" s="36"/>
      <c r="SU135" s="36"/>
      <c r="SV135" s="36"/>
      <c r="SW135" s="36"/>
      <c r="SX135" s="36"/>
      <c r="SY135" s="36"/>
      <c r="SZ135" s="36"/>
      <c r="TA135" s="36"/>
      <c r="TB135" s="36"/>
      <c r="TC135" s="36"/>
      <c r="TD135" s="36"/>
      <c r="TE135" s="36"/>
      <c r="TF135" s="36"/>
      <c r="TG135" s="36"/>
      <c r="TH135" s="36"/>
      <c r="TI135" s="36"/>
    </row>
    <row r="136" spans="1:529" s="23" customFormat="1" ht="45" customHeight="1" x14ac:dyDescent="0.25">
      <c r="A136" s="43" t="s">
        <v>397</v>
      </c>
      <c r="B136" s="44">
        <v>7700</v>
      </c>
      <c r="C136" s="43" t="s">
        <v>99</v>
      </c>
      <c r="D136" s="24" t="s">
        <v>398</v>
      </c>
      <c r="E136" s="66">
        <f t="shared" si="50"/>
        <v>0</v>
      </c>
      <c r="F136" s="66"/>
      <c r="G136" s="66"/>
      <c r="H136" s="66"/>
      <c r="I136" s="66"/>
      <c r="J136" s="66">
        <f t="shared" si="52"/>
        <v>630000</v>
      </c>
      <c r="K136" s="66"/>
      <c r="L136" s="66"/>
      <c r="M136" s="66"/>
      <c r="N136" s="66"/>
      <c r="O136" s="66">
        <v>630000</v>
      </c>
      <c r="P136" s="66">
        <f t="shared" si="51"/>
        <v>630000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</row>
    <row r="137" spans="1:529" s="23" customFormat="1" hidden="1" x14ac:dyDescent="0.25">
      <c r="A137" s="43" t="s">
        <v>493</v>
      </c>
      <c r="B137" s="44">
        <v>9770</v>
      </c>
      <c r="C137" s="43" t="s">
        <v>48</v>
      </c>
      <c r="D137" s="24" t="s">
        <v>494</v>
      </c>
      <c r="E137" s="66">
        <f t="shared" si="50"/>
        <v>0</v>
      </c>
      <c r="F137" s="66"/>
      <c r="G137" s="66"/>
      <c r="H137" s="66"/>
      <c r="I137" s="66"/>
      <c r="J137" s="66">
        <f t="shared" si="52"/>
        <v>0</v>
      </c>
      <c r="K137" s="66"/>
      <c r="L137" s="66"/>
      <c r="M137" s="66"/>
      <c r="N137" s="66"/>
      <c r="O137" s="66"/>
      <c r="P137" s="66">
        <f t="shared" si="51"/>
        <v>0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</row>
    <row r="138" spans="1:529" s="31" customFormat="1" ht="36" customHeight="1" x14ac:dyDescent="0.2">
      <c r="A138" s="147" t="s">
        <v>194</v>
      </c>
      <c r="B138" s="71"/>
      <c r="C138" s="71"/>
      <c r="D138" s="30" t="s">
        <v>41</v>
      </c>
      <c r="E138" s="63">
        <f>E139</f>
        <v>182618768</v>
      </c>
      <c r="F138" s="63">
        <f t="shared" ref="F138:J138" si="53">F139</f>
        <v>182618768</v>
      </c>
      <c r="G138" s="63">
        <f t="shared" si="53"/>
        <v>60937100</v>
      </c>
      <c r="H138" s="63">
        <f t="shared" si="53"/>
        <v>1303350</v>
      </c>
      <c r="I138" s="63">
        <f t="shared" si="53"/>
        <v>0</v>
      </c>
      <c r="J138" s="63">
        <f t="shared" si="53"/>
        <v>969200</v>
      </c>
      <c r="K138" s="63">
        <f t="shared" ref="K138" si="54">K139</f>
        <v>873000</v>
      </c>
      <c r="L138" s="63">
        <f t="shared" ref="L138" si="55">L139</f>
        <v>96200</v>
      </c>
      <c r="M138" s="63">
        <f t="shared" ref="M138" si="56">M139</f>
        <v>75000</v>
      </c>
      <c r="N138" s="63">
        <f t="shared" ref="N138" si="57">N139</f>
        <v>0</v>
      </c>
      <c r="O138" s="63">
        <f t="shared" ref="O138:P138" si="58">O139</f>
        <v>873000</v>
      </c>
      <c r="P138" s="63">
        <f t="shared" si="58"/>
        <v>183587968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  <c r="IW138" s="38"/>
      <c r="IX138" s="38"/>
      <c r="IY138" s="38"/>
      <c r="IZ138" s="38"/>
      <c r="JA138" s="38"/>
      <c r="JB138" s="38"/>
      <c r="JC138" s="38"/>
      <c r="JD138" s="38"/>
      <c r="JE138" s="38"/>
      <c r="JF138" s="38"/>
      <c r="JG138" s="38"/>
      <c r="JH138" s="38"/>
      <c r="JI138" s="38"/>
      <c r="JJ138" s="38"/>
      <c r="JK138" s="38"/>
      <c r="JL138" s="38"/>
      <c r="JM138" s="38"/>
      <c r="JN138" s="38"/>
      <c r="JO138" s="38"/>
      <c r="JP138" s="38"/>
      <c r="JQ138" s="38"/>
      <c r="JR138" s="38"/>
      <c r="JS138" s="38"/>
      <c r="JT138" s="38"/>
      <c r="JU138" s="38"/>
      <c r="JV138" s="38"/>
      <c r="JW138" s="38"/>
      <c r="JX138" s="38"/>
      <c r="JY138" s="38"/>
      <c r="JZ138" s="38"/>
      <c r="KA138" s="38"/>
      <c r="KB138" s="38"/>
      <c r="KC138" s="38"/>
      <c r="KD138" s="38"/>
      <c r="KE138" s="38"/>
      <c r="KF138" s="38"/>
      <c r="KG138" s="38"/>
      <c r="KH138" s="38"/>
      <c r="KI138" s="38"/>
      <c r="KJ138" s="38"/>
      <c r="KK138" s="38"/>
      <c r="KL138" s="38"/>
      <c r="KM138" s="38"/>
      <c r="KN138" s="38"/>
      <c r="KO138" s="38"/>
      <c r="KP138" s="38"/>
      <c r="KQ138" s="38"/>
      <c r="KR138" s="38"/>
      <c r="KS138" s="38"/>
      <c r="KT138" s="38"/>
      <c r="KU138" s="38"/>
      <c r="KV138" s="38"/>
      <c r="KW138" s="38"/>
      <c r="KX138" s="38"/>
      <c r="KY138" s="38"/>
      <c r="KZ138" s="38"/>
      <c r="LA138" s="38"/>
      <c r="LB138" s="38"/>
      <c r="LC138" s="38"/>
      <c r="LD138" s="38"/>
      <c r="LE138" s="38"/>
      <c r="LF138" s="38"/>
      <c r="LG138" s="38"/>
      <c r="LH138" s="38"/>
      <c r="LI138" s="38"/>
      <c r="LJ138" s="38"/>
      <c r="LK138" s="38"/>
      <c r="LL138" s="38"/>
      <c r="LM138" s="38"/>
      <c r="LN138" s="38"/>
      <c r="LO138" s="38"/>
      <c r="LP138" s="38"/>
      <c r="LQ138" s="38"/>
      <c r="LR138" s="38"/>
      <c r="LS138" s="38"/>
      <c r="LT138" s="38"/>
      <c r="LU138" s="38"/>
      <c r="LV138" s="38"/>
      <c r="LW138" s="38"/>
      <c r="LX138" s="38"/>
      <c r="LY138" s="38"/>
      <c r="LZ138" s="38"/>
      <c r="MA138" s="38"/>
      <c r="MB138" s="38"/>
      <c r="MC138" s="38"/>
      <c r="MD138" s="38"/>
      <c r="ME138" s="38"/>
      <c r="MF138" s="38"/>
      <c r="MG138" s="38"/>
      <c r="MH138" s="38"/>
      <c r="MI138" s="38"/>
      <c r="MJ138" s="38"/>
      <c r="MK138" s="38"/>
      <c r="ML138" s="38"/>
      <c r="MM138" s="38"/>
      <c r="MN138" s="38"/>
      <c r="MO138" s="38"/>
      <c r="MP138" s="38"/>
      <c r="MQ138" s="38"/>
      <c r="MR138" s="38"/>
      <c r="MS138" s="38"/>
      <c r="MT138" s="38"/>
      <c r="MU138" s="38"/>
      <c r="MV138" s="38"/>
      <c r="MW138" s="38"/>
      <c r="MX138" s="38"/>
      <c r="MY138" s="38"/>
      <c r="MZ138" s="38"/>
      <c r="NA138" s="38"/>
      <c r="NB138" s="38"/>
      <c r="NC138" s="38"/>
      <c r="ND138" s="38"/>
      <c r="NE138" s="38"/>
      <c r="NF138" s="38"/>
      <c r="NG138" s="38"/>
      <c r="NH138" s="3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"/>
      <c r="OC138" s="38"/>
      <c r="OD138" s="38"/>
      <c r="OE138" s="38"/>
      <c r="OF138" s="38"/>
      <c r="OG138" s="38"/>
      <c r="OH138" s="38"/>
      <c r="OI138" s="38"/>
      <c r="OJ138" s="38"/>
      <c r="OK138" s="38"/>
      <c r="OL138" s="38"/>
      <c r="OM138" s="38"/>
      <c r="ON138" s="38"/>
      <c r="OO138" s="38"/>
      <c r="OP138" s="38"/>
      <c r="OQ138" s="38"/>
      <c r="OR138" s="38"/>
      <c r="OS138" s="38"/>
      <c r="OT138" s="38"/>
      <c r="OU138" s="38"/>
      <c r="OV138" s="38"/>
      <c r="OW138" s="38"/>
      <c r="OX138" s="38"/>
      <c r="OY138" s="38"/>
      <c r="OZ138" s="38"/>
      <c r="PA138" s="38"/>
      <c r="PB138" s="38"/>
      <c r="PC138" s="38"/>
      <c r="PD138" s="38"/>
      <c r="PE138" s="38"/>
      <c r="PF138" s="38"/>
      <c r="PG138" s="38"/>
      <c r="PH138" s="38"/>
      <c r="PI138" s="38"/>
      <c r="PJ138" s="38"/>
      <c r="PK138" s="38"/>
      <c r="PL138" s="38"/>
      <c r="PM138" s="38"/>
      <c r="PN138" s="38"/>
      <c r="PO138" s="38"/>
      <c r="PP138" s="38"/>
      <c r="PQ138" s="38"/>
      <c r="PR138" s="38"/>
      <c r="PS138" s="38"/>
      <c r="PT138" s="38"/>
      <c r="PU138" s="38"/>
      <c r="PV138" s="38"/>
      <c r="PW138" s="38"/>
      <c r="PX138" s="38"/>
      <c r="PY138" s="38"/>
      <c r="PZ138" s="38"/>
      <c r="QA138" s="38"/>
      <c r="QB138" s="38"/>
      <c r="QC138" s="38"/>
      <c r="QD138" s="38"/>
      <c r="QE138" s="38"/>
      <c r="QF138" s="38"/>
      <c r="QG138" s="38"/>
      <c r="QH138" s="38"/>
      <c r="QI138" s="38"/>
      <c r="QJ138" s="38"/>
      <c r="QK138" s="38"/>
      <c r="QL138" s="38"/>
      <c r="QM138" s="38"/>
      <c r="QN138" s="38"/>
      <c r="QO138" s="38"/>
      <c r="QP138" s="38"/>
      <c r="QQ138" s="38"/>
      <c r="QR138" s="38"/>
      <c r="QS138" s="38"/>
      <c r="QT138" s="38"/>
      <c r="QU138" s="38"/>
      <c r="QV138" s="38"/>
      <c r="QW138" s="38"/>
      <c r="QX138" s="38"/>
      <c r="QY138" s="38"/>
      <c r="QZ138" s="38"/>
      <c r="RA138" s="38"/>
      <c r="RB138" s="38"/>
      <c r="RC138" s="38"/>
      <c r="RD138" s="38"/>
      <c r="RE138" s="38"/>
      <c r="RF138" s="38"/>
      <c r="RG138" s="38"/>
      <c r="RH138" s="38"/>
      <c r="RI138" s="38"/>
      <c r="RJ138" s="38"/>
      <c r="RK138" s="38"/>
      <c r="RL138" s="38"/>
      <c r="RM138" s="38"/>
      <c r="RN138" s="38"/>
      <c r="RO138" s="38"/>
      <c r="RP138" s="38"/>
      <c r="RQ138" s="38"/>
      <c r="RR138" s="38"/>
      <c r="RS138" s="38"/>
      <c r="RT138" s="38"/>
      <c r="RU138" s="38"/>
      <c r="RV138" s="38"/>
      <c r="RW138" s="38"/>
      <c r="RX138" s="38"/>
      <c r="RY138" s="38"/>
      <c r="RZ138" s="38"/>
      <c r="SA138" s="38"/>
      <c r="SB138" s="38"/>
      <c r="SC138" s="38"/>
      <c r="SD138" s="38"/>
      <c r="SE138" s="38"/>
      <c r="SF138" s="38"/>
      <c r="SG138" s="38"/>
      <c r="SH138" s="38"/>
      <c r="SI138" s="38"/>
      <c r="SJ138" s="38"/>
      <c r="SK138" s="38"/>
      <c r="SL138" s="38"/>
      <c r="SM138" s="38"/>
      <c r="SN138" s="38"/>
      <c r="SO138" s="38"/>
      <c r="SP138" s="38"/>
      <c r="SQ138" s="38"/>
      <c r="SR138" s="38"/>
      <c r="SS138" s="38"/>
      <c r="ST138" s="38"/>
      <c r="SU138" s="38"/>
      <c r="SV138" s="38"/>
      <c r="SW138" s="38"/>
      <c r="SX138" s="38"/>
      <c r="SY138" s="38"/>
      <c r="SZ138" s="38"/>
      <c r="TA138" s="38"/>
      <c r="TB138" s="38"/>
      <c r="TC138" s="38"/>
      <c r="TD138" s="38"/>
      <c r="TE138" s="38"/>
      <c r="TF138" s="38"/>
      <c r="TG138" s="38"/>
      <c r="TH138" s="38"/>
      <c r="TI138" s="38"/>
    </row>
    <row r="139" spans="1:529" s="40" customFormat="1" ht="32.25" customHeight="1" x14ac:dyDescent="0.25">
      <c r="A139" s="73" t="s">
        <v>195</v>
      </c>
      <c r="B139" s="72"/>
      <c r="C139" s="72"/>
      <c r="D139" s="33" t="s">
        <v>439</v>
      </c>
      <c r="E139" s="65">
        <f>E143+E144+E145+E146+E148+E149+E150+E152+E154+E155+E156+E158+E160+E161+E162+E163+E164+E165+E167+E169+E170+E172+E173</f>
        <v>182618768</v>
      </c>
      <c r="F139" s="65">
        <f t="shared" ref="F139:P139" si="59">F143+F144+F145+F146+F148+F149+F150+F152+F154+F155+F156+F158+F160+F161+F162+F163+F164+F165+F167+F169+F170+F172+F173</f>
        <v>182618768</v>
      </c>
      <c r="G139" s="65">
        <f t="shared" si="59"/>
        <v>60937100</v>
      </c>
      <c r="H139" s="65">
        <f t="shared" si="59"/>
        <v>1303350</v>
      </c>
      <c r="I139" s="65">
        <f t="shared" si="59"/>
        <v>0</v>
      </c>
      <c r="J139" s="65">
        <f t="shared" si="59"/>
        <v>969200</v>
      </c>
      <c r="K139" s="65">
        <f>K143+K144+K145+K146+K148+K149+K150+K152+K154+K155+K156+K158+K160+K161+K162+K163+K164+K165+K167+K169+K170+K172+K173</f>
        <v>873000</v>
      </c>
      <c r="L139" s="65">
        <f t="shared" si="59"/>
        <v>96200</v>
      </c>
      <c r="M139" s="65">
        <f t="shared" si="59"/>
        <v>75000</v>
      </c>
      <c r="N139" s="65">
        <f t="shared" si="59"/>
        <v>0</v>
      </c>
      <c r="O139" s="65">
        <f t="shared" si="59"/>
        <v>873000</v>
      </c>
      <c r="P139" s="65">
        <f t="shared" si="59"/>
        <v>183587968</v>
      </c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  <c r="IW139" s="39"/>
      <c r="IX139" s="39"/>
      <c r="IY139" s="39"/>
      <c r="IZ139" s="39"/>
      <c r="JA139" s="39"/>
      <c r="JB139" s="39"/>
      <c r="JC139" s="39"/>
      <c r="JD139" s="39"/>
      <c r="JE139" s="39"/>
      <c r="JF139" s="39"/>
      <c r="JG139" s="39"/>
      <c r="JH139" s="39"/>
      <c r="JI139" s="39"/>
      <c r="JJ139" s="39"/>
      <c r="JK139" s="39"/>
      <c r="JL139" s="39"/>
      <c r="JM139" s="39"/>
      <c r="JN139" s="39"/>
      <c r="JO139" s="39"/>
      <c r="JP139" s="39"/>
      <c r="JQ139" s="39"/>
      <c r="JR139" s="39"/>
      <c r="JS139" s="39"/>
      <c r="JT139" s="39"/>
      <c r="JU139" s="39"/>
      <c r="JV139" s="39"/>
      <c r="JW139" s="39"/>
      <c r="JX139" s="39"/>
      <c r="JY139" s="39"/>
      <c r="JZ139" s="39"/>
      <c r="KA139" s="39"/>
      <c r="KB139" s="39"/>
      <c r="KC139" s="39"/>
      <c r="KD139" s="39"/>
      <c r="KE139" s="39"/>
      <c r="KF139" s="39"/>
      <c r="KG139" s="39"/>
      <c r="KH139" s="39"/>
      <c r="KI139" s="39"/>
      <c r="KJ139" s="39"/>
      <c r="KK139" s="39"/>
      <c r="KL139" s="39"/>
      <c r="KM139" s="39"/>
      <c r="KN139" s="39"/>
      <c r="KO139" s="39"/>
      <c r="KP139" s="39"/>
      <c r="KQ139" s="39"/>
      <c r="KR139" s="39"/>
      <c r="KS139" s="39"/>
      <c r="KT139" s="39"/>
      <c r="KU139" s="39"/>
      <c r="KV139" s="39"/>
      <c r="KW139" s="39"/>
      <c r="KX139" s="39"/>
      <c r="KY139" s="39"/>
      <c r="KZ139" s="39"/>
      <c r="LA139" s="39"/>
      <c r="LB139" s="39"/>
      <c r="LC139" s="39"/>
      <c r="LD139" s="39"/>
      <c r="LE139" s="39"/>
      <c r="LF139" s="39"/>
      <c r="LG139" s="39"/>
      <c r="LH139" s="39"/>
      <c r="LI139" s="39"/>
      <c r="LJ139" s="39"/>
      <c r="LK139" s="39"/>
      <c r="LL139" s="39"/>
      <c r="LM139" s="39"/>
      <c r="LN139" s="39"/>
      <c r="LO139" s="39"/>
      <c r="LP139" s="39"/>
      <c r="LQ139" s="39"/>
      <c r="LR139" s="39"/>
      <c r="LS139" s="39"/>
      <c r="LT139" s="39"/>
      <c r="LU139" s="39"/>
      <c r="LV139" s="39"/>
      <c r="LW139" s="39"/>
      <c r="LX139" s="39"/>
      <c r="LY139" s="39"/>
      <c r="LZ139" s="39"/>
      <c r="MA139" s="39"/>
      <c r="MB139" s="39"/>
      <c r="MC139" s="39"/>
      <c r="MD139" s="39"/>
      <c r="ME139" s="39"/>
      <c r="MF139" s="39"/>
      <c r="MG139" s="39"/>
      <c r="MH139" s="39"/>
      <c r="MI139" s="39"/>
      <c r="MJ139" s="39"/>
      <c r="MK139" s="39"/>
      <c r="ML139" s="39"/>
      <c r="MM139" s="39"/>
      <c r="MN139" s="39"/>
      <c r="MO139" s="39"/>
      <c r="MP139" s="39"/>
      <c r="MQ139" s="39"/>
      <c r="MR139" s="39"/>
      <c r="MS139" s="39"/>
      <c r="MT139" s="39"/>
      <c r="MU139" s="39"/>
      <c r="MV139" s="39"/>
      <c r="MW139" s="39"/>
      <c r="MX139" s="39"/>
      <c r="MY139" s="39"/>
      <c r="MZ139" s="39"/>
      <c r="NA139" s="39"/>
      <c r="NB139" s="39"/>
      <c r="NC139" s="39"/>
      <c r="ND139" s="39"/>
      <c r="NE139" s="39"/>
      <c r="NF139" s="39"/>
      <c r="NG139" s="39"/>
      <c r="NH139" s="39"/>
      <c r="NI139" s="39"/>
      <c r="NJ139" s="39"/>
      <c r="NK139" s="39"/>
      <c r="NL139" s="39"/>
      <c r="NM139" s="39"/>
      <c r="NN139" s="39"/>
      <c r="NO139" s="39"/>
      <c r="NP139" s="39"/>
      <c r="NQ139" s="39"/>
      <c r="NR139" s="39"/>
      <c r="NS139" s="39"/>
      <c r="NT139" s="39"/>
      <c r="NU139" s="39"/>
      <c r="NV139" s="39"/>
      <c r="NW139" s="39"/>
      <c r="NX139" s="39"/>
      <c r="NY139" s="39"/>
      <c r="NZ139" s="39"/>
      <c r="OA139" s="39"/>
      <c r="OB139" s="39"/>
      <c r="OC139" s="39"/>
      <c r="OD139" s="39"/>
      <c r="OE139" s="39"/>
      <c r="OF139" s="39"/>
      <c r="OG139" s="39"/>
      <c r="OH139" s="39"/>
      <c r="OI139" s="39"/>
      <c r="OJ139" s="39"/>
      <c r="OK139" s="39"/>
      <c r="OL139" s="39"/>
      <c r="OM139" s="39"/>
      <c r="ON139" s="39"/>
      <c r="OO139" s="39"/>
      <c r="OP139" s="39"/>
      <c r="OQ139" s="39"/>
      <c r="OR139" s="39"/>
      <c r="OS139" s="39"/>
      <c r="OT139" s="39"/>
      <c r="OU139" s="39"/>
      <c r="OV139" s="39"/>
      <c r="OW139" s="39"/>
      <c r="OX139" s="39"/>
      <c r="OY139" s="39"/>
      <c r="OZ139" s="39"/>
      <c r="PA139" s="39"/>
      <c r="PB139" s="39"/>
      <c r="PC139" s="39"/>
      <c r="PD139" s="39"/>
      <c r="PE139" s="39"/>
      <c r="PF139" s="39"/>
      <c r="PG139" s="39"/>
      <c r="PH139" s="39"/>
      <c r="PI139" s="39"/>
      <c r="PJ139" s="39"/>
      <c r="PK139" s="39"/>
      <c r="PL139" s="39"/>
      <c r="PM139" s="39"/>
      <c r="PN139" s="39"/>
      <c r="PO139" s="39"/>
      <c r="PP139" s="39"/>
      <c r="PQ139" s="39"/>
      <c r="PR139" s="39"/>
      <c r="PS139" s="39"/>
      <c r="PT139" s="39"/>
      <c r="PU139" s="39"/>
      <c r="PV139" s="39"/>
      <c r="PW139" s="39"/>
      <c r="PX139" s="39"/>
      <c r="PY139" s="39"/>
      <c r="PZ139" s="39"/>
      <c r="QA139" s="39"/>
      <c r="QB139" s="39"/>
      <c r="QC139" s="39"/>
      <c r="QD139" s="39"/>
      <c r="QE139" s="39"/>
      <c r="QF139" s="39"/>
      <c r="QG139" s="39"/>
      <c r="QH139" s="39"/>
      <c r="QI139" s="39"/>
      <c r="QJ139" s="39"/>
      <c r="QK139" s="39"/>
      <c r="QL139" s="39"/>
      <c r="QM139" s="39"/>
      <c r="QN139" s="39"/>
      <c r="QO139" s="39"/>
      <c r="QP139" s="39"/>
      <c r="QQ139" s="39"/>
      <c r="QR139" s="39"/>
      <c r="QS139" s="39"/>
      <c r="QT139" s="39"/>
      <c r="QU139" s="39"/>
      <c r="QV139" s="39"/>
      <c r="QW139" s="39"/>
      <c r="QX139" s="39"/>
      <c r="QY139" s="39"/>
      <c r="QZ139" s="39"/>
      <c r="RA139" s="39"/>
      <c r="RB139" s="39"/>
      <c r="RC139" s="39"/>
      <c r="RD139" s="39"/>
      <c r="RE139" s="39"/>
      <c r="RF139" s="39"/>
      <c r="RG139" s="39"/>
      <c r="RH139" s="39"/>
      <c r="RI139" s="39"/>
      <c r="RJ139" s="39"/>
      <c r="RK139" s="39"/>
      <c r="RL139" s="39"/>
      <c r="RM139" s="39"/>
      <c r="RN139" s="39"/>
      <c r="RO139" s="39"/>
      <c r="RP139" s="39"/>
      <c r="RQ139" s="39"/>
      <c r="RR139" s="39"/>
      <c r="RS139" s="39"/>
      <c r="RT139" s="39"/>
      <c r="RU139" s="39"/>
      <c r="RV139" s="39"/>
      <c r="RW139" s="39"/>
      <c r="RX139" s="39"/>
      <c r="RY139" s="39"/>
      <c r="RZ139" s="39"/>
      <c r="SA139" s="39"/>
      <c r="SB139" s="39"/>
      <c r="SC139" s="39"/>
      <c r="SD139" s="39"/>
      <c r="SE139" s="39"/>
      <c r="SF139" s="39"/>
      <c r="SG139" s="39"/>
      <c r="SH139" s="39"/>
      <c r="SI139" s="39"/>
      <c r="SJ139" s="39"/>
      <c r="SK139" s="39"/>
      <c r="SL139" s="39"/>
      <c r="SM139" s="39"/>
      <c r="SN139" s="39"/>
      <c r="SO139" s="39"/>
      <c r="SP139" s="39"/>
      <c r="SQ139" s="39"/>
      <c r="SR139" s="39"/>
      <c r="SS139" s="39"/>
      <c r="ST139" s="39"/>
      <c r="SU139" s="39"/>
      <c r="SV139" s="39"/>
      <c r="SW139" s="39"/>
      <c r="SX139" s="39"/>
      <c r="SY139" s="39"/>
      <c r="SZ139" s="39"/>
      <c r="TA139" s="39"/>
      <c r="TB139" s="39"/>
      <c r="TC139" s="39"/>
      <c r="TD139" s="39"/>
      <c r="TE139" s="39"/>
      <c r="TF139" s="39"/>
      <c r="TG139" s="39"/>
      <c r="TH139" s="39"/>
      <c r="TI139" s="39"/>
    </row>
    <row r="140" spans="1:529" s="40" customFormat="1" ht="275.25" hidden="1" customHeight="1" x14ac:dyDescent="0.25">
      <c r="A140" s="73"/>
      <c r="B140" s="72"/>
      <c r="C140" s="72"/>
      <c r="D140" s="33" t="str">
        <f>'дод 9'!C75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0" s="65">
        <f>E166</f>
        <v>0</v>
      </c>
      <c r="F140" s="65">
        <f>L166</f>
        <v>0</v>
      </c>
      <c r="G140" s="65">
        <f t="shared" ref="G140:P140" si="60">G166</f>
        <v>0</v>
      </c>
      <c r="H140" s="65">
        <f t="shared" si="60"/>
        <v>0</v>
      </c>
      <c r="I140" s="65">
        <f t="shared" si="60"/>
        <v>0</v>
      </c>
      <c r="J140" s="65">
        <f t="shared" si="60"/>
        <v>0</v>
      </c>
      <c r="K140" s="65">
        <f t="shared" si="60"/>
        <v>0</v>
      </c>
      <c r="L140" s="65">
        <f t="shared" si="60"/>
        <v>0</v>
      </c>
      <c r="M140" s="65">
        <f t="shared" si="60"/>
        <v>0</v>
      </c>
      <c r="N140" s="65">
        <f t="shared" si="60"/>
        <v>0</v>
      </c>
      <c r="O140" s="65">
        <f t="shared" si="60"/>
        <v>0</v>
      </c>
      <c r="P140" s="65">
        <f t="shared" si="60"/>
        <v>0</v>
      </c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  <c r="IW140" s="39"/>
      <c r="IX140" s="39"/>
      <c r="IY140" s="39"/>
      <c r="IZ140" s="39"/>
      <c r="JA140" s="39"/>
      <c r="JB140" s="39"/>
      <c r="JC140" s="39"/>
      <c r="JD140" s="39"/>
      <c r="JE140" s="39"/>
      <c r="JF140" s="39"/>
      <c r="JG140" s="39"/>
      <c r="JH140" s="39"/>
      <c r="JI140" s="39"/>
      <c r="JJ140" s="39"/>
      <c r="JK140" s="39"/>
      <c r="JL140" s="39"/>
      <c r="JM140" s="39"/>
      <c r="JN140" s="39"/>
      <c r="JO140" s="39"/>
      <c r="JP140" s="39"/>
      <c r="JQ140" s="39"/>
      <c r="JR140" s="39"/>
      <c r="JS140" s="39"/>
      <c r="JT140" s="39"/>
      <c r="JU140" s="39"/>
      <c r="JV140" s="39"/>
      <c r="JW140" s="39"/>
      <c r="JX140" s="39"/>
      <c r="JY140" s="39"/>
      <c r="JZ140" s="39"/>
      <c r="KA140" s="39"/>
      <c r="KB140" s="39"/>
      <c r="KC140" s="39"/>
      <c r="KD140" s="39"/>
      <c r="KE140" s="39"/>
      <c r="KF140" s="39"/>
      <c r="KG140" s="39"/>
      <c r="KH140" s="39"/>
      <c r="KI140" s="39"/>
      <c r="KJ140" s="39"/>
      <c r="KK140" s="39"/>
      <c r="KL140" s="39"/>
      <c r="KM140" s="39"/>
      <c r="KN140" s="39"/>
      <c r="KO140" s="39"/>
      <c r="KP140" s="39"/>
      <c r="KQ140" s="39"/>
      <c r="KR140" s="39"/>
      <c r="KS140" s="39"/>
      <c r="KT140" s="39"/>
      <c r="KU140" s="39"/>
      <c r="KV140" s="39"/>
      <c r="KW140" s="39"/>
      <c r="KX140" s="39"/>
      <c r="KY140" s="39"/>
      <c r="KZ140" s="39"/>
      <c r="LA140" s="39"/>
      <c r="LB140" s="39"/>
      <c r="LC140" s="39"/>
      <c r="LD140" s="39"/>
      <c r="LE140" s="39"/>
      <c r="LF140" s="39"/>
      <c r="LG140" s="39"/>
      <c r="LH140" s="39"/>
      <c r="LI140" s="39"/>
      <c r="LJ140" s="39"/>
      <c r="LK140" s="39"/>
      <c r="LL140" s="39"/>
      <c r="LM140" s="39"/>
      <c r="LN140" s="39"/>
      <c r="LO140" s="39"/>
      <c r="LP140" s="39"/>
      <c r="LQ140" s="39"/>
      <c r="LR140" s="39"/>
      <c r="LS140" s="39"/>
      <c r="LT140" s="39"/>
      <c r="LU140" s="39"/>
      <c r="LV140" s="39"/>
      <c r="LW140" s="39"/>
      <c r="LX140" s="39"/>
      <c r="LY140" s="39"/>
      <c r="LZ140" s="39"/>
      <c r="MA140" s="39"/>
      <c r="MB140" s="39"/>
      <c r="MC140" s="39"/>
      <c r="MD140" s="39"/>
      <c r="ME140" s="39"/>
      <c r="MF140" s="39"/>
      <c r="MG140" s="39"/>
      <c r="MH140" s="39"/>
      <c r="MI140" s="39"/>
      <c r="MJ140" s="39"/>
      <c r="MK140" s="39"/>
      <c r="ML140" s="39"/>
      <c r="MM140" s="39"/>
      <c r="MN140" s="39"/>
      <c r="MO140" s="39"/>
      <c r="MP140" s="39"/>
      <c r="MQ140" s="39"/>
      <c r="MR140" s="39"/>
      <c r="MS140" s="39"/>
      <c r="MT140" s="39"/>
      <c r="MU140" s="39"/>
      <c r="MV140" s="39"/>
      <c r="MW140" s="39"/>
      <c r="MX140" s="39"/>
      <c r="MY140" s="39"/>
      <c r="MZ140" s="39"/>
      <c r="NA140" s="39"/>
      <c r="NB140" s="39"/>
      <c r="NC140" s="39"/>
      <c r="ND140" s="39"/>
      <c r="NE140" s="39"/>
      <c r="NF140" s="39"/>
      <c r="NG140" s="39"/>
      <c r="NH140" s="39"/>
      <c r="NI140" s="39"/>
      <c r="NJ140" s="39"/>
      <c r="NK140" s="39"/>
      <c r="NL140" s="39"/>
      <c r="NM140" s="39"/>
      <c r="NN140" s="39"/>
      <c r="NO140" s="39"/>
      <c r="NP140" s="39"/>
      <c r="NQ140" s="39"/>
      <c r="NR140" s="39"/>
      <c r="NS140" s="39"/>
      <c r="NT140" s="39"/>
      <c r="NU140" s="39"/>
      <c r="NV140" s="39"/>
      <c r="NW140" s="39"/>
      <c r="NX140" s="39"/>
      <c r="NY140" s="39"/>
      <c r="NZ140" s="39"/>
      <c r="OA140" s="39"/>
      <c r="OB140" s="39"/>
      <c r="OC140" s="39"/>
      <c r="OD140" s="39"/>
      <c r="OE140" s="39"/>
      <c r="OF140" s="39"/>
      <c r="OG140" s="39"/>
      <c r="OH140" s="39"/>
      <c r="OI140" s="39"/>
      <c r="OJ140" s="39"/>
      <c r="OK140" s="39"/>
      <c r="OL140" s="39"/>
      <c r="OM140" s="39"/>
      <c r="ON140" s="39"/>
      <c r="OO140" s="39"/>
      <c r="OP140" s="39"/>
      <c r="OQ140" s="39"/>
      <c r="OR140" s="39"/>
      <c r="OS140" s="39"/>
      <c r="OT140" s="39"/>
      <c r="OU140" s="39"/>
      <c r="OV140" s="39"/>
      <c r="OW140" s="39"/>
      <c r="OX140" s="39"/>
      <c r="OY140" s="39"/>
      <c r="OZ140" s="39"/>
      <c r="PA140" s="39"/>
      <c r="PB140" s="39"/>
      <c r="PC140" s="39"/>
      <c r="PD140" s="39"/>
      <c r="PE140" s="39"/>
      <c r="PF140" s="39"/>
      <c r="PG140" s="39"/>
      <c r="PH140" s="39"/>
      <c r="PI140" s="39"/>
      <c r="PJ140" s="39"/>
      <c r="PK140" s="39"/>
      <c r="PL140" s="39"/>
      <c r="PM140" s="39"/>
      <c r="PN140" s="39"/>
      <c r="PO140" s="39"/>
      <c r="PP140" s="39"/>
      <c r="PQ140" s="39"/>
      <c r="PR140" s="39"/>
      <c r="PS140" s="39"/>
      <c r="PT140" s="39"/>
      <c r="PU140" s="39"/>
      <c r="PV140" s="39"/>
      <c r="PW140" s="39"/>
      <c r="PX140" s="39"/>
      <c r="PY140" s="39"/>
      <c r="PZ140" s="39"/>
      <c r="QA140" s="39"/>
      <c r="QB140" s="39"/>
      <c r="QC140" s="39"/>
      <c r="QD140" s="39"/>
      <c r="QE140" s="39"/>
      <c r="QF140" s="39"/>
      <c r="QG140" s="39"/>
      <c r="QH140" s="39"/>
      <c r="QI140" s="39"/>
      <c r="QJ140" s="39"/>
      <c r="QK140" s="39"/>
      <c r="QL140" s="39"/>
      <c r="QM140" s="39"/>
      <c r="QN140" s="39"/>
      <c r="QO140" s="39"/>
      <c r="QP140" s="39"/>
      <c r="QQ140" s="39"/>
      <c r="QR140" s="39"/>
      <c r="QS140" s="39"/>
      <c r="QT140" s="39"/>
      <c r="QU140" s="39"/>
      <c r="QV140" s="39"/>
      <c r="QW140" s="39"/>
      <c r="QX140" s="39"/>
      <c r="QY140" s="39"/>
      <c r="QZ140" s="39"/>
      <c r="RA140" s="39"/>
      <c r="RB140" s="39"/>
      <c r="RC140" s="39"/>
      <c r="RD140" s="39"/>
      <c r="RE140" s="39"/>
      <c r="RF140" s="39"/>
      <c r="RG140" s="39"/>
      <c r="RH140" s="39"/>
      <c r="RI140" s="39"/>
      <c r="RJ140" s="39"/>
      <c r="RK140" s="39"/>
      <c r="RL140" s="39"/>
      <c r="RM140" s="39"/>
      <c r="RN140" s="39"/>
      <c r="RO140" s="39"/>
      <c r="RP140" s="39"/>
      <c r="RQ140" s="39"/>
      <c r="RR140" s="39"/>
      <c r="RS140" s="39"/>
      <c r="RT140" s="39"/>
      <c r="RU140" s="39"/>
      <c r="RV140" s="39"/>
      <c r="RW140" s="39"/>
      <c r="RX140" s="39"/>
      <c r="RY140" s="39"/>
      <c r="RZ140" s="39"/>
      <c r="SA140" s="39"/>
      <c r="SB140" s="39"/>
      <c r="SC140" s="39"/>
      <c r="SD140" s="39"/>
      <c r="SE140" s="39"/>
      <c r="SF140" s="39"/>
      <c r="SG140" s="39"/>
      <c r="SH140" s="39"/>
      <c r="SI140" s="39"/>
      <c r="SJ140" s="39"/>
      <c r="SK140" s="39"/>
      <c r="SL140" s="39"/>
      <c r="SM140" s="39"/>
      <c r="SN140" s="39"/>
      <c r="SO140" s="39"/>
      <c r="SP140" s="39"/>
      <c r="SQ140" s="39"/>
      <c r="SR140" s="39"/>
      <c r="SS140" s="39"/>
      <c r="ST140" s="39"/>
      <c r="SU140" s="39"/>
      <c r="SV140" s="39"/>
      <c r="SW140" s="39"/>
      <c r="SX140" s="39"/>
      <c r="SY140" s="39"/>
      <c r="SZ140" s="39"/>
      <c r="TA140" s="39"/>
      <c r="TB140" s="39"/>
      <c r="TC140" s="39"/>
      <c r="TD140" s="39"/>
      <c r="TE140" s="39"/>
      <c r="TF140" s="39"/>
      <c r="TG140" s="39"/>
      <c r="TH140" s="39"/>
      <c r="TI140" s="39"/>
    </row>
    <row r="141" spans="1:529" s="40" customFormat="1" ht="225" hidden="1" customHeight="1" x14ac:dyDescent="0.25">
      <c r="A141" s="73"/>
      <c r="B141" s="72"/>
      <c r="C141" s="72"/>
      <c r="D141" s="33" t="str">
        <f>'дод 9'!C76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1" s="65">
        <f>E168</f>
        <v>0</v>
      </c>
      <c r="F141" s="65">
        <f t="shared" ref="F141:P141" si="61">F168</f>
        <v>0</v>
      </c>
      <c r="G141" s="65">
        <f t="shared" si="61"/>
        <v>0</v>
      </c>
      <c r="H141" s="65">
        <f t="shared" si="61"/>
        <v>0</v>
      </c>
      <c r="I141" s="65">
        <f t="shared" si="61"/>
        <v>0</v>
      </c>
      <c r="J141" s="65">
        <f t="shared" si="61"/>
        <v>0</v>
      </c>
      <c r="K141" s="65">
        <f t="shared" si="61"/>
        <v>0</v>
      </c>
      <c r="L141" s="65">
        <f t="shared" si="61"/>
        <v>0</v>
      </c>
      <c r="M141" s="65">
        <f t="shared" si="61"/>
        <v>0</v>
      </c>
      <c r="N141" s="65">
        <f t="shared" si="61"/>
        <v>0</v>
      </c>
      <c r="O141" s="65">
        <f t="shared" si="61"/>
        <v>0</v>
      </c>
      <c r="P141" s="65">
        <f t="shared" si="61"/>
        <v>0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  <c r="IW141" s="39"/>
      <c r="IX141" s="39"/>
      <c r="IY141" s="39"/>
      <c r="IZ141" s="39"/>
      <c r="JA141" s="39"/>
      <c r="JB141" s="39"/>
      <c r="JC141" s="39"/>
      <c r="JD141" s="39"/>
      <c r="JE141" s="39"/>
      <c r="JF141" s="39"/>
      <c r="JG141" s="39"/>
      <c r="JH141" s="39"/>
      <c r="JI141" s="39"/>
      <c r="JJ141" s="39"/>
      <c r="JK141" s="39"/>
      <c r="JL141" s="39"/>
      <c r="JM141" s="39"/>
      <c r="JN141" s="39"/>
      <c r="JO141" s="39"/>
      <c r="JP141" s="39"/>
      <c r="JQ141" s="39"/>
      <c r="JR141" s="39"/>
      <c r="JS141" s="39"/>
      <c r="JT141" s="39"/>
      <c r="JU141" s="39"/>
      <c r="JV141" s="39"/>
      <c r="JW141" s="39"/>
      <c r="JX141" s="39"/>
      <c r="JY141" s="39"/>
      <c r="JZ141" s="39"/>
      <c r="KA141" s="39"/>
      <c r="KB141" s="39"/>
      <c r="KC141" s="39"/>
      <c r="KD141" s="39"/>
      <c r="KE141" s="39"/>
      <c r="KF141" s="39"/>
      <c r="KG141" s="39"/>
      <c r="KH141" s="39"/>
      <c r="KI141" s="39"/>
      <c r="KJ141" s="39"/>
      <c r="KK141" s="39"/>
      <c r="KL141" s="39"/>
      <c r="KM141" s="39"/>
      <c r="KN141" s="39"/>
      <c r="KO141" s="39"/>
      <c r="KP141" s="39"/>
      <c r="KQ141" s="39"/>
      <c r="KR141" s="39"/>
      <c r="KS141" s="39"/>
      <c r="KT141" s="39"/>
      <c r="KU141" s="39"/>
      <c r="KV141" s="39"/>
      <c r="KW141" s="39"/>
      <c r="KX141" s="39"/>
      <c r="KY141" s="39"/>
      <c r="KZ141" s="39"/>
      <c r="LA141" s="39"/>
      <c r="LB141" s="39"/>
      <c r="LC141" s="39"/>
      <c r="LD141" s="39"/>
      <c r="LE141" s="39"/>
      <c r="LF141" s="39"/>
      <c r="LG141" s="39"/>
      <c r="LH141" s="39"/>
      <c r="LI141" s="39"/>
      <c r="LJ141" s="39"/>
      <c r="LK141" s="39"/>
      <c r="LL141" s="39"/>
      <c r="LM141" s="39"/>
      <c r="LN141" s="39"/>
      <c r="LO141" s="39"/>
      <c r="LP141" s="39"/>
      <c r="LQ141" s="39"/>
      <c r="LR141" s="39"/>
      <c r="LS141" s="39"/>
      <c r="LT141" s="39"/>
      <c r="LU141" s="39"/>
      <c r="LV141" s="39"/>
      <c r="LW141" s="39"/>
      <c r="LX141" s="39"/>
      <c r="LY141" s="39"/>
      <c r="LZ141" s="39"/>
      <c r="MA141" s="39"/>
      <c r="MB141" s="39"/>
      <c r="MC141" s="39"/>
      <c r="MD141" s="39"/>
      <c r="ME141" s="39"/>
      <c r="MF141" s="39"/>
      <c r="MG141" s="39"/>
      <c r="MH141" s="39"/>
      <c r="MI141" s="39"/>
      <c r="MJ141" s="39"/>
      <c r="MK141" s="39"/>
      <c r="ML141" s="39"/>
      <c r="MM141" s="39"/>
      <c r="MN141" s="39"/>
      <c r="MO141" s="39"/>
      <c r="MP141" s="39"/>
      <c r="MQ141" s="39"/>
      <c r="MR141" s="39"/>
      <c r="MS141" s="39"/>
      <c r="MT141" s="39"/>
      <c r="MU141" s="39"/>
      <c r="MV141" s="39"/>
      <c r="MW141" s="39"/>
      <c r="MX141" s="39"/>
      <c r="MY141" s="39"/>
      <c r="MZ141" s="39"/>
      <c r="NA141" s="39"/>
      <c r="NB141" s="39"/>
      <c r="NC141" s="39"/>
      <c r="ND141" s="39"/>
      <c r="NE141" s="39"/>
      <c r="NF141" s="39"/>
      <c r="NG141" s="39"/>
      <c r="NH141" s="39"/>
      <c r="NI141" s="39"/>
      <c r="NJ141" s="39"/>
      <c r="NK141" s="39"/>
      <c r="NL141" s="39"/>
      <c r="NM141" s="39"/>
      <c r="NN141" s="39"/>
      <c r="NO141" s="39"/>
      <c r="NP141" s="39"/>
      <c r="NQ141" s="39"/>
      <c r="NR141" s="39"/>
      <c r="NS141" s="39"/>
      <c r="NT141" s="39"/>
      <c r="NU141" s="39"/>
      <c r="NV141" s="39"/>
      <c r="NW141" s="39"/>
      <c r="NX141" s="39"/>
      <c r="NY141" s="39"/>
      <c r="NZ141" s="39"/>
      <c r="OA141" s="39"/>
      <c r="OB141" s="39"/>
      <c r="OC141" s="39"/>
      <c r="OD141" s="39"/>
      <c r="OE141" s="39"/>
      <c r="OF141" s="39"/>
      <c r="OG141" s="39"/>
      <c r="OH141" s="39"/>
      <c r="OI141" s="39"/>
      <c r="OJ141" s="39"/>
      <c r="OK141" s="39"/>
      <c r="OL141" s="39"/>
      <c r="OM141" s="39"/>
      <c r="ON141" s="39"/>
      <c r="OO141" s="39"/>
      <c r="OP141" s="39"/>
      <c r="OQ141" s="39"/>
      <c r="OR141" s="39"/>
      <c r="OS141" s="39"/>
      <c r="OT141" s="39"/>
      <c r="OU141" s="39"/>
      <c r="OV141" s="39"/>
      <c r="OW141" s="39"/>
      <c r="OX141" s="39"/>
      <c r="OY141" s="39"/>
      <c r="OZ141" s="39"/>
      <c r="PA141" s="39"/>
      <c r="PB141" s="39"/>
      <c r="PC141" s="39"/>
      <c r="PD141" s="39"/>
      <c r="PE141" s="39"/>
      <c r="PF141" s="39"/>
      <c r="PG141" s="39"/>
      <c r="PH141" s="39"/>
      <c r="PI141" s="39"/>
      <c r="PJ141" s="39"/>
      <c r="PK141" s="39"/>
      <c r="PL141" s="39"/>
      <c r="PM141" s="39"/>
      <c r="PN141" s="39"/>
      <c r="PO141" s="39"/>
      <c r="PP141" s="39"/>
      <c r="PQ141" s="39"/>
      <c r="PR141" s="39"/>
      <c r="PS141" s="39"/>
      <c r="PT141" s="39"/>
      <c r="PU141" s="39"/>
      <c r="PV141" s="39"/>
      <c r="PW141" s="39"/>
      <c r="PX141" s="39"/>
      <c r="PY141" s="39"/>
      <c r="PZ141" s="39"/>
      <c r="QA141" s="39"/>
      <c r="QB141" s="39"/>
      <c r="QC141" s="39"/>
      <c r="QD141" s="39"/>
      <c r="QE141" s="39"/>
      <c r="QF141" s="39"/>
      <c r="QG141" s="39"/>
      <c r="QH141" s="39"/>
      <c r="QI141" s="39"/>
      <c r="QJ141" s="39"/>
      <c r="QK141" s="39"/>
      <c r="QL141" s="39"/>
      <c r="QM141" s="39"/>
      <c r="QN141" s="39"/>
      <c r="QO141" s="39"/>
      <c r="QP141" s="39"/>
      <c r="QQ141" s="39"/>
      <c r="QR141" s="39"/>
      <c r="QS141" s="39"/>
      <c r="QT141" s="39"/>
      <c r="QU141" s="39"/>
      <c r="QV141" s="39"/>
      <c r="QW141" s="39"/>
      <c r="QX141" s="39"/>
      <c r="QY141" s="39"/>
      <c r="QZ141" s="39"/>
      <c r="RA141" s="39"/>
      <c r="RB141" s="39"/>
      <c r="RC141" s="39"/>
      <c r="RD141" s="39"/>
      <c r="RE141" s="39"/>
      <c r="RF141" s="39"/>
      <c r="RG141" s="39"/>
      <c r="RH141" s="39"/>
      <c r="RI141" s="39"/>
      <c r="RJ141" s="39"/>
      <c r="RK141" s="39"/>
      <c r="RL141" s="39"/>
      <c r="RM141" s="39"/>
      <c r="RN141" s="39"/>
      <c r="RO141" s="39"/>
      <c r="RP141" s="39"/>
      <c r="RQ141" s="39"/>
      <c r="RR141" s="39"/>
      <c r="RS141" s="39"/>
      <c r="RT141" s="39"/>
      <c r="RU141" s="39"/>
      <c r="RV141" s="39"/>
      <c r="RW141" s="39"/>
      <c r="RX141" s="39"/>
      <c r="RY141" s="39"/>
      <c r="RZ141" s="39"/>
      <c r="SA141" s="39"/>
      <c r="SB141" s="39"/>
      <c r="SC141" s="39"/>
      <c r="SD141" s="39"/>
      <c r="SE141" s="39"/>
      <c r="SF141" s="39"/>
      <c r="SG141" s="39"/>
      <c r="SH141" s="39"/>
      <c r="SI141" s="39"/>
      <c r="SJ141" s="39"/>
      <c r="SK141" s="39"/>
      <c r="SL141" s="39"/>
      <c r="SM141" s="39"/>
      <c r="SN141" s="39"/>
      <c r="SO141" s="39"/>
      <c r="SP141" s="39"/>
      <c r="SQ141" s="39"/>
      <c r="SR141" s="39"/>
      <c r="SS141" s="39"/>
      <c r="ST141" s="39"/>
      <c r="SU141" s="39"/>
      <c r="SV141" s="39"/>
      <c r="SW141" s="39"/>
      <c r="SX141" s="39"/>
      <c r="SY141" s="39"/>
      <c r="SZ141" s="39"/>
      <c r="TA141" s="39"/>
      <c r="TB141" s="39"/>
      <c r="TC141" s="39"/>
      <c r="TD141" s="39"/>
      <c r="TE141" s="39"/>
      <c r="TF141" s="39"/>
      <c r="TG141" s="39"/>
      <c r="TH141" s="39"/>
      <c r="TI141" s="39"/>
    </row>
    <row r="142" spans="1:529" s="40" customFormat="1" hidden="1" x14ac:dyDescent="0.25">
      <c r="A142" s="73"/>
      <c r="B142" s="72"/>
      <c r="C142" s="72"/>
      <c r="D142" s="33" t="s">
        <v>440</v>
      </c>
      <c r="E142" s="65">
        <f>E147+E151+E153+E157+E159+E171</f>
        <v>0</v>
      </c>
      <c r="F142" s="65">
        <f t="shared" ref="F142:P142" si="62">F147+F151+F153+F157+F159+F171</f>
        <v>0</v>
      </c>
      <c r="G142" s="65">
        <f t="shared" si="62"/>
        <v>0</v>
      </c>
      <c r="H142" s="65">
        <f t="shared" si="62"/>
        <v>0</v>
      </c>
      <c r="I142" s="65">
        <f t="shared" si="62"/>
        <v>0</v>
      </c>
      <c r="J142" s="65">
        <f t="shared" si="62"/>
        <v>0</v>
      </c>
      <c r="K142" s="65">
        <f t="shared" si="62"/>
        <v>0</v>
      </c>
      <c r="L142" s="65">
        <f t="shared" si="62"/>
        <v>0</v>
      </c>
      <c r="M142" s="65">
        <f t="shared" si="62"/>
        <v>0</v>
      </c>
      <c r="N142" s="65">
        <f t="shared" si="62"/>
        <v>0</v>
      </c>
      <c r="O142" s="65">
        <f t="shared" si="62"/>
        <v>0</v>
      </c>
      <c r="P142" s="65">
        <f t="shared" si="62"/>
        <v>0</v>
      </c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  <c r="IX142" s="39"/>
      <c r="IY142" s="39"/>
      <c r="IZ142" s="39"/>
      <c r="JA142" s="39"/>
      <c r="JB142" s="39"/>
      <c r="JC142" s="39"/>
      <c r="JD142" s="39"/>
      <c r="JE142" s="39"/>
      <c r="JF142" s="39"/>
      <c r="JG142" s="39"/>
      <c r="JH142" s="39"/>
      <c r="JI142" s="39"/>
      <c r="JJ142" s="39"/>
      <c r="JK142" s="39"/>
      <c r="JL142" s="39"/>
      <c r="JM142" s="39"/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39"/>
      <c r="KH142" s="39"/>
      <c r="KI142" s="39"/>
      <c r="KJ142" s="39"/>
      <c r="KK142" s="39"/>
      <c r="KL142" s="39"/>
      <c r="KM142" s="39"/>
      <c r="KN142" s="39"/>
      <c r="KO142" s="39"/>
      <c r="KP142" s="39"/>
      <c r="KQ142" s="39"/>
      <c r="KR142" s="39"/>
      <c r="KS142" s="39"/>
      <c r="KT142" s="39"/>
      <c r="KU142" s="39"/>
      <c r="KV142" s="39"/>
      <c r="KW142" s="39"/>
      <c r="KX142" s="39"/>
      <c r="KY142" s="39"/>
      <c r="KZ142" s="39"/>
      <c r="LA142" s="39"/>
      <c r="LB142" s="39"/>
      <c r="LC142" s="39"/>
      <c r="LD142" s="39"/>
      <c r="LE142" s="39"/>
      <c r="LF142" s="39"/>
      <c r="LG142" s="39"/>
      <c r="LH142" s="39"/>
      <c r="LI142" s="39"/>
      <c r="LJ142" s="39"/>
      <c r="LK142" s="39"/>
      <c r="LL142" s="39"/>
      <c r="LM142" s="39"/>
      <c r="LN142" s="39"/>
      <c r="LO142" s="39"/>
      <c r="LP142" s="39"/>
      <c r="LQ142" s="39"/>
      <c r="LR142" s="39"/>
      <c r="LS142" s="39"/>
      <c r="LT142" s="39"/>
      <c r="LU142" s="39"/>
      <c r="LV142" s="39"/>
      <c r="LW142" s="39"/>
      <c r="LX142" s="39"/>
      <c r="LY142" s="39"/>
      <c r="LZ142" s="39"/>
      <c r="MA142" s="39"/>
      <c r="MB142" s="39"/>
      <c r="MC142" s="39"/>
      <c r="MD142" s="39"/>
      <c r="ME142" s="39"/>
      <c r="MF142" s="39"/>
      <c r="MG142" s="39"/>
      <c r="MH142" s="39"/>
      <c r="MI142" s="39"/>
      <c r="MJ142" s="39"/>
      <c r="MK142" s="39"/>
      <c r="ML142" s="39"/>
      <c r="MM142" s="39"/>
      <c r="MN142" s="39"/>
      <c r="MO142" s="39"/>
      <c r="MP142" s="39"/>
      <c r="MQ142" s="39"/>
      <c r="MR142" s="39"/>
      <c r="MS142" s="39"/>
      <c r="MT142" s="39"/>
      <c r="MU142" s="39"/>
      <c r="MV142" s="39"/>
      <c r="MW142" s="39"/>
      <c r="MX142" s="39"/>
      <c r="MY142" s="39"/>
      <c r="MZ142" s="39"/>
      <c r="NA142" s="39"/>
      <c r="NB142" s="39"/>
      <c r="NC142" s="39"/>
      <c r="ND142" s="39"/>
      <c r="NE142" s="39"/>
      <c r="NF142" s="39"/>
      <c r="NG142" s="39"/>
      <c r="NH142" s="39"/>
      <c r="NI142" s="39"/>
      <c r="NJ142" s="39"/>
      <c r="NK142" s="39"/>
      <c r="NL142" s="39"/>
      <c r="NM142" s="39"/>
      <c r="NN142" s="39"/>
      <c r="NO142" s="39"/>
      <c r="NP142" s="39"/>
      <c r="NQ142" s="39"/>
      <c r="NR142" s="39"/>
      <c r="NS142" s="39"/>
      <c r="NT142" s="39"/>
      <c r="NU142" s="39"/>
      <c r="NV142" s="39"/>
      <c r="NW142" s="39"/>
      <c r="NX142" s="39"/>
      <c r="NY142" s="39"/>
      <c r="NZ142" s="39"/>
      <c r="OA142" s="39"/>
      <c r="OB142" s="39"/>
      <c r="OC142" s="39"/>
      <c r="OD142" s="39"/>
      <c r="OE142" s="39"/>
      <c r="OF142" s="39"/>
      <c r="OG142" s="39"/>
      <c r="OH142" s="39"/>
      <c r="OI142" s="39"/>
      <c r="OJ142" s="39"/>
      <c r="OK142" s="39"/>
      <c r="OL142" s="39"/>
      <c r="OM142" s="39"/>
      <c r="ON142" s="39"/>
      <c r="OO142" s="39"/>
      <c r="OP142" s="39"/>
      <c r="OQ142" s="39"/>
      <c r="OR142" s="39"/>
      <c r="OS142" s="39"/>
      <c r="OT142" s="39"/>
      <c r="OU142" s="39"/>
      <c r="OV142" s="39"/>
      <c r="OW142" s="39"/>
      <c r="OX142" s="39"/>
      <c r="OY142" s="39"/>
      <c r="OZ142" s="39"/>
      <c r="PA142" s="39"/>
      <c r="PB142" s="39"/>
      <c r="PC142" s="39"/>
      <c r="PD142" s="39"/>
      <c r="PE142" s="39"/>
      <c r="PF142" s="39"/>
      <c r="PG142" s="39"/>
      <c r="PH142" s="39"/>
      <c r="PI142" s="39"/>
      <c r="PJ142" s="39"/>
      <c r="PK142" s="39"/>
      <c r="PL142" s="39"/>
      <c r="PM142" s="39"/>
      <c r="PN142" s="39"/>
      <c r="PO142" s="39"/>
      <c r="PP142" s="39"/>
      <c r="PQ142" s="39"/>
      <c r="PR142" s="39"/>
      <c r="PS142" s="39"/>
      <c r="PT142" s="39"/>
      <c r="PU142" s="39"/>
      <c r="PV142" s="39"/>
      <c r="PW142" s="39"/>
      <c r="PX142" s="39"/>
      <c r="PY142" s="39"/>
      <c r="PZ142" s="39"/>
      <c r="QA142" s="39"/>
      <c r="QB142" s="39"/>
      <c r="QC142" s="39"/>
      <c r="QD142" s="39"/>
      <c r="QE142" s="39"/>
      <c r="QF142" s="39"/>
      <c r="QG142" s="39"/>
      <c r="QH142" s="39"/>
      <c r="QI142" s="39"/>
      <c r="QJ142" s="39"/>
      <c r="QK142" s="39"/>
      <c r="QL142" s="39"/>
      <c r="QM142" s="39"/>
      <c r="QN142" s="39"/>
      <c r="QO142" s="39"/>
      <c r="QP142" s="39"/>
      <c r="QQ142" s="39"/>
      <c r="QR142" s="39"/>
      <c r="QS142" s="39"/>
      <c r="QT142" s="39"/>
      <c r="QU142" s="39"/>
      <c r="QV142" s="39"/>
      <c r="QW142" s="39"/>
      <c r="QX142" s="39"/>
      <c r="QY142" s="39"/>
      <c r="QZ142" s="39"/>
      <c r="RA142" s="39"/>
      <c r="RB142" s="39"/>
      <c r="RC142" s="39"/>
      <c r="RD142" s="39"/>
      <c r="RE142" s="39"/>
      <c r="RF142" s="39"/>
      <c r="RG142" s="39"/>
      <c r="RH142" s="39"/>
      <c r="RI142" s="39"/>
      <c r="RJ142" s="39"/>
      <c r="RK142" s="39"/>
      <c r="RL142" s="39"/>
      <c r="RM142" s="39"/>
      <c r="RN142" s="39"/>
      <c r="RO142" s="39"/>
      <c r="RP142" s="39"/>
      <c r="RQ142" s="39"/>
      <c r="RR142" s="39"/>
      <c r="RS142" s="39"/>
      <c r="RT142" s="39"/>
      <c r="RU142" s="39"/>
      <c r="RV142" s="39"/>
      <c r="RW142" s="39"/>
      <c r="RX142" s="39"/>
      <c r="RY142" s="39"/>
      <c r="RZ142" s="39"/>
      <c r="SA142" s="39"/>
      <c r="SB142" s="39"/>
      <c r="SC142" s="39"/>
      <c r="SD142" s="39"/>
      <c r="SE142" s="39"/>
      <c r="SF142" s="39"/>
      <c r="SG142" s="39"/>
      <c r="SH142" s="39"/>
      <c r="SI142" s="39"/>
      <c r="SJ142" s="39"/>
      <c r="SK142" s="39"/>
      <c r="SL142" s="39"/>
      <c r="SM142" s="39"/>
      <c r="SN142" s="39"/>
      <c r="SO142" s="39"/>
      <c r="SP142" s="39"/>
      <c r="SQ142" s="39"/>
      <c r="SR142" s="39"/>
      <c r="SS142" s="39"/>
      <c r="ST142" s="39"/>
      <c r="SU142" s="39"/>
      <c r="SV142" s="39"/>
      <c r="SW142" s="39"/>
      <c r="SX142" s="39"/>
      <c r="SY142" s="39"/>
      <c r="SZ142" s="39"/>
      <c r="TA142" s="39"/>
      <c r="TB142" s="39"/>
      <c r="TC142" s="39"/>
      <c r="TD142" s="39"/>
      <c r="TE142" s="39"/>
      <c r="TF142" s="39"/>
      <c r="TG142" s="39"/>
      <c r="TH142" s="39"/>
      <c r="TI142" s="39"/>
    </row>
    <row r="143" spans="1:529" s="23" customFormat="1" ht="45.75" customHeight="1" x14ac:dyDescent="0.25">
      <c r="A143" s="43" t="s">
        <v>196</v>
      </c>
      <c r="B143" s="44" t="str">
        <f>'дод 9'!A15</f>
        <v>0160</v>
      </c>
      <c r="C143" s="44" t="str">
        <f>'дод 9'!B15</f>
        <v>0111</v>
      </c>
      <c r="D143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143" s="66">
        <f t="shared" ref="E143:E173" si="63">F143+I143</f>
        <v>55404100</v>
      </c>
      <c r="F143" s="66">
        <v>55404100</v>
      </c>
      <c r="G143" s="66">
        <v>43270200</v>
      </c>
      <c r="H143" s="66">
        <v>762000</v>
      </c>
      <c r="I143" s="66"/>
      <c r="J143" s="66">
        <f>L143+O143</f>
        <v>68000</v>
      </c>
      <c r="K143" s="66">
        <v>68000</v>
      </c>
      <c r="L143" s="66"/>
      <c r="M143" s="66"/>
      <c r="N143" s="66"/>
      <c r="O143" s="66">
        <v>68000</v>
      </c>
      <c r="P143" s="66">
        <f t="shared" ref="P143:P173" si="64">E143+J143</f>
        <v>55472100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</row>
    <row r="144" spans="1:529" s="26" customFormat="1" ht="36" customHeight="1" x14ac:dyDescent="0.25">
      <c r="A144" s="43" t="s">
        <v>197</v>
      </c>
      <c r="B144" s="44" t="str">
        <f>'дод 9'!A78</f>
        <v>3031</v>
      </c>
      <c r="C144" s="44" t="str">
        <f>'дод 9'!B78</f>
        <v>1030</v>
      </c>
      <c r="D144" s="24" t="str">
        <f>'дод 9'!C78</f>
        <v>Надання інших пільг окремим категоріям громадян відповідно до законодавства</v>
      </c>
      <c r="E144" s="66">
        <f t="shared" si="63"/>
        <v>604900</v>
      </c>
      <c r="F144" s="66">
        <v>604900</v>
      </c>
      <c r="G144" s="66"/>
      <c r="H144" s="66"/>
      <c r="I144" s="66"/>
      <c r="J144" s="66">
        <f t="shared" ref="J144:J168" si="65">L144+O144</f>
        <v>0</v>
      </c>
      <c r="K144" s="66"/>
      <c r="L144" s="66"/>
      <c r="M144" s="66"/>
      <c r="N144" s="66"/>
      <c r="O144" s="66"/>
      <c r="P144" s="66">
        <f t="shared" si="64"/>
        <v>604900</v>
      </c>
    </row>
    <row r="145" spans="1:529" s="26" customFormat="1" ht="33" customHeight="1" x14ac:dyDescent="0.25">
      <c r="A145" s="43" t="s">
        <v>198</v>
      </c>
      <c r="B145" s="44" t="str">
        <f>'дод 9'!A79</f>
        <v>3032</v>
      </c>
      <c r="C145" s="44" t="str">
        <f>'дод 9'!B79</f>
        <v>1070</v>
      </c>
      <c r="D145" s="24" t="str">
        <f>'дод 9'!C79</f>
        <v>Надання пільг окремим категоріям громадян з оплати послуг зв'язку</v>
      </c>
      <c r="E145" s="66">
        <f t="shared" si="63"/>
        <v>1150000</v>
      </c>
      <c r="F145" s="66">
        <v>1150000</v>
      </c>
      <c r="G145" s="66"/>
      <c r="H145" s="66"/>
      <c r="I145" s="66"/>
      <c r="J145" s="66">
        <f t="shared" si="65"/>
        <v>0</v>
      </c>
      <c r="K145" s="66"/>
      <c r="L145" s="66"/>
      <c r="M145" s="66"/>
      <c r="N145" s="66"/>
      <c r="O145" s="66"/>
      <c r="P145" s="66">
        <f t="shared" si="64"/>
        <v>1150000</v>
      </c>
    </row>
    <row r="146" spans="1:529" s="26" customFormat="1" ht="48.75" customHeight="1" x14ac:dyDescent="0.25">
      <c r="A146" s="43" t="s">
        <v>386</v>
      </c>
      <c r="B146" s="44" t="str">
        <f>'дод 9'!A80</f>
        <v>3033</v>
      </c>
      <c r="C146" s="44" t="str">
        <f>'дод 9'!B80</f>
        <v>1070</v>
      </c>
      <c r="D146" s="24" t="str">
        <f>'дод 9'!C80</f>
        <v>Компенсаційні виплати на пільговий проїзд автомобільним транспортом окремим категоріям громадян</v>
      </c>
      <c r="E146" s="66">
        <f t="shared" si="63"/>
        <v>19700200</v>
      </c>
      <c r="F146" s="66">
        <v>19700200</v>
      </c>
      <c r="G146" s="66"/>
      <c r="H146" s="66"/>
      <c r="I146" s="66"/>
      <c r="J146" s="66">
        <f t="shared" si="65"/>
        <v>0</v>
      </c>
      <c r="K146" s="66"/>
      <c r="L146" s="66"/>
      <c r="M146" s="66"/>
      <c r="N146" s="66"/>
      <c r="O146" s="66"/>
      <c r="P146" s="66">
        <f t="shared" si="64"/>
        <v>19700200</v>
      </c>
    </row>
    <row r="147" spans="1:529" s="36" customFormat="1" hidden="1" x14ac:dyDescent="0.25">
      <c r="A147" s="116"/>
      <c r="B147" s="117"/>
      <c r="C147" s="117"/>
      <c r="D147" s="120" t="s">
        <v>438</v>
      </c>
      <c r="E147" s="115">
        <f t="shared" si="63"/>
        <v>0</v>
      </c>
      <c r="F147" s="115"/>
      <c r="G147" s="115"/>
      <c r="H147" s="115"/>
      <c r="I147" s="115"/>
      <c r="J147" s="115">
        <f t="shared" si="65"/>
        <v>0</v>
      </c>
      <c r="K147" s="115"/>
      <c r="L147" s="115"/>
      <c r="M147" s="115"/>
      <c r="N147" s="115"/>
      <c r="O147" s="115"/>
      <c r="P147" s="115">
        <f t="shared" si="64"/>
        <v>0</v>
      </c>
    </row>
    <row r="148" spans="1:529" s="26" customFormat="1" ht="30" x14ac:dyDescent="0.25">
      <c r="A148" s="43" t="s">
        <v>355</v>
      </c>
      <c r="B148" s="44" t="str">
        <f>'дод 9'!A82</f>
        <v>3035</v>
      </c>
      <c r="C148" s="44" t="str">
        <f>'дод 9'!B82</f>
        <v>1070</v>
      </c>
      <c r="D148" s="24" t="str">
        <f>'дод 9'!C82</f>
        <v>Компенсаційні виплати за пільговий проїзд окремих категорій громадян на залізничному транспорті</v>
      </c>
      <c r="E148" s="66">
        <f t="shared" si="63"/>
        <v>1500000</v>
      </c>
      <c r="F148" s="66">
        <v>1500000</v>
      </c>
      <c r="G148" s="66"/>
      <c r="H148" s="66"/>
      <c r="I148" s="66"/>
      <c r="J148" s="66">
        <f t="shared" si="65"/>
        <v>0</v>
      </c>
      <c r="K148" s="66"/>
      <c r="L148" s="66"/>
      <c r="M148" s="66"/>
      <c r="N148" s="66"/>
      <c r="O148" s="66"/>
      <c r="P148" s="66">
        <f t="shared" si="64"/>
        <v>1500000</v>
      </c>
    </row>
    <row r="149" spans="1:529" s="26" customFormat="1" ht="36" customHeight="1" x14ac:dyDescent="0.25">
      <c r="A149" s="43" t="s">
        <v>199</v>
      </c>
      <c r="B149" s="44" t="str">
        <f>'дод 9'!A83</f>
        <v>3036</v>
      </c>
      <c r="C149" s="44" t="str">
        <f>'дод 9'!B83</f>
        <v>1070</v>
      </c>
      <c r="D149" s="24" t="str">
        <f>'дод 9'!C83</f>
        <v>Компенсаційні виплати на пільговий проїзд електротранспортом окремим категоріям громадян</v>
      </c>
      <c r="E149" s="66">
        <f t="shared" si="63"/>
        <v>37333000</v>
      </c>
      <c r="F149" s="66">
        <v>37333000</v>
      </c>
      <c r="G149" s="66"/>
      <c r="H149" s="66"/>
      <c r="I149" s="66"/>
      <c r="J149" s="66">
        <f t="shared" si="65"/>
        <v>0</v>
      </c>
      <c r="K149" s="66"/>
      <c r="L149" s="66"/>
      <c r="M149" s="66"/>
      <c r="N149" s="66"/>
      <c r="O149" s="66"/>
      <c r="P149" s="66">
        <f t="shared" si="64"/>
        <v>37333000</v>
      </c>
    </row>
    <row r="150" spans="1:529" s="23" customFormat="1" ht="39" hidden="1" customHeight="1" x14ac:dyDescent="0.25">
      <c r="A150" s="43" t="s">
        <v>384</v>
      </c>
      <c r="B150" s="44" t="str">
        <f>'дод 9'!A84</f>
        <v>3050</v>
      </c>
      <c r="C150" s="44" t="str">
        <f>'дод 9'!B84</f>
        <v>1070</v>
      </c>
      <c r="D150" s="24" t="str">
        <f>'дод 9'!C84</f>
        <v>Пільгове медичне обслуговування осіб, які постраждали внаслідок Чорнобильської катастрофи, у т.ч. за рахунок:</v>
      </c>
      <c r="E150" s="66">
        <f t="shared" si="63"/>
        <v>0</v>
      </c>
      <c r="F150" s="66"/>
      <c r="G150" s="66"/>
      <c r="H150" s="66"/>
      <c r="I150" s="66"/>
      <c r="J150" s="66">
        <f t="shared" si="65"/>
        <v>0</v>
      </c>
      <c r="K150" s="66"/>
      <c r="L150" s="66"/>
      <c r="M150" s="66"/>
      <c r="N150" s="66"/>
      <c r="O150" s="66"/>
      <c r="P150" s="66">
        <f t="shared" si="64"/>
        <v>0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</row>
    <row r="151" spans="1:529" s="27" customFormat="1" hidden="1" x14ac:dyDescent="0.25">
      <c r="A151" s="116"/>
      <c r="B151" s="117"/>
      <c r="C151" s="117"/>
      <c r="D151" s="120" t="s">
        <v>438</v>
      </c>
      <c r="E151" s="115">
        <f t="shared" si="63"/>
        <v>0</v>
      </c>
      <c r="F151" s="115"/>
      <c r="G151" s="115"/>
      <c r="H151" s="115"/>
      <c r="I151" s="115"/>
      <c r="J151" s="115">
        <f t="shared" si="65"/>
        <v>0</v>
      </c>
      <c r="K151" s="115"/>
      <c r="L151" s="115"/>
      <c r="M151" s="115"/>
      <c r="N151" s="115"/>
      <c r="O151" s="115"/>
      <c r="P151" s="115">
        <f t="shared" si="64"/>
        <v>0</v>
      </c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  <c r="IR151" s="36"/>
      <c r="IS151" s="36"/>
      <c r="IT151" s="36"/>
      <c r="IU151" s="36"/>
      <c r="IV151" s="36"/>
      <c r="IW151" s="36"/>
      <c r="IX151" s="36"/>
      <c r="IY151" s="36"/>
      <c r="IZ151" s="36"/>
      <c r="JA151" s="36"/>
      <c r="JB151" s="36"/>
      <c r="JC151" s="36"/>
      <c r="JD151" s="36"/>
      <c r="JE151" s="36"/>
      <c r="JF151" s="36"/>
      <c r="JG151" s="36"/>
      <c r="JH151" s="36"/>
      <c r="JI151" s="36"/>
      <c r="JJ151" s="36"/>
      <c r="JK151" s="36"/>
      <c r="JL151" s="36"/>
      <c r="JM151" s="36"/>
      <c r="JN151" s="36"/>
      <c r="JO151" s="36"/>
      <c r="JP151" s="36"/>
      <c r="JQ151" s="36"/>
      <c r="JR151" s="36"/>
      <c r="JS151" s="36"/>
      <c r="JT151" s="36"/>
      <c r="JU151" s="36"/>
      <c r="JV151" s="36"/>
      <c r="JW151" s="36"/>
      <c r="JX151" s="36"/>
      <c r="JY151" s="36"/>
      <c r="JZ151" s="36"/>
      <c r="KA151" s="36"/>
      <c r="KB151" s="36"/>
      <c r="KC151" s="36"/>
      <c r="KD151" s="36"/>
      <c r="KE151" s="36"/>
      <c r="KF151" s="36"/>
      <c r="KG151" s="36"/>
      <c r="KH151" s="36"/>
      <c r="KI151" s="36"/>
      <c r="KJ151" s="36"/>
      <c r="KK151" s="36"/>
      <c r="KL151" s="36"/>
      <c r="KM151" s="36"/>
      <c r="KN151" s="36"/>
      <c r="KO151" s="36"/>
      <c r="KP151" s="36"/>
      <c r="KQ151" s="36"/>
      <c r="KR151" s="36"/>
      <c r="KS151" s="36"/>
      <c r="KT151" s="36"/>
      <c r="KU151" s="36"/>
      <c r="KV151" s="36"/>
      <c r="KW151" s="36"/>
      <c r="KX151" s="36"/>
      <c r="KY151" s="36"/>
      <c r="KZ151" s="36"/>
      <c r="LA151" s="36"/>
      <c r="LB151" s="36"/>
      <c r="LC151" s="36"/>
      <c r="LD151" s="36"/>
      <c r="LE151" s="36"/>
      <c r="LF151" s="36"/>
      <c r="LG151" s="36"/>
      <c r="LH151" s="36"/>
      <c r="LI151" s="36"/>
      <c r="LJ151" s="36"/>
      <c r="LK151" s="36"/>
      <c r="LL151" s="36"/>
      <c r="LM151" s="36"/>
      <c r="LN151" s="36"/>
      <c r="LO151" s="36"/>
      <c r="LP151" s="36"/>
      <c r="LQ151" s="36"/>
      <c r="LR151" s="36"/>
      <c r="LS151" s="36"/>
      <c r="LT151" s="36"/>
      <c r="LU151" s="36"/>
      <c r="LV151" s="36"/>
      <c r="LW151" s="36"/>
      <c r="LX151" s="36"/>
      <c r="LY151" s="36"/>
      <c r="LZ151" s="36"/>
      <c r="MA151" s="36"/>
      <c r="MB151" s="36"/>
      <c r="MC151" s="36"/>
      <c r="MD151" s="36"/>
      <c r="ME151" s="36"/>
      <c r="MF151" s="36"/>
      <c r="MG151" s="36"/>
      <c r="MH151" s="36"/>
      <c r="MI151" s="36"/>
      <c r="MJ151" s="36"/>
      <c r="MK151" s="36"/>
      <c r="ML151" s="36"/>
      <c r="MM151" s="36"/>
      <c r="MN151" s="36"/>
      <c r="MO151" s="36"/>
      <c r="MP151" s="36"/>
      <c r="MQ151" s="36"/>
      <c r="MR151" s="36"/>
      <c r="MS151" s="36"/>
      <c r="MT151" s="36"/>
      <c r="MU151" s="36"/>
      <c r="MV151" s="36"/>
      <c r="MW151" s="36"/>
      <c r="MX151" s="36"/>
      <c r="MY151" s="36"/>
      <c r="MZ151" s="36"/>
      <c r="NA151" s="36"/>
      <c r="NB151" s="36"/>
      <c r="NC151" s="36"/>
      <c r="ND151" s="36"/>
      <c r="NE151" s="36"/>
      <c r="NF151" s="36"/>
      <c r="NG151" s="36"/>
      <c r="NH151" s="36"/>
      <c r="NI151" s="36"/>
      <c r="NJ151" s="36"/>
      <c r="NK151" s="36"/>
      <c r="NL151" s="36"/>
      <c r="NM151" s="36"/>
      <c r="NN151" s="36"/>
      <c r="NO151" s="36"/>
      <c r="NP151" s="36"/>
      <c r="NQ151" s="36"/>
      <c r="NR151" s="36"/>
      <c r="NS151" s="36"/>
      <c r="NT151" s="36"/>
      <c r="NU151" s="36"/>
      <c r="NV151" s="36"/>
      <c r="NW151" s="36"/>
      <c r="NX151" s="36"/>
      <c r="NY151" s="36"/>
      <c r="NZ151" s="36"/>
      <c r="OA151" s="36"/>
      <c r="OB151" s="36"/>
      <c r="OC151" s="36"/>
      <c r="OD151" s="36"/>
      <c r="OE151" s="36"/>
      <c r="OF151" s="36"/>
      <c r="OG151" s="36"/>
      <c r="OH151" s="36"/>
      <c r="OI151" s="36"/>
      <c r="OJ151" s="36"/>
      <c r="OK151" s="36"/>
      <c r="OL151" s="36"/>
      <c r="OM151" s="36"/>
      <c r="ON151" s="36"/>
      <c r="OO151" s="36"/>
      <c r="OP151" s="36"/>
      <c r="OQ151" s="36"/>
      <c r="OR151" s="36"/>
      <c r="OS151" s="36"/>
      <c r="OT151" s="36"/>
      <c r="OU151" s="36"/>
      <c r="OV151" s="36"/>
      <c r="OW151" s="36"/>
      <c r="OX151" s="36"/>
      <c r="OY151" s="36"/>
      <c r="OZ151" s="36"/>
      <c r="PA151" s="36"/>
      <c r="PB151" s="36"/>
      <c r="PC151" s="36"/>
      <c r="PD151" s="36"/>
      <c r="PE151" s="36"/>
      <c r="PF151" s="36"/>
      <c r="PG151" s="36"/>
      <c r="PH151" s="36"/>
      <c r="PI151" s="36"/>
      <c r="PJ151" s="36"/>
      <c r="PK151" s="36"/>
      <c r="PL151" s="36"/>
      <c r="PM151" s="36"/>
      <c r="PN151" s="36"/>
      <c r="PO151" s="36"/>
      <c r="PP151" s="36"/>
      <c r="PQ151" s="36"/>
      <c r="PR151" s="36"/>
      <c r="PS151" s="36"/>
      <c r="PT151" s="36"/>
      <c r="PU151" s="36"/>
      <c r="PV151" s="36"/>
      <c r="PW151" s="36"/>
      <c r="PX151" s="36"/>
      <c r="PY151" s="36"/>
      <c r="PZ151" s="36"/>
      <c r="QA151" s="36"/>
      <c r="QB151" s="36"/>
      <c r="QC151" s="36"/>
      <c r="QD151" s="36"/>
      <c r="QE151" s="36"/>
      <c r="QF151" s="36"/>
      <c r="QG151" s="36"/>
      <c r="QH151" s="36"/>
      <c r="QI151" s="36"/>
      <c r="QJ151" s="36"/>
      <c r="QK151" s="36"/>
      <c r="QL151" s="36"/>
      <c r="QM151" s="36"/>
      <c r="QN151" s="36"/>
      <c r="QO151" s="36"/>
      <c r="QP151" s="36"/>
      <c r="QQ151" s="36"/>
      <c r="QR151" s="36"/>
      <c r="QS151" s="36"/>
      <c r="QT151" s="36"/>
      <c r="QU151" s="36"/>
      <c r="QV151" s="36"/>
      <c r="QW151" s="36"/>
      <c r="QX151" s="36"/>
      <c r="QY151" s="36"/>
      <c r="QZ151" s="36"/>
      <c r="RA151" s="36"/>
      <c r="RB151" s="36"/>
      <c r="RC151" s="36"/>
      <c r="RD151" s="36"/>
      <c r="RE151" s="36"/>
      <c r="RF151" s="36"/>
      <c r="RG151" s="36"/>
      <c r="RH151" s="36"/>
      <c r="RI151" s="36"/>
      <c r="RJ151" s="36"/>
      <c r="RK151" s="36"/>
      <c r="RL151" s="36"/>
      <c r="RM151" s="36"/>
      <c r="RN151" s="36"/>
      <c r="RO151" s="36"/>
      <c r="RP151" s="36"/>
      <c r="RQ151" s="36"/>
      <c r="RR151" s="36"/>
      <c r="RS151" s="36"/>
      <c r="RT151" s="36"/>
      <c r="RU151" s="36"/>
      <c r="RV151" s="36"/>
      <c r="RW151" s="36"/>
      <c r="RX151" s="36"/>
      <c r="RY151" s="36"/>
      <c r="RZ151" s="36"/>
      <c r="SA151" s="36"/>
      <c r="SB151" s="36"/>
      <c r="SC151" s="36"/>
      <c r="SD151" s="36"/>
      <c r="SE151" s="36"/>
      <c r="SF151" s="36"/>
      <c r="SG151" s="36"/>
      <c r="SH151" s="36"/>
      <c r="SI151" s="36"/>
      <c r="SJ151" s="36"/>
      <c r="SK151" s="36"/>
      <c r="SL151" s="36"/>
      <c r="SM151" s="36"/>
      <c r="SN151" s="36"/>
      <c r="SO151" s="36"/>
      <c r="SP151" s="36"/>
      <c r="SQ151" s="36"/>
      <c r="SR151" s="36"/>
      <c r="SS151" s="36"/>
      <c r="ST151" s="36"/>
      <c r="SU151" s="36"/>
      <c r="SV151" s="36"/>
      <c r="SW151" s="36"/>
      <c r="SX151" s="36"/>
      <c r="SY151" s="36"/>
      <c r="SZ151" s="36"/>
      <c r="TA151" s="36"/>
      <c r="TB151" s="36"/>
      <c r="TC151" s="36"/>
      <c r="TD151" s="36"/>
      <c r="TE151" s="36"/>
      <c r="TF151" s="36"/>
      <c r="TG151" s="36"/>
      <c r="TH151" s="36"/>
      <c r="TI151" s="36"/>
    </row>
    <row r="152" spans="1:529" s="23" customFormat="1" ht="38.25" hidden="1" customHeight="1" x14ac:dyDescent="0.25">
      <c r="A152" s="43" t="s">
        <v>385</v>
      </c>
      <c r="B152" s="44" t="str">
        <f>'дод 9'!A86</f>
        <v>3090</v>
      </c>
      <c r="C152" s="44" t="str">
        <f>'дод 9'!B86</f>
        <v>1030</v>
      </c>
      <c r="D152" s="24" t="str">
        <f>'дод 9'!C86</f>
        <v>Видатки на поховання учасників бойових дій та осіб з інвалідністю внаслідок війни, у т.ч. за рахунок:</v>
      </c>
      <c r="E152" s="66">
        <f t="shared" si="63"/>
        <v>0</v>
      </c>
      <c r="F152" s="66"/>
      <c r="G152" s="66"/>
      <c r="H152" s="66"/>
      <c r="I152" s="66"/>
      <c r="J152" s="66">
        <f t="shared" si="65"/>
        <v>0</v>
      </c>
      <c r="K152" s="66"/>
      <c r="L152" s="66"/>
      <c r="M152" s="66"/>
      <c r="N152" s="66"/>
      <c r="O152" s="66"/>
      <c r="P152" s="66">
        <f t="shared" si="64"/>
        <v>0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</row>
    <row r="153" spans="1:529" s="27" customFormat="1" hidden="1" x14ac:dyDescent="0.25">
      <c r="A153" s="116"/>
      <c r="B153" s="117"/>
      <c r="C153" s="117"/>
      <c r="D153" s="120" t="s">
        <v>438</v>
      </c>
      <c r="E153" s="115">
        <f t="shared" si="63"/>
        <v>0</v>
      </c>
      <c r="F153" s="115"/>
      <c r="G153" s="115"/>
      <c r="H153" s="115"/>
      <c r="I153" s="115"/>
      <c r="J153" s="115">
        <f t="shared" si="65"/>
        <v>0</v>
      </c>
      <c r="K153" s="115"/>
      <c r="L153" s="115"/>
      <c r="M153" s="115"/>
      <c r="N153" s="115"/>
      <c r="O153" s="115"/>
      <c r="P153" s="115">
        <f t="shared" si="64"/>
        <v>0</v>
      </c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  <c r="IP153" s="36"/>
      <c r="IQ153" s="36"/>
      <c r="IR153" s="36"/>
      <c r="IS153" s="36"/>
      <c r="IT153" s="36"/>
      <c r="IU153" s="36"/>
      <c r="IV153" s="36"/>
      <c r="IW153" s="36"/>
      <c r="IX153" s="36"/>
      <c r="IY153" s="36"/>
      <c r="IZ153" s="36"/>
      <c r="JA153" s="36"/>
      <c r="JB153" s="36"/>
      <c r="JC153" s="36"/>
      <c r="JD153" s="36"/>
      <c r="JE153" s="36"/>
      <c r="JF153" s="36"/>
      <c r="JG153" s="36"/>
      <c r="JH153" s="36"/>
      <c r="JI153" s="36"/>
      <c r="JJ153" s="36"/>
      <c r="JK153" s="36"/>
      <c r="JL153" s="36"/>
      <c r="JM153" s="36"/>
      <c r="JN153" s="36"/>
      <c r="JO153" s="36"/>
      <c r="JP153" s="36"/>
      <c r="JQ153" s="36"/>
      <c r="JR153" s="36"/>
      <c r="JS153" s="36"/>
      <c r="JT153" s="36"/>
      <c r="JU153" s="36"/>
      <c r="JV153" s="36"/>
      <c r="JW153" s="36"/>
      <c r="JX153" s="36"/>
      <c r="JY153" s="36"/>
      <c r="JZ153" s="36"/>
      <c r="KA153" s="36"/>
      <c r="KB153" s="36"/>
      <c r="KC153" s="36"/>
      <c r="KD153" s="36"/>
      <c r="KE153" s="36"/>
      <c r="KF153" s="36"/>
      <c r="KG153" s="36"/>
      <c r="KH153" s="36"/>
      <c r="KI153" s="36"/>
      <c r="KJ153" s="36"/>
      <c r="KK153" s="36"/>
      <c r="KL153" s="36"/>
      <c r="KM153" s="36"/>
      <c r="KN153" s="36"/>
      <c r="KO153" s="36"/>
      <c r="KP153" s="36"/>
      <c r="KQ153" s="36"/>
      <c r="KR153" s="36"/>
      <c r="KS153" s="36"/>
      <c r="KT153" s="36"/>
      <c r="KU153" s="36"/>
      <c r="KV153" s="36"/>
      <c r="KW153" s="36"/>
      <c r="KX153" s="36"/>
      <c r="KY153" s="36"/>
      <c r="KZ153" s="36"/>
      <c r="LA153" s="36"/>
      <c r="LB153" s="36"/>
      <c r="LC153" s="36"/>
      <c r="LD153" s="36"/>
      <c r="LE153" s="36"/>
      <c r="LF153" s="36"/>
      <c r="LG153" s="36"/>
      <c r="LH153" s="36"/>
      <c r="LI153" s="36"/>
      <c r="LJ153" s="36"/>
      <c r="LK153" s="36"/>
      <c r="LL153" s="36"/>
      <c r="LM153" s="36"/>
      <c r="LN153" s="36"/>
      <c r="LO153" s="36"/>
      <c r="LP153" s="36"/>
      <c r="LQ153" s="36"/>
      <c r="LR153" s="36"/>
      <c r="LS153" s="36"/>
      <c r="LT153" s="36"/>
      <c r="LU153" s="36"/>
      <c r="LV153" s="36"/>
      <c r="LW153" s="36"/>
      <c r="LX153" s="36"/>
      <c r="LY153" s="36"/>
      <c r="LZ153" s="36"/>
      <c r="MA153" s="36"/>
      <c r="MB153" s="36"/>
      <c r="MC153" s="36"/>
      <c r="MD153" s="36"/>
      <c r="ME153" s="36"/>
      <c r="MF153" s="36"/>
      <c r="MG153" s="36"/>
      <c r="MH153" s="36"/>
      <c r="MI153" s="36"/>
      <c r="MJ153" s="36"/>
      <c r="MK153" s="36"/>
      <c r="ML153" s="36"/>
      <c r="MM153" s="36"/>
      <c r="MN153" s="36"/>
      <c r="MO153" s="36"/>
      <c r="MP153" s="36"/>
      <c r="MQ153" s="36"/>
      <c r="MR153" s="36"/>
      <c r="MS153" s="36"/>
      <c r="MT153" s="36"/>
      <c r="MU153" s="36"/>
      <c r="MV153" s="36"/>
      <c r="MW153" s="36"/>
      <c r="MX153" s="36"/>
      <c r="MY153" s="36"/>
      <c r="MZ153" s="36"/>
      <c r="NA153" s="36"/>
      <c r="NB153" s="36"/>
      <c r="NC153" s="36"/>
      <c r="ND153" s="36"/>
      <c r="NE153" s="36"/>
      <c r="NF153" s="36"/>
      <c r="NG153" s="36"/>
      <c r="NH153" s="36"/>
      <c r="NI153" s="36"/>
      <c r="NJ153" s="36"/>
      <c r="NK153" s="36"/>
      <c r="NL153" s="36"/>
      <c r="NM153" s="36"/>
      <c r="NN153" s="36"/>
      <c r="NO153" s="36"/>
      <c r="NP153" s="36"/>
      <c r="NQ153" s="36"/>
      <c r="NR153" s="36"/>
      <c r="NS153" s="36"/>
      <c r="NT153" s="36"/>
      <c r="NU153" s="36"/>
      <c r="NV153" s="36"/>
      <c r="NW153" s="36"/>
      <c r="NX153" s="36"/>
      <c r="NY153" s="36"/>
      <c r="NZ153" s="36"/>
      <c r="OA153" s="36"/>
      <c r="OB153" s="36"/>
      <c r="OC153" s="36"/>
      <c r="OD153" s="36"/>
      <c r="OE153" s="36"/>
      <c r="OF153" s="36"/>
      <c r="OG153" s="36"/>
      <c r="OH153" s="36"/>
      <c r="OI153" s="36"/>
      <c r="OJ153" s="36"/>
      <c r="OK153" s="36"/>
      <c r="OL153" s="36"/>
      <c r="OM153" s="36"/>
      <c r="ON153" s="36"/>
      <c r="OO153" s="36"/>
      <c r="OP153" s="36"/>
      <c r="OQ153" s="36"/>
      <c r="OR153" s="36"/>
      <c r="OS153" s="36"/>
      <c r="OT153" s="36"/>
      <c r="OU153" s="36"/>
      <c r="OV153" s="36"/>
      <c r="OW153" s="36"/>
      <c r="OX153" s="36"/>
      <c r="OY153" s="36"/>
      <c r="OZ153" s="36"/>
      <c r="PA153" s="36"/>
      <c r="PB153" s="36"/>
      <c r="PC153" s="36"/>
      <c r="PD153" s="36"/>
      <c r="PE153" s="36"/>
      <c r="PF153" s="36"/>
      <c r="PG153" s="36"/>
      <c r="PH153" s="36"/>
      <c r="PI153" s="36"/>
      <c r="PJ153" s="36"/>
      <c r="PK153" s="36"/>
      <c r="PL153" s="36"/>
      <c r="PM153" s="36"/>
      <c r="PN153" s="36"/>
      <c r="PO153" s="36"/>
      <c r="PP153" s="36"/>
      <c r="PQ153" s="36"/>
      <c r="PR153" s="36"/>
      <c r="PS153" s="36"/>
      <c r="PT153" s="36"/>
      <c r="PU153" s="36"/>
      <c r="PV153" s="36"/>
      <c r="PW153" s="36"/>
      <c r="PX153" s="36"/>
      <c r="PY153" s="36"/>
      <c r="PZ153" s="36"/>
      <c r="QA153" s="36"/>
      <c r="QB153" s="36"/>
      <c r="QC153" s="36"/>
      <c r="QD153" s="36"/>
      <c r="QE153" s="36"/>
      <c r="QF153" s="36"/>
      <c r="QG153" s="36"/>
      <c r="QH153" s="36"/>
      <c r="QI153" s="36"/>
      <c r="QJ153" s="36"/>
      <c r="QK153" s="36"/>
      <c r="QL153" s="36"/>
      <c r="QM153" s="36"/>
      <c r="QN153" s="36"/>
      <c r="QO153" s="36"/>
      <c r="QP153" s="36"/>
      <c r="QQ153" s="36"/>
      <c r="QR153" s="36"/>
      <c r="QS153" s="36"/>
      <c r="QT153" s="36"/>
      <c r="QU153" s="36"/>
      <c r="QV153" s="36"/>
      <c r="QW153" s="36"/>
      <c r="QX153" s="36"/>
      <c r="QY153" s="36"/>
      <c r="QZ153" s="36"/>
      <c r="RA153" s="36"/>
      <c r="RB153" s="36"/>
      <c r="RC153" s="36"/>
      <c r="RD153" s="36"/>
      <c r="RE153" s="36"/>
      <c r="RF153" s="36"/>
      <c r="RG153" s="36"/>
      <c r="RH153" s="36"/>
      <c r="RI153" s="36"/>
      <c r="RJ153" s="36"/>
      <c r="RK153" s="36"/>
      <c r="RL153" s="36"/>
      <c r="RM153" s="36"/>
      <c r="RN153" s="36"/>
      <c r="RO153" s="36"/>
      <c r="RP153" s="36"/>
      <c r="RQ153" s="36"/>
      <c r="RR153" s="36"/>
      <c r="RS153" s="36"/>
      <c r="RT153" s="36"/>
      <c r="RU153" s="36"/>
      <c r="RV153" s="36"/>
      <c r="RW153" s="36"/>
      <c r="RX153" s="36"/>
      <c r="RY153" s="36"/>
      <c r="RZ153" s="36"/>
      <c r="SA153" s="36"/>
      <c r="SB153" s="36"/>
      <c r="SC153" s="36"/>
      <c r="SD153" s="36"/>
      <c r="SE153" s="36"/>
      <c r="SF153" s="36"/>
      <c r="SG153" s="36"/>
      <c r="SH153" s="36"/>
      <c r="SI153" s="36"/>
      <c r="SJ153" s="36"/>
      <c r="SK153" s="36"/>
      <c r="SL153" s="36"/>
      <c r="SM153" s="36"/>
      <c r="SN153" s="36"/>
      <c r="SO153" s="36"/>
      <c r="SP153" s="36"/>
      <c r="SQ153" s="36"/>
      <c r="SR153" s="36"/>
      <c r="SS153" s="36"/>
      <c r="ST153" s="36"/>
      <c r="SU153" s="36"/>
      <c r="SV153" s="36"/>
      <c r="SW153" s="36"/>
      <c r="SX153" s="36"/>
      <c r="SY153" s="36"/>
      <c r="SZ153" s="36"/>
      <c r="TA153" s="36"/>
      <c r="TB153" s="36"/>
      <c r="TC153" s="36"/>
      <c r="TD153" s="36"/>
      <c r="TE153" s="36"/>
      <c r="TF153" s="36"/>
      <c r="TG153" s="36"/>
      <c r="TH153" s="36"/>
      <c r="TI153" s="36"/>
    </row>
    <row r="154" spans="1:529" s="23" customFormat="1" ht="57" customHeight="1" x14ac:dyDescent="0.25">
      <c r="A154" s="43" t="s">
        <v>200</v>
      </c>
      <c r="B154" s="44" t="str">
        <f>'дод 9'!A88</f>
        <v>3104</v>
      </c>
      <c r="C154" s="44" t="str">
        <f>'дод 9'!B88</f>
        <v>1020</v>
      </c>
      <c r="D154" s="24" t="str">
        <f>'дод 9'!C88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4" s="66">
        <f t="shared" si="63"/>
        <v>17394450</v>
      </c>
      <c r="F154" s="66">
        <v>17394450</v>
      </c>
      <c r="G154" s="66">
        <v>13551350</v>
      </c>
      <c r="H154" s="66">
        <v>208050</v>
      </c>
      <c r="I154" s="66"/>
      <c r="J154" s="66">
        <f t="shared" si="65"/>
        <v>96200</v>
      </c>
      <c r="K154" s="66"/>
      <c r="L154" s="66">
        <v>96200</v>
      </c>
      <c r="M154" s="66">
        <v>75000</v>
      </c>
      <c r="N154" s="66"/>
      <c r="O154" s="66"/>
      <c r="P154" s="66">
        <f t="shared" si="64"/>
        <v>17490650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</row>
    <row r="155" spans="1:529" s="23" customFormat="1" ht="68.25" customHeight="1" x14ac:dyDescent="0.25">
      <c r="A155" s="43" t="s">
        <v>201</v>
      </c>
      <c r="B155" s="44" t="str">
        <f>'дод 9'!A94</f>
        <v>3160</v>
      </c>
      <c r="C155" s="44">
        <f>'дод 9'!B94</f>
        <v>1010</v>
      </c>
      <c r="D155" s="24" t="str">
        <f>'дод 9'!C94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5" s="66">
        <f t="shared" si="63"/>
        <v>2500000</v>
      </c>
      <c r="F155" s="66">
        <v>2500000</v>
      </c>
      <c r="G155" s="66"/>
      <c r="H155" s="66"/>
      <c r="I155" s="66"/>
      <c r="J155" s="66">
        <f t="shared" si="65"/>
        <v>0</v>
      </c>
      <c r="K155" s="66"/>
      <c r="L155" s="66"/>
      <c r="M155" s="66"/>
      <c r="N155" s="66"/>
      <c r="O155" s="66"/>
      <c r="P155" s="66">
        <f t="shared" si="64"/>
        <v>2500000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</row>
    <row r="156" spans="1:529" s="23" customFormat="1" ht="59.25" hidden="1" customHeight="1" x14ac:dyDescent="0.25">
      <c r="A156" s="43" t="s">
        <v>387</v>
      </c>
      <c r="B156" s="44" t="str">
        <f>'дод 9'!A95</f>
        <v>3171</v>
      </c>
      <c r="C156" s="44">
        <f>'дод 9'!B95</f>
        <v>1010</v>
      </c>
      <c r="D156" s="24" t="str">
        <f>'дод 9'!C95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56" s="66">
        <f t="shared" si="63"/>
        <v>0</v>
      </c>
      <c r="F156" s="66"/>
      <c r="G156" s="66"/>
      <c r="H156" s="66"/>
      <c r="I156" s="66"/>
      <c r="J156" s="66">
        <f t="shared" si="65"/>
        <v>0</v>
      </c>
      <c r="K156" s="66"/>
      <c r="L156" s="66"/>
      <c r="M156" s="66"/>
      <c r="N156" s="66"/>
      <c r="O156" s="66"/>
      <c r="P156" s="66">
        <f t="shared" si="64"/>
        <v>0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</row>
    <row r="157" spans="1:529" s="27" customFormat="1" hidden="1" x14ac:dyDescent="0.25">
      <c r="A157" s="116"/>
      <c r="B157" s="117"/>
      <c r="C157" s="117"/>
      <c r="D157" s="120" t="s">
        <v>438</v>
      </c>
      <c r="E157" s="115">
        <f t="shared" si="63"/>
        <v>0</v>
      </c>
      <c r="F157" s="115"/>
      <c r="G157" s="115"/>
      <c r="H157" s="115"/>
      <c r="I157" s="115"/>
      <c r="J157" s="115">
        <f t="shared" si="65"/>
        <v>0</v>
      </c>
      <c r="K157" s="115"/>
      <c r="L157" s="115"/>
      <c r="M157" s="115"/>
      <c r="N157" s="115"/>
      <c r="O157" s="115"/>
      <c r="P157" s="115">
        <f t="shared" si="64"/>
        <v>0</v>
      </c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  <c r="FD157" s="36"/>
      <c r="FE157" s="36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36"/>
      <c r="IE157" s="36"/>
      <c r="IF157" s="36"/>
      <c r="IG157" s="36"/>
      <c r="IH157" s="36"/>
      <c r="II157" s="36"/>
      <c r="IJ157" s="36"/>
      <c r="IK157" s="36"/>
      <c r="IL157" s="36"/>
      <c r="IM157" s="36"/>
      <c r="IN157" s="36"/>
      <c r="IO157" s="36"/>
      <c r="IP157" s="36"/>
      <c r="IQ157" s="36"/>
      <c r="IR157" s="36"/>
      <c r="IS157" s="36"/>
      <c r="IT157" s="36"/>
      <c r="IU157" s="36"/>
      <c r="IV157" s="36"/>
      <c r="IW157" s="36"/>
      <c r="IX157" s="36"/>
      <c r="IY157" s="36"/>
      <c r="IZ157" s="36"/>
      <c r="JA157" s="36"/>
      <c r="JB157" s="36"/>
      <c r="JC157" s="36"/>
      <c r="JD157" s="36"/>
      <c r="JE157" s="36"/>
      <c r="JF157" s="36"/>
      <c r="JG157" s="36"/>
      <c r="JH157" s="36"/>
      <c r="JI157" s="36"/>
      <c r="JJ157" s="36"/>
      <c r="JK157" s="36"/>
      <c r="JL157" s="36"/>
      <c r="JM157" s="36"/>
      <c r="JN157" s="36"/>
      <c r="JO157" s="36"/>
      <c r="JP157" s="36"/>
      <c r="JQ157" s="36"/>
      <c r="JR157" s="36"/>
      <c r="JS157" s="36"/>
      <c r="JT157" s="36"/>
      <c r="JU157" s="36"/>
      <c r="JV157" s="36"/>
      <c r="JW157" s="36"/>
      <c r="JX157" s="36"/>
      <c r="JY157" s="36"/>
      <c r="JZ157" s="36"/>
      <c r="KA157" s="36"/>
      <c r="KB157" s="36"/>
      <c r="KC157" s="36"/>
      <c r="KD157" s="36"/>
      <c r="KE157" s="36"/>
      <c r="KF157" s="36"/>
      <c r="KG157" s="36"/>
      <c r="KH157" s="36"/>
      <c r="KI157" s="36"/>
      <c r="KJ157" s="36"/>
      <c r="KK157" s="36"/>
      <c r="KL157" s="36"/>
      <c r="KM157" s="36"/>
      <c r="KN157" s="36"/>
      <c r="KO157" s="36"/>
      <c r="KP157" s="36"/>
      <c r="KQ157" s="36"/>
      <c r="KR157" s="36"/>
      <c r="KS157" s="36"/>
      <c r="KT157" s="36"/>
      <c r="KU157" s="36"/>
      <c r="KV157" s="36"/>
      <c r="KW157" s="36"/>
      <c r="KX157" s="36"/>
      <c r="KY157" s="36"/>
      <c r="KZ157" s="36"/>
      <c r="LA157" s="36"/>
      <c r="LB157" s="36"/>
      <c r="LC157" s="36"/>
      <c r="LD157" s="36"/>
      <c r="LE157" s="36"/>
      <c r="LF157" s="36"/>
      <c r="LG157" s="36"/>
      <c r="LH157" s="36"/>
      <c r="LI157" s="36"/>
      <c r="LJ157" s="36"/>
      <c r="LK157" s="36"/>
      <c r="LL157" s="36"/>
      <c r="LM157" s="36"/>
      <c r="LN157" s="36"/>
      <c r="LO157" s="36"/>
      <c r="LP157" s="36"/>
      <c r="LQ157" s="36"/>
      <c r="LR157" s="36"/>
      <c r="LS157" s="36"/>
      <c r="LT157" s="36"/>
      <c r="LU157" s="36"/>
      <c r="LV157" s="36"/>
      <c r="LW157" s="36"/>
      <c r="LX157" s="36"/>
      <c r="LY157" s="36"/>
      <c r="LZ157" s="36"/>
      <c r="MA157" s="36"/>
      <c r="MB157" s="36"/>
      <c r="MC157" s="36"/>
      <c r="MD157" s="36"/>
      <c r="ME157" s="36"/>
      <c r="MF157" s="36"/>
      <c r="MG157" s="36"/>
      <c r="MH157" s="36"/>
      <c r="MI157" s="36"/>
      <c r="MJ157" s="36"/>
      <c r="MK157" s="36"/>
      <c r="ML157" s="36"/>
      <c r="MM157" s="36"/>
      <c r="MN157" s="36"/>
      <c r="MO157" s="36"/>
      <c r="MP157" s="36"/>
      <c r="MQ157" s="36"/>
      <c r="MR157" s="36"/>
      <c r="MS157" s="36"/>
      <c r="MT157" s="36"/>
      <c r="MU157" s="36"/>
      <c r="MV157" s="36"/>
      <c r="MW157" s="36"/>
      <c r="MX157" s="36"/>
      <c r="MY157" s="36"/>
      <c r="MZ157" s="36"/>
      <c r="NA157" s="36"/>
      <c r="NB157" s="36"/>
      <c r="NC157" s="36"/>
      <c r="ND157" s="36"/>
      <c r="NE157" s="36"/>
      <c r="NF157" s="36"/>
      <c r="NG157" s="36"/>
      <c r="NH157" s="36"/>
      <c r="NI157" s="36"/>
      <c r="NJ157" s="36"/>
      <c r="NK157" s="36"/>
      <c r="NL157" s="36"/>
      <c r="NM157" s="36"/>
      <c r="NN157" s="36"/>
      <c r="NO157" s="36"/>
      <c r="NP157" s="36"/>
      <c r="NQ157" s="36"/>
      <c r="NR157" s="36"/>
      <c r="NS157" s="36"/>
      <c r="NT157" s="36"/>
      <c r="NU157" s="36"/>
      <c r="NV157" s="36"/>
      <c r="NW157" s="36"/>
      <c r="NX157" s="36"/>
      <c r="NY157" s="36"/>
      <c r="NZ157" s="36"/>
      <c r="OA157" s="36"/>
      <c r="OB157" s="36"/>
      <c r="OC157" s="36"/>
      <c r="OD157" s="36"/>
      <c r="OE157" s="36"/>
      <c r="OF157" s="36"/>
      <c r="OG157" s="36"/>
      <c r="OH157" s="36"/>
      <c r="OI157" s="36"/>
      <c r="OJ157" s="36"/>
      <c r="OK157" s="36"/>
      <c r="OL157" s="36"/>
      <c r="OM157" s="36"/>
      <c r="ON157" s="36"/>
      <c r="OO157" s="36"/>
      <c r="OP157" s="36"/>
      <c r="OQ157" s="36"/>
      <c r="OR157" s="36"/>
      <c r="OS157" s="36"/>
      <c r="OT157" s="36"/>
      <c r="OU157" s="36"/>
      <c r="OV157" s="36"/>
      <c r="OW157" s="36"/>
      <c r="OX157" s="36"/>
      <c r="OY157" s="36"/>
      <c r="OZ157" s="36"/>
      <c r="PA157" s="36"/>
      <c r="PB157" s="36"/>
      <c r="PC157" s="36"/>
      <c r="PD157" s="36"/>
      <c r="PE157" s="36"/>
      <c r="PF157" s="36"/>
      <c r="PG157" s="36"/>
      <c r="PH157" s="36"/>
      <c r="PI157" s="36"/>
      <c r="PJ157" s="36"/>
      <c r="PK157" s="36"/>
      <c r="PL157" s="36"/>
      <c r="PM157" s="36"/>
      <c r="PN157" s="36"/>
      <c r="PO157" s="36"/>
      <c r="PP157" s="36"/>
      <c r="PQ157" s="36"/>
      <c r="PR157" s="36"/>
      <c r="PS157" s="36"/>
      <c r="PT157" s="36"/>
      <c r="PU157" s="36"/>
      <c r="PV157" s="36"/>
      <c r="PW157" s="36"/>
      <c r="PX157" s="36"/>
      <c r="PY157" s="36"/>
      <c r="PZ157" s="36"/>
      <c r="QA157" s="36"/>
      <c r="QB157" s="36"/>
      <c r="QC157" s="36"/>
      <c r="QD157" s="36"/>
      <c r="QE157" s="36"/>
      <c r="QF157" s="36"/>
      <c r="QG157" s="36"/>
      <c r="QH157" s="36"/>
      <c r="QI157" s="36"/>
      <c r="QJ157" s="36"/>
      <c r="QK157" s="36"/>
      <c r="QL157" s="36"/>
      <c r="QM157" s="36"/>
      <c r="QN157" s="36"/>
      <c r="QO157" s="36"/>
      <c r="QP157" s="36"/>
      <c r="QQ157" s="36"/>
      <c r="QR157" s="36"/>
      <c r="QS157" s="36"/>
      <c r="QT157" s="36"/>
      <c r="QU157" s="36"/>
      <c r="QV157" s="36"/>
      <c r="QW157" s="36"/>
      <c r="QX157" s="36"/>
      <c r="QY157" s="36"/>
      <c r="QZ157" s="36"/>
      <c r="RA157" s="36"/>
      <c r="RB157" s="36"/>
      <c r="RC157" s="36"/>
      <c r="RD157" s="36"/>
      <c r="RE157" s="36"/>
      <c r="RF157" s="36"/>
      <c r="RG157" s="36"/>
      <c r="RH157" s="36"/>
      <c r="RI157" s="36"/>
      <c r="RJ157" s="36"/>
      <c r="RK157" s="36"/>
      <c r="RL157" s="36"/>
      <c r="RM157" s="36"/>
      <c r="RN157" s="36"/>
      <c r="RO157" s="36"/>
      <c r="RP157" s="36"/>
      <c r="RQ157" s="36"/>
      <c r="RR157" s="36"/>
      <c r="RS157" s="36"/>
      <c r="RT157" s="36"/>
      <c r="RU157" s="36"/>
      <c r="RV157" s="36"/>
      <c r="RW157" s="36"/>
      <c r="RX157" s="36"/>
      <c r="RY157" s="36"/>
      <c r="RZ157" s="36"/>
      <c r="SA157" s="36"/>
      <c r="SB157" s="36"/>
      <c r="SC157" s="36"/>
      <c r="SD157" s="36"/>
      <c r="SE157" s="36"/>
      <c r="SF157" s="36"/>
      <c r="SG157" s="36"/>
      <c r="SH157" s="36"/>
      <c r="SI157" s="36"/>
      <c r="SJ157" s="36"/>
      <c r="SK157" s="36"/>
      <c r="SL157" s="36"/>
      <c r="SM157" s="36"/>
      <c r="SN157" s="36"/>
      <c r="SO157" s="36"/>
      <c r="SP157" s="36"/>
      <c r="SQ157" s="36"/>
      <c r="SR157" s="36"/>
      <c r="SS157" s="36"/>
      <c r="ST157" s="36"/>
      <c r="SU157" s="36"/>
      <c r="SV157" s="36"/>
      <c r="SW157" s="36"/>
      <c r="SX157" s="36"/>
      <c r="SY157" s="36"/>
      <c r="SZ157" s="36"/>
      <c r="TA157" s="36"/>
      <c r="TB157" s="36"/>
      <c r="TC157" s="36"/>
      <c r="TD157" s="36"/>
      <c r="TE157" s="36"/>
      <c r="TF157" s="36"/>
      <c r="TG157" s="36"/>
      <c r="TH157" s="36"/>
      <c r="TI157" s="36"/>
    </row>
    <row r="158" spans="1:529" s="23" customFormat="1" ht="28.5" hidden="1" customHeight="1" x14ac:dyDescent="0.25">
      <c r="A158" s="43" t="s">
        <v>388</v>
      </c>
      <c r="B158" s="44" t="str">
        <f>'дод 9'!A97</f>
        <v>3172</v>
      </c>
      <c r="C158" s="44">
        <f>'дод 9'!B97</f>
        <v>1010</v>
      </c>
      <c r="D158" s="24" t="str">
        <f>'дод 9'!C97</f>
        <v>Встановлення телефонів особам з інвалідністю I і II груп, у т.ч. за рахунок:</v>
      </c>
      <c r="E158" s="66">
        <f t="shared" si="63"/>
        <v>0</v>
      </c>
      <c r="F158" s="66"/>
      <c r="G158" s="66"/>
      <c r="H158" s="66"/>
      <c r="I158" s="66"/>
      <c r="J158" s="66">
        <f t="shared" si="65"/>
        <v>0</v>
      </c>
      <c r="K158" s="66"/>
      <c r="L158" s="66"/>
      <c r="M158" s="66"/>
      <c r="N158" s="66"/>
      <c r="O158" s="66"/>
      <c r="P158" s="66">
        <f t="shared" si="64"/>
        <v>0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</row>
    <row r="159" spans="1:529" s="27" customFormat="1" hidden="1" x14ac:dyDescent="0.25">
      <c r="A159" s="116"/>
      <c r="B159" s="117"/>
      <c r="C159" s="117"/>
      <c r="D159" s="120" t="s">
        <v>438</v>
      </c>
      <c r="E159" s="115">
        <f t="shared" si="63"/>
        <v>0</v>
      </c>
      <c r="F159" s="115"/>
      <c r="G159" s="115"/>
      <c r="H159" s="115"/>
      <c r="I159" s="115"/>
      <c r="J159" s="115">
        <f t="shared" si="65"/>
        <v>0</v>
      </c>
      <c r="K159" s="115"/>
      <c r="L159" s="115"/>
      <c r="M159" s="115"/>
      <c r="N159" s="115"/>
      <c r="O159" s="115"/>
      <c r="P159" s="115">
        <f t="shared" si="64"/>
        <v>0</v>
      </c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36"/>
      <c r="IR159" s="36"/>
      <c r="IS159" s="36"/>
      <c r="IT159" s="36"/>
      <c r="IU159" s="36"/>
      <c r="IV159" s="36"/>
      <c r="IW159" s="36"/>
      <c r="IX159" s="36"/>
      <c r="IY159" s="36"/>
      <c r="IZ159" s="36"/>
      <c r="JA159" s="36"/>
      <c r="JB159" s="36"/>
      <c r="JC159" s="36"/>
      <c r="JD159" s="36"/>
      <c r="JE159" s="36"/>
      <c r="JF159" s="36"/>
      <c r="JG159" s="36"/>
      <c r="JH159" s="36"/>
      <c r="JI159" s="36"/>
      <c r="JJ159" s="36"/>
      <c r="JK159" s="36"/>
      <c r="JL159" s="36"/>
      <c r="JM159" s="36"/>
      <c r="JN159" s="36"/>
      <c r="JO159" s="36"/>
      <c r="JP159" s="36"/>
      <c r="JQ159" s="36"/>
      <c r="JR159" s="36"/>
      <c r="JS159" s="36"/>
      <c r="JT159" s="36"/>
      <c r="JU159" s="36"/>
      <c r="JV159" s="36"/>
      <c r="JW159" s="36"/>
      <c r="JX159" s="36"/>
      <c r="JY159" s="36"/>
      <c r="JZ159" s="36"/>
      <c r="KA159" s="36"/>
      <c r="KB159" s="36"/>
      <c r="KC159" s="36"/>
      <c r="KD159" s="36"/>
      <c r="KE159" s="36"/>
      <c r="KF159" s="36"/>
      <c r="KG159" s="36"/>
      <c r="KH159" s="36"/>
      <c r="KI159" s="36"/>
      <c r="KJ159" s="36"/>
      <c r="KK159" s="36"/>
      <c r="KL159" s="36"/>
      <c r="KM159" s="36"/>
      <c r="KN159" s="36"/>
      <c r="KO159" s="36"/>
      <c r="KP159" s="36"/>
      <c r="KQ159" s="36"/>
      <c r="KR159" s="36"/>
      <c r="KS159" s="36"/>
      <c r="KT159" s="36"/>
      <c r="KU159" s="36"/>
      <c r="KV159" s="36"/>
      <c r="KW159" s="36"/>
      <c r="KX159" s="36"/>
      <c r="KY159" s="36"/>
      <c r="KZ159" s="36"/>
      <c r="LA159" s="36"/>
      <c r="LB159" s="36"/>
      <c r="LC159" s="36"/>
      <c r="LD159" s="36"/>
      <c r="LE159" s="36"/>
      <c r="LF159" s="36"/>
      <c r="LG159" s="36"/>
      <c r="LH159" s="36"/>
      <c r="LI159" s="36"/>
      <c r="LJ159" s="36"/>
      <c r="LK159" s="36"/>
      <c r="LL159" s="36"/>
      <c r="LM159" s="36"/>
      <c r="LN159" s="36"/>
      <c r="LO159" s="36"/>
      <c r="LP159" s="36"/>
      <c r="LQ159" s="36"/>
      <c r="LR159" s="36"/>
      <c r="LS159" s="36"/>
      <c r="LT159" s="36"/>
      <c r="LU159" s="36"/>
      <c r="LV159" s="36"/>
      <c r="LW159" s="36"/>
      <c r="LX159" s="36"/>
      <c r="LY159" s="36"/>
      <c r="LZ159" s="36"/>
      <c r="MA159" s="36"/>
      <c r="MB159" s="36"/>
      <c r="MC159" s="36"/>
      <c r="MD159" s="36"/>
      <c r="ME159" s="36"/>
      <c r="MF159" s="36"/>
      <c r="MG159" s="36"/>
      <c r="MH159" s="36"/>
      <c r="MI159" s="36"/>
      <c r="MJ159" s="36"/>
      <c r="MK159" s="36"/>
      <c r="ML159" s="36"/>
      <c r="MM159" s="36"/>
      <c r="MN159" s="36"/>
      <c r="MO159" s="36"/>
      <c r="MP159" s="36"/>
      <c r="MQ159" s="36"/>
      <c r="MR159" s="36"/>
      <c r="MS159" s="36"/>
      <c r="MT159" s="36"/>
      <c r="MU159" s="36"/>
      <c r="MV159" s="36"/>
      <c r="MW159" s="36"/>
      <c r="MX159" s="36"/>
      <c r="MY159" s="36"/>
      <c r="MZ159" s="36"/>
      <c r="NA159" s="36"/>
      <c r="NB159" s="36"/>
      <c r="NC159" s="36"/>
      <c r="ND159" s="36"/>
      <c r="NE159" s="36"/>
      <c r="NF159" s="36"/>
      <c r="NG159" s="36"/>
      <c r="NH159" s="36"/>
      <c r="NI159" s="36"/>
      <c r="NJ159" s="36"/>
      <c r="NK159" s="36"/>
      <c r="NL159" s="36"/>
      <c r="NM159" s="36"/>
      <c r="NN159" s="36"/>
      <c r="NO159" s="36"/>
      <c r="NP159" s="36"/>
      <c r="NQ159" s="36"/>
      <c r="NR159" s="36"/>
      <c r="NS159" s="36"/>
      <c r="NT159" s="36"/>
      <c r="NU159" s="36"/>
      <c r="NV159" s="36"/>
      <c r="NW159" s="36"/>
      <c r="NX159" s="36"/>
      <c r="NY159" s="36"/>
      <c r="NZ159" s="36"/>
      <c r="OA159" s="36"/>
      <c r="OB159" s="36"/>
      <c r="OC159" s="36"/>
      <c r="OD159" s="36"/>
      <c r="OE159" s="36"/>
      <c r="OF159" s="36"/>
      <c r="OG159" s="36"/>
      <c r="OH159" s="36"/>
      <c r="OI159" s="36"/>
      <c r="OJ159" s="36"/>
      <c r="OK159" s="36"/>
      <c r="OL159" s="36"/>
      <c r="OM159" s="36"/>
      <c r="ON159" s="36"/>
      <c r="OO159" s="36"/>
      <c r="OP159" s="36"/>
      <c r="OQ159" s="36"/>
      <c r="OR159" s="36"/>
      <c r="OS159" s="36"/>
      <c r="OT159" s="36"/>
      <c r="OU159" s="36"/>
      <c r="OV159" s="36"/>
      <c r="OW159" s="36"/>
      <c r="OX159" s="36"/>
      <c r="OY159" s="36"/>
      <c r="OZ159" s="36"/>
      <c r="PA159" s="36"/>
      <c r="PB159" s="36"/>
      <c r="PC159" s="36"/>
      <c r="PD159" s="36"/>
      <c r="PE159" s="36"/>
      <c r="PF159" s="36"/>
      <c r="PG159" s="36"/>
      <c r="PH159" s="36"/>
      <c r="PI159" s="36"/>
      <c r="PJ159" s="36"/>
      <c r="PK159" s="36"/>
      <c r="PL159" s="36"/>
      <c r="PM159" s="36"/>
      <c r="PN159" s="36"/>
      <c r="PO159" s="36"/>
      <c r="PP159" s="36"/>
      <c r="PQ159" s="36"/>
      <c r="PR159" s="36"/>
      <c r="PS159" s="36"/>
      <c r="PT159" s="36"/>
      <c r="PU159" s="36"/>
      <c r="PV159" s="36"/>
      <c r="PW159" s="36"/>
      <c r="PX159" s="36"/>
      <c r="PY159" s="36"/>
      <c r="PZ159" s="36"/>
      <c r="QA159" s="36"/>
      <c r="QB159" s="36"/>
      <c r="QC159" s="36"/>
      <c r="QD159" s="36"/>
      <c r="QE159" s="36"/>
      <c r="QF159" s="36"/>
      <c r="QG159" s="36"/>
      <c r="QH159" s="36"/>
      <c r="QI159" s="36"/>
      <c r="QJ159" s="36"/>
      <c r="QK159" s="36"/>
      <c r="QL159" s="36"/>
      <c r="QM159" s="36"/>
      <c r="QN159" s="36"/>
      <c r="QO159" s="36"/>
      <c r="QP159" s="36"/>
      <c r="QQ159" s="36"/>
      <c r="QR159" s="36"/>
      <c r="QS159" s="36"/>
      <c r="QT159" s="36"/>
      <c r="QU159" s="36"/>
      <c r="QV159" s="36"/>
      <c r="QW159" s="36"/>
      <c r="QX159" s="36"/>
      <c r="QY159" s="36"/>
      <c r="QZ159" s="36"/>
      <c r="RA159" s="36"/>
      <c r="RB159" s="36"/>
      <c r="RC159" s="36"/>
      <c r="RD159" s="36"/>
      <c r="RE159" s="36"/>
      <c r="RF159" s="36"/>
      <c r="RG159" s="36"/>
      <c r="RH159" s="36"/>
      <c r="RI159" s="36"/>
      <c r="RJ159" s="36"/>
      <c r="RK159" s="36"/>
      <c r="RL159" s="36"/>
      <c r="RM159" s="36"/>
      <c r="RN159" s="36"/>
      <c r="RO159" s="36"/>
      <c r="RP159" s="36"/>
      <c r="RQ159" s="36"/>
      <c r="RR159" s="36"/>
      <c r="RS159" s="36"/>
      <c r="RT159" s="36"/>
      <c r="RU159" s="36"/>
      <c r="RV159" s="36"/>
      <c r="RW159" s="36"/>
      <c r="RX159" s="36"/>
      <c r="RY159" s="36"/>
      <c r="RZ159" s="36"/>
      <c r="SA159" s="36"/>
      <c r="SB159" s="36"/>
      <c r="SC159" s="36"/>
      <c r="SD159" s="36"/>
      <c r="SE159" s="36"/>
      <c r="SF159" s="36"/>
      <c r="SG159" s="36"/>
      <c r="SH159" s="36"/>
      <c r="SI159" s="36"/>
      <c r="SJ159" s="36"/>
      <c r="SK159" s="36"/>
      <c r="SL159" s="36"/>
      <c r="SM159" s="36"/>
      <c r="SN159" s="36"/>
      <c r="SO159" s="36"/>
      <c r="SP159" s="36"/>
      <c r="SQ159" s="36"/>
      <c r="SR159" s="36"/>
      <c r="SS159" s="36"/>
      <c r="ST159" s="36"/>
      <c r="SU159" s="36"/>
      <c r="SV159" s="36"/>
      <c r="SW159" s="36"/>
      <c r="SX159" s="36"/>
      <c r="SY159" s="36"/>
      <c r="SZ159" s="36"/>
      <c r="TA159" s="36"/>
      <c r="TB159" s="36"/>
      <c r="TC159" s="36"/>
      <c r="TD159" s="36"/>
      <c r="TE159" s="36"/>
      <c r="TF159" s="36"/>
      <c r="TG159" s="36"/>
      <c r="TH159" s="36"/>
      <c r="TI159" s="36"/>
    </row>
    <row r="160" spans="1:529" s="23" customFormat="1" ht="65.25" customHeight="1" x14ac:dyDescent="0.25">
      <c r="A160" s="43" t="s">
        <v>202</v>
      </c>
      <c r="B160" s="44" t="str">
        <f>'дод 9'!A99</f>
        <v>3180</v>
      </c>
      <c r="C160" s="44" t="str">
        <f>'дод 9'!B99</f>
        <v>1060</v>
      </c>
      <c r="D160" s="24" t="str">
        <f>'дод 9'!C99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60" s="66">
        <f t="shared" si="63"/>
        <v>2213520</v>
      </c>
      <c r="F160" s="66">
        <v>2213520</v>
      </c>
      <c r="G160" s="66"/>
      <c r="H160" s="66"/>
      <c r="I160" s="66"/>
      <c r="J160" s="66">
        <f t="shared" si="65"/>
        <v>0</v>
      </c>
      <c r="K160" s="66"/>
      <c r="L160" s="66"/>
      <c r="M160" s="66"/>
      <c r="N160" s="66"/>
      <c r="O160" s="66"/>
      <c r="P160" s="66">
        <f t="shared" si="64"/>
        <v>2213520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</row>
    <row r="161" spans="1:529" s="23" customFormat="1" ht="27" customHeight="1" x14ac:dyDescent="0.25">
      <c r="A161" s="43" t="s">
        <v>337</v>
      </c>
      <c r="B161" s="44" t="str">
        <f>'дод 9'!A100</f>
        <v>3191</v>
      </c>
      <c r="C161" s="44" t="str">
        <f>'дод 9'!B100</f>
        <v>1030</v>
      </c>
      <c r="D161" s="24" t="str">
        <f>'дод 9'!C100</f>
        <v>Інші видатки на соціальний захист ветеранів війни та праці</v>
      </c>
      <c r="E161" s="66">
        <f t="shared" si="63"/>
        <v>2089960</v>
      </c>
      <c r="F161" s="66">
        <v>2089960</v>
      </c>
      <c r="G161" s="66"/>
      <c r="H161" s="66"/>
      <c r="I161" s="66"/>
      <c r="J161" s="66">
        <f t="shared" si="65"/>
        <v>0</v>
      </c>
      <c r="K161" s="66"/>
      <c r="L161" s="66"/>
      <c r="M161" s="66"/>
      <c r="N161" s="66"/>
      <c r="O161" s="66"/>
      <c r="P161" s="66">
        <f t="shared" si="64"/>
        <v>2089960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</row>
    <row r="162" spans="1:529" s="23" customFormat="1" ht="45" x14ac:dyDescent="0.25">
      <c r="A162" s="43" t="s">
        <v>338</v>
      </c>
      <c r="B162" s="44" t="str">
        <f>'дод 9'!A101</f>
        <v>3192</v>
      </c>
      <c r="C162" s="44" t="str">
        <f>'дод 9'!B101</f>
        <v>1030</v>
      </c>
      <c r="D162" s="24" t="str">
        <f>'дод 9'!C101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2" s="66">
        <f t="shared" si="63"/>
        <v>2050688</v>
      </c>
      <c r="F162" s="66">
        <v>2050688</v>
      </c>
      <c r="G162" s="66"/>
      <c r="H162" s="66"/>
      <c r="I162" s="66"/>
      <c r="J162" s="66">
        <f t="shared" si="65"/>
        <v>0</v>
      </c>
      <c r="K162" s="66"/>
      <c r="L162" s="66"/>
      <c r="M162" s="66"/>
      <c r="N162" s="66"/>
      <c r="O162" s="66"/>
      <c r="P162" s="66">
        <f t="shared" si="64"/>
        <v>2050688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</row>
    <row r="163" spans="1:529" s="23" customFormat="1" ht="34.5" customHeight="1" x14ac:dyDescent="0.25">
      <c r="A163" s="43" t="s">
        <v>203</v>
      </c>
      <c r="B163" s="44" t="str">
        <f>'дод 9'!A102</f>
        <v>3200</v>
      </c>
      <c r="C163" s="44" t="str">
        <f>'дод 9'!B102</f>
        <v>1090</v>
      </c>
      <c r="D163" s="24" t="str">
        <f>'дод 9'!C102</f>
        <v>Забезпечення обробки інформації з нарахування та виплати допомог і компенсацій</v>
      </c>
      <c r="E163" s="66">
        <f t="shared" si="63"/>
        <v>92000</v>
      </c>
      <c r="F163" s="66">
        <v>92000</v>
      </c>
      <c r="G163" s="66"/>
      <c r="H163" s="66"/>
      <c r="I163" s="66"/>
      <c r="J163" s="66">
        <f t="shared" si="65"/>
        <v>0</v>
      </c>
      <c r="K163" s="66"/>
      <c r="L163" s="66"/>
      <c r="M163" s="66"/>
      <c r="N163" s="66"/>
      <c r="O163" s="66"/>
      <c r="P163" s="66">
        <f t="shared" si="64"/>
        <v>92000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</row>
    <row r="164" spans="1:529" s="23" customFormat="1" ht="19.5" customHeight="1" x14ac:dyDescent="0.25">
      <c r="A164" s="52" t="s">
        <v>339</v>
      </c>
      <c r="B164" s="45" t="str">
        <f>'дод 9'!A103</f>
        <v>3210</v>
      </c>
      <c r="C164" s="45" t="str">
        <f>'дод 9'!B103</f>
        <v>1050</v>
      </c>
      <c r="D164" s="22" t="str">
        <f>'дод 9'!C103</f>
        <v>Організація та проведення громадських робіт</v>
      </c>
      <c r="E164" s="66">
        <f t="shared" si="63"/>
        <v>50000</v>
      </c>
      <c r="F164" s="66">
        <v>50000</v>
      </c>
      <c r="G164" s="66">
        <v>40900</v>
      </c>
      <c r="H164" s="66"/>
      <c r="I164" s="66"/>
      <c r="J164" s="66">
        <f t="shared" si="65"/>
        <v>0</v>
      </c>
      <c r="K164" s="66"/>
      <c r="L164" s="66"/>
      <c r="M164" s="66"/>
      <c r="N164" s="66"/>
      <c r="O164" s="66"/>
      <c r="P164" s="66">
        <f t="shared" si="64"/>
        <v>50000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</row>
    <row r="165" spans="1:529" s="23" customFormat="1" ht="225" hidden="1" x14ac:dyDescent="0.25">
      <c r="A165" s="52" t="s">
        <v>502</v>
      </c>
      <c r="B165" s="45">
        <v>3221</v>
      </c>
      <c r="C165" s="52" t="s">
        <v>56</v>
      </c>
      <c r="D165" s="22" t="str">
        <f>'дод 9'!C104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5" s="66">
        <f t="shared" si="63"/>
        <v>0</v>
      </c>
      <c r="F165" s="153"/>
      <c r="G165" s="66"/>
      <c r="H165" s="66"/>
      <c r="I165" s="66"/>
      <c r="J165" s="66">
        <f t="shared" si="65"/>
        <v>0</v>
      </c>
      <c r="K165" s="66"/>
      <c r="L165" s="66"/>
      <c r="M165" s="66"/>
      <c r="N165" s="66"/>
      <c r="O165" s="66"/>
      <c r="P165" s="66">
        <f t="shared" si="64"/>
        <v>0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  <c r="LB165" s="26"/>
      <c r="LC165" s="26"/>
      <c r="LD165" s="26"/>
      <c r="LE165" s="26"/>
      <c r="LF165" s="26"/>
      <c r="LG165" s="26"/>
      <c r="LH165" s="26"/>
      <c r="LI165" s="26"/>
      <c r="LJ165" s="26"/>
      <c r="LK165" s="26"/>
      <c r="LL165" s="26"/>
      <c r="LM165" s="26"/>
      <c r="LN165" s="26"/>
      <c r="LO165" s="26"/>
      <c r="LP165" s="26"/>
      <c r="LQ165" s="26"/>
      <c r="LR165" s="26"/>
      <c r="LS165" s="26"/>
      <c r="LT165" s="26"/>
      <c r="LU165" s="26"/>
      <c r="LV165" s="26"/>
      <c r="LW165" s="26"/>
      <c r="LX165" s="26"/>
      <c r="LY165" s="26"/>
      <c r="LZ165" s="26"/>
      <c r="MA165" s="26"/>
      <c r="MB165" s="26"/>
      <c r="MC165" s="26"/>
      <c r="MD165" s="26"/>
      <c r="ME165" s="26"/>
      <c r="MF165" s="26"/>
      <c r="MG165" s="26"/>
      <c r="MH165" s="26"/>
      <c r="MI165" s="26"/>
      <c r="MJ165" s="26"/>
      <c r="MK165" s="26"/>
      <c r="ML165" s="26"/>
      <c r="MM165" s="26"/>
      <c r="MN165" s="26"/>
      <c r="MO165" s="26"/>
      <c r="MP165" s="26"/>
      <c r="MQ165" s="26"/>
      <c r="MR165" s="26"/>
      <c r="MS165" s="26"/>
      <c r="MT165" s="26"/>
      <c r="MU165" s="26"/>
      <c r="MV165" s="26"/>
      <c r="MW165" s="26"/>
      <c r="MX165" s="26"/>
      <c r="MY165" s="26"/>
      <c r="MZ165" s="26"/>
      <c r="NA165" s="26"/>
      <c r="NB165" s="26"/>
      <c r="NC165" s="26"/>
      <c r="ND165" s="26"/>
      <c r="NE165" s="26"/>
      <c r="NF165" s="26"/>
      <c r="NG165" s="26"/>
      <c r="NH165" s="26"/>
      <c r="NI165" s="26"/>
      <c r="NJ165" s="26"/>
      <c r="NK165" s="26"/>
      <c r="NL165" s="26"/>
      <c r="NM165" s="26"/>
      <c r="NN165" s="26"/>
      <c r="NO165" s="26"/>
      <c r="NP165" s="26"/>
      <c r="NQ165" s="26"/>
      <c r="NR165" s="26"/>
      <c r="NS165" s="26"/>
      <c r="NT165" s="26"/>
      <c r="NU165" s="26"/>
      <c r="NV165" s="26"/>
      <c r="NW165" s="26"/>
      <c r="NX165" s="26"/>
      <c r="NY165" s="26"/>
      <c r="NZ165" s="26"/>
      <c r="OA165" s="26"/>
      <c r="OB165" s="26"/>
      <c r="OC165" s="26"/>
      <c r="OD165" s="26"/>
      <c r="OE165" s="26"/>
      <c r="OF165" s="26"/>
      <c r="OG165" s="26"/>
      <c r="OH165" s="26"/>
      <c r="OI165" s="26"/>
      <c r="OJ165" s="26"/>
      <c r="OK165" s="26"/>
      <c r="OL165" s="26"/>
      <c r="OM165" s="26"/>
      <c r="ON165" s="26"/>
      <c r="OO165" s="26"/>
      <c r="OP165" s="26"/>
      <c r="OQ165" s="26"/>
      <c r="OR165" s="26"/>
      <c r="OS165" s="26"/>
      <c r="OT165" s="26"/>
      <c r="OU165" s="26"/>
      <c r="OV165" s="26"/>
      <c r="OW165" s="26"/>
      <c r="OX165" s="26"/>
      <c r="OY165" s="26"/>
      <c r="OZ165" s="26"/>
      <c r="PA165" s="26"/>
      <c r="PB165" s="26"/>
      <c r="PC165" s="26"/>
      <c r="PD165" s="26"/>
      <c r="PE165" s="26"/>
      <c r="PF165" s="26"/>
      <c r="PG165" s="26"/>
      <c r="PH165" s="26"/>
      <c r="PI165" s="26"/>
      <c r="PJ165" s="26"/>
      <c r="PK165" s="26"/>
      <c r="PL165" s="26"/>
      <c r="PM165" s="26"/>
      <c r="PN165" s="26"/>
      <c r="PO165" s="26"/>
      <c r="PP165" s="26"/>
      <c r="PQ165" s="26"/>
      <c r="PR165" s="26"/>
      <c r="PS165" s="26"/>
      <c r="PT165" s="26"/>
      <c r="PU165" s="26"/>
      <c r="PV165" s="26"/>
      <c r="PW165" s="26"/>
      <c r="PX165" s="26"/>
      <c r="PY165" s="26"/>
      <c r="PZ165" s="26"/>
      <c r="QA165" s="26"/>
      <c r="QB165" s="26"/>
      <c r="QC165" s="26"/>
      <c r="QD165" s="26"/>
      <c r="QE165" s="26"/>
      <c r="QF165" s="26"/>
      <c r="QG165" s="26"/>
      <c r="QH165" s="26"/>
      <c r="QI165" s="26"/>
      <c r="QJ165" s="26"/>
      <c r="QK165" s="26"/>
      <c r="QL165" s="26"/>
      <c r="QM165" s="26"/>
      <c r="QN165" s="26"/>
      <c r="QO165" s="26"/>
      <c r="QP165" s="26"/>
      <c r="QQ165" s="26"/>
      <c r="QR165" s="26"/>
      <c r="QS165" s="26"/>
      <c r="QT165" s="26"/>
      <c r="QU165" s="26"/>
      <c r="QV165" s="26"/>
      <c r="QW165" s="26"/>
      <c r="QX165" s="26"/>
      <c r="QY165" s="26"/>
      <c r="QZ165" s="26"/>
      <c r="RA165" s="26"/>
      <c r="RB165" s="26"/>
      <c r="RC165" s="26"/>
      <c r="RD165" s="26"/>
      <c r="RE165" s="26"/>
      <c r="RF165" s="26"/>
      <c r="RG165" s="26"/>
      <c r="RH165" s="26"/>
      <c r="RI165" s="26"/>
      <c r="RJ165" s="26"/>
      <c r="RK165" s="26"/>
      <c r="RL165" s="26"/>
      <c r="RM165" s="26"/>
      <c r="RN165" s="26"/>
      <c r="RO165" s="26"/>
      <c r="RP165" s="26"/>
      <c r="RQ165" s="26"/>
      <c r="RR165" s="26"/>
      <c r="RS165" s="26"/>
      <c r="RT165" s="26"/>
      <c r="RU165" s="26"/>
      <c r="RV165" s="26"/>
      <c r="RW165" s="26"/>
      <c r="RX165" s="26"/>
      <c r="RY165" s="26"/>
      <c r="RZ165" s="26"/>
      <c r="SA165" s="26"/>
      <c r="SB165" s="26"/>
      <c r="SC165" s="26"/>
      <c r="SD165" s="26"/>
      <c r="SE165" s="26"/>
      <c r="SF165" s="26"/>
      <c r="SG165" s="26"/>
      <c r="SH165" s="26"/>
      <c r="SI165" s="26"/>
      <c r="SJ165" s="26"/>
      <c r="SK165" s="26"/>
      <c r="SL165" s="26"/>
      <c r="SM165" s="26"/>
      <c r="SN165" s="26"/>
      <c r="SO165" s="26"/>
      <c r="SP165" s="26"/>
      <c r="SQ165" s="26"/>
      <c r="SR165" s="26"/>
      <c r="SS165" s="26"/>
      <c r="ST165" s="26"/>
      <c r="SU165" s="26"/>
      <c r="SV165" s="26"/>
      <c r="SW165" s="26"/>
      <c r="SX165" s="26"/>
      <c r="SY165" s="26"/>
      <c r="SZ165" s="26"/>
      <c r="TA165" s="26"/>
      <c r="TB165" s="26"/>
      <c r="TC165" s="26"/>
      <c r="TD165" s="26"/>
      <c r="TE165" s="26"/>
      <c r="TF165" s="26"/>
      <c r="TG165" s="26"/>
      <c r="TH165" s="26"/>
      <c r="TI165" s="26"/>
    </row>
    <row r="166" spans="1:529" s="27" customFormat="1" ht="255.75" hidden="1" customHeight="1" x14ac:dyDescent="0.25">
      <c r="A166" s="112"/>
      <c r="B166" s="113"/>
      <c r="C166" s="112"/>
      <c r="D166" s="114" t="str">
        <f>'дод 9'!C75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6" s="66">
        <f t="shared" si="63"/>
        <v>0</v>
      </c>
      <c r="G166" s="115"/>
      <c r="H166" s="115"/>
      <c r="I166" s="115"/>
      <c r="J166" s="66">
        <f t="shared" si="65"/>
        <v>0</v>
      </c>
      <c r="K166" s="115"/>
      <c r="L166" s="115"/>
      <c r="M166" s="115"/>
      <c r="N166" s="115"/>
      <c r="O166" s="115"/>
      <c r="P166" s="115">
        <f t="shared" si="64"/>
        <v>0</v>
      </c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  <c r="IS166" s="36"/>
      <c r="IT166" s="36"/>
      <c r="IU166" s="36"/>
      <c r="IV166" s="36"/>
      <c r="IW166" s="36"/>
      <c r="IX166" s="36"/>
      <c r="IY166" s="36"/>
      <c r="IZ166" s="36"/>
      <c r="JA166" s="36"/>
      <c r="JB166" s="36"/>
      <c r="JC166" s="36"/>
      <c r="JD166" s="36"/>
      <c r="JE166" s="36"/>
      <c r="JF166" s="36"/>
      <c r="JG166" s="36"/>
      <c r="JH166" s="36"/>
      <c r="JI166" s="36"/>
      <c r="JJ166" s="36"/>
      <c r="JK166" s="36"/>
      <c r="JL166" s="36"/>
      <c r="JM166" s="36"/>
      <c r="JN166" s="36"/>
      <c r="JO166" s="36"/>
      <c r="JP166" s="36"/>
      <c r="JQ166" s="36"/>
      <c r="JR166" s="36"/>
      <c r="JS166" s="36"/>
      <c r="JT166" s="36"/>
      <c r="JU166" s="36"/>
      <c r="JV166" s="36"/>
      <c r="JW166" s="36"/>
      <c r="JX166" s="36"/>
      <c r="JY166" s="36"/>
      <c r="JZ166" s="36"/>
      <c r="KA166" s="36"/>
      <c r="KB166" s="36"/>
      <c r="KC166" s="36"/>
      <c r="KD166" s="36"/>
      <c r="KE166" s="36"/>
      <c r="KF166" s="36"/>
      <c r="KG166" s="36"/>
      <c r="KH166" s="36"/>
      <c r="KI166" s="36"/>
      <c r="KJ166" s="36"/>
      <c r="KK166" s="36"/>
      <c r="KL166" s="36"/>
      <c r="KM166" s="36"/>
      <c r="KN166" s="36"/>
      <c r="KO166" s="36"/>
      <c r="KP166" s="36"/>
      <c r="KQ166" s="36"/>
      <c r="KR166" s="36"/>
      <c r="KS166" s="36"/>
      <c r="KT166" s="36"/>
      <c r="KU166" s="36"/>
      <c r="KV166" s="36"/>
      <c r="KW166" s="36"/>
      <c r="KX166" s="36"/>
      <c r="KY166" s="36"/>
      <c r="KZ166" s="36"/>
      <c r="LA166" s="36"/>
      <c r="LB166" s="36"/>
      <c r="LC166" s="36"/>
      <c r="LD166" s="36"/>
      <c r="LE166" s="36"/>
      <c r="LF166" s="36"/>
      <c r="LG166" s="36"/>
      <c r="LH166" s="36"/>
      <c r="LI166" s="36"/>
      <c r="LJ166" s="36"/>
      <c r="LK166" s="36"/>
      <c r="LL166" s="36"/>
      <c r="LM166" s="36"/>
      <c r="LN166" s="36"/>
      <c r="LO166" s="36"/>
      <c r="LP166" s="36"/>
      <c r="LQ166" s="36"/>
      <c r="LR166" s="36"/>
      <c r="LS166" s="36"/>
      <c r="LT166" s="36"/>
      <c r="LU166" s="36"/>
      <c r="LV166" s="36"/>
      <c r="LW166" s="36"/>
      <c r="LX166" s="36"/>
      <c r="LY166" s="36"/>
      <c r="LZ166" s="36"/>
      <c r="MA166" s="36"/>
      <c r="MB166" s="36"/>
      <c r="MC166" s="36"/>
      <c r="MD166" s="36"/>
      <c r="ME166" s="36"/>
      <c r="MF166" s="36"/>
      <c r="MG166" s="36"/>
      <c r="MH166" s="36"/>
      <c r="MI166" s="36"/>
      <c r="MJ166" s="36"/>
      <c r="MK166" s="36"/>
      <c r="ML166" s="36"/>
      <c r="MM166" s="36"/>
      <c r="MN166" s="36"/>
      <c r="MO166" s="36"/>
      <c r="MP166" s="36"/>
      <c r="MQ166" s="36"/>
      <c r="MR166" s="36"/>
      <c r="MS166" s="36"/>
      <c r="MT166" s="36"/>
      <c r="MU166" s="36"/>
      <c r="MV166" s="36"/>
      <c r="MW166" s="36"/>
      <c r="MX166" s="36"/>
      <c r="MY166" s="36"/>
      <c r="MZ166" s="36"/>
      <c r="NA166" s="36"/>
      <c r="NB166" s="36"/>
      <c r="NC166" s="36"/>
      <c r="ND166" s="36"/>
      <c r="NE166" s="36"/>
      <c r="NF166" s="36"/>
      <c r="NG166" s="36"/>
      <c r="NH166" s="36"/>
      <c r="NI166" s="36"/>
      <c r="NJ166" s="36"/>
      <c r="NK166" s="36"/>
      <c r="NL166" s="36"/>
      <c r="NM166" s="36"/>
      <c r="NN166" s="36"/>
      <c r="NO166" s="36"/>
      <c r="NP166" s="36"/>
      <c r="NQ166" s="36"/>
      <c r="NR166" s="36"/>
      <c r="NS166" s="36"/>
      <c r="NT166" s="36"/>
      <c r="NU166" s="36"/>
      <c r="NV166" s="36"/>
      <c r="NW166" s="36"/>
      <c r="NX166" s="36"/>
      <c r="NY166" s="36"/>
      <c r="NZ166" s="36"/>
      <c r="OA166" s="36"/>
      <c r="OB166" s="36"/>
      <c r="OC166" s="36"/>
      <c r="OD166" s="36"/>
      <c r="OE166" s="36"/>
      <c r="OF166" s="36"/>
      <c r="OG166" s="36"/>
      <c r="OH166" s="36"/>
      <c r="OI166" s="36"/>
      <c r="OJ166" s="36"/>
      <c r="OK166" s="36"/>
      <c r="OL166" s="36"/>
      <c r="OM166" s="36"/>
      <c r="ON166" s="36"/>
      <c r="OO166" s="36"/>
      <c r="OP166" s="36"/>
      <c r="OQ166" s="36"/>
      <c r="OR166" s="36"/>
      <c r="OS166" s="36"/>
      <c r="OT166" s="36"/>
      <c r="OU166" s="36"/>
      <c r="OV166" s="36"/>
      <c r="OW166" s="36"/>
      <c r="OX166" s="36"/>
      <c r="OY166" s="36"/>
      <c r="OZ166" s="36"/>
      <c r="PA166" s="36"/>
      <c r="PB166" s="36"/>
      <c r="PC166" s="36"/>
      <c r="PD166" s="36"/>
      <c r="PE166" s="36"/>
      <c r="PF166" s="36"/>
      <c r="PG166" s="36"/>
      <c r="PH166" s="36"/>
      <c r="PI166" s="36"/>
      <c r="PJ166" s="36"/>
      <c r="PK166" s="36"/>
      <c r="PL166" s="36"/>
      <c r="PM166" s="36"/>
      <c r="PN166" s="36"/>
      <c r="PO166" s="36"/>
      <c r="PP166" s="36"/>
      <c r="PQ166" s="36"/>
      <c r="PR166" s="36"/>
      <c r="PS166" s="36"/>
      <c r="PT166" s="36"/>
      <c r="PU166" s="36"/>
      <c r="PV166" s="36"/>
      <c r="PW166" s="36"/>
      <c r="PX166" s="36"/>
      <c r="PY166" s="36"/>
      <c r="PZ166" s="36"/>
      <c r="QA166" s="36"/>
      <c r="QB166" s="36"/>
      <c r="QC166" s="36"/>
      <c r="QD166" s="36"/>
      <c r="QE166" s="36"/>
      <c r="QF166" s="36"/>
      <c r="QG166" s="36"/>
      <c r="QH166" s="36"/>
      <c r="QI166" s="36"/>
      <c r="QJ166" s="36"/>
      <c r="QK166" s="36"/>
      <c r="QL166" s="36"/>
      <c r="QM166" s="36"/>
      <c r="QN166" s="36"/>
      <c r="QO166" s="36"/>
      <c r="QP166" s="36"/>
      <c r="QQ166" s="36"/>
      <c r="QR166" s="36"/>
      <c r="QS166" s="36"/>
      <c r="QT166" s="36"/>
      <c r="QU166" s="36"/>
      <c r="QV166" s="36"/>
      <c r="QW166" s="36"/>
      <c r="QX166" s="36"/>
      <c r="QY166" s="36"/>
      <c r="QZ166" s="36"/>
      <c r="RA166" s="36"/>
      <c r="RB166" s="36"/>
      <c r="RC166" s="36"/>
      <c r="RD166" s="36"/>
      <c r="RE166" s="36"/>
      <c r="RF166" s="36"/>
      <c r="RG166" s="36"/>
      <c r="RH166" s="36"/>
      <c r="RI166" s="36"/>
      <c r="RJ166" s="36"/>
      <c r="RK166" s="36"/>
      <c r="RL166" s="36"/>
      <c r="RM166" s="36"/>
      <c r="RN166" s="36"/>
      <c r="RO166" s="36"/>
      <c r="RP166" s="36"/>
      <c r="RQ166" s="36"/>
      <c r="RR166" s="36"/>
      <c r="RS166" s="36"/>
      <c r="RT166" s="36"/>
      <c r="RU166" s="36"/>
      <c r="RV166" s="36"/>
      <c r="RW166" s="36"/>
      <c r="RX166" s="36"/>
      <c r="RY166" s="36"/>
      <c r="RZ166" s="36"/>
      <c r="SA166" s="36"/>
      <c r="SB166" s="36"/>
      <c r="SC166" s="36"/>
      <c r="SD166" s="36"/>
      <c r="SE166" s="36"/>
      <c r="SF166" s="36"/>
      <c r="SG166" s="36"/>
      <c r="SH166" s="36"/>
      <c r="SI166" s="36"/>
      <c r="SJ166" s="36"/>
      <c r="SK166" s="36"/>
      <c r="SL166" s="36"/>
      <c r="SM166" s="36"/>
      <c r="SN166" s="36"/>
      <c r="SO166" s="36"/>
      <c r="SP166" s="36"/>
      <c r="SQ166" s="36"/>
      <c r="SR166" s="36"/>
      <c r="SS166" s="36"/>
      <c r="ST166" s="36"/>
      <c r="SU166" s="36"/>
      <c r="SV166" s="36"/>
      <c r="SW166" s="36"/>
      <c r="SX166" s="36"/>
      <c r="SY166" s="36"/>
      <c r="SZ166" s="36"/>
      <c r="TA166" s="36"/>
      <c r="TB166" s="36"/>
      <c r="TC166" s="36"/>
      <c r="TD166" s="36"/>
      <c r="TE166" s="36"/>
      <c r="TF166" s="36"/>
      <c r="TG166" s="36"/>
      <c r="TH166" s="36"/>
      <c r="TI166" s="36"/>
    </row>
    <row r="167" spans="1:529" s="23" customFormat="1" ht="174.75" hidden="1" customHeight="1" x14ac:dyDescent="0.25">
      <c r="A167" s="52" t="s">
        <v>501</v>
      </c>
      <c r="B167" s="45">
        <v>3223</v>
      </c>
      <c r="C167" s="52" t="s">
        <v>56</v>
      </c>
      <c r="D167" s="22" t="str">
        <f>'дод 9'!C106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67" s="66">
        <f t="shared" si="63"/>
        <v>0</v>
      </c>
      <c r="F167" s="66"/>
      <c r="G167" s="66"/>
      <c r="H167" s="66"/>
      <c r="I167" s="66"/>
      <c r="J167" s="66">
        <f t="shared" si="65"/>
        <v>0</v>
      </c>
      <c r="K167" s="66"/>
      <c r="L167" s="66"/>
      <c r="M167" s="66"/>
      <c r="N167" s="66"/>
      <c r="O167" s="66"/>
      <c r="P167" s="66">
        <f t="shared" si="64"/>
        <v>0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  <c r="LB167" s="26"/>
      <c r="LC167" s="26"/>
      <c r="LD167" s="26"/>
      <c r="LE167" s="26"/>
      <c r="LF167" s="26"/>
      <c r="LG167" s="26"/>
      <c r="LH167" s="26"/>
      <c r="LI167" s="26"/>
      <c r="LJ167" s="26"/>
      <c r="LK167" s="26"/>
      <c r="LL167" s="26"/>
      <c r="LM167" s="26"/>
      <c r="LN167" s="26"/>
      <c r="LO167" s="26"/>
      <c r="LP167" s="26"/>
      <c r="LQ167" s="26"/>
      <c r="LR167" s="26"/>
      <c r="LS167" s="26"/>
      <c r="LT167" s="26"/>
      <c r="LU167" s="26"/>
      <c r="LV167" s="26"/>
      <c r="LW167" s="26"/>
      <c r="LX167" s="26"/>
      <c r="LY167" s="26"/>
      <c r="LZ167" s="26"/>
      <c r="MA167" s="26"/>
      <c r="MB167" s="26"/>
      <c r="MC167" s="26"/>
      <c r="MD167" s="26"/>
      <c r="ME167" s="26"/>
      <c r="MF167" s="26"/>
      <c r="MG167" s="26"/>
      <c r="MH167" s="26"/>
      <c r="MI167" s="26"/>
      <c r="MJ167" s="26"/>
      <c r="MK167" s="26"/>
      <c r="ML167" s="26"/>
      <c r="MM167" s="26"/>
      <c r="MN167" s="26"/>
      <c r="MO167" s="26"/>
      <c r="MP167" s="26"/>
      <c r="MQ167" s="26"/>
      <c r="MR167" s="26"/>
      <c r="MS167" s="26"/>
      <c r="MT167" s="26"/>
      <c r="MU167" s="26"/>
      <c r="MV167" s="26"/>
      <c r="MW167" s="26"/>
      <c r="MX167" s="26"/>
      <c r="MY167" s="26"/>
      <c r="MZ167" s="26"/>
      <c r="NA167" s="26"/>
      <c r="NB167" s="26"/>
      <c r="NC167" s="26"/>
      <c r="ND167" s="26"/>
      <c r="NE167" s="26"/>
      <c r="NF167" s="26"/>
      <c r="NG167" s="26"/>
      <c r="NH167" s="26"/>
      <c r="NI167" s="26"/>
      <c r="NJ167" s="26"/>
      <c r="NK167" s="26"/>
      <c r="NL167" s="26"/>
      <c r="NM167" s="26"/>
      <c r="NN167" s="26"/>
      <c r="NO167" s="26"/>
      <c r="NP167" s="26"/>
      <c r="NQ167" s="26"/>
      <c r="NR167" s="26"/>
      <c r="NS167" s="26"/>
      <c r="NT167" s="26"/>
      <c r="NU167" s="26"/>
      <c r="NV167" s="26"/>
      <c r="NW167" s="26"/>
      <c r="NX167" s="26"/>
      <c r="NY167" s="26"/>
      <c r="NZ167" s="26"/>
      <c r="OA167" s="26"/>
      <c r="OB167" s="26"/>
      <c r="OC167" s="26"/>
      <c r="OD167" s="26"/>
      <c r="OE167" s="26"/>
      <c r="OF167" s="26"/>
      <c r="OG167" s="26"/>
      <c r="OH167" s="26"/>
      <c r="OI167" s="26"/>
      <c r="OJ167" s="26"/>
      <c r="OK167" s="26"/>
      <c r="OL167" s="26"/>
      <c r="OM167" s="26"/>
      <c r="ON167" s="26"/>
      <c r="OO167" s="26"/>
      <c r="OP167" s="26"/>
      <c r="OQ167" s="26"/>
      <c r="OR167" s="26"/>
      <c r="OS167" s="26"/>
      <c r="OT167" s="26"/>
      <c r="OU167" s="26"/>
      <c r="OV167" s="26"/>
      <c r="OW167" s="26"/>
      <c r="OX167" s="26"/>
      <c r="OY167" s="26"/>
      <c r="OZ167" s="26"/>
      <c r="PA167" s="26"/>
      <c r="PB167" s="26"/>
      <c r="PC167" s="26"/>
      <c r="PD167" s="26"/>
      <c r="PE167" s="26"/>
      <c r="PF167" s="26"/>
      <c r="PG167" s="26"/>
      <c r="PH167" s="26"/>
      <c r="PI167" s="26"/>
      <c r="PJ167" s="26"/>
      <c r="PK167" s="26"/>
      <c r="PL167" s="26"/>
      <c r="PM167" s="26"/>
      <c r="PN167" s="26"/>
      <c r="PO167" s="26"/>
      <c r="PP167" s="26"/>
      <c r="PQ167" s="26"/>
      <c r="PR167" s="26"/>
      <c r="PS167" s="26"/>
      <c r="PT167" s="26"/>
      <c r="PU167" s="26"/>
      <c r="PV167" s="26"/>
      <c r="PW167" s="26"/>
      <c r="PX167" s="26"/>
      <c r="PY167" s="26"/>
      <c r="PZ167" s="26"/>
      <c r="QA167" s="26"/>
      <c r="QB167" s="26"/>
      <c r="QC167" s="26"/>
      <c r="QD167" s="26"/>
      <c r="QE167" s="26"/>
      <c r="QF167" s="26"/>
      <c r="QG167" s="26"/>
      <c r="QH167" s="26"/>
      <c r="QI167" s="26"/>
      <c r="QJ167" s="26"/>
      <c r="QK167" s="26"/>
      <c r="QL167" s="26"/>
      <c r="QM167" s="26"/>
      <c r="QN167" s="26"/>
      <c r="QO167" s="26"/>
      <c r="QP167" s="26"/>
      <c r="QQ167" s="26"/>
      <c r="QR167" s="26"/>
      <c r="QS167" s="26"/>
      <c r="QT167" s="26"/>
      <c r="QU167" s="26"/>
      <c r="QV167" s="26"/>
      <c r="QW167" s="26"/>
      <c r="QX167" s="26"/>
      <c r="QY167" s="26"/>
      <c r="QZ167" s="26"/>
      <c r="RA167" s="26"/>
      <c r="RB167" s="26"/>
      <c r="RC167" s="26"/>
      <c r="RD167" s="26"/>
      <c r="RE167" s="26"/>
      <c r="RF167" s="26"/>
      <c r="RG167" s="26"/>
      <c r="RH167" s="26"/>
      <c r="RI167" s="26"/>
      <c r="RJ167" s="26"/>
      <c r="RK167" s="26"/>
      <c r="RL167" s="26"/>
      <c r="RM167" s="26"/>
      <c r="RN167" s="26"/>
      <c r="RO167" s="26"/>
      <c r="RP167" s="26"/>
      <c r="RQ167" s="26"/>
      <c r="RR167" s="26"/>
      <c r="RS167" s="26"/>
      <c r="RT167" s="26"/>
      <c r="RU167" s="26"/>
      <c r="RV167" s="26"/>
      <c r="RW167" s="26"/>
      <c r="RX167" s="26"/>
      <c r="RY167" s="26"/>
      <c r="RZ167" s="26"/>
      <c r="SA167" s="26"/>
      <c r="SB167" s="26"/>
      <c r="SC167" s="26"/>
      <c r="SD167" s="26"/>
      <c r="SE167" s="26"/>
      <c r="SF167" s="26"/>
      <c r="SG167" s="26"/>
      <c r="SH167" s="26"/>
      <c r="SI167" s="26"/>
      <c r="SJ167" s="26"/>
      <c r="SK167" s="26"/>
      <c r="SL167" s="26"/>
      <c r="SM167" s="26"/>
      <c r="SN167" s="26"/>
      <c r="SO167" s="26"/>
      <c r="SP167" s="26"/>
      <c r="SQ167" s="26"/>
      <c r="SR167" s="26"/>
      <c r="SS167" s="26"/>
      <c r="ST167" s="26"/>
      <c r="SU167" s="26"/>
      <c r="SV167" s="26"/>
      <c r="SW167" s="26"/>
      <c r="SX167" s="26"/>
      <c r="SY167" s="26"/>
      <c r="SZ167" s="26"/>
      <c r="TA167" s="26"/>
      <c r="TB167" s="26"/>
      <c r="TC167" s="26"/>
      <c r="TD167" s="26"/>
      <c r="TE167" s="26"/>
      <c r="TF167" s="26"/>
      <c r="TG167" s="26"/>
      <c r="TH167" s="26"/>
      <c r="TI167" s="26"/>
    </row>
    <row r="168" spans="1:529" s="27" customFormat="1" ht="216" hidden="1" customHeight="1" x14ac:dyDescent="0.25">
      <c r="A168" s="112"/>
      <c r="B168" s="113"/>
      <c r="C168" s="112"/>
      <c r="D168" s="114" t="str">
        <f>'дод 9'!C107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68" s="115">
        <f t="shared" si="63"/>
        <v>0</v>
      </c>
      <c r="F168" s="115"/>
      <c r="G168" s="115"/>
      <c r="H168" s="115"/>
      <c r="I168" s="115"/>
      <c r="J168" s="115">
        <f t="shared" si="65"/>
        <v>0</v>
      </c>
      <c r="K168" s="115"/>
      <c r="L168" s="115"/>
      <c r="M168" s="115"/>
      <c r="N168" s="115"/>
      <c r="O168" s="115"/>
      <c r="P168" s="115">
        <f t="shared" si="64"/>
        <v>0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  <c r="HL168" s="36"/>
      <c r="HM168" s="36"/>
      <c r="HN168" s="36"/>
      <c r="HO168" s="36"/>
      <c r="HP168" s="36"/>
      <c r="HQ168" s="36"/>
      <c r="HR168" s="36"/>
      <c r="HS168" s="36"/>
      <c r="HT168" s="36"/>
      <c r="HU168" s="36"/>
      <c r="HV168" s="36"/>
      <c r="HW168" s="36"/>
      <c r="HX168" s="36"/>
      <c r="HY168" s="36"/>
      <c r="HZ168" s="36"/>
      <c r="IA168" s="36"/>
      <c r="IB168" s="36"/>
      <c r="IC168" s="36"/>
      <c r="ID168" s="36"/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/>
      <c r="IP168" s="36"/>
      <c r="IQ168" s="36"/>
      <c r="IR168" s="36"/>
      <c r="IS168" s="36"/>
      <c r="IT168" s="36"/>
      <c r="IU168" s="36"/>
      <c r="IV168" s="36"/>
      <c r="IW168" s="36"/>
      <c r="IX168" s="36"/>
      <c r="IY168" s="36"/>
      <c r="IZ168" s="36"/>
      <c r="JA168" s="36"/>
      <c r="JB168" s="36"/>
      <c r="JC168" s="36"/>
      <c r="JD168" s="36"/>
      <c r="JE168" s="36"/>
      <c r="JF168" s="36"/>
      <c r="JG168" s="36"/>
      <c r="JH168" s="36"/>
      <c r="JI168" s="36"/>
      <c r="JJ168" s="36"/>
      <c r="JK168" s="36"/>
      <c r="JL168" s="36"/>
      <c r="JM168" s="36"/>
      <c r="JN168" s="36"/>
      <c r="JO168" s="36"/>
      <c r="JP168" s="36"/>
      <c r="JQ168" s="36"/>
      <c r="JR168" s="36"/>
      <c r="JS168" s="36"/>
      <c r="JT168" s="36"/>
      <c r="JU168" s="36"/>
      <c r="JV168" s="36"/>
      <c r="JW168" s="36"/>
      <c r="JX168" s="36"/>
      <c r="JY168" s="36"/>
      <c r="JZ168" s="36"/>
      <c r="KA168" s="36"/>
      <c r="KB168" s="36"/>
      <c r="KC168" s="36"/>
      <c r="KD168" s="36"/>
      <c r="KE168" s="36"/>
      <c r="KF168" s="36"/>
      <c r="KG168" s="36"/>
      <c r="KH168" s="36"/>
      <c r="KI168" s="36"/>
      <c r="KJ168" s="36"/>
      <c r="KK168" s="36"/>
      <c r="KL168" s="36"/>
      <c r="KM168" s="36"/>
      <c r="KN168" s="36"/>
      <c r="KO168" s="36"/>
      <c r="KP168" s="36"/>
      <c r="KQ168" s="36"/>
      <c r="KR168" s="36"/>
      <c r="KS168" s="36"/>
      <c r="KT168" s="36"/>
      <c r="KU168" s="36"/>
      <c r="KV168" s="36"/>
      <c r="KW168" s="36"/>
      <c r="KX168" s="36"/>
      <c r="KY168" s="36"/>
      <c r="KZ168" s="36"/>
      <c r="LA168" s="36"/>
      <c r="LB168" s="36"/>
      <c r="LC168" s="36"/>
      <c r="LD168" s="36"/>
      <c r="LE168" s="36"/>
      <c r="LF168" s="36"/>
      <c r="LG168" s="36"/>
      <c r="LH168" s="36"/>
      <c r="LI168" s="36"/>
      <c r="LJ168" s="36"/>
      <c r="LK168" s="36"/>
      <c r="LL168" s="36"/>
      <c r="LM168" s="36"/>
      <c r="LN168" s="36"/>
      <c r="LO168" s="36"/>
      <c r="LP168" s="36"/>
      <c r="LQ168" s="36"/>
      <c r="LR168" s="36"/>
      <c r="LS168" s="36"/>
      <c r="LT168" s="36"/>
      <c r="LU168" s="36"/>
      <c r="LV168" s="36"/>
      <c r="LW168" s="36"/>
      <c r="LX168" s="36"/>
      <c r="LY168" s="36"/>
      <c r="LZ168" s="36"/>
      <c r="MA168" s="36"/>
      <c r="MB168" s="36"/>
      <c r="MC168" s="36"/>
      <c r="MD168" s="36"/>
      <c r="ME168" s="36"/>
      <c r="MF168" s="36"/>
      <c r="MG168" s="36"/>
      <c r="MH168" s="36"/>
      <c r="MI168" s="36"/>
      <c r="MJ168" s="36"/>
      <c r="MK168" s="36"/>
      <c r="ML168" s="36"/>
      <c r="MM168" s="36"/>
      <c r="MN168" s="36"/>
      <c r="MO168" s="36"/>
      <c r="MP168" s="36"/>
      <c r="MQ168" s="36"/>
      <c r="MR168" s="36"/>
      <c r="MS168" s="36"/>
      <c r="MT168" s="36"/>
      <c r="MU168" s="36"/>
      <c r="MV168" s="36"/>
      <c r="MW168" s="36"/>
      <c r="MX168" s="36"/>
      <c r="MY168" s="36"/>
      <c r="MZ168" s="36"/>
      <c r="NA168" s="36"/>
      <c r="NB168" s="36"/>
      <c r="NC168" s="36"/>
      <c r="ND168" s="36"/>
      <c r="NE168" s="36"/>
      <c r="NF168" s="36"/>
      <c r="NG168" s="36"/>
      <c r="NH168" s="36"/>
      <c r="NI168" s="36"/>
      <c r="NJ168" s="36"/>
      <c r="NK168" s="36"/>
      <c r="NL168" s="36"/>
      <c r="NM168" s="36"/>
      <c r="NN168" s="36"/>
      <c r="NO168" s="36"/>
      <c r="NP168" s="36"/>
      <c r="NQ168" s="36"/>
      <c r="NR168" s="36"/>
      <c r="NS168" s="36"/>
      <c r="NT168" s="36"/>
      <c r="NU168" s="36"/>
      <c r="NV168" s="36"/>
      <c r="NW168" s="36"/>
      <c r="NX168" s="36"/>
      <c r="NY168" s="36"/>
      <c r="NZ168" s="36"/>
      <c r="OA168" s="36"/>
      <c r="OB168" s="36"/>
      <c r="OC168" s="36"/>
      <c r="OD168" s="36"/>
      <c r="OE168" s="36"/>
      <c r="OF168" s="36"/>
      <c r="OG168" s="36"/>
      <c r="OH168" s="36"/>
      <c r="OI168" s="36"/>
      <c r="OJ168" s="36"/>
      <c r="OK168" s="36"/>
      <c r="OL168" s="36"/>
      <c r="OM168" s="36"/>
      <c r="ON168" s="36"/>
      <c r="OO168" s="36"/>
      <c r="OP168" s="36"/>
      <c r="OQ168" s="36"/>
      <c r="OR168" s="36"/>
      <c r="OS168" s="36"/>
      <c r="OT168" s="36"/>
      <c r="OU168" s="36"/>
      <c r="OV168" s="36"/>
      <c r="OW168" s="36"/>
      <c r="OX168" s="36"/>
      <c r="OY168" s="36"/>
      <c r="OZ168" s="36"/>
      <c r="PA168" s="36"/>
      <c r="PB168" s="36"/>
      <c r="PC168" s="36"/>
      <c r="PD168" s="36"/>
      <c r="PE168" s="36"/>
      <c r="PF168" s="36"/>
      <c r="PG168" s="36"/>
      <c r="PH168" s="36"/>
      <c r="PI168" s="36"/>
      <c r="PJ168" s="36"/>
      <c r="PK168" s="36"/>
      <c r="PL168" s="36"/>
      <c r="PM168" s="36"/>
      <c r="PN168" s="36"/>
      <c r="PO168" s="36"/>
      <c r="PP168" s="36"/>
      <c r="PQ168" s="36"/>
      <c r="PR168" s="36"/>
      <c r="PS168" s="36"/>
      <c r="PT168" s="36"/>
      <c r="PU168" s="36"/>
      <c r="PV168" s="36"/>
      <c r="PW168" s="36"/>
      <c r="PX168" s="36"/>
      <c r="PY168" s="36"/>
      <c r="PZ168" s="36"/>
      <c r="QA168" s="36"/>
      <c r="QB168" s="36"/>
      <c r="QC168" s="36"/>
      <c r="QD168" s="36"/>
      <c r="QE168" s="36"/>
      <c r="QF168" s="36"/>
      <c r="QG168" s="36"/>
      <c r="QH168" s="36"/>
      <c r="QI168" s="36"/>
      <c r="QJ168" s="36"/>
      <c r="QK168" s="36"/>
      <c r="QL168" s="36"/>
      <c r="QM168" s="36"/>
      <c r="QN168" s="36"/>
      <c r="QO168" s="36"/>
      <c r="QP168" s="36"/>
      <c r="QQ168" s="36"/>
      <c r="QR168" s="36"/>
      <c r="QS168" s="36"/>
      <c r="QT168" s="36"/>
      <c r="QU168" s="36"/>
      <c r="QV168" s="36"/>
      <c r="QW168" s="36"/>
      <c r="QX168" s="36"/>
      <c r="QY168" s="36"/>
      <c r="QZ168" s="36"/>
      <c r="RA168" s="36"/>
      <c r="RB168" s="36"/>
      <c r="RC168" s="36"/>
      <c r="RD168" s="36"/>
      <c r="RE168" s="36"/>
      <c r="RF168" s="36"/>
      <c r="RG168" s="36"/>
      <c r="RH168" s="36"/>
      <c r="RI168" s="36"/>
      <c r="RJ168" s="36"/>
      <c r="RK168" s="36"/>
      <c r="RL168" s="36"/>
      <c r="RM168" s="36"/>
      <c r="RN168" s="36"/>
      <c r="RO168" s="36"/>
      <c r="RP168" s="36"/>
      <c r="RQ168" s="36"/>
      <c r="RR168" s="36"/>
      <c r="RS168" s="36"/>
      <c r="RT168" s="36"/>
      <c r="RU168" s="36"/>
      <c r="RV168" s="36"/>
      <c r="RW168" s="36"/>
      <c r="RX168" s="36"/>
      <c r="RY168" s="36"/>
      <c r="RZ168" s="36"/>
      <c r="SA168" s="36"/>
      <c r="SB168" s="36"/>
      <c r="SC168" s="36"/>
      <c r="SD168" s="36"/>
      <c r="SE168" s="36"/>
      <c r="SF168" s="36"/>
      <c r="SG168" s="36"/>
      <c r="SH168" s="36"/>
      <c r="SI168" s="36"/>
      <c r="SJ168" s="36"/>
      <c r="SK168" s="36"/>
      <c r="SL168" s="36"/>
      <c r="SM168" s="36"/>
      <c r="SN168" s="36"/>
      <c r="SO168" s="36"/>
      <c r="SP168" s="36"/>
      <c r="SQ168" s="36"/>
      <c r="SR168" s="36"/>
      <c r="SS168" s="36"/>
      <c r="ST168" s="36"/>
      <c r="SU168" s="36"/>
      <c r="SV168" s="36"/>
      <c r="SW168" s="36"/>
      <c r="SX168" s="36"/>
      <c r="SY168" s="36"/>
      <c r="SZ168" s="36"/>
      <c r="TA168" s="36"/>
      <c r="TB168" s="36"/>
      <c r="TC168" s="36"/>
      <c r="TD168" s="36"/>
      <c r="TE168" s="36"/>
      <c r="TF168" s="36"/>
      <c r="TG168" s="36"/>
      <c r="TH168" s="36"/>
      <c r="TI168" s="36"/>
    </row>
    <row r="169" spans="1:529" s="23" customFormat="1" ht="31.5" customHeight="1" x14ac:dyDescent="0.25">
      <c r="A169" s="43" t="s">
        <v>336</v>
      </c>
      <c r="B169" s="44" t="str">
        <f>'дод 9'!A108</f>
        <v>3241</v>
      </c>
      <c r="C169" s="44" t="str">
        <f>'дод 9'!B108</f>
        <v>1090</v>
      </c>
      <c r="D169" s="24" t="str">
        <f>'дод 9'!C108</f>
        <v>Забезпечення діяльності інших закладів у сфері соціального захисту і соціального забезпечення</v>
      </c>
      <c r="E169" s="66">
        <f t="shared" si="63"/>
        <v>6558080</v>
      </c>
      <c r="F169" s="66">
        <v>6558080</v>
      </c>
      <c r="G169" s="66">
        <v>4074650</v>
      </c>
      <c r="H169" s="66">
        <v>333300</v>
      </c>
      <c r="I169" s="66"/>
      <c r="J169" s="66">
        <f t="shared" ref="J169:J173" si="66">L169+O169</f>
        <v>360000</v>
      </c>
      <c r="K169" s="66">
        <v>360000</v>
      </c>
      <c r="L169" s="66"/>
      <c r="M169" s="66"/>
      <c r="N169" s="66"/>
      <c r="O169" s="66">
        <v>360000</v>
      </c>
      <c r="P169" s="66">
        <f t="shared" si="64"/>
        <v>6918080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</row>
    <row r="170" spans="1:529" s="23" customFormat="1" ht="33" customHeight="1" x14ac:dyDescent="0.25">
      <c r="A170" s="43" t="s">
        <v>389</v>
      </c>
      <c r="B170" s="44" t="str">
        <f>'дод 9'!A109</f>
        <v>3242</v>
      </c>
      <c r="C170" s="44" t="str">
        <f>'дод 9'!B109</f>
        <v>1090</v>
      </c>
      <c r="D170" s="24" t="s">
        <v>464</v>
      </c>
      <c r="E170" s="66">
        <f t="shared" si="63"/>
        <v>32477870</v>
      </c>
      <c r="F170" s="66">
        <v>32477870</v>
      </c>
      <c r="G170" s="66"/>
      <c r="H170" s="66"/>
      <c r="I170" s="66"/>
      <c r="J170" s="66">
        <f t="shared" si="66"/>
        <v>45000</v>
      </c>
      <c r="K170" s="66">
        <v>45000</v>
      </c>
      <c r="L170" s="66"/>
      <c r="M170" s="66"/>
      <c r="N170" s="66"/>
      <c r="O170" s="66">
        <v>45000</v>
      </c>
      <c r="P170" s="66">
        <f t="shared" si="64"/>
        <v>32522870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</row>
    <row r="171" spans="1:529" s="27" customFormat="1" hidden="1" x14ac:dyDescent="0.25">
      <c r="A171" s="116"/>
      <c r="B171" s="117"/>
      <c r="C171" s="117"/>
      <c r="D171" s="120" t="s">
        <v>438</v>
      </c>
      <c r="E171" s="115">
        <f t="shared" si="63"/>
        <v>0</v>
      </c>
      <c r="F171" s="115"/>
      <c r="G171" s="115"/>
      <c r="H171" s="115"/>
      <c r="I171" s="115"/>
      <c r="J171" s="115">
        <f t="shared" si="66"/>
        <v>0</v>
      </c>
      <c r="K171" s="115"/>
      <c r="L171" s="115"/>
      <c r="M171" s="115"/>
      <c r="N171" s="115"/>
      <c r="O171" s="115"/>
      <c r="P171" s="115">
        <f t="shared" si="64"/>
        <v>0</v>
      </c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  <c r="IM171" s="36"/>
      <c r="IN171" s="36"/>
      <c r="IO171" s="36"/>
      <c r="IP171" s="36"/>
      <c r="IQ171" s="36"/>
      <c r="IR171" s="36"/>
      <c r="IS171" s="36"/>
      <c r="IT171" s="36"/>
      <c r="IU171" s="36"/>
      <c r="IV171" s="36"/>
      <c r="IW171" s="36"/>
      <c r="IX171" s="36"/>
      <c r="IY171" s="36"/>
      <c r="IZ171" s="36"/>
      <c r="JA171" s="36"/>
      <c r="JB171" s="36"/>
      <c r="JC171" s="36"/>
      <c r="JD171" s="36"/>
      <c r="JE171" s="36"/>
      <c r="JF171" s="36"/>
      <c r="JG171" s="36"/>
      <c r="JH171" s="36"/>
      <c r="JI171" s="36"/>
      <c r="JJ171" s="36"/>
      <c r="JK171" s="36"/>
      <c r="JL171" s="36"/>
      <c r="JM171" s="36"/>
      <c r="JN171" s="36"/>
      <c r="JO171" s="36"/>
      <c r="JP171" s="36"/>
      <c r="JQ171" s="36"/>
      <c r="JR171" s="36"/>
      <c r="JS171" s="36"/>
      <c r="JT171" s="36"/>
      <c r="JU171" s="36"/>
      <c r="JV171" s="36"/>
      <c r="JW171" s="36"/>
      <c r="JX171" s="36"/>
      <c r="JY171" s="36"/>
      <c r="JZ171" s="36"/>
      <c r="KA171" s="36"/>
      <c r="KB171" s="36"/>
      <c r="KC171" s="36"/>
      <c r="KD171" s="36"/>
      <c r="KE171" s="36"/>
      <c r="KF171" s="36"/>
      <c r="KG171" s="36"/>
      <c r="KH171" s="36"/>
      <c r="KI171" s="36"/>
      <c r="KJ171" s="36"/>
      <c r="KK171" s="36"/>
      <c r="KL171" s="36"/>
      <c r="KM171" s="36"/>
      <c r="KN171" s="36"/>
      <c r="KO171" s="36"/>
      <c r="KP171" s="36"/>
      <c r="KQ171" s="36"/>
      <c r="KR171" s="36"/>
      <c r="KS171" s="36"/>
      <c r="KT171" s="36"/>
      <c r="KU171" s="36"/>
      <c r="KV171" s="36"/>
      <c r="KW171" s="36"/>
      <c r="KX171" s="36"/>
      <c r="KY171" s="36"/>
      <c r="KZ171" s="36"/>
      <c r="LA171" s="36"/>
      <c r="LB171" s="36"/>
      <c r="LC171" s="36"/>
      <c r="LD171" s="36"/>
      <c r="LE171" s="36"/>
      <c r="LF171" s="36"/>
      <c r="LG171" s="36"/>
      <c r="LH171" s="36"/>
      <c r="LI171" s="36"/>
      <c r="LJ171" s="36"/>
      <c r="LK171" s="36"/>
      <c r="LL171" s="36"/>
      <c r="LM171" s="36"/>
      <c r="LN171" s="36"/>
      <c r="LO171" s="36"/>
      <c r="LP171" s="36"/>
      <c r="LQ171" s="36"/>
      <c r="LR171" s="36"/>
      <c r="LS171" s="36"/>
      <c r="LT171" s="36"/>
      <c r="LU171" s="36"/>
      <c r="LV171" s="36"/>
      <c r="LW171" s="36"/>
      <c r="LX171" s="36"/>
      <c r="LY171" s="36"/>
      <c r="LZ171" s="36"/>
      <c r="MA171" s="36"/>
      <c r="MB171" s="36"/>
      <c r="MC171" s="36"/>
      <c r="MD171" s="36"/>
      <c r="ME171" s="36"/>
      <c r="MF171" s="36"/>
      <c r="MG171" s="36"/>
      <c r="MH171" s="36"/>
      <c r="MI171" s="36"/>
      <c r="MJ171" s="36"/>
      <c r="MK171" s="36"/>
      <c r="ML171" s="36"/>
      <c r="MM171" s="36"/>
      <c r="MN171" s="36"/>
      <c r="MO171" s="36"/>
      <c r="MP171" s="36"/>
      <c r="MQ171" s="36"/>
      <c r="MR171" s="36"/>
      <c r="MS171" s="36"/>
      <c r="MT171" s="36"/>
      <c r="MU171" s="36"/>
      <c r="MV171" s="36"/>
      <c r="MW171" s="36"/>
      <c r="MX171" s="36"/>
      <c r="MY171" s="36"/>
      <c r="MZ171" s="36"/>
      <c r="NA171" s="36"/>
      <c r="NB171" s="36"/>
      <c r="NC171" s="36"/>
      <c r="ND171" s="36"/>
      <c r="NE171" s="36"/>
      <c r="NF171" s="36"/>
      <c r="NG171" s="36"/>
      <c r="NH171" s="36"/>
      <c r="NI171" s="36"/>
      <c r="NJ171" s="36"/>
      <c r="NK171" s="36"/>
      <c r="NL171" s="36"/>
      <c r="NM171" s="36"/>
      <c r="NN171" s="36"/>
      <c r="NO171" s="36"/>
      <c r="NP171" s="36"/>
      <c r="NQ171" s="36"/>
      <c r="NR171" s="36"/>
      <c r="NS171" s="36"/>
      <c r="NT171" s="36"/>
      <c r="NU171" s="36"/>
      <c r="NV171" s="36"/>
      <c r="NW171" s="36"/>
      <c r="NX171" s="36"/>
      <c r="NY171" s="36"/>
      <c r="NZ171" s="36"/>
      <c r="OA171" s="36"/>
      <c r="OB171" s="36"/>
      <c r="OC171" s="36"/>
      <c r="OD171" s="36"/>
      <c r="OE171" s="36"/>
      <c r="OF171" s="36"/>
      <c r="OG171" s="36"/>
      <c r="OH171" s="36"/>
      <c r="OI171" s="36"/>
      <c r="OJ171" s="36"/>
      <c r="OK171" s="36"/>
      <c r="OL171" s="36"/>
      <c r="OM171" s="36"/>
      <c r="ON171" s="36"/>
      <c r="OO171" s="36"/>
      <c r="OP171" s="36"/>
      <c r="OQ171" s="36"/>
      <c r="OR171" s="36"/>
      <c r="OS171" s="36"/>
      <c r="OT171" s="36"/>
      <c r="OU171" s="36"/>
      <c r="OV171" s="36"/>
      <c r="OW171" s="36"/>
      <c r="OX171" s="36"/>
      <c r="OY171" s="36"/>
      <c r="OZ171" s="36"/>
      <c r="PA171" s="36"/>
      <c r="PB171" s="36"/>
      <c r="PC171" s="36"/>
      <c r="PD171" s="36"/>
      <c r="PE171" s="36"/>
      <c r="PF171" s="36"/>
      <c r="PG171" s="36"/>
      <c r="PH171" s="36"/>
      <c r="PI171" s="36"/>
      <c r="PJ171" s="36"/>
      <c r="PK171" s="36"/>
      <c r="PL171" s="36"/>
      <c r="PM171" s="36"/>
      <c r="PN171" s="36"/>
      <c r="PO171" s="36"/>
      <c r="PP171" s="36"/>
      <c r="PQ171" s="36"/>
      <c r="PR171" s="36"/>
      <c r="PS171" s="36"/>
      <c r="PT171" s="36"/>
      <c r="PU171" s="36"/>
      <c r="PV171" s="36"/>
      <c r="PW171" s="36"/>
      <c r="PX171" s="36"/>
      <c r="PY171" s="36"/>
      <c r="PZ171" s="36"/>
      <c r="QA171" s="36"/>
      <c r="QB171" s="36"/>
      <c r="QC171" s="36"/>
      <c r="QD171" s="36"/>
      <c r="QE171" s="36"/>
      <c r="QF171" s="36"/>
      <c r="QG171" s="36"/>
      <c r="QH171" s="36"/>
      <c r="QI171" s="36"/>
      <c r="QJ171" s="36"/>
      <c r="QK171" s="36"/>
      <c r="QL171" s="36"/>
      <c r="QM171" s="36"/>
      <c r="QN171" s="36"/>
      <c r="QO171" s="36"/>
      <c r="QP171" s="36"/>
      <c r="QQ171" s="36"/>
      <c r="QR171" s="36"/>
      <c r="QS171" s="36"/>
      <c r="QT171" s="36"/>
      <c r="QU171" s="36"/>
      <c r="QV171" s="36"/>
      <c r="QW171" s="36"/>
      <c r="QX171" s="36"/>
      <c r="QY171" s="36"/>
      <c r="QZ171" s="36"/>
      <c r="RA171" s="36"/>
      <c r="RB171" s="36"/>
      <c r="RC171" s="36"/>
      <c r="RD171" s="36"/>
      <c r="RE171" s="36"/>
      <c r="RF171" s="36"/>
      <c r="RG171" s="36"/>
      <c r="RH171" s="36"/>
      <c r="RI171" s="36"/>
      <c r="RJ171" s="36"/>
      <c r="RK171" s="36"/>
      <c r="RL171" s="36"/>
      <c r="RM171" s="36"/>
      <c r="RN171" s="36"/>
      <c r="RO171" s="36"/>
      <c r="RP171" s="36"/>
      <c r="RQ171" s="36"/>
      <c r="RR171" s="36"/>
      <c r="RS171" s="36"/>
      <c r="RT171" s="36"/>
      <c r="RU171" s="36"/>
      <c r="RV171" s="36"/>
      <c r="RW171" s="36"/>
      <c r="RX171" s="36"/>
      <c r="RY171" s="36"/>
      <c r="RZ171" s="36"/>
      <c r="SA171" s="36"/>
      <c r="SB171" s="36"/>
      <c r="SC171" s="36"/>
      <c r="SD171" s="36"/>
      <c r="SE171" s="36"/>
      <c r="SF171" s="36"/>
      <c r="SG171" s="36"/>
      <c r="SH171" s="36"/>
      <c r="SI171" s="36"/>
      <c r="SJ171" s="36"/>
      <c r="SK171" s="36"/>
      <c r="SL171" s="36"/>
      <c r="SM171" s="36"/>
      <c r="SN171" s="36"/>
      <c r="SO171" s="36"/>
      <c r="SP171" s="36"/>
      <c r="SQ171" s="36"/>
      <c r="SR171" s="36"/>
      <c r="SS171" s="36"/>
      <c r="ST171" s="36"/>
      <c r="SU171" s="36"/>
      <c r="SV171" s="36"/>
      <c r="SW171" s="36"/>
      <c r="SX171" s="36"/>
      <c r="SY171" s="36"/>
      <c r="SZ171" s="36"/>
      <c r="TA171" s="36"/>
      <c r="TB171" s="36"/>
      <c r="TC171" s="36"/>
      <c r="TD171" s="36"/>
      <c r="TE171" s="36"/>
      <c r="TF171" s="36"/>
      <c r="TG171" s="36"/>
      <c r="TH171" s="36"/>
      <c r="TI171" s="36"/>
    </row>
    <row r="172" spans="1:529" s="23" customFormat="1" x14ac:dyDescent="0.25">
      <c r="A172" s="43" t="s">
        <v>469</v>
      </c>
      <c r="B172" s="44">
        <v>7323</v>
      </c>
      <c r="C172" s="43" t="s">
        <v>118</v>
      </c>
      <c r="D172" s="24" t="s">
        <v>470</v>
      </c>
      <c r="E172" s="66">
        <f t="shared" si="63"/>
        <v>0</v>
      </c>
      <c r="F172" s="66"/>
      <c r="G172" s="66"/>
      <c r="H172" s="66"/>
      <c r="I172" s="66"/>
      <c r="J172" s="66">
        <f t="shared" si="66"/>
        <v>400000</v>
      </c>
      <c r="K172" s="66">
        <v>400000</v>
      </c>
      <c r="L172" s="66"/>
      <c r="M172" s="66"/>
      <c r="N172" s="66"/>
      <c r="O172" s="66">
        <v>400000</v>
      </c>
      <c r="P172" s="66">
        <f t="shared" si="64"/>
        <v>400000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</row>
    <row r="173" spans="1:529" s="23" customFormat="1" ht="22.5" customHeight="1" x14ac:dyDescent="0.25">
      <c r="A173" s="43" t="s">
        <v>286</v>
      </c>
      <c r="B173" s="44" t="str">
        <f>'дод 9'!A207</f>
        <v>9770</v>
      </c>
      <c r="C173" s="44" t="str">
        <f>'дод 9'!B207</f>
        <v>0180</v>
      </c>
      <c r="D173" s="24" t="str">
        <f>'дод 9'!C207</f>
        <v>Інші субвенції з місцевого бюджету</v>
      </c>
      <c r="E173" s="66">
        <f t="shared" si="63"/>
        <v>1500000</v>
      </c>
      <c r="F173" s="66">
        <v>1500000</v>
      </c>
      <c r="G173" s="66"/>
      <c r="H173" s="66"/>
      <c r="I173" s="66"/>
      <c r="J173" s="66">
        <f t="shared" si="66"/>
        <v>0</v>
      </c>
      <c r="K173" s="66"/>
      <c r="L173" s="66"/>
      <c r="M173" s="66"/>
      <c r="N173" s="66"/>
      <c r="O173" s="66"/>
      <c r="P173" s="66">
        <f t="shared" si="64"/>
        <v>1500000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  <c r="IW173" s="26"/>
      <c r="IX173" s="26"/>
      <c r="IY173" s="26"/>
      <c r="IZ173" s="26"/>
      <c r="JA173" s="26"/>
      <c r="JB173" s="26"/>
      <c r="JC173" s="26"/>
      <c r="JD173" s="26"/>
      <c r="JE173" s="26"/>
      <c r="JF173" s="26"/>
      <c r="JG173" s="26"/>
      <c r="JH173" s="26"/>
      <c r="JI173" s="26"/>
      <c r="JJ173" s="26"/>
      <c r="JK173" s="26"/>
      <c r="JL173" s="26"/>
      <c r="JM173" s="26"/>
      <c r="JN173" s="26"/>
      <c r="JO173" s="26"/>
      <c r="JP173" s="26"/>
      <c r="JQ173" s="26"/>
      <c r="JR173" s="26"/>
      <c r="JS173" s="26"/>
      <c r="JT173" s="26"/>
      <c r="JU173" s="26"/>
      <c r="JV173" s="26"/>
      <c r="JW173" s="26"/>
      <c r="JX173" s="26"/>
      <c r="JY173" s="26"/>
      <c r="JZ173" s="26"/>
      <c r="KA173" s="26"/>
      <c r="KB173" s="26"/>
      <c r="KC173" s="26"/>
      <c r="KD173" s="26"/>
      <c r="KE173" s="26"/>
      <c r="KF173" s="26"/>
      <c r="KG173" s="26"/>
      <c r="KH173" s="26"/>
      <c r="KI173" s="26"/>
      <c r="KJ173" s="26"/>
      <c r="KK173" s="26"/>
      <c r="KL173" s="26"/>
      <c r="KM173" s="26"/>
      <c r="KN173" s="26"/>
      <c r="KO173" s="26"/>
      <c r="KP173" s="26"/>
      <c r="KQ173" s="26"/>
      <c r="KR173" s="26"/>
      <c r="KS173" s="26"/>
      <c r="KT173" s="26"/>
      <c r="KU173" s="26"/>
      <c r="KV173" s="26"/>
      <c r="KW173" s="26"/>
      <c r="KX173" s="26"/>
      <c r="KY173" s="26"/>
      <c r="KZ173" s="26"/>
      <c r="LA173" s="26"/>
      <c r="LB173" s="26"/>
      <c r="LC173" s="26"/>
      <c r="LD173" s="26"/>
      <c r="LE173" s="26"/>
      <c r="LF173" s="26"/>
      <c r="LG173" s="26"/>
      <c r="LH173" s="26"/>
      <c r="LI173" s="26"/>
      <c r="LJ173" s="26"/>
      <c r="LK173" s="26"/>
      <c r="LL173" s="26"/>
      <c r="LM173" s="26"/>
      <c r="LN173" s="26"/>
      <c r="LO173" s="26"/>
      <c r="LP173" s="26"/>
      <c r="LQ173" s="26"/>
      <c r="LR173" s="26"/>
      <c r="LS173" s="26"/>
      <c r="LT173" s="26"/>
      <c r="LU173" s="26"/>
      <c r="LV173" s="26"/>
      <c r="LW173" s="26"/>
      <c r="LX173" s="26"/>
      <c r="LY173" s="26"/>
      <c r="LZ173" s="26"/>
      <c r="MA173" s="26"/>
      <c r="MB173" s="26"/>
      <c r="MC173" s="26"/>
      <c r="MD173" s="26"/>
      <c r="ME173" s="26"/>
      <c r="MF173" s="26"/>
      <c r="MG173" s="26"/>
      <c r="MH173" s="26"/>
      <c r="MI173" s="26"/>
      <c r="MJ173" s="26"/>
      <c r="MK173" s="26"/>
      <c r="ML173" s="26"/>
      <c r="MM173" s="26"/>
      <c r="MN173" s="26"/>
      <c r="MO173" s="26"/>
      <c r="MP173" s="26"/>
      <c r="MQ173" s="26"/>
      <c r="MR173" s="26"/>
      <c r="MS173" s="26"/>
      <c r="MT173" s="26"/>
      <c r="MU173" s="26"/>
      <c r="MV173" s="26"/>
      <c r="MW173" s="26"/>
      <c r="MX173" s="26"/>
      <c r="MY173" s="26"/>
      <c r="MZ173" s="26"/>
      <c r="NA173" s="26"/>
      <c r="NB173" s="26"/>
      <c r="NC173" s="26"/>
      <c r="ND173" s="26"/>
      <c r="NE173" s="26"/>
      <c r="NF173" s="26"/>
      <c r="NG173" s="26"/>
      <c r="NH173" s="26"/>
      <c r="NI173" s="26"/>
      <c r="NJ173" s="26"/>
      <c r="NK173" s="26"/>
      <c r="NL173" s="26"/>
      <c r="NM173" s="26"/>
      <c r="NN173" s="26"/>
      <c r="NO173" s="26"/>
      <c r="NP173" s="26"/>
      <c r="NQ173" s="26"/>
      <c r="NR173" s="26"/>
      <c r="NS173" s="26"/>
      <c r="NT173" s="26"/>
      <c r="NU173" s="26"/>
      <c r="NV173" s="26"/>
      <c r="NW173" s="26"/>
      <c r="NX173" s="26"/>
      <c r="NY173" s="26"/>
      <c r="NZ173" s="26"/>
      <c r="OA173" s="26"/>
      <c r="OB173" s="26"/>
      <c r="OC173" s="26"/>
      <c r="OD173" s="26"/>
      <c r="OE173" s="26"/>
      <c r="OF173" s="26"/>
      <c r="OG173" s="26"/>
      <c r="OH173" s="26"/>
      <c r="OI173" s="26"/>
      <c r="OJ173" s="26"/>
      <c r="OK173" s="26"/>
      <c r="OL173" s="26"/>
      <c r="OM173" s="26"/>
      <c r="ON173" s="26"/>
      <c r="OO173" s="26"/>
      <c r="OP173" s="26"/>
      <c r="OQ173" s="26"/>
      <c r="OR173" s="26"/>
      <c r="OS173" s="26"/>
      <c r="OT173" s="26"/>
      <c r="OU173" s="26"/>
      <c r="OV173" s="26"/>
      <c r="OW173" s="26"/>
      <c r="OX173" s="26"/>
      <c r="OY173" s="26"/>
      <c r="OZ173" s="26"/>
      <c r="PA173" s="26"/>
      <c r="PB173" s="26"/>
      <c r="PC173" s="26"/>
      <c r="PD173" s="26"/>
      <c r="PE173" s="26"/>
      <c r="PF173" s="26"/>
      <c r="PG173" s="26"/>
      <c r="PH173" s="26"/>
      <c r="PI173" s="26"/>
      <c r="PJ173" s="26"/>
      <c r="PK173" s="26"/>
      <c r="PL173" s="26"/>
      <c r="PM173" s="26"/>
      <c r="PN173" s="26"/>
      <c r="PO173" s="26"/>
      <c r="PP173" s="26"/>
      <c r="PQ173" s="26"/>
      <c r="PR173" s="26"/>
      <c r="PS173" s="26"/>
      <c r="PT173" s="26"/>
      <c r="PU173" s="26"/>
      <c r="PV173" s="26"/>
      <c r="PW173" s="26"/>
      <c r="PX173" s="26"/>
      <c r="PY173" s="26"/>
      <c r="PZ173" s="26"/>
      <c r="QA173" s="26"/>
      <c r="QB173" s="26"/>
      <c r="QC173" s="26"/>
      <c r="QD173" s="26"/>
      <c r="QE173" s="26"/>
      <c r="QF173" s="26"/>
      <c r="QG173" s="26"/>
      <c r="QH173" s="26"/>
      <c r="QI173" s="26"/>
      <c r="QJ173" s="26"/>
      <c r="QK173" s="26"/>
      <c r="QL173" s="26"/>
      <c r="QM173" s="26"/>
      <c r="QN173" s="26"/>
      <c r="QO173" s="26"/>
      <c r="QP173" s="26"/>
      <c r="QQ173" s="26"/>
      <c r="QR173" s="26"/>
      <c r="QS173" s="26"/>
      <c r="QT173" s="26"/>
      <c r="QU173" s="26"/>
      <c r="QV173" s="26"/>
      <c r="QW173" s="26"/>
      <c r="QX173" s="26"/>
      <c r="QY173" s="26"/>
      <c r="QZ173" s="26"/>
      <c r="RA173" s="26"/>
      <c r="RB173" s="26"/>
      <c r="RC173" s="26"/>
      <c r="RD173" s="26"/>
      <c r="RE173" s="26"/>
      <c r="RF173" s="26"/>
      <c r="RG173" s="26"/>
      <c r="RH173" s="26"/>
      <c r="RI173" s="26"/>
      <c r="RJ173" s="26"/>
      <c r="RK173" s="26"/>
      <c r="RL173" s="26"/>
      <c r="RM173" s="26"/>
      <c r="RN173" s="26"/>
      <c r="RO173" s="26"/>
      <c r="RP173" s="26"/>
      <c r="RQ173" s="26"/>
      <c r="RR173" s="26"/>
      <c r="RS173" s="26"/>
      <c r="RT173" s="26"/>
      <c r="RU173" s="26"/>
      <c r="RV173" s="26"/>
      <c r="RW173" s="26"/>
      <c r="RX173" s="26"/>
      <c r="RY173" s="26"/>
      <c r="RZ173" s="26"/>
      <c r="SA173" s="26"/>
      <c r="SB173" s="26"/>
      <c r="SC173" s="26"/>
      <c r="SD173" s="26"/>
      <c r="SE173" s="26"/>
      <c r="SF173" s="26"/>
      <c r="SG173" s="26"/>
      <c r="SH173" s="26"/>
      <c r="SI173" s="26"/>
      <c r="SJ173" s="26"/>
      <c r="SK173" s="26"/>
      <c r="SL173" s="26"/>
      <c r="SM173" s="26"/>
      <c r="SN173" s="26"/>
      <c r="SO173" s="26"/>
      <c r="SP173" s="26"/>
      <c r="SQ173" s="26"/>
      <c r="SR173" s="26"/>
      <c r="SS173" s="26"/>
      <c r="ST173" s="26"/>
      <c r="SU173" s="26"/>
      <c r="SV173" s="26"/>
      <c r="SW173" s="26"/>
      <c r="SX173" s="26"/>
      <c r="SY173" s="26"/>
      <c r="SZ173" s="26"/>
      <c r="TA173" s="26"/>
      <c r="TB173" s="26"/>
      <c r="TC173" s="26"/>
      <c r="TD173" s="26"/>
      <c r="TE173" s="26"/>
      <c r="TF173" s="26"/>
      <c r="TG173" s="26"/>
      <c r="TH173" s="26"/>
      <c r="TI173" s="26"/>
    </row>
    <row r="174" spans="1:529" s="31" customFormat="1" ht="28.5" customHeight="1" x14ac:dyDescent="0.2">
      <c r="A174" s="80" t="s">
        <v>204</v>
      </c>
      <c r="B174" s="69"/>
      <c r="C174" s="69"/>
      <c r="D174" s="30" t="s">
        <v>399</v>
      </c>
      <c r="E174" s="63">
        <f>E175</f>
        <v>5785940</v>
      </c>
      <c r="F174" s="63">
        <f t="shared" ref="F174:J174" si="67">F175</f>
        <v>5785940</v>
      </c>
      <c r="G174" s="63">
        <f t="shared" si="67"/>
        <v>4491300</v>
      </c>
      <c r="H174" s="63">
        <f t="shared" si="67"/>
        <v>51600</v>
      </c>
      <c r="I174" s="63">
        <f t="shared" si="67"/>
        <v>0</v>
      </c>
      <c r="J174" s="63">
        <f t="shared" si="67"/>
        <v>33140</v>
      </c>
      <c r="K174" s="63">
        <f t="shared" ref="K174" si="68">K175</f>
        <v>33140</v>
      </c>
      <c r="L174" s="63">
        <f t="shared" ref="L174" si="69">L175</f>
        <v>0</v>
      </c>
      <c r="M174" s="63">
        <f t="shared" ref="M174" si="70">M175</f>
        <v>0</v>
      </c>
      <c r="N174" s="63">
        <f t="shared" ref="N174" si="71">N175</f>
        <v>0</v>
      </c>
      <c r="O174" s="63">
        <f t="shared" ref="O174:P174" si="72">O175</f>
        <v>33140</v>
      </c>
      <c r="P174" s="63">
        <f t="shared" si="72"/>
        <v>5819080</v>
      </c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  <c r="IV174" s="38"/>
      <c r="IW174" s="38"/>
      <c r="IX174" s="38"/>
      <c r="IY174" s="38"/>
      <c r="IZ174" s="38"/>
      <c r="JA174" s="38"/>
      <c r="JB174" s="38"/>
      <c r="JC174" s="38"/>
      <c r="JD174" s="38"/>
      <c r="JE174" s="38"/>
      <c r="JF174" s="38"/>
      <c r="JG174" s="38"/>
      <c r="JH174" s="38"/>
      <c r="JI174" s="38"/>
      <c r="JJ174" s="38"/>
      <c r="JK174" s="38"/>
      <c r="JL174" s="38"/>
      <c r="JM174" s="38"/>
      <c r="JN174" s="38"/>
      <c r="JO174" s="38"/>
      <c r="JP174" s="38"/>
      <c r="JQ174" s="38"/>
      <c r="JR174" s="38"/>
      <c r="JS174" s="38"/>
      <c r="JT174" s="38"/>
      <c r="JU174" s="38"/>
      <c r="JV174" s="38"/>
      <c r="JW174" s="38"/>
      <c r="JX174" s="38"/>
      <c r="JY174" s="38"/>
      <c r="JZ174" s="38"/>
      <c r="KA174" s="38"/>
      <c r="KB174" s="38"/>
      <c r="KC174" s="38"/>
      <c r="KD174" s="38"/>
      <c r="KE174" s="38"/>
      <c r="KF174" s="38"/>
      <c r="KG174" s="38"/>
      <c r="KH174" s="38"/>
      <c r="KI174" s="38"/>
      <c r="KJ174" s="38"/>
      <c r="KK174" s="38"/>
      <c r="KL174" s="38"/>
      <c r="KM174" s="38"/>
      <c r="KN174" s="38"/>
      <c r="KO174" s="38"/>
      <c r="KP174" s="38"/>
      <c r="KQ174" s="38"/>
      <c r="KR174" s="38"/>
      <c r="KS174" s="38"/>
      <c r="KT174" s="38"/>
      <c r="KU174" s="38"/>
      <c r="KV174" s="38"/>
      <c r="KW174" s="38"/>
      <c r="KX174" s="38"/>
      <c r="KY174" s="38"/>
      <c r="KZ174" s="38"/>
      <c r="LA174" s="38"/>
      <c r="LB174" s="38"/>
      <c r="LC174" s="38"/>
      <c r="LD174" s="38"/>
      <c r="LE174" s="38"/>
      <c r="LF174" s="38"/>
      <c r="LG174" s="38"/>
      <c r="LH174" s="38"/>
      <c r="LI174" s="38"/>
      <c r="LJ174" s="38"/>
      <c r="LK174" s="38"/>
      <c r="LL174" s="38"/>
      <c r="LM174" s="38"/>
      <c r="LN174" s="38"/>
      <c r="LO174" s="38"/>
      <c r="LP174" s="38"/>
      <c r="LQ174" s="38"/>
      <c r="LR174" s="38"/>
      <c r="LS174" s="38"/>
      <c r="LT174" s="38"/>
      <c r="LU174" s="38"/>
      <c r="LV174" s="38"/>
      <c r="LW174" s="38"/>
      <c r="LX174" s="38"/>
      <c r="LY174" s="38"/>
      <c r="LZ174" s="38"/>
      <c r="MA174" s="38"/>
      <c r="MB174" s="38"/>
      <c r="MC174" s="38"/>
      <c r="MD174" s="38"/>
      <c r="ME174" s="38"/>
      <c r="MF174" s="38"/>
      <c r="MG174" s="38"/>
      <c r="MH174" s="38"/>
      <c r="MI174" s="38"/>
      <c r="MJ174" s="38"/>
      <c r="MK174" s="38"/>
      <c r="ML174" s="38"/>
      <c r="MM174" s="38"/>
      <c r="MN174" s="38"/>
      <c r="MO174" s="38"/>
      <c r="MP174" s="38"/>
      <c r="MQ174" s="38"/>
      <c r="MR174" s="38"/>
      <c r="MS174" s="38"/>
      <c r="MT174" s="38"/>
      <c r="MU174" s="38"/>
      <c r="MV174" s="38"/>
      <c r="MW174" s="38"/>
      <c r="MX174" s="38"/>
      <c r="MY174" s="38"/>
      <c r="MZ174" s="38"/>
      <c r="NA174" s="38"/>
      <c r="NB174" s="38"/>
      <c r="NC174" s="38"/>
      <c r="ND174" s="38"/>
      <c r="NE174" s="38"/>
      <c r="NF174" s="38"/>
      <c r="NG174" s="38"/>
      <c r="NH174" s="38"/>
      <c r="NI174" s="38"/>
      <c r="NJ174" s="38"/>
      <c r="NK174" s="38"/>
      <c r="NL174" s="38"/>
      <c r="NM174" s="38"/>
      <c r="NN174" s="38"/>
      <c r="NO174" s="38"/>
      <c r="NP174" s="38"/>
      <c r="NQ174" s="38"/>
      <c r="NR174" s="38"/>
      <c r="NS174" s="38"/>
      <c r="NT174" s="38"/>
      <c r="NU174" s="38"/>
      <c r="NV174" s="38"/>
      <c r="NW174" s="38"/>
      <c r="NX174" s="38"/>
      <c r="NY174" s="38"/>
      <c r="NZ174" s="38"/>
      <c r="OA174" s="38"/>
      <c r="OB174" s="38"/>
      <c r="OC174" s="38"/>
      <c r="OD174" s="38"/>
      <c r="OE174" s="38"/>
      <c r="OF174" s="38"/>
      <c r="OG174" s="38"/>
      <c r="OH174" s="38"/>
      <c r="OI174" s="38"/>
      <c r="OJ174" s="38"/>
      <c r="OK174" s="38"/>
      <c r="OL174" s="38"/>
      <c r="OM174" s="38"/>
      <c r="ON174" s="38"/>
      <c r="OO174" s="38"/>
      <c r="OP174" s="38"/>
      <c r="OQ174" s="38"/>
      <c r="OR174" s="38"/>
      <c r="OS174" s="38"/>
      <c r="OT174" s="38"/>
      <c r="OU174" s="38"/>
      <c r="OV174" s="38"/>
      <c r="OW174" s="38"/>
      <c r="OX174" s="38"/>
      <c r="OY174" s="38"/>
      <c r="OZ174" s="38"/>
      <c r="PA174" s="38"/>
      <c r="PB174" s="38"/>
      <c r="PC174" s="38"/>
      <c r="PD174" s="38"/>
      <c r="PE174" s="38"/>
      <c r="PF174" s="38"/>
      <c r="PG174" s="38"/>
      <c r="PH174" s="38"/>
      <c r="PI174" s="38"/>
      <c r="PJ174" s="38"/>
      <c r="PK174" s="38"/>
      <c r="PL174" s="38"/>
      <c r="PM174" s="38"/>
      <c r="PN174" s="38"/>
      <c r="PO174" s="38"/>
      <c r="PP174" s="38"/>
      <c r="PQ174" s="38"/>
      <c r="PR174" s="38"/>
      <c r="PS174" s="38"/>
      <c r="PT174" s="38"/>
      <c r="PU174" s="38"/>
      <c r="PV174" s="38"/>
      <c r="PW174" s="38"/>
      <c r="PX174" s="38"/>
      <c r="PY174" s="38"/>
      <c r="PZ174" s="38"/>
      <c r="QA174" s="38"/>
      <c r="QB174" s="38"/>
      <c r="QC174" s="38"/>
      <c r="QD174" s="38"/>
      <c r="QE174" s="38"/>
      <c r="QF174" s="38"/>
      <c r="QG174" s="38"/>
      <c r="QH174" s="38"/>
      <c r="QI174" s="38"/>
      <c r="QJ174" s="38"/>
      <c r="QK174" s="38"/>
      <c r="QL174" s="38"/>
      <c r="QM174" s="38"/>
      <c r="QN174" s="38"/>
      <c r="QO174" s="38"/>
      <c r="QP174" s="38"/>
      <c r="QQ174" s="38"/>
      <c r="QR174" s="38"/>
      <c r="QS174" s="38"/>
      <c r="QT174" s="38"/>
      <c r="QU174" s="38"/>
      <c r="QV174" s="38"/>
      <c r="QW174" s="38"/>
      <c r="QX174" s="38"/>
      <c r="QY174" s="38"/>
      <c r="QZ174" s="38"/>
      <c r="RA174" s="38"/>
      <c r="RB174" s="38"/>
      <c r="RC174" s="38"/>
      <c r="RD174" s="38"/>
      <c r="RE174" s="38"/>
      <c r="RF174" s="38"/>
      <c r="RG174" s="38"/>
      <c r="RH174" s="38"/>
      <c r="RI174" s="38"/>
      <c r="RJ174" s="38"/>
      <c r="RK174" s="38"/>
      <c r="RL174" s="38"/>
      <c r="RM174" s="38"/>
      <c r="RN174" s="38"/>
      <c r="RO174" s="38"/>
      <c r="RP174" s="38"/>
      <c r="RQ174" s="38"/>
      <c r="RR174" s="38"/>
      <c r="RS174" s="38"/>
      <c r="RT174" s="38"/>
      <c r="RU174" s="38"/>
      <c r="RV174" s="38"/>
      <c r="RW174" s="38"/>
      <c r="RX174" s="38"/>
      <c r="RY174" s="38"/>
      <c r="RZ174" s="38"/>
      <c r="SA174" s="38"/>
      <c r="SB174" s="38"/>
      <c r="SC174" s="38"/>
      <c r="SD174" s="38"/>
      <c r="SE174" s="38"/>
      <c r="SF174" s="38"/>
      <c r="SG174" s="38"/>
      <c r="SH174" s="38"/>
      <c r="SI174" s="38"/>
      <c r="SJ174" s="38"/>
      <c r="SK174" s="38"/>
      <c r="SL174" s="38"/>
      <c r="SM174" s="38"/>
      <c r="SN174" s="38"/>
      <c r="SO174" s="38"/>
      <c r="SP174" s="38"/>
      <c r="SQ174" s="38"/>
      <c r="SR174" s="38"/>
      <c r="SS174" s="38"/>
      <c r="ST174" s="38"/>
      <c r="SU174" s="38"/>
      <c r="SV174" s="38"/>
      <c r="SW174" s="38"/>
      <c r="SX174" s="38"/>
      <c r="SY174" s="38"/>
      <c r="SZ174" s="38"/>
      <c r="TA174" s="38"/>
      <c r="TB174" s="38"/>
      <c r="TC174" s="38"/>
      <c r="TD174" s="38"/>
      <c r="TE174" s="38"/>
      <c r="TF174" s="38"/>
      <c r="TG174" s="38"/>
      <c r="TH174" s="38"/>
      <c r="TI174" s="38"/>
    </row>
    <row r="175" spans="1:529" s="40" customFormat="1" ht="29.25" customHeight="1" x14ac:dyDescent="0.25">
      <c r="A175" s="81" t="s">
        <v>205</v>
      </c>
      <c r="B175" s="70"/>
      <c r="C175" s="70"/>
      <c r="D175" s="33" t="s">
        <v>399</v>
      </c>
      <c r="E175" s="65">
        <f>E177+E178+E179+E180</f>
        <v>5785940</v>
      </c>
      <c r="F175" s="65">
        <f t="shared" ref="F175:P175" si="73">F177+F178+F179+F180</f>
        <v>5785940</v>
      </c>
      <c r="G175" s="65">
        <f t="shared" si="73"/>
        <v>4491300</v>
      </c>
      <c r="H175" s="65">
        <f t="shared" si="73"/>
        <v>51600</v>
      </c>
      <c r="I175" s="65">
        <f t="shared" si="73"/>
        <v>0</v>
      </c>
      <c r="J175" s="65">
        <f t="shared" si="73"/>
        <v>33140</v>
      </c>
      <c r="K175" s="65">
        <f t="shared" si="73"/>
        <v>33140</v>
      </c>
      <c r="L175" s="65">
        <f t="shared" si="73"/>
        <v>0</v>
      </c>
      <c r="M175" s="65">
        <f t="shared" si="73"/>
        <v>0</v>
      </c>
      <c r="N175" s="65">
        <f t="shared" si="73"/>
        <v>0</v>
      </c>
      <c r="O175" s="65">
        <f t="shared" si="73"/>
        <v>33140</v>
      </c>
      <c r="P175" s="65">
        <f t="shared" si="73"/>
        <v>5819080</v>
      </c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  <c r="IW175" s="39"/>
      <c r="IX175" s="39"/>
      <c r="IY175" s="39"/>
      <c r="IZ175" s="39"/>
      <c r="JA175" s="39"/>
      <c r="JB175" s="39"/>
      <c r="JC175" s="39"/>
      <c r="JD175" s="39"/>
      <c r="JE175" s="39"/>
      <c r="JF175" s="39"/>
      <c r="JG175" s="39"/>
      <c r="JH175" s="39"/>
      <c r="JI175" s="39"/>
      <c r="JJ175" s="39"/>
      <c r="JK175" s="39"/>
      <c r="JL175" s="39"/>
      <c r="JM175" s="39"/>
      <c r="JN175" s="39"/>
      <c r="JO175" s="39"/>
      <c r="JP175" s="39"/>
      <c r="JQ175" s="39"/>
      <c r="JR175" s="39"/>
      <c r="JS175" s="39"/>
      <c r="JT175" s="39"/>
      <c r="JU175" s="39"/>
      <c r="JV175" s="39"/>
      <c r="JW175" s="39"/>
      <c r="JX175" s="39"/>
      <c r="JY175" s="39"/>
      <c r="JZ175" s="39"/>
      <c r="KA175" s="39"/>
      <c r="KB175" s="39"/>
      <c r="KC175" s="39"/>
      <c r="KD175" s="39"/>
      <c r="KE175" s="39"/>
      <c r="KF175" s="39"/>
      <c r="KG175" s="39"/>
      <c r="KH175" s="39"/>
      <c r="KI175" s="39"/>
      <c r="KJ175" s="39"/>
      <c r="KK175" s="39"/>
      <c r="KL175" s="39"/>
      <c r="KM175" s="39"/>
      <c r="KN175" s="39"/>
      <c r="KO175" s="39"/>
      <c r="KP175" s="39"/>
      <c r="KQ175" s="39"/>
      <c r="KR175" s="39"/>
      <c r="KS175" s="39"/>
      <c r="KT175" s="39"/>
      <c r="KU175" s="39"/>
      <c r="KV175" s="39"/>
      <c r="KW175" s="39"/>
      <c r="KX175" s="39"/>
      <c r="KY175" s="39"/>
      <c r="KZ175" s="39"/>
      <c r="LA175" s="39"/>
      <c r="LB175" s="39"/>
      <c r="LC175" s="39"/>
      <c r="LD175" s="39"/>
      <c r="LE175" s="39"/>
      <c r="LF175" s="39"/>
      <c r="LG175" s="39"/>
      <c r="LH175" s="39"/>
      <c r="LI175" s="39"/>
      <c r="LJ175" s="39"/>
      <c r="LK175" s="39"/>
      <c r="LL175" s="39"/>
      <c r="LM175" s="39"/>
      <c r="LN175" s="39"/>
      <c r="LO175" s="39"/>
      <c r="LP175" s="39"/>
      <c r="LQ175" s="39"/>
      <c r="LR175" s="39"/>
      <c r="LS175" s="39"/>
      <c r="LT175" s="39"/>
      <c r="LU175" s="39"/>
      <c r="LV175" s="39"/>
      <c r="LW175" s="39"/>
      <c r="LX175" s="39"/>
      <c r="LY175" s="39"/>
      <c r="LZ175" s="39"/>
      <c r="MA175" s="39"/>
      <c r="MB175" s="39"/>
      <c r="MC175" s="39"/>
      <c r="MD175" s="39"/>
      <c r="ME175" s="39"/>
      <c r="MF175" s="39"/>
      <c r="MG175" s="39"/>
      <c r="MH175" s="39"/>
      <c r="MI175" s="39"/>
      <c r="MJ175" s="39"/>
      <c r="MK175" s="39"/>
      <c r="ML175" s="39"/>
      <c r="MM175" s="39"/>
      <c r="MN175" s="39"/>
      <c r="MO175" s="39"/>
      <c r="MP175" s="39"/>
      <c r="MQ175" s="39"/>
      <c r="MR175" s="39"/>
      <c r="MS175" s="39"/>
      <c r="MT175" s="39"/>
      <c r="MU175" s="39"/>
      <c r="MV175" s="39"/>
      <c r="MW175" s="39"/>
      <c r="MX175" s="39"/>
      <c r="MY175" s="39"/>
      <c r="MZ175" s="39"/>
      <c r="NA175" s="39"/>
      <c r="NB175" s="39"/>
      <c r="NC175" s="39"/>
      <c r="ND175" s="39"/>
      <c r="NE175" s="39"/>
      <c r="NF175" s="39"/>
      <c r="NG175" s="39"/>
      <c r="NH175" s="39"/>
      <c r="NI175" s="39"/>
      <c r="NJ175" s="39"/>
      <c r="NK175" s="39"/>
      <c r="NL175" s="39"/>
      <c r="NM175" s="39"/>
      <c r="NN175" s="39"/>
      <c r="NO175" s="39"/>
      <c r="NP175" s="39"/>
      <c r="NQ175" s="39"/>
      <c r="NR175" s="39"/>
      <c r="NS175" s="39"/>
      <c r="NT175" s="39"/>
      <c r="NU175" s="39"/>
      <c r="NV175" s="39"/>
      <c r="NW175" s="39"/>
      <c r="NX175" s="39"/>
      <c r="NY175" s="39"/>
      <c r="NZ175" s="39"/>
      <c r="OA175" s="39"/>
      <c r="OB175" s="39"/>
      <c r="OC175" s="39"/>
      <c r="OD175" s="39"/>
      <c r="OE175" s="39"/>
      <c r="OF175" s="39"/>
      <c r="OG175" s="39"/>
      <c r="OH175" s="39"/>
      <c r="OI175" s="39"/>
      <c r="OJ175" s="39"/>
      <c r="OK175" s="39"/>
      <c r="OL175" s="39"/>
      <c r="OM175" s="39"/>
      <c r="ON175" s="39"/>
      <c r="OO175" s="39"/>
      <c r="OP175" s="39"/>
      <c r="OQ175" s="39"/>
      <c r="OR175" s="39"/>
      <c r="OS175" s="39"/>
      <c r="OT175" s="39"/>
      <c r="OU175" s="39"/>
      <c r="OV175" s="39"/>
      <c r="OW175" s="39"/>
      <c r="OX175" s="39"/>
      <c r="OY175" s="39"/>
      <c r="OZ175" s="39"/>
      <c r="PA175" s="39"/>
      <c r="PB175" s="39"/>
      <c r="PC175" s="39"/>
      <c r="PD175" s="39"/>
      <c r="PE175" s="39"/>
      <c r="PF175" s="39"/>
      <c r="PG175" s="39"/>
      <c r="PH175" s="39"/>
      <c r="PI175" s="39"/>
      <c r="PJ175" s="39"/>
      <c r="PK175" s="39"/>
      <c r="PL175" s="39"/>
      <c r="PM175" s="39"/>
      <c r="PN175" s="39"/>
      <c r="PO175" s="39"/>
      <c r="PP175" s="39"/>
      <c r="PQ175" s="39"/>
      <c r="PR175" s="39"/>
      <c r="PS175" s="39"/>
      <c r="PT175" s="39"/>
      <c r="PU175" s="39"/>
      <c r="PV175" s="39"/>
      <c r="PW175" s="39"/>
      <c r="PX175" s="39"/>
      <c r="PY175" s="39"/>
      <c r="PZ175" s="39"/>
      <c r="QA175" s="39"/>
      <c r="QB175" s="39"/>
      <c r="QC175" s="39"/>
      <c r="QD175" s="39"/>
      <c r="QE175" s="39"/>
      <c r="QF175" s="39"/>
      <c r="QG175" s="39"/>
      <c r="QH175" s="39"/>
      <c r="QI175" s="39"/>
      <c r="QJ175" s="39"/>
      <c r="QK175" s="39"/>
      <c r="QL175" s="39"/>
      <c r="QM175" s="39"/>
      <c r="QN175" s="39"/>
      <c r="QO175" s="39"/>
      <c r="QP175" s="39"/>
      <c r="QQ175" s="39"/>
      <c r="QR175" s="39"/>
      <c r="QS175" s="39"/>
      <c r="QT175" s="39"/>
      <c r="QU175" s="39"/>
      <c r="QV175" s="39"/>
      <c r="QW175" s="39"/>
      <c r="QX175" s="39"/>
      <c r="QY175" s="39"/>
      <c r="QZ175" s="39"/>
      <c r="RA175" s="39"/>
      <c r="RB175" s="39"/>
      <c r="RC175" s="39"/>
      <c r="RD175" s="39"/>
      <c r="RE175" s="39"/>
      <c r="RF175" s="39"/>
      <c r="RG175" s="39"/>
      <c r="RH175" s="39"/>
      <c r="RI175" s="39"/>
      <c r="RJ175" s="39"/>
      <c r="RK175" s="39"/>
      <c r="RL175" s="39"/>
      <c r="RM175" s="39"/>
      <c r="RN175" s="39"/>
      <c r="RO175" s="39"/>
      <c r="RP175" s="39"/>
      <c r="RQ175" s="39"/>
      <c r="RR175" s="39"/>
      <c r="RS175" s="39"/>
      <c r="RT175" s="39"/>
      <c r="RU175" s="39"/>
      <c r="RV175" s="39"/>
      <c r="RW175" s="39"/>
      <c r="RX175" s="39"/>
      <c r="RY175" s="39"/>
      <c r="RZ175" s="39"/>
      <c r="SA175" s="39"/>
      <c r="SB175" s="39"/>
      <c r="SC175" s="39"/>
      <c r="SD175" s="39"/>
      <c r="SE175" s="39"/>
      <c r="SF175" s="39"/>
      <c r="SG175" s="39"/>
      <c r="SH175" s="39"/>
      <c r="SI175" s="39"/>
      <c r="SJ175" s="39"/>
      <c r="SK175" s="39"/>
      <c r="SL175" s="39"/>
      <c r="SM175" s="39"/>
      <c r="SN175" s="39"/>
      <c r="SO175" s="39"/>
      <c r="SP175" s="39"/>
      <c r="SQ175" s="39"/>
      <c r="SR175" s="39"/>
      <c r="SS175" s="39"/>
      <c r="ST175" s="39"/>
      <c r="SU175" s="39"/>
      <c r="SV175" s="39"/>
      <c r="SW175" s="39"/>
      <c r="SX175" s="39"/>
      <c r="SY175" s="39"/>
      <c r="SZ175" s="39"/>
      <c r="TA175" s="39"/>
      <c r="TB175" s="39"/>
      <c r="TC175" s="39"/>
      <c r="TD175" s="39"/>
      <c r="TE175" s="39"/>
      <c r="TF175" s="39"/>
      <c r="TG175" s="39"/>
      <c r="TH175" s="39"/>
      <c r="TI175" s="39"/>
    </row>
    <row r="176" spans="1:529" s="40" customFormat="1" ht="120" hidden="1" x14ac:dyDescent="0.25">
      <c r="A176" s="81"/>
      <c r="B176" s="70"/>
      <c r="C176" s="70"/>
      <c r="D176" s="33" t="s">
        <v>507</v>
      </c>
      <c r="E176" s="65">
        <f>E181</f>
        <v>0</v>
      </c>
      <c r="F176" s="65">
        <f t="shared" ref="F176:P176" si="74">F181</f>
        <v>0</v>
      </c>
      <c r="G176" s="65">
        <f t="shared" si="74"/>
        <v>0</v>
      </c>
      <c r="H176" s="65">
        <f t="shared" si="74"/>
        <v>0</v>
      </c>
      <c r="I176" s="65">
        <f t="shared" si="74"/>
        <v>0</v>
      </c>
      <c r="J176" s="65">
        <f t="shared" si="74"/>
        <v>0</v>
      </c>
      <c r="K176" s="65">
        <f t="shared" si="74"/>
        <v>0</v>
      </c>
      <c r="L176" s="65">
        <f t="shared" si="74"/>
        <v>0</v>
      </c>
      <c r="M176" s="65">
        <f t="shared" si="74"/>
        <v>0</v>
      </c>
      <c r="N176" s="65">
        <f t="shared" si="74"/>
        <v>0</v>
      </c>
      <c r="O176" s="65">
        <f t="shared" si="74"/>
        <v>0</v>
      </c>
      <c r="P176" s="65">
        <f t="shared" si="74"/>
        <v>0</v>
      </c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  <c r="IW176" s="39"/>
      <c r="IX176" s="39"/>
      <c r="IY176" s="39"/>
      <c r="IZ176" s="39"/>
      <c r="JA176" s="39"/>
      <c r="JB176" s="39"/>
      <c r="JC176" s="39"/>
      <c r="JD176" s="39"/>
      <c r="JE176" s="39"/>
      <c r="JF176" s="39"/>
      <c r="JG176" s="39"/>
      <c r="JH176" s="39"/>
      <c r="JI176" s="39"/>
      <c r="JJ176" s="39"/>
      <c r="JK176" s="39"/>
      <c r="JL176" s="39"/>
      <c r="JM176" s="39"/>
      <c r="JN176" s="39"/>
      <c r="JO176" s="39"/>
      <c r="JP176" s="39"/>
      <c r="JQ176" s="39"/>
      <c r="JR176" s="39"/>
      <c r="JS176" s="39"/>
      <c r="JT176" s="39"/>
      <c r="JU176" s="39"/>
      <c r="JV176" s="39"/>
      <c r="JW176" s="39"/>
      <c r="JX176" s="39"/>
      <c r="JY176" s="39"/>
      <c r="JZ176" s="39"/>
      <c r="KA176" s="39"/>
      <c r="KB176" s="39"/>
      <c r="KC176" s="39"/>
      <c r="KD176" s="39"/>
      <c r="KE176" s="39"/>
      <c r="KF176" s="39"/>
      <c r="KG176" s="39"/>
      <c r="KH176" s="39"/>
      <c r="KI176" s="39"/>
      <c r="KJ176" s="39"/>
      <c r="KK176" s="39"/>
      <c r="KL176" s="39"/>
      <c r="KM176" s="39"/>
      <c r="KN176" s="39"/>
      <c r="KO176" s="39"/>
      <c r="KP176" s="39"/>
      <c r="KQ176" s="39"/>
      <c r="KR176" s="39"/>
      <c r="KS176" s="39"/>
      <c r="KT176" s="39"/>
      <c r="KU176" s="39"/>
      <c r="KV176" s="39"/>
      <c r="KW176" s="39"/>
      <c r="KX176" s="39"/>
      <c r="KY176" s="39"/>
      <c r="KZ176" s="39"/>
      <c r="LA176" s="39"/>
      <c r="LB176" s="39"/>
      <c r="LC176" s="39"/>
      <c r="LD176" s="39"/>
      <c r="LE176" s="39"/>
      <c r="LF176" s="39"/>
      <c r="LG176" s="39"/>
      <c r="LH176" s="39"/>
      <c r="LI176" s="39"/>
      <c r="LJ176" s="39"/>
      <c r="LK176" s="39"/>
      <c r="LL176" s="39"/>
      <c r="LM176" s="39"/>
      <c r="LN176" s="39"/>
      <c r="LO176" s="39"/>
      <c r="LP176" s="39"/>
      <c r="LQ176" s="39"/>
      <c r="LR176" s="39"/>
      <c r="LS176" s="39"/>
      <c r="LT176" s="39"/>
      <c r="LU176" s="39"/>
      <c r="LV176" s="39"/>
      <c r="LW176" s="39"/>
      <c r="LX176" s="39"/>
      <c r="LY176" s="39"/>
      <c r="LZ176" s="39"/>
      <c r="MA176" s="39"/>
      <c r="MB176" s="39"/>
      <c r="MC176" s="39"/>
      <c r="MD176" s="39"/>
      <c r="ME176" s="39"/>
      <c r="MF176" s="39"/>
      <c r="MG176" s="39"/>
      <c r="MH176" s="39"/>
      <c r="MI176" s="39"/>
      <c r="MJ176" s="39"/>
      <c r="MK176" s="39"/>
      <c r="ML176" s="39"/>
      <c r="MM176" s="39"/>
      <c r="MN176" s="39"/>
      <c r="MO176" s="39"/>
      <c r="MP176" s="39"/>
      <c r="MQ176" s="39"/>
      <c r="MR176" s="39"/>
      <c r="MS176" s="39"/>
      <c r="MT176" s="39"/>
      <c r="MU176" s="39"/>
      <c r="MV176" s="39"/>
      <c r="MW176" s="39"/>
      <c r="MX176" s="39"/>
      <c r="MY176" s="39"/>
      <c r="MZ176" s="39"/>
      <c r="NA176" s="39"/>
      <c r="NB176" s="39"/>
      <c r="NC176" s="39"/>
      <c r="ND176" s="39"/>
      <c r="NE176" s="39"/>
      <c r="NF176" s="39"/>
      <c r="NG176" s="39"/>
      <c r="NH176" s="39"/>
      <c r="NI176" s="39"/>
      <c r="NJ176" s="39"/>
      <c r="NK176" s="39"/>
      <c r="NL176" s="39"/>
      <c r="NM176" s="39"/>
      <c r="NN176" s="39"/>
      <c r="NO176" s="39"/>
      <c r="NP176" s="39"/>
      <c r="NQ176" s="39"/>
      <c r="NR176" s="39"/>
      <c r="NS176" s="39"/>
      <c r="NT176" s="39"/>
      <c r="NU176" s="39"/>
      <c r="NV176" s="39"/>
      <c r="NW176" s="39"/>
      <c r="NX176" s="39"/>
      <c r="NY176" s="39"/>
      <c r="NZ176" s="39"/>
      <c r="OA176" s="39"/>
      <c r="OB176" s="39"/>
      <c r="OC176" s="39"/>
      <c r="OD176" s="39"/>
      <c r="OE176" s="39"/>
      <c r="OF176" s="39"/>
      <c r="OG176" s="39"/>
      <c r="OH176" s="39"/>
      <c r="OI176" s="39"/>
      <c r="OJ176" s="39"/>
      <c r="OK176" s="39"/>
      <c r="OL176" s="39"/>
      <c r="OM176" s="39"/>
      <c r="ON176" s="39"/>
      <c r="OO176" s="39"/>
      <c r="OP176" s="39"/>
      <c r="OQ176" s="39"/>
      <c r="OR176" s="39"/>
      <c r="OS176" s="39"/>
      <c r="OT176" s="39"/>
      <c r="OU176" s="39"/>
      <c r="OV176" s="39"/>
      <c r="OW176" s="39"/>
      <c r="OX176" s="39"/>
      <c r="OY176" s="39"/>
      <c r="OZ176" s="39"/>
      <c r="PA176" s="39"/>
      <c r="PB176" s="39"/>
      <c r="PC176" s="39"/>
      <c r="PD176" s="39"/>
      <c r="PE176" s="39"/>
      <c r="PF176" s="39"/>
      <c r="PG176" s="39"/>
      <c r="PH176" s="39"/>
      <c r="PI176" s="39"/>
      <c r="PJ176" s="39"/>
      <c r="PK176" s="39"/>
      <c r="PL176" s="39"/>
      <c r="PM176" s="39"/>
      <c r="PN176" s="39"/>
      <c r="PO176" s="39"/>
      <c r="PP176" s="39"/>
      <c r="PQ176" s="39"/>
      <c r="PR176" s="39"/>
      <c r="PS176" s="39"/>
      <c r="PT176" s="39"/>
      <c r="PU176" s="39"/>
      <c r="PV176" s="39"/>
      <c r="PW176" s="39"/>
      <c r="PX176" s="39"/>
      <c r="PY176" s="39"/>
      <c r="PZ176" s="39"/>
      <c r="QA176" s="39"/>
      <c r="QB176" s="39"/>
      <c r="QC176" s="39"/>
      <c r="QD176" s="39"/>
      <c r="QE176" s="39"/>
      <c r="QF176" s="39"/>
      <c r="QG176" s="39"/>
      <c r="QH176" s="39"/>
      <c r="QI176" s="39"/>
      <c r="QJ176" s="39"/>
      <c r="QK176" s="39"/>
      <c r="QL176" s="39"/>
      <c r="QM176" s="39"/>
      <c r="QN176" s="39"/>
      <c r="QO176" s="39"/>
      <c r="QP176" s="39"/>
      <c r="QQ176" s="39"/>
      <c r="QR176" s="39"/>
      <c r="QS176" s="39"/>
      <c r="QT176" s="39"/>
      <c r="QU176" s="39"/>
      <c r="QV176" s="39"/>
      <c r="QW176" s="39"/>
      <c r="QX176" s="39"/>
      <c r="QY176" s="39"/>
      <c r="QZ176" s="39"/>
      <c r="RA176" s="39"/>
      <c r="RB176" s="39"/>
      <c r="RC176" s="39"/>
      <c r="RD176" s="39"/>
      <c r="RE176" s="39"/>
      <c r="RF176" s="39"/>
      <c r="RG176" s="39"/>
      <c r="RH176" s="39"/>
      <c r="RI176" s="39"/>
      <c r="RJ176" s="39"/>
      <c r="RK176" s="39"/>
      <c r="RL176" s="39"/>
      <c r="RM176" s="39"/>
      <c r="RN176" s="39"/>
      <c r="RO176" s="39"/>
      <c r="RP176" s="39"/>
      <c r="RQ176" s="39"/>
      <c r="RR176" s="39"/>
      <c r="RS176" s="39"/>
      <c r="RT176" s="39"/>
      <c r="RU176" s="39"/>
      <c r="RV176" s="39"/>
      <c r="RW176" s="39"/>
      <c r="RX176" s="39"/>
      <c r="RY176" s="39"/>
      <c r="RZ176" s="39"/>
      <c r="SA176" s="39"/>
      <c r="SB176" s="39"/>
      <c r="SC176" s="39"/>
      <c r="SD176" s="39"/>
      <c r="SE176" s="39"/>
      <c r="SF176" s="39"/>
      <c r="SG176" s="39"/>
      <c r="SH176" s="39"/>
      <c r="SI176" s="39"/>
      <c r="SJ176" s="39"/>
      <c r="SK176" s="39"/>
      <c r="SL176" s="39"/>
      <c r="SM176" s="39"/>
      <c r="SN176" s="39"/>
      <c r="SO176" s="39"/>
      <c r="SP176" s="39"/>
      <c r="SQ176" s="39"/>
      <c r="SR176" s="39"/>
      <c r="SS176" s="39"/>
      <c r="ST176" s="39"/>
      <c r="SU176" s="39"/>
      <c r="SV176" s="39"/>
      <c r="SW176" s="39"/>
      <c r="SX176" s="39"/>
      <c r="SY176" s="39"/>
      <c r="SZ176" s="39"/>
      <c r="TA176" s="39"/>
      <c r="TB176" s="39"/>
      <c r="TC176" s="39"/>
      <c r="TD176" s="39"/>
      <c r="TE176" s="39"/>
      <c r="TF176" s="39"/>
      <c r="TG176" s="39"/>
      <c r="TH176" s="39"/>
      <c r="TI176" s="39"/>
    </row>
    <row r="177" spans="1:529" s="23" customFormat="1" ht="42.75" customHeight="1" x14ac:dyDescent="0.25">
      <c r="A177" s="43" t="s">
        <v>206</v>
      </c>
      <c r="B177" s="44" t="str">
        <f>'дод 9'!A15</f>
        <v>0160</v>
      </c>
      <c r="C177" s="44" t="str">
        <f>'дод 9'!B15</f>
        <v>0111</v>
      </c>
      <c r="D177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177" s="66">
        <f>F177+I177</f>
        <v>5689700</v>
      </c>
      <c r="F177" s="66">
        <v>5689700</v>
      </c>
      <c r="G177" s="66">
        <v>4491300</v>
      </c>
      <c r="H177" s="66">
        <v>51600</v>
      </c>
      <c r="I177" s="66"/>
      <c r="J177" s="66">
        <f>L177+O177</f>
        <v>12000</v>
      </c>
      <c r="K177" s="66">
        <v>12000</v>
      </c>
      <c r="L177" s="66"/>
      <c r="M177" s="66"/>
      <c r="N177" s="66"/>
      <c r="O177" s="66">
        <v>12000</v>
      </c>
      <c r="P177" s="66">
        <f>E177+J177</f>
        <v>5701700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</row>
    <row r="178" spans="1:529" s="23" customFormat="1" ht="60" x14ac:dyDescent="0.25">
      <c r="A178" s="43" t="s">
        <v>367</v>
      </c>
      <c r="B178" s="44">
        <v>3111</v>
      </c>
      <c r="C178" s="44">
        <v>1040</v>
      </c>
      <c r="D178" s="22" t="str">
        <f>'дод 9'!C89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78" s="66">
        <f>F178+I178</f>
        <v>0</v>
      </c>
      <c r="F178" s="66"/>
      <c r="G178" s="66"/>
      <c r="H178" s="66"/>
      <c r="I178" s="66"/>
      <c r="J178" s="66">
        <f t="shared" ref="J178:J181" si="75">L178+O178</f>
        <v>21140</v>
      </c>
      <c r="K178" s="66">
        <v>21140</v>
      </c>
      <c r="L178" s="66"/>
      <c r="M178" s="66"/>
      <c r="N178" s="66"/>
      <c r="O178" s="66">
        <v>21140</v>
      </c>
      <c r="P178" s="66">
        <f>E178+J178</f>
        <v>21140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  <c r="LB178" s="26"/>
      <c r="LC178" s="26"/>
      <c r="LD178" s="26"/>
      <c r="LE178" s="26"/>
      <c r="LF178" s="26"/>
      <c r="LG178" s="26"/>
      <c r="LH178" s="26"/>
      <c r="LI178" s="26"/>
      <c r="LJ178" s="26"/>
      <c r="LK178" s="26"/>
      <c r="LL178" s="26"/>
      <c r="LM178" s="26"/>
      <c r="LN178" s="26"/>
      <c r="LO178" s="26"/>
      <c r="LP178" s="26"/>
      <c r="LQ178" s="26"/>
      <c r="LR178" s="26"/>
      <c r="LS178" s="26"/>
      <c r="LT178" s="26"/>
      <c r="LU178" s="26"/>
      <c r="LV178" s="26"/>
      <c r="LW178" s="26"/>
      <c r="LX178" s="26"/>
      <c r="LY178" s="26"/>
      <c r="LZ178" s="26"/>
      <c r="MA178" s="26"/>
      <c r="MB178" s="26"/>
      <c r="MC178" s="26"/>
      <c r="MD178" s="26"/>
      <c r="ME178" s="26"/>
      <c r="MF178" s="26"/>
      <c r="MG178" s="26"/>
      <c r="MH178" s="26"/>
      <c r="MI178" s="26"/>
      <c r="MJ178" s="26"/>
      <c r="MK178" s="26"/>
      <c r="ML178" s="26"/>
      <c r="MM178" s="26"/>
      <c r="MN178" s="26"/>
      <c r="MO178" s="26"/>
      <c r="MP178" s="26"/>
      <c r="MQ178" s="26"/>
      <c r="MR178" s="26"/>
      <c r="MS178" s="26"/>
      <c r="MT178" s="26"/>
      <c r="MU178" s="26"/>
      <c r="MV178" s="26"/>
      <c r="MW178" s="26"/>
      <c r="MX178" s="26"/>
      <c r="MY178" s="26"/>
      <c r="MZ178" s="26"/>
      <c r="NA178" s="26"/>
      <c r="NB178" s="26"/>
      <c r="NC178" s="26"/>
      <c r="ND178" s="26"/>
      <c r="NE178" s="26"/>
      <c r="NF178" s="26"/>
      <c r="NG178" s="26"/>
      <c r="NH178" s="26"/>
      <c r="NI178" s="26"/>
      <c r="NJ178" s="26"/>
      <c r="NK178" s="26"/>
      <c r="NL178" s="26"/>
      <c r="NM178" s="26"/>
      <c r="NN178" s="26"/>
      <c r="NO178" s="26"/>
      <c r="NP178" s="26"/>
      <c r="NQ178" s="26"/>
      <c r="NR178" s="26"/>
      <c r="NS178" s="26"/>
      <c r="NT178" s="26"/>
      <c r="NU178" s="26"/>
      <c r="NV178" s="26"/>
      <c r="NW178" s="26"/>
      <c r="NX178" s="26"/>
      <c r="NY178" s="26"/>
      <c r="NZ178" s="26"/>
      <c r="OA178" s="26"/>
      <c r="OB178" s="26"/>
      <c r="OC178" s="26"/>
      <c r="OD178" s="26"/>
      <c r="OE178" s="26"/>
      <c r="OF178" s="26"/>
      <c r="OG178" s="26"/>
      <c r="OH178" s="26"/>
      <c r="OI178" s="26"/>
      <c r="OJ178" s="26"/>
      <c r="OK178" s="26"/>
      <c r="OL178" s="26"/>
      <c r="OM178" s="26"/>
      <c r="ON178" s="26"/>
      <c r="OO178" s="26"/>
      <c r="OP178" s="26"/>
      <c r="OQ178" s="26"/>
      <c r="OR178" s="26"/>
      <c r="OS178" s="26"/>
      <c r="OT178" s="26"/>
      <c r="OU178" s="26"/>
      <c r="OV178" s="26"/>
      <c r="OW178" s="26"/>
      <c r="OX178" s="26"/>
      <c r="OY178" s="26"/>
      <c r="OZ178" s="26"/>
      <c r="PA178" s="26"/>
      <c r="PB178" s="26"/>
      <c r="PC178" s="26"/>
      <c r="PD178" s="26"/>
      <c r="PE178" s="26"/>
      <c r="PF178" s="26"/>
      <c r="PG178" s="26"/>
      <c r="PH178" s="26"/>
      <c r="PI178" s="26"/>
      <c r="PJ178" s="26"/>
      <c r="PK178" s="26"/>
      <c r="PL178" s="26"/>
      <c r="PM178" s="26"/>
      <c r="PN178" s="26"/>
      <c r="PO178" s="26"/>
      <c r="PP178" s="26"/>
      <c r="PQ178" s="26"/>
      <c r="PR178" s="26"/>
      <c r="PS178" s="26"/>
      <c r="PT178" s="26"/>
      <c r="PU178" s="26"/>
      <c r="PV178" s="26"/>
      <c r="PW178" s="26"/>
      <c r="PX178" s="26"/>
      <c r="PY178" s="26"/>
      <c r="PZ178" s="26"/>
      <c r="QA178" s="26"/>
      <c r="QB178" s="26"/>
      <c r="QC178" s="26"/>
      <c r="QD178" s="26"/>
      <c r="QE178" s="26"/>
      <c r="QF178" s="26"/>
      <c r="QG178" s="26"/>
      <c r="QH178" s="26"/>
      <c r="QI178" s="26"/>
      <c r="QJ178" s="26"/>
      <c r="QK178" s="26"/>
      <c r="QL178" s="26"/>
      <c r="QM178" s="26"/>
      <c r="QN178" s="26"/>
      <c r="QO178" s="26"/>
      <c r="QP178" s="26"/>
      <c r="QQ178" s="26"/>
      <c r="QR178" s="26"/>
      <c r="QS178" s="26"/>
      <c r="QT178" s="26"/>
      <c r="QU178" s="26"/>
      <c r="QV178" s="26"/>
      <c r="QW178" s="26"/>
      <c r="QX178" s="26"/>
      <c r="QY178" s="26"/>
      <c r="QZ178" s="26"/>
      <c r="RA178" s="26"/>
      <c r="RB178" s="26"/>
      <c r="RC178" s="26"/>
      <c r="RD178" s="26"/>
      <c r="RE178" s="26"/>
      <c r="RF178" s="26"/>
      <c r="RG178" s="26"/>
      <c r="RH178" s="26"/>
      <c r="RI178" s="26"/>
      <c r="RJ178" s="26"/>
      <c r="RK178" s="26"/>
      <c r="RL178" s="26"/>
      <c r="RM178" s="26"/>
      <c r="RN178" s="26"/>
      <c r="RO178" s="26"/>
      <c r="RP178" s="26"/>
      <c r="RQ178" s="26"/>
      <c r="RR178" s="26"/>
      <c r="RS178" s="26"/>
      <c r="RT178" s="26"/>
      <c r="RU178" s="26"/>
      <c r="RV178" s="26"/>
      <c r="RW178" s="26"/>
      <c r="RX178" s="26"/>
      <c r="RY178" s="26"/>
      <c r="RZ178" s="26"/>
      <c r="SA178" s="26"/>
      <c r="SB178" s="26"/>
      <c r="SC178" s="26"/>
      <c r="SD178" s="26"/>
      <c r="SE178" s="26"/>
      <c r="SF178" s="26"/>
      <c r="SG178" s="26"/>
      <c r="SH178" s="26"/>
      <c r="SI178" s="26"/>
      <c r="SJ178" s="26"/>
      <c r="SK178" s="26"/>
      <c r="SL178" s="26"/>
      <c r="SM178" s="26"/>
      <c r="SN178" s="26"/>
      <c r="SO178" s="26"/>
      <c r="SP178" s="26"/>
      <c r="SQ178" s="26"/>
      <c r="SR178" s="26"/>
      <c r="SS178" s="26"/>
      <c r="ST178" s="26"/>
      <c r="SU178" s="26"/>
      <c r="SV178" s="26"/>
      <c r="SW178" s="26"/>
      <c r="SX178" s="26"/>
      <c r="SY178" s="26"/>
      <c r="SZ178" s="26"/>
      <c r="TA178" s="26"/>
      <c r="TB178" s="26"/>
      <c r="TC178" s="26"/>
      <c r="TD178" s="26"/>
      <c r="TE178" s="26"/>
      <c r="TF178" s="26"/>
      <c r="TG178" s="26"/>
      <c r="TH178" s="26"/>
      <c r="TI178" s="26"/>
    </row>
    <row r="179" spans="1:529" s="23" customFormat="1" ht="36.75" customHeight="1" x14ac:dyDescent="0.25">
      <c r="A179" s="43" t="s">
        <v>207</v>
      </c>
      <c r="B179" s="44" t="str">
        <f>'дод 9'!A90</f>
        <v>3112</v>
      </c>
      <c r="C179" s="44" t="str">
        <f>'дод 9'!B90</f>
        <v>1040</v>
      </c>
      <c r="D179" s="24" t="str">
        <f>'дод 9'!C90</f>
        <v>Заходи державної політики з питань дітей та їх соціального захисту</v>
      </c>
      <c r="E179" s="66">
        <f>F179+I179</f>
        <v>96240</v>
      </c>
      <c r="F179" s="66">
        <v>96240</v>
      </c>
      <c r="G179" s="66"/>
      <c r="H179" s="66"/>
      <c r="I179" s="66"/>
      <c r="J179" s="66">
        <f t="shared" si="75"/>
        <v>0</v>
      </c>
      <c r="K179" s="66"/>
      <c r="L179" s="66"/>
      <c r="M179" s="66"/>
      <c r="N179" s="66"/>
      <c r="O179" s="66"/>
      <c r="P179" s="66">
        <f>E179+J179</f>
        <v>96240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</row>
    <row r="180" spans="1:529" s="23" customFormat="1" ht="75" hidden="1" x14ac:dyDescent="0.25">
      <c r="A180" s="43" t="s">
        <v>498</v>
      </c>
      <c r="B180" s="44">
        <v>6083</v>
      </c>
      <c r="C180" s="43" t="s">
        <v>73</v>
      </c>
      <c r="D180" s="144" t="s">
        <v>499</v>
      </c>
      <c r="E180" s="66">
        <f>F180+I180</f>
        <v>0</v>
      </c>
      <c r="F180" s="66"/>
      <c r="G180" s="66"/>
      <c r="H180" s="66"/>
      <c r="I180" s="66"/>
      <c r="J180" s="66">
        <f t="shared" si="75"/>
        <v>0</v>
      </c>
      <c r="K180" s="66"/>
      <c r="L180" s="66"/>
      <c r="M180" s="66"/>
      <c r="N180" s="66"/>
      <c r="O180" s="66"/>
      <c r="P180" s="66">
        <f>E180+J180</f>
        <v>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</row>
    <row r="181" spans="1:529" s="27" customFormat="1" ht="120" hidden="1" x14ac:dyDescent="0.25">
      <c r="A181" s="116"/>
      <c r="B181" s="117"/>
      <c r="C181" s="116"/>
      <c r="D181" s="154" t="s">
        <v>507</v>
      </c>
      <c r="E181" s="66">
        <f>F181+I181</f>
        <v>0</v>
      </c>
      <c r="F181" s="115"/>
      <c r="G181" s="115"/>
      <c r="H181" s="115"/>
      <c r="I181" s="115"/>
      <c r="J181" s="66">
        <f t="shared" si="75"/>
        <v>0</v>
      </c>
      <c r="K181" s="115"/>
      <c r="L181" s="115"/>
      <c r="M181" s="115"/>
      <c r="N181" s="115"/>
      <c r="O181" s="115"/>
      <c r="P181" s="66">
        <f>E181+J181</f>
        <v>0</v>
      </c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  <c r="IM181" s="36"/>
      <c r="IN181" s="36"/>
      <c r="IO181" s="36"/>
      <c r="IP181" s="36"/>
      <c r="IQ181" s="36"/>
      <c r="IR181" s="36"/>
      <c r="IS181" s="36"/>
      <c r="IT181" s="36"/>
      <c r="IU181" s="36"/>
      <c r="IV181" s="36"/>
      <c r="IW181" s="36"/>
      <c r="IX181" s="36"/>
      <c r="IY181" s="36"/>
      <c r="IZ181" s="36"/>
      <c r="JA181" s="36"/>
      <c r="JB181" s="36"/>
      <c r="JC181" s="36"/>
      <c r="JD181" s="36"/>
      <c r="JE181" s="36"/>
      <c r="JF181" s="36"/>
      <c r="JG181" s="36"/>
      <c r="JH181" s="36"/>
      <c r="JI181" s="36"/>
      <c r="JJ181" s="36"/>
      <c r="JK181" s="36"/>
      <c r="JL181" s="36"/>
      <c r="JM181" s="36"/>
      <c r="JN181" s="36"/>
      <c r="JO181" s="36"/>
      <c r="JP181" s="36"/>
      <c r="JQ181" s="36"/>
      <c r="JR181" s="36"/>
      <c r="JS181" s="36"/>
      <c r="JT181" s="36"/>
      <c r="JU181" s="36"/>
      <c r="JV181" s="36"/>
      <c r="JW181" s="36"/>
      <c r="JX181" s="36"/>
      <c r="JY181" s="36"/>
      <c r="JZ181" s="36"/>
      <c r="KA181" s="36"/>
      <c r="KB181" s="36"/>
      <c r="KC181" s="36"/>
      <c r="KD181" s="36"/>
      <c r="KE181" s="36"/>
      <c r="KF181" s="36"/>
      <c r="KG181" s="36"/>
      <c r="KH181" s="36"/>
      <c r="KI181" s="36"/>
      <c r="KJ181" s="36"/>
      <c r="KK181" s="36"/>
      <c r="KL181" s="36"/>
      <c r="KM181" s="36"/>
      <c r="KN181" s="36"/>
      <c r="KO181" s="36"/>
      <c r="KP181" s="36"/>
      <c r="KQ181" s="36"/>
      <c r="KR181" s="36"/>
      <c r="KS181" s="36"/>
      <c r="KT181" s="36"/>
      <c r="KU181" s="36"/>
      <c r="KV181" s="36"/>
      <c r="KW181" s="36"/>
      <c r="KX181" s="36"/>
      <c r="KY181" s="36"/>
      <c r="KZ181" s="36"/>
      <c r="LA181" s="36"/>
      <c r="LB181" s="36"/>
      <c r="LC181" s="36"/>
      <c r="LD181" s="36"/>
      <c r="LE181" s="36"/>
      <c r="LF181" s="36"/>
      <c r="LG181" s="36"/>
      <c r="LH181" s="36"/>
      <c r="LI181" s="36"/>
      <c r="LJ181" s="36"/>
      <c r="LK181" s="36"/>
      <c r="LL181" s="36"/>
      <c r="LM181" s="36"/>
      <c r="LN181" s="36"/>
      <c r="LO181" s="36"/>
      <c r="LP181" s="36"/>
      <c r="LQ181" s="36"/>
      <c r="LR181" s="36"/>
      <c r="LS181" s="36"/>
      <c r="LT181" s="36"/>
      <c r="LU181" s="36"/>
      <c r="LV181" s="36"/>
      <c r="LW181" s="36"/>
      <c r="LX181" s="36"/>
      <c r="LY181" s="36"/>
      <c r="LZ181" s="36"/>
      <c r="MA181" s="36"/>
      <c r="MB181" s="36"/>
      <c r="MC181" s="36"/>
      <c r="MD181" s="36"/>
      <c r="ME181" s="36"/>
      <c r="MF181" s="36"/>
      <c r="MG181" s="36"/>
      <c r="MH181" s="36"/>
      <c r="MI181" s="36"/>
      <c r="MJ181" s="36"/>
      <c r="MK181" s="36"/>
      <c r="ML181" s="36"/>
      <c r="MM181" s="36"/>
      <c r="MN181" s="36"/>
      <c r="MO181" s="36"/>
      <c r="MP181" s="36"/>
      <c r="MQ181" s="36"/>
      <c r="MR181" s="36"/>
      <c r="MS181" s="36"/>
      <c r="MT181" s="36"/>
      <c r="MU181" s="36"/>
      <c r="MV181" s="36"/>
      <c r="MW181" s="36"/>
      <c r="MX181" s="36"/>
      <c r="MY181" s="36"/>
      <c r="MZ181" s="36"/>
      <c r="NA181" s="36"/>
      <c r="NB181" s="36"/>
      <c r="NC181" s="36"/>
      <c r="ND181" s="36"/>
      <c r="NE181" s="36"/>
      <c r="NF181" s="36"/>
      <c r="NG181" s="36"/>
      <c r="NH181" s="36"/>
      <c r="NI181" s="36"/>
      <c r="NJ181" s="36"/>
      <c r="NK181" s="36"/>
      <c r="NL181" s="36"/>
      <c r="NM181" s="36"/>
      <c r="NN181" s="36"/>
      <c r="NO181" s="36"/>
      <c r="NP181" s="36"/>
      <c r="NQ181" s="36"/>
      <c r="NR181" s="36"/>
      <c r="NS181" s="36"/>
      <c r="NT181" s="36"/>
      <c r="NU181" s="36"/>
      <c r="NV181" s="36"/>
      <c r="NW181" s="36"/>
      <c r="NX181" s="36"/>
      <c r="NY181" s="36"/>
      <c r="NZ181" s="36"/>
      <c r="OA181" s="36"/>
      <c r="OB181" s="36"/>
      <c r="OC181" s="36"/>
      <c r="OD181" s="36"/>
      <c r="OE181" s="36"/>
      <c r="OF181" s="36"/>
      <c r="OG181" s="36"/>
      <c r="OH181" s="36"/>
      <c r="OI181" s="36"/>
      <c r="OJ181" s="36"/>
      <c r="OK181" s="36"/>
      <c r="OL181" s="36"/>
      <c r="OM181" s="36"/>
      <c r="ON181" s="36"/>
      <c r="OO181" s="36"/>
      <c r="OP181" s="36"/>
      <c r="OQ181" s="36"/>
      <c r="OR181" s="36"/>
      <c r="OS181" s="36"/>
      <c r="OT181" s="36"/>
      <c r="OU181" s="36"/>
      <c r="OV181" s="36"/>
      <c r="OW181" s="36"/>
      <c r="OX181" s="36"/>
      <c r="OY181" s="36"/>
      <c r="OZ181" s="36"/>
      <c r="PA181" s="36"/>
      <c r="PB181" s="36"/>
      <c r="PC181" s="36"/>
      <c r="PD181" s="36"/>
      <c r="PE181" s="36"/>
      <c r="PF181" s="36"/>
      <c r="PG181" s="36"/>
      <c r="PH181" s="36"/>
      <c r="PI181" s="36"/>
      <c r="PJ181" s="36"/>
      <c r="PK181" s="36"/>
      <c r="PL181" s="36"/>
      <c r="PM181" s="36"/>
      <c r="PN181" s="36"/>
      <c r="PO181" s="36"/>
      <c r="PP181" s="36"/>
      <c r="PQ181" s="36"/>
      <c r="PR181" s="36"/>
      <c r="PS181" s="36"/>
      <c r="PT181" s="36"/>
      <c r="PU181" s="36"/>
      <c r="PV181" s="36"/>
      <c r="PW181" s="36"/>
      <c r="PX181" s="36"/>
      <c r="PY181" s="36"/>
      <c r="PZ181" s="36"/>
      <c r="QA181" s="36"/>
      <c r="QB181" s="36"/>
      <c r="QC181" s="36"/>
      <c r="QD181" s="36"/>
      <c r="QE181" s="36"/>
      <c r="QF181" s="36"/>
      <c r="QG181" s="36"/>
      <c r="QH181" s="36"/>
      <c r="QI181" s="36"/>
      <c r="QJ181" s="36"/>
      <c r="QK181" s="36"/>
      <c r="QL181" s="36"/>
      <c r="QM181" s="36"/>
      <c r="QN181" s="36"/>
      <c r="QO181" s="36"/>
      <c r="QP181" s="36"/>
      <c r="QQ181" s="36"/>
      <c r="QR181" s="36"/>
      <c r="QS181" s="36"/>
      <c r="QT181" s="36"/>
      <c r="QU181" s="36"/>
      <c r="QV181" s="36"/>
      <c r="QW181" s="36"/>
      <c r="QX181" s="36"/>
      <c r="QY181" s="36"/>
      <c r="QZ181" s="36"/>
      <c r="RA181" s="36"/>
      <c r="RB181" s="36"/>
      <c r="RC181" s="36"/>
      <c r="RD181" s="36"/>
      <c r="RE181" s="36"/>
      <c r="RF181" s="36"/>
      <c r="RG181" s="36"/>
      <c r="RH181" s="36"/>
      <c r="RI181" s="36"/>
      <c r="RJ181" s="36"/>
      <c r="RK181" s="36"/>
      <c r="RL181" s="36"/>
      <c r="RM181" s="36"/>
      <c r="RN181" s="36"/>
      <c r="RO181" s="36"/>
      <c r="RP181" s="36"/>
      <c r="RQ181" s="36"/>
      <c r="RR181" s="36"/>
      <c r="RS181" s="36"/>
      <c r="RT181" s="36"/>
      <c r="RU181" s="36"/>
      <c r="RV181" s="36"/>
      <c r="RW181" s="36"/>
      <c r="RX181" s="36"/>
      <c r="RY181" s="36"/>
      <c r="RZ181" s="36"/>
      <c r="SA181" s="36"/>
      <c r="SB181" s="36"/>
      <c r="SC181" s="36"/>
      <c r="SD181" s="36"/>
      <c r="SE181" s="36"/>
      <c r="SF181" s="36"/>
      <c r="SG181" s="36"/>
      <c r="SH181" s="36"/>
      <c r="SI181" s="36"/>
      <c r="SJ181" s="36"/>
      <c r="SK181" s="36"/>
      <c r="SL181" s="36"/>
      <c r="SM181" s="36"/>
      <c r="SN181" s="36"/>
      <c r="SO181" s="36"/>
      <c r="SP181" s="36"/>
      <c r="SQ181" s="36"/>
      <c r="SR181" s="36"/>
      <c r="SS181" s="36"/>
      <c r="ST181" s="36"/>
      <c r="SU181" s="36"/>
      <c r="SV181" s="36"/>
      <c r="SW181" s="36"/>
      <c r="SX181" s="36"/>
      <c r="SY181" s="36"/>
      <c r="SZ181" s="36"/>
      <c r="TA181" s="36"/>
      <c r="TB181" s="36"/>
      <c r="TC181" s="36"/>
      <c r="TD181" s="36"/>
      <c r="TE181" s="36"/>
      <c r="TF181" s="36"/>
      <c r="TG181" s="36"/>
      <c r="TH181" s="36"/>
      <c r="TI181" s="36"/>
    </row>
    <row r="182" spans="1:529" s="31" customFormat="1" ht="22.5" customHeight="1" x14ac:dyDescent="0.2">
      <c r="A182" s="147" t="s">
        <v>29</v>
      </c>
      <c r="B182" s="71"/>
      <c r="C182" s="71"/>
      <c r="D182" s="30" t="s">
        <v>369</v>
      </c>
      <c r="E182" s="63">
        <f>E183</f>
        <v>80910800</v>
      </c>
      <c r="F182" s="63">
        <f t="shared" ref="F182:J182" si="76">F183</f>
        <v>80910800</v>
      </c>
      <c r="G182" s="63">
        <f t="shared" si="76"/>
        <v>62366800</v>
      </c>
      <c r="H182" s="63">
        <f t="shared" si="76"/>
        <v>1914400</v>
      </c>
      <c r="I182" s="63">
        <f t="shared" si="76"/>
        <v>0</v>
      </c>
      <c r="J182" s="63">
        <f t="shared" si="76"/>
        <v>5468100</v>
      </c>
      <c r="K182" s="63">
        <f t="shared" ref="K182" si="77">K183</f>
        <v>2708000</v>
      </c>
      <c r="L182" s="63">
        <f t="shared" ref="L182" si="78">L183</f>
        <v>2756970</v>
      </c>
      <c r="M182" s="63">
        <f t="shared" ref="M182" si="79">M183</f>
        <v>2239004</v>
      </c>
      <c r="N182" s="63">
        <f t="shared" ref="N182" si="80">N183</f>
        <v>3300</v>
      </c>
      <c r="O182" s="63">
        <f t="shared" ref="O182:P182" si="81">O183</f>
        <v>2711130</v>
      </c>
      <c r="P182" s="63">
        <f t="shared" si="81"/>
        <v>86378900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  <c r="IV182" s="38"/>
      <c r="IW182" s="38"/>
      <c r="IX182" s="38"/>
      <c r="IY182" s="38"/>
      <c r="IZ182" s="38"/>
      <c r="JA182" s="38"/>
      <c r="JB182" s="38"/>
      <c r="JC182" s="38"/>
      <c r="JD182" s="38"/>
      <c r="JE182" s="38"/>
      <c r="JF182" s="38"/>
      <c r="JG182" s="38"/>
      <c r="JH182" s="38"/>
      <c r="JI182" s="38"/>
      <c r="JJ182" s="38"/>
      <c r="JK182" s="38"/>
      <c r="JL182" s="38"/>
      <c r="JM182" s="38"/>
      <c r="JN182" s="38"/>
      <c r="JO182" s="38"/>
      <c r="JP182" s="38"/>
      <c r="JQ182" s="38"/>
      <c r="JR182" s="38"/>
      <c r="JS182" s="38"/>
      <c r="JT182" s="38"/>
      <c r="JU182" s="38"/>
      <c r="JV182" s="38"/>
      <c r="JW182" s="38"/>
      <c r="JX182" s="38"/>
      <c r="JY182" s="38"/>
      <c r="JZ182" s="38"/>
      <c r="KA182" s="38"/>
      <c r="KB182" s="38"/>
      <c r="KC182" s="38"/>
      <c r="KD182" s="38"/>
      <c r="KE182" s="38"/>
      <c r="KF182" s="38"/>
      <c r="KG182" s="38"/>
      <c r="KH182" s="38"/>
      <c r="KI182" s="38"/>
      <c r="KJ182" s="38"/>
      <c r="KK182" s="38"/>
      <c r="KL182" s="38"/>
      <c r="KM182" s="38"/>
      <c r="KN182" s="38"/>
      <c r="KO182" s="38"/>
      <c r="KP182" s="38"/>
      <c r="KQ182" s="38"/>
      <c r="KR182" s="38"/>
      <c r="KS182" s="38"/>
      <c r="KT182" s="38"/>
      <c r="KU182" s="38"/>
      <c r="KV182" s="38"/>
      <c r="KW182" s="38"/>
      <c r="KX182" s="38"/>
      <c r="KY182" s="38"/>
      <c r="KZ182" s="38"/>
      <c r="LA182" s="38"/>
      <c r="LB182" s="38"/>
      <c r="LC182" s="38"/>
      <c r="LD182" s="38"/>
      <c r="LE182" s="38"/>
      <c r="LF182" s="38"/>
      <c r="LG182" s="38"/>
      <c r="LH182" s="38"/>
      <c r="LI182" s="38"/>
      <c r="LJ182" s="38"/>
      <c r="LK182" s="38"/>
      <c r="LL182" s="38"/>
      <c r="LM182" s="38"/>
      <c r="LN182" s="38"/>
      <c r="LO182" s="38"/>
      <c r="LP182" s="38"/>
      <c r="LQ182" s="38"/>
      <c r="LR182" s="38"/>
      <c r="LS182" s="38"/>
      <c r="LT182" s="38"/>
      <c r="LU182" s="38"/>
      <c r="LV182" s="38"/>
      <c r="LW182" s="38"/>
      <c r="LX182" s="38"/>
      <c r="LY182" s="38"/>
      <c r="LZ182" s="38"/>
      <c r="MA182" s="38"/>
      <c r="MB182" s="38"/>
      <c r="MC182" s="38"/>
      <c r="MD182" s="38"/>
      <c r="ME182" s="38"/>
      <c r="MF182" s="38"/>
      <c r="MG182" s="38"/>
      <c r="MH182" s="38"/>
      <c r="MI182" s="38"/>
      <c r="MJ182" s="38"/>
      <c r="MK182" s="38"/>
      <c r="ML182" s="38"/>
      <c r="MM182" s="38"/>
      <c r="MN182" s="38"/>
      <c r="MO182" s="38"/>
      <c r="MP182" s="38"/>
      <c r="MQ182" s="38"/>
      <c r="MR182" s="38"/>
      <c r="MS182" s="38"/>
      <c r="MT182" s="38"/>
      <c r="MU182" s="38"/>
      <c r="MV182" s="38"/>
      <c r="MW182" s="38"/>
      <c r="MX182" s="38"/>
      <c r="MY182" s="38"/>
      <c r="MZ182" s="38"/>
      <c r="NA182" s="38"/>
      <c r="NB182" s="38"/>
      <c r="NC182" s="38"/>
      <c r="ND182" s="38"/>
      <c r="NE182" s="38"/>
      <c r="NF182" s="38"/>
      <c r="NG182" s="38"/>
      <c r="NH182" s="38"/>
      <c r="NI182" s="38"/>
      <c r="NJ182" s="38"/>
      <c r="NK182" s="38"/>
      <c r="NL182" s="38"/>
      <c r="NM182" s="38"/>
      <c r="NN182" s="38"/>
      <c r="NO182" s="38"/>
      <c r="NP182" s="38"/>
      <c r="NQ182" s="38"/>
      <c r="NR182" s="38"/>
      <c r="NS182" s="38"/>
      <c r="NT182" s="38"/>
      <c r="NU182" s="38"/>
      <c r="NV182" s="38"/>
      <c r="NW182" s="38"/>
      <c r="NX182" s="38"/>
      <c r="NY182" s="38"/>
      <c r="NZ182" s="38"/>
      <c r="OA182" s="38"/>
      <c r="OB182" s="38"/>
      <c r="OC182" s="38"/>
      <c r="OD182" s="38"/>
      <c r="OE182" s="38"/>
      <c r="OF182" s="38"/>
      <c r="OG182" s="38"/>
      <c r="OH182" s="38"/>
      <c r="OI182" s="38"/>
      <c r="OJ182" s="38"/>
      <c r="OK182" s="38"/>
      <c r="OL182" s="38"/>
      <c r="OM182" s="38"/>
      <c r="ON182" s="38"/>
      <c r="OO182" s="38"/>
      <c r="OP182" s="38"/>
      <c r="OQ182" s="38"/>
      <c r="OR182" s="38"/>
      <c r="OS182" s="38"/>
      <c r="OT182" s="38"/>
      <c r="OU182" s="38"/>
      <c r="OV182" s="38"/>
      <c r="OW182" s="38"/>
      <c r="OX182" s="38"/>
      <c r="OY182" s="38"/>
      <c r="OZ182" s="38"/>
      <c r="PA182" s="38"/>
      <c r="PB182" s="38"/>
      <c r="PC182" s="38"/>
      <c r="PD182" s="38"/>
      <c r="PE182" s="38"/>
      <c r="PF182" s="38"/>
      <c r="PG182" s="38"/>
      <c r="PH182" s="38"/>
      <c r="PI182" s="38"/>
      <c r="PJ182" s="38"/>
      <c r="PK182" s="38"/>
      <c r="PL182" s="38"/>
      <c r="PM182" s="38"/>
      <c r="PN182" s="38"/>
      <c r="PO182" s="38"/>
      <c r="PP182" s="38"/>
      <c r="PQ182" s="38"/>
      <c r="PR182" s="38"/>
      <c r="PS182" s="38"/>
      <c r="PT182" s="38"/>
      <c r="PU182" s="38"/>
      <c r="PV182" s="38"/>
      <c r="PW182" s="38"/>
      <c r="PX182" s="38"/>
      <c r="PY182" s="38"/>
      <c r="PZ182" s="38"/>
      <c r="QA182" s="38"/>
      <c r="QB182" s="38"/>
      <c r="QC182" s="38"/>
      <c r="QD182" s="38"/>
      <c r="QE182" s="38"/>
      <c r="QF182" s="38"/>
      <c r="QG182" s="38"/>
      <c r="QH182" s="38"/>
      <c r="QI182" s="38"/>
      <c r="QJ182" s="38"/>
      <c r="QK182" s="38"/>
      <c r="QL182" s="38"/>
      <c r="QM182" s="38"/>
      <c r="QN182" s="38"/>
      <c r="QO182" s="38"/>
      <c r="QP182" s="38"/>
      <c r="QQ182" s="38"/>
      <c r="QR182" s="38"/>
      <c r="QS182" s="38"/>
      <c r="QT182" s="38"/>
      <c r="QU182" s="38"/>
      <c r="QV182" s="38"/>
      <c r="QW182" s="38"/>
      <c r="QX182" s="38"/>
      <c r="QY182" s="38"/>
      <c r="QZ182" s="38"/>
      <c r="RA182" s="38"/>
      <c r="RB182" s="38"/>
      <c r="RC182" s="38"/>
      <c r="RD182" s="38"/>
      <c r="RE182" s="38"/>
      <c r="RF182" s="38"/>
      <c r="RG182" s="38"/>
      <c r="RH182" s="38"/>
      <c r="RI182" s="38"/>
      <c r="RJ182" s="38"/>
      <c r="RK182" s="38"/>
      <c r="RL182" s="38"/>
      <c r="RM182" s="38"/>
      <c r="RN182" s="38"/>
      <c r="RO182" s="38"/>
      <c r="RP182" s="38"/>
      <c r="RQ182" s="38"/>
      <c r="RR182" s="38"/>
      <c r="RS182" s="38"/>
      <c r="RT182" s="38"/>
      <c r="RU182" s="38"/>
      <c r="RV182" s="38"/>
      <c r="RW182" s="38"/>
      <c r="RX182" s="38"/>
      <c r="RY182" s="38"/>
      <c r="RZ182" s="38"/>
      <c r="SA182" s="38"/>
      <c r="SB182" s="38"/>
      <c r="SC182" s="38"/>
      <c r="SD182" s="38"/>
      <c r="SE182" s="38"/>
      <c r="SF182" s="38"/>
      <c r="SG182" s="38"/>
      <c r="SH182" s="38"/>
      <c r="SI182" s="38"/>
      <c r="SJ182" s="38"/>
      <c r="SK182" s="38"/>
      <c r="SL182" s="38"/>
      <c r="SM182" s="38"/>
      <c r="SN182" s="38"/>
      <c r="SO182" s="38"/>
      <c r="SP182" s="38"/>
      <c r="SQ182" s="38"/>
      <c r="SR182" s="38"/>
      <c r="SS182" s="38"/>
      <c r="ST182" s="38"/>
      <c r="SU182" s="38"/>
      <c r="SV182" s="38"/>
      <c r="SW182" s="38"/>
      <c r="SX182" s="38"/>
      <c r="SY182" s="38"/>
      <c r="SZ182" s="38"/>
      <c r="TA182" s="38"/>
      <c r="TB182" s="38"/>
      <c r="TC182" s="38"/>
      <c r="TD182" s="38"/>
      <c r="TE182" s="38"/>
      <c r="TF182" s="38"/>
      <c r="TG182" s="38"/>
      <c r="TH182" s="38"/>
      <c r="TI182" s="38"/>
    </row>
    <row r="183" spans="1:529" s="40" customFormat="1" ht="21.75" customHeight="1" x14ac:dyDescent="0.25">
      <c r="A183" s="73" t="s">
        <v>208</v>
      </c>
      <c r="B183" s="72"/>
      <c r="C183" s="72"/>
      <c r="D183" s="33" t="s">
        <v>369</v>
      </c>
      <c r="E183" s="65">
        <f t="shared" ref="E183:I183" si="82">E184+E185+E186+E188+E189++E191+E187+E190+E192</f>
        <v>80910800</v>
      </c>
      <c r="F183" s="65">
        <f t="shared" si="82"/>
        <v>80910800</v>
      </c>
      <c r="G183" s="65">
        <f t="shared" si="82"/>
        <v>62366800</v>
      </c>
      <c r="H183" s="65">
        <f t="shared" si="82"/>
        <v>1914400</v>
      </c>
      <c r="I183" s="65">
        <f t="shared" si="82"/>
        <v>0</v>
      </c>
      <c r="J183" s="65">
        <f>J184+J185+J186+J188+J189++J191+J187+J190+J192</f>
        <v>5468100</v>
      </c>
      <c r="K183" s="65">
        <f t="shared" ref="K183:P183" si="83">K184+K185+K186+K188+K189++K191+K187+K190+K192</f>
        <v>2708000</v>
      </c>
      <c r="L183" s="65">
        <f t="shared" si="83"/>
        <v>2756970</v>
      </c>
      <c r="M183" s="65">
        <f t="shared" si="83"/>
        <v>2239004</v>
      </c>
      <c r="N183" s="65">
        <f t="shared" si="83"/>
        <v>3300</v>
      </c>
      <c r="O183" s="65">
        <f t="shared" si="83"/>
        <v>2711130</v>
      </c>
      <c r="P183" s="65">
        <f t="shared" si="83"/>
        <v>86378900</v>
      </c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  <c r="IV183" s="39"/>
      <c r="IW183" s="39"/>
      <c r="IX183" s="39"/>
      <c r="IY183" s="39"/>
      <c r="IZ183" s="39"/>
      <c r="JA183" s="39"/>
      <c r="JB183" s="39"/>
      <c r="JC183" s="39"/>
      <c r="JD183" s="39"/>
      <c r="JE183" s="39"/>
      <c r="JF183" s="39"/>
      <c r="JG183" s="39"/>
      <c r="JH183" s="39"/>
      <c r="JI183" s="39"/>
      <c r="JJ183" s="39"/>
      <c r="JK183" s="39"/>
      <c r="JL183" s="39"/>
      <c r="JM183" s="39"/>
      <c r="JN183" s="39"/>
      <c r="JO183" s="39"/>
      <c r="JP183" s="39"/>
      <c r="JQ183" s="39"/>
      <c r="JR183" s="39"/>
      <c r="JS183" s="39"/>
      <c r="JT183" s="39"/>
      <c r="JU183" s="39"/>
      <c r="JV183" s="39"/>
      <c r="JW183" s="39"/>
      <c r="JX183" s="39"/>
      <c r="JY183" s="39"/>
      <c r="JZ183" s="39"/>
      <c r="KA183" s="39"/>
      <c r="KB183" s="39"/>
      <c r="KC183" s="39"/>
      <c r="KD183" s="39"/>
      <c r="KE183" s="39"/>
      <c r="KF183" s="39"/>
      <c r="KG183" s="39"/>
      <c r="KH183" s="39"/>
      <c r="KI183" s="39"/>
      <c r="KJ183" s="39"/>
      <c r="KK183" s="39"/>
      <c r="KL183" s="39"/>
      <c r="KM183" s="39"/>
      <c r="KN183" s="39"/>
      <c r="KO183" s="39"/>
      <c r="KP183" s="39"/>
      <c r="KQ183" s="39"/>
      <c r="KR183" s="39"/>
      <c r="KS183" s="39"/>
      <c r="KT183" s="39"/>
      <c r="KU183" s="39"/>
      <c r="KV183" s="39"/>
      <c r="KW183" s="39"/>
      <c r="KX183" s="39"/>
      <c r="KY183" s="39"/>
      <c r="KZ183" s="39"/>
      <c r="LA183" s="39"/>
      <c r="LB183" s="39"/>
      <c r="LC183" s="39"/>
      <c r="LD183" s="39"/>
      <c r="LE183" s="39"/>
      <c r="LF183" s="39"/>
      <c r="LG183" s="39"/>
      <c r="LH183" s="39"/>
      <c r="LI183" s="39"/>
      <c r="LJ183" s="39"/>
      <c r="LK183" s="39"/>
      <c r="LL183" s="39"/>
      <c r="LM183" s="39"/>
      <c r="LN183" s="39"/>
      <c r="LO183" s="39"/>
      <c r="LP183" s="39"/>
      <c r="LQ183" s="39"/>
      <c r="LR183" s="39"/>
      <c r="LS183" s="39"/>
      <c r="LT183" s="39"/>
      <c r="LU183" s="39"/>
      <c r="LV183" s="39"/>
      <c r="LW183" s="39"/>
      <c r="LX183" s="39"/>
      <c r="LY183" s="39"/>
      <c r="LZ183" s="39"/>
      <c r="MA183" s="39"/>
      <c r="MB183" s="39"/>
      <c r="MC183" s="39"/>
      <c r="MD183" s="39"/>
      <c r="ME183" s="39"/>
      <c r="MF183" s="39"/>
      <c r="MG183" s="39"/>
      <c r="MH183" s="39"/>
      <c r="MI183" s="39"/>
      <c r="MJ183" s="39"/>
      <c r="MK183" s="39"/>
      <c r="ML183" s="39"/>
      <c r="MM183" s="39"/>
      <c r="MN183" s="39"/>
      <c r="MO183" s="39"/>
      <c r="MP183" s="39"/>
      <c r="MQ183" s="39"/>
      <c r="MR183" s="39"/>
      <c r="MS183" s="39"/>
      <c r="MT183" s="39"/>
      <c r="MU183" s="39"/>
      <c r="MV183" s="39"/>
      <c r="MW183" s="39"/>
      <c r="MX183" s="39"/>
      <c r="MY183" s="39"/>
      <c r="MZ183" s="39"/>
      <c r="NA183" s="39"/>
      <c r="NB183" s="39"/>
      <c r="NC183" s="39"/>
      <c r="ND183" s="39"/>
      <c r="NE183" s="39"/>
      <c r="NF183" s="39"/>
      <c r="NG183" s="39"/>
      <c r="NH183" s="39"/>
      <c r="NI183" s="39"/>
      <c r="NJ183" s="39"/>
      <c r="NK183" s="39"/>
      <c r="NL183" s="39"/>
      <c r="NM183" s="39"/>
      <c r="NN183" s="39"/>
      <c r="NO183" s="39"/>
      <c r="NP183" s="39"/>
      <c r="NQ183" s="39"/>
      <c r="NR183" s="39"/>
      <c r="NS183" s="39"/>
      <c r="NT183" s="39"/>
      <c r="NU183" s="39"/>
      <c r="NV183" s="39"/>
      <c r="NW183" s="39"/>
      <c r="NX183" s="39"/>
      <c r="NY183" s="39"/>
      <c r="NZ183" s="39"/>
      <c r="OA183" s="39"/>
      <c r="OB183" s="39"/>
      <c r="OC183" s="39"/>
      <c r="OD183" s="39"/>
      <c r="OE183" s="39"/>
      <c r="OF183" s="39"/>
      <c r="OG183" s="39"/>
      <c r="OH183" s="39"/>
      <c r="OI183" s="39"/>
      <c r="OJ183" s="39"/>
      <c r="OK183" s="39"/>
      <c r="OL183" s="39"/>
      <c r="OM183" s="39"/>
      <c r="ON183" s="39"/>
      <c r="OO183" s="39"/>
      <c r="OP183" s="39"/>
      <c r="OQ183" s="39"/>
      <c r="OR183" s="39"/>
      <c r="OS183" s="39"/>
      <c r="OT183" s="39"/>
      <c r="OU183" s="39"/>
      <c r="OV183" s="39"/>
      <c r="OW183" s="39"/>
      <c r="OX183" s="39"/>
      <c r="OY183" s="39"/>
      <c r="OZ183" s="39"/>
      <c r="PA183" s="39"/>
      <c r="PB183" s="39"/>
      <c r="PC183" s="39"/>
      <c r="PD183" s="39"/>
      <c r="PE183" s="39"/>
      <c r="PF183" s="39"/>
      <c r="PG183" s="39"/>
      <c r="PH183" s="39"/>
      <c r="PI183" s="39"/>
      <c r="PJ183" s="39"/>
      <c r="PK183" s="39"/>
      <c r="PL183" s="39"/>
      <c r="PM183" s="39"/>
      <c r="PN183" s="39"/>
      <c r="PO183" s="39"/>
      <c r="PP183" s="39"/>
      <c r="PQ183" s="39"/>
      <c r="PR183" s="39"/>
      <c r="PS183" s="39"/>
      <c r="PT183" s="39"/>
      <c r="PU183" s="39"/>
      <c r="PV183" s="39"/>
      <c r="PW183" s="39"/>
      <c r="PX183" s="39"/>
      <c r="PY183" s="39"/>
      <c r="PZ183" s="39"/>
      <c r="QA183" s="39"/>
      <c r="QB183" s="39"/>
      <c r="QC183" s="39"/>
      <c r="QD183" s="39"/>
      <c r="QE183" s="39"/>
      <c r="QF183" s="39"/>
      <c r="QG183" s="39"/>
      <c r="QH183" s="39"/>
      <c r="QI183" s="39"/>
      <c r="QJ183" s="39"/>
      <c r="QK183" s="39"/>
      <c r="QL183" s="39"/>
      <c r="QM183" s="39"/>
      <c r="QN183" s="39"/>
      <c r="QO183" s="39"/>
      <c r="QP183" s="39"/>
      <c r="QQ183" s="39"/>
      <c r="QR183" s="39"/>
      <c r="QS183" s="39"/>
      <c r="QT183" s="39"/>
      <c r="QU183" s="39"/>
      <c r="QV183" s="39"/>
      <c r="QW183" s="39"/>
      <c r="QX183" s="39"/>
      <c r="QY183" s="39"/>
      <c r="QZ183" s="39"/>
      <c r="RA183" s="39"/>
      <c r="RB183" s="39"/>
      <c r="RC183" s="39"/>
      <c r="RD183" s="39"/>
      <c r="RE183" s="39"/>
      <c r="RF183" s="39"/>
      <c r="RG183" s="39"/>
      <c r="RH183" s="39"/>
      <c r="RI183" s="39"/>
      <c r="RJ183" s="39"/>
      <c r="RK183" s="39"/>
      <c r="RL183" s="39"/>
      <c r="RM183" s="39"/>
      <c r="RN183" s="39"/>
      <c r="RO183" s="39"/>
      <c r="RP183" s="39"/>
      <c r="RQ183" s="39"/>
      <c r="RR183" s="39"/>
      <c r="RS183" s="39"/>
      <c r="RT183" s="39"/>
      <c r="RU183" s="39"/>
      <c r="RV183" s="39"/>
      <c r="RW183" s="39"/>
      <c r="RX183" s="39"/>
      <c r="RY183" s="39"/>
      <c r="RZ183" s="39"/>
      <c r="SA183" s="39"/>
      <c r="SB183" s="39"/>
      <c r="SC183" s="39"/>
      <c r="SD183" s="39"/>
      <c r="SE183" s="39"/>
      <c r="SF183" s="39"/>
      <c r="SG183" s="39"/>
      <c r="SH183" s="39"/>
      <c r="SI183" s="39"/>
      <c r="SJ183" s="39"/>
      <c r="SK183" s="39"/>
      <c r="SL183" s="39"/>
      <c r="SM183" s="39"/>
      <c r="SN183" s="39"/>
      <c r="SO183" s="39"/>
      <c r="SP183" s="39"/>
      <c r="SQ183" s="39"/>
      <c r="SR183" s="39"/>
      <c r="SS183" s="39"/>
      <c r="ST183" s="39"/>
      <c r="SU183" s="39"/>
      <c r="SV183" s="39"/>
      <c r="SW183" s="39"/>
      <c r="SX183" s="39"/>
      <c r="SY183" s="39"/>
      <c r="SZ183" s="39"/>
      <c r="TA183" s="39"/>
      <c r="TB183" s="39"/>
      <c r="TC183" s="39"/>
      <c r="TD183" s="39"/>
      <c r="TE183" s="39"/>
      <c r="TF183" s="39"/>
      <c r="TG183" s="39"/>
      <c r="TH183" s="39"/>
      <c r="TI183" s="39"/>
    </row>
    <row r="184" spans="1:529" s="23" customFormat="1" ht="48" customHeight="1" x14ac:dyDescent="0.25">
      <c r="A184" s="43" t="s">
        <v>149</v>
      </c>
      <c r="B184" s="44" t="str">
        <f>'дод 9'!A15</f>
        <v>0160</v>
      </c>
      <c r="C184" s="44" t="str">
        <f>'дод 9'!B15</f>
        <v>0111</v>
      </c>
      <c r="D184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184" s="66">
        <f t="shared" ref="E184:E192" si="84">F184+I184</f>
        <v>2163700</v>
      </c>
      <c r="F184" s="66">
        <f>2113700+50000</f>
        <v>2163700</v>
      </c>
      <c r="G184" s="66">
        <f>1654500+41000</f>
        <v>1695500</v>
      </c>
      <c r="H184" s="66">
        <v>18000</v>
      </c>
      <c r="I184" s="66"/>
      <c r="J184" s="66">
        <f>L184+O184</f>
        <v>0</v>
      </c>
      <c r="K184" s="66"/>
      <c r="L184" s="66"/>
      <c r="M184" s="66"/>
      <c r="N184" s="66"/>
      <c r="O184" s="66"/>
      <c r="P184" s="66">
        <f t="shared" ref="P184:P192" si="85">E184+J184</f>
        <v>2163700</v>
      </c>
      <c r="Q184" s="26"/>
      <c r="R184" s="137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  <c r="LB184" s="26"/>
      <c r="LC184" s="26"/>
      <c r="LD184" s="26"/>
      <c r="LE184" s="26"/>
      <c r="LF184" s="26"/>
      <c r="LG184" s="26"/>
      <c r="LH184" s="26"/>
      <c r="LI184" s="26"/>
      <c r="LJ184" s="26"/>
      <c r="LK184" s="26"/>
      <c r="LL184" s="26"/>
      <c r="LM184" s="26"/>
      <c r="LN184" s="26"/>
      <c r="LO184" s="26"/>
      <c r="LP184" s="26"/>
      <c r="LQ184" s="26"/>
      <c r="LR184" s="26"/>
      <c r="LS184" s="26"/>
      <c r="LT184" s="26"/>
      <c r="LU184" s="26"/>
      <c r="LV184" s="26"/>
      <c r="LW184" s="26"/>
      <c r="LX184" s="26"/>
      <c r="LY184" s="26"/>
      <c r="LZ184" s="26"/>
      <c r="MA184" s="26"/>
      <c r="MB184" s="26"/>
      <c r="MC184" s="26"/>
      <c r="MD184" s="26"/>
      <c r="ME184" s="26"/>
      <c r="MF184" s="26"/>
      <c r="MG184" s="26"/>
      <c r="MH184" s="26"/>
      <c r="MI184" s="26"/>
      <c r="MJ184" s="26"/>
      <c r="MK184" s="26"/>
      <c r="ML184" s="26"/>
      <c r="MM184" s="26"/>
      <c r="MN184" s="26"/>
      <c r="MO184" s="26"/>
      <c r="MP184" s="26"/>
      <c r="MQ184" s="26"/>
      <c r="MR184" s="26"/>
      <c r="MS184" s="26"/>
      <c r="MT184" s="26"/>
      <c r="MU184" s="26"/>
      <c r="MV184" s="26"/>
      <c r="MW184" s="26"/>
      <c r="MX184" s="26"/>
      <c r="MY184" s="26"/>
      <c r="MZ184" s="26"/>
      <c r="NA184" s="26"/>
      <c r="NB184" s="26"/>
      <c r="NC184" s="26"/>
      <c r="ND184" s="26"/>
      <c r="NE184" s="26"/>
      <c r="NF184" s="26"/>
      <c r="NG184" s="26"/>
      <c r="NH184" s="26"/>
      <c r="NI184" s="26"/>
      <c r="NJ184" s="26"/>
      <c r="NK184" s="26"/>
      <c r="NL184" s="26"/>
      <c r="NM184" s="26"/>
      <c r="NN184" s="26"/>
      <c r="NO184" s="26"/>
      <c r="NP184" s="26"/>
      <c r="NQ184" s="26"/>
      <c r="NR184" s="26"/>
      <c r="NS184" s="26"/>
      <c r="NT184" s="26"/>
      <c r="NU184" s="26"/>
      <c r="NV184" s="26"/>
      <c r="NW184" s="26"/>
      <c r="NX184" s="26"/>
      <c r="NY184" s="26"/>
      <c r="NZ184" s="26"/>
      <c r="OA184" s="26"/>
      <c r="OB184" s="26"/>
      <c r="OC184" s="26"/>
      <c r="OD184" s="26"/>
      <c r="OE184" s="26"/>
      <c r="OF184" s="26"/>
      <c r="OG184" s="26"/>
      <c r="OH184" s="26"/>
      <c r="OI184" s="26"/>
      <c r="OJ184" s="26"/>
      <c r="OK184" s="26"/>
      <c r="OL184" s="26"/>
      <c r="OM184" s="26"/>
      <c r="ON184" s="26"/>
      <c r="OO184" s="26"/>
      <c r="OP184" s="26"/>
      <c r="OQ184" s="26"/>
      <c r="OR184" s="26"/>
      <c r="OS184" s="26"/>
      <c r="OT184" s="26"/>
      <c r="OU184" s="26"/>
      <c r="OV184" s="26"/>
      <c r="OW184" s="26"/>
      <c r="OX184" s="26"/>
      <c r="OY184" s="26"/>
      <c r="OZ184" s="26"/>
      <c r="PA184" s="26"/>
      <c r="PB184" s="26"/>
      <c r="PC184" s="26"/>
      <c r="PD184" s="26"/>
      <c r="PE184" s="26"/>
      <c r="PF184" s="26"/>
      <c r="PG184" s="26"/>
      <c r="PH184" s="26"/>
      <c r="PI184" s="2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26"/>
      <c r="QS184" s="2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26"/>
      <c r="SC184" s="2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</row>
    <row r="185" spans="1:529" s="23" customFormat="1" ht="22.5" customHeight="1" x14ac:dyDescent="0.25">
      <c r="A185" s="43" t="s">
        <v>239</v>
      </c>
      <c r="B185" s="44" t="str">
        <f>'дод 9'!A42</f>
        <v>1100</v>
      </c>
      <c r="C185" s="44" t="str">
        <f>'дод 9'!B42</f>
        <v>0960</v>
      </c>
      <c r="D185" s="24" t="str">
        <f>'дод 9'!C42</f>
        <v>Надання спеціальної освіти мистецькими школами</v>
      </c>
      <c r="E185" s="66">
        <f t="shared" si="84"/>
        <v>50652500</v>
      </c>
      <c r="F185" s="66">
        <v>50652500</v>
      </c>
      <c r="G185" s="66">
        <v>40594000</v>
      </c>
      <c r="H185" s="66">
        <v>612300</v>
      </c>
      <c r="I185" s="66"/>
      <c r="J185" s="66">
        <f t="shared" ref="J185:J192" si="86">L185+O185</f>
        <v>2729100</v>
      </c>
      <c r="K185" s="66"/>
      <c r="L185" s="66">
        <v>2725970</v>
      </c>
      <c r="M185" s="66">
        <v>2226904</v>
      </c>
      <c r="N185" s="66"/>
      <c r="O185" s="66">
        <v>3130</v>
      </c>
      <c r="P185" s="66">
        <f t="shared" si="85"/>
        <v>53381600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  <c r="LB185" s="26"/>
      <c r="LC185" s="26"/>
      <c r="LD185" s="26"/>
      <c r="LE185" s="26"/>
      <c r="LF185" s="26"/>
      <c r="LG185" s="26"/>
      <c r="LH185" s="26"/>
      <c r="LI185" s="26"/>
      <c r="LJ185" s="26"/>
      <c r="LK185" s="26"/>
      <c r="LL185" s="26"/>
      <c r="LM185" s="26"/>
      <c r="LN185" s="26"/>
      <c r="LO185" s="26"/>
      <c r="LP185" s="26"/>
      <c r="LQ185" s="26"/>
      <c r="LR185" s="26"/>
      <c r="LS185" s="26"/>
      <c r="LT185" s="26"/>
      <c r="LU185" s="26"/>
      <c r="LV185" s="26"/>
      <c r="LW185" s="26"/>
      <c r="LX185" s="26"/>
      <c r="LY185" s="26"/>
      <c r="LZ185" s="26"/>
      <c r="MA185" s="26"/>
      <c r="MB185" s="26"/>
      <c r="MC185" s="26"/>
      <c r="MD185" s="26"/>
      <c r="ME185" s="26"/>
      <c r="MF185" s="26"/>
      <c r="MG185" s="26"/>
      <c r="MH185" s="26"/>
      <c r="MI185" s="26"/>
      <c r="MJ185" s="26"/>
      <c r="MK185" s="26"/>
      <c r="ML185" s="26"/>
      <c r="MM185" s="26"/>
      <c r="MN185" s="26"/>
      <c r="MO185" s="26"/>
      <c r="MP185" s="26"/>
      <c r="MQ185" s="26"/>
      <c r="MR185" s="26"/>
      <c r="MS185" s="26"/>
      <c r="MT185" s="26"/>
      <c r="MU185" s="26"/>
      <c r="MV185" s="26"/>
      <c r="MW185" s="26"/>
      <c r="MX185" s="26"/>
      <c r="MY185" s="26"/>
      <c r="MZ185" s="26"/>
      <c r="NA185" s="26"/>
      <c r="NB185" s="26"/>
      <c r="NC185" s="26"/>
      <c r="ND185" s="26"/>
      <c r="NE185" s="26"/>
      <c r="NF185" s="26"/>
      <c r="NG185" s="26"/>
      <c r="NH185" s="26"/>
      <c r="NI185" s="26"/>
      <c r="NJ185" s="26"/>
      <c r="NK185" s="26"/>
      <c r="NL185" s="26"/>
      <c r="NM185" s="26"/>
      <c r="NN185" s="26"/>
      <c r="NO185" s="26"/>
      <c r="NP185" s="26"/>
      <c r="NQ185" s="26"/>
      <c r="NR185" s="26"/>
      <c r="NS185" s="26"/>
      <c r="NT185" s="26"/>
      <c r="NU185" s="26"/>
      <c r="NV185" s="26"/>
      <c r="NW185" s="26"/>
      <c r="NX185" s="26"/>
      <c r="NY185" s="26"/>
      <c r="NZ185" s="26"/>
      <c r="OA185" s="26"/>
      <c r="OB185" s="26"/>
      <c r="OC185" s="26"/>
      <c r="OD185" s="26"/>
      <c r="OE185" s="26"/>
      <c r="OF185" s="26"/>
      <c r="OG185" s="26"/>
      <c r="OH185" s="26"/>
      <c r="OI185" s="26"/>
      <c r="OJ185" s="26"/>
      <c r="OK185" s="26"/>
      <c r="OL185" s="26"/>
      <c r="OM185" s="26"/>
      <c r="ON185" s="26"/>
      <c r="OO185" s="26"/>
      <c r="OP185" s="26"/>
      <c r="OQ185" s="26"/>
      <c r="OR185" s="26"/>
      <c r="OS185" s="26"/>
      <c r="OT185" s="26"/>
      <c r="OU185" s="26"/>
      <c r="OV185" s="26"/>
      <c r="OW185" s="26"/>
      <c r="OX185" s="26"/>
      <c r="OY185" s="26"/>
      <c r="OZ185" s="26"/>
      <c r="PA185" s="26"/>
      <c r="PB185" s="26"/>
      <c r="PC185" s="26"/>
      <c r="PD185" s="26"/>
      <c r="PE185" s="26"/>
      <c r="PF185" s="26"/>
      <c r="PG185" s="26"/>
      <c r="PH185" s="26"/>
      <c r="PI185" s="26"/>
      <c r="PJ185" s="26"/>
      <c r="PK185" s="26"/>
      <c r="PL185" s="26"/>
      <c r="PM185" s="26"/>
      <c r="PN185" s="26"/>
      <c r="PO185" s="26"/>
      <c r="PP185" s="26"/>
      <c r="PQ185" s="26"/>
      <c r="PR185" s="26"/>
      <c r="PS185" s="26"/>
      <c r="PT185" s="26"/>
      <c r="PU185" s="26"/>
      <c r="PV185" s="26"/>
      <c r="PW185" s="26"/>
      <c r="PX185" s="26"/>
      <c r="PY185" s="26"/>
      <c r="PZ185" s="26"/>
      <c r="QA185" s="26"/>
      <c r="QB185" s="26"/>
      <c r="QC185" s="26"/>
      <c r="QD185" s="26"/>
      <c r="QE185" s="26"/>
      <c r="QF185" s="26"/>
      <c r="QG185" s="26"/>
      <c r="QH185" s="26"/>
      <c r="QI185" s="26"/>
      <c r="QJ185" s="26"/>
      <c r="QK185" s="26"/>
      <c r="QL185" s="26"/>
      <c r="QM185" s="26"/>
      <c r="QN185" s="26"/>
      <c r="QO185" s="26"/>
      <c r="QP185" s="26"/>
      <c r="QQ185" s="26"/>
      <c r="QR185" s="26"/>
      <c r="QS185" s="26"/>
      <c r="QT185" s="26"/>
      <c r="QU185" s="26"/>
      <c r="QV185" s="26"/>
      <c r="QW185" s="26"/>
      <c r="QX185" s="26"/>
      <c r="QY185" s="26"/>
      <c r="QZ185" s="26"/>
      <c r="RA185" s="26"/>
      <c r="RB185" s="26"/>
      <c r="RC185" s="26"/>
      <c r="RD185" s="26"/>
      <c r="RE185" s="26"/>
      <c r="RF185" s="26"/>
      <c r="RG185" s="26"/>
      <c r="RH185" s="26"/>
      <c r="RI185" s="26"/>
      <c r="RJ185" s="26"/>
      <c r="RK185" s="26"/>
      <c r="RL185" s="26"/>
      <c r="RM185" s="26"/>
      <c r="RN185" s="26"/>
      <c r="RO185" s="26"/>
      <c r="RP185" s="26"/>
      <c r="RQ185" s="26"/>
      <c r="RR185" s="26"/>
      <c r="RS185" s="26"/>
      <c r="RT185" s="26"/>
      <c r="RU185" s="26"/>
      <c r="RV185" s="26"/>
      <c r="RW185" s="26"/>
      <c r="RX185" s="26"/>
      <c r="RY185" s="26"/>
      <c r="RZ185" s="26"/>
      <c r="SA185" s="26"/>
      <c r="SB185" s="26"/>
      <c r="SC185" s="26"/>
      <c r="SD185" s="26"/>
      <c r="SE185" s="26"/>
      <c r="SF185" s="26"/>
      <c r="SG185" s="26"/>
      <c r="SH185" s="26"/>
      <c r="SI185" s="26"/>
      <c r="SJ185" s="26"/>
      <c r="SK185" s="26"/>
      <c r="SL185" s="26"/>
      <c r="SM185" s="26"/>
      <c r="SN185" s="26"/>
      <c r="SO185" s="26"/>
      <c r="SP185" s="26"/>
      <c r="SQ185" s="26"/>
      <c r="SR185" s="26"/>
      <c r="SS185" s="26"/>
      <c r="ST185" s="26"/>
      <c r="SU185" s="26"/>
      <c r="SV185" s="26"/>
      <c r="SW185" s="26"/>
      <c r="SX185" s="26"/>
      <c r="SY185" s="26"/>
      <c r="SZ185" s="26"/>
      <c r="TA185" s="26"/>
      <c r="TB185" s="26"/>
      <c r="TC185" s="26"/>
      <c r="TD185" s="26"/>
      <c r="TE185" s="26"/>
      <c r="TF185" s="26"/>
      <c r="TG185" s="26"/>
      <c r="TH185" s="26"/>
      <c r="TI185" s="26"/>
    </row>
    <row r="186" spans="1:529" s="23" customFormat="1" ht="21" customHeight="1" x14ac:dyDescent="0.25">
      <c r="A186" s="43" t="s">
        <v>209</v>
      </c>
      <c r="B186" s="44" t="str">
        <f>'дод 9'!A112</f>
        <v>4030</v>
      </c>
      <c r="C186" s="44" t="str">
        <f>'дод 9'!B112</f>
        <v>0824</v>
      </c>
      <c r="D186" s="24" t="str">
        <f>'дод 9'!C112</f>
        <v>Забезпечення діяльності бібліотек</v>
      </c>
      <c r="E186" s="66">
        <f t="shared" si="84"/>
        <v>22627900</v>
      </c>
      <c r="F186" s="66">
        <v>22627900</v>
      </c>
      <c r="G186" s="66">
        <v>16852700</v>
      </c>
      <c r="H186" s="66">
        <v>1133500</v>
      </c>
      <c r="I186" s="66"/>
      <c r="J186" s="66">
        <f t="shared" si="86"/>
        <v>220000</v>
      </c>
      <c r="K186" s="66">
        <v>195000</v>
      </c>
      <c r="L186" s="66">
        <v>25000</v>
      </c>
      <c r="M186" s="66">
        <v>12100</v>
      </c>
      <c r="N186" s="66"/>
      <c r="O186" s="66">
        <v>195000</v>
      </c>
      <c r="P186" s="66">
        <f t="shared" si="85"/>
        <v>22847900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  <c r="JK186" s="26"/>
      <c r="JL186" s="26"/>
      <c r="JM186" s="26"/>
      <c r="JN186" s="26"/>
      <c r="JO186" s="26"/>
      <c r="JP186" s="26"/>
      <c r="JQ186" s="26"/>
      <c r="JR186" s="26"/>
      <c r="JS186" s="26"/>
      <c r="JT186" s="26"/>
      <c r="JU186" s="26"/>
      <c r="JV186" s="26"/>
      <c r="JW186" s="26"/>
      <c r="JX186" s="26"/>
      <c r="JY186" s="26"/>
      <c r="JZ186" s="26"/>
      <c r="KA186" s="26"/>
      <c r="KB186" s="26"/>
      <c r="KC186" s="26"/>
      <c r="KD186" s="26"/>
      <c r="KE186" s="26"/>
      <c r="KF186" s="26"/>
      <c r="KG186" s="26"/>
      <c r="KH186" s="26"/>
      <c r="KI186" s="26"/>
      <c r="KJ186" s="26"/>
      <c r="KK186" s="26"/>
      <c r="KL186" s="26"/>
      <c r="KM186" s="26"/>
      <c r="KN186" s="26"/>
      <c r="KO186" s="26"/>
      <c r="KP186" s="26"/>
      <c r="KQ186" s="26"/>
      <c r="KR186" s="26"/>
      <c r="KS186" s="26"/>
      <c r="KT186" s="26"/>
      <c r="KU186" s="26"/>
      <c r="KV186" s="26"/>
      <c r="KW186" s="26"/>
      <c r="KX186" s="26"/>
      <c r="KY186" s="26"/>
      <c r="KZ186" s="26"/>
      <c r="LA186" s="26"/>
      <c r="LB186" s="26"/>
      <c r="LC186" s="26"/>
      <c r="LD186" s="26"/>
      <c r="LE186" s="26"/>
      <c r="LF186" s="26"/>
      <c r="LG186" s="26"/>
      <c r="LH186" s="26"/>
      <c r="LI186" s="26"/>
      <c r="LJ186" s="26"/>
      <c r="LK186" s="26"/>
      <c r="LL186" s="26"/>
      <c r="LM186" s="26"/>
      <c r="LN186" s="26"/>
      <c r="LO186" s="26"/>
      <c r="LP186" s="26"/>
      <c r="LQ186" s="26"/>
      <c r="LR186" s="26"/>
      <c r="LS186" s="26"/>
      <c r="LT186" s="26"/>
      <c r="LU186" s="26"/>
      <c r="LV186" s="26"/>
      <c r="LW186" s="26"/>
      <c r="LX186" s="26"/>
      <c r="LY186" s="26"/>
      <c r="LZ186" s="26"/>
      <c r="MA186" s="26"/>
      <c r="MB186" s="26"/>
      <c r="MC186" s="26"/>
      <c r="MD186" s="26"/>
      <c r="ME186" s="26"/>
      <c r="MF186" s="26"/>
      <c r="MG186" s="26"/>
      <c r="MH186" s="26"/>
      <c r="MI186" s="26"/>
      <c r="MJ186" s="26"/>
      <c r="MK186" s="26"/>
      <c r="ML186" s="26"/>
      <c r="MM186" s="26"/>
      <c r="MN186" s="26"/>
      <c r="MO186" s="26"/>
      <c r="MP186" s="26"/>
      <c r="MQ186" s="26"/>
      <c r="MR186" s="26"/>
      <c r="MS186" s="26"/>
      <c r="MT186" s="26"/>
      <c r="MU186" s="26"/>
      <c r="MV186" s="26"/>
      <c r="MW186" s="26"/>
      <c r="MX186" s="26"/>
      <c r="MY186" s="26"/>
      <c r="MZ186" s="26"/>
      <c r="NA186" s="26"/>
      <c r="NB186" s="26"/>
      <c r="NC186" s="26"/>
      <c r="ND186" s="26"/>
      <c r="NE186" s="26"/>
      <c r="NF186" s="26"/>
      <c r="NG186" s="26"/>
      <c r="NH186" s="26"/>
      <c r="NI186" s="26"/>
      <c r="NJ186" s="26"/>
      <c r="NK186" s="26"/>
      <c r="NL186" s="26"/>
      <c r="NM186" s="26"/>
      <c r="NN186" s="26"/>
      <c r="NO186" s="26"/>
      <c r="NP186" s="26"/>
      <c r="NQ186" s="26"/>
      <c r="NR186" s="26"/>
      <c r="NS186" s="26"/>
      <c r="NT186" s="26"/>
      <c r="NU186" s="26"/>
      <c r="NV186" s="26"/>
      <c r="NW186" s="26"/>
      <c r="NX186" s="26"/>
      <c r="NY186" s="26"/>
      <c r="NZ186" s="26"/>
      <c r="OA186" s="26"/>
      <c r="OB186" s="26"/>
      <c r="OC186" s="26"/>
      <c r="OD186" s="26"/>
      <c r="OE186" s="26"/>
      <c r="OF186" s="26"/>
      <c r="OG186" s="26"/>
      <c r="OH186" s="26"/>
      <c r="OI186" s="26"/>
      <c r="OJ186" s="26"/>
      <c r="OK186" s="26"/>
      <c r="OL186" s="26"/>
      <c r="OM186" s="26"/>
      <c r="ON186" s="26"/>
      <c r="OO186" s="26"/>
      <c r="OP186" s="26"/>
      <c r="OQ186" s="26"/>
      <c r="OR186" s="26"/>
      <c r="OS186" s="26"/>
      <c r="OT186" s="26"/>
      <c r="OU186" s="26"/>
      <c r="OV186" s="26"/>
      <c r="OW186" s="26"/>
      <c r="OX186" s="26"/>
      <c r="OY186" s="26"/>
      <c r="OZ186" s="26"/>
      <c r="PA186" s="26"/>
      <c r="PB186" s="26"/>
      <c r="PC186" s="26"/>
      <c r="PD186" s="26"/>
      <c r="PE186" s="26"/>
      <c r="PF186" s="26"/>
      <c r="PG186" s="26"/>
      <c r="PH186" s="26"/>
      <c r="PI186" s="26"/>
      <c r="PJ186" s="26"/>
      <c r="PK186" s="26"/>
      <c r="PL186" s="26"/>
      <c r="PM186" s="26"/>
      <c r="PN186" s="26"/>
      <c r="PO186" s="26"/>
      <c r="PP186" s="26"/>
      <c r="PQ186" s="26"/>
      <c r="PR186" s="26"/>
      <c r="PS186" s="26"/>
      <c r="PT186" s="26"/>
      <c r="PU186" s="26"/>
      <c r="PV186" s="26"/>
      <c r="PW186" s="26"/>
      <c r="PX186" s="26"/>
      <c r="PY186" s="26"/>
      <c r="PZ186" s="26"/>
      <c r="QA186" s="26"/>
      <c r="QB186" s="26"/>
      <c r="QC186" s="26"/>
      <c r="QD186" s="26"/>
      <c r="QE186" s="26"/>
      <c r="QF186" s="26"/>
      <c r="QG186" s="26"/>
      <c r="QH186" s="26"/>
      <c r="QI186" s="26"/>
      <c r="QJ186" s="26"/>
      <c r="QK186" s="26"/>
      <c r="QL186" s="26"/>
      <c r="QM186" s="26"/>
      <c r="QN186" s="26"/>
      <c r="QO186" s="26"/>
      <c r="QP186" s="26"/>
      <c r="QQ186" s="26"/>
      <c r="QR186" s="26"/>
      <c r="QS186" s="26"/>
      <c r="QT186" s="26"/>
      <c r="QU186" s="26"/>
      <c r="QV186" s="26"/>
      <c r="QW186" s="26"/>
      <c r="QX186" s="26"/>
      <c r="QY186" s="26"/>
      <c r="QZ186" s="26"/>
      <c r="RA186" s="26"/>
      <c r="RB186" s="26"/>
      <c r="RC186" s="26"/>
      <c r="RD186" s="26"/>
      <c r="RE186" s="26"/>
      <c r="RF186" s="26"/>
      <c r="RG186" s="26"/>
      <c r="RH186" s="26"/>
      <c r="RI186" s="26"/>
      <c r="RJ186" s="26"/>
      <c r="RK186" s="26"/>
      <c r="RL186" s="26"/>
      <c r="RM186" s="26"/>
      <c r="RN186" s="26"/>
      <c r="RO186" s="26"/>
      <c r="RP186" s="26"/>
      <c r="RQ186" s="26"/>
      <c r="RR186" s="26"/>
      <c r="RS186" s="26"/>
      <c r="RT186" s="26"/>
      <c r="RU186" s="26"/>
      <c r="RV186" s="26"/>
      <c r="RW186" s="26"/>
      <c r="RX186" s="26"/>
      <c r="RY186" s="26"/>
      <c r="RZ186" s="26"/>
      <c r="SA186" s="26"/>
      <c r="SB186" s="26"/>
      <c r="SC186" s="26"/>
      <c r="SD186" s="26"/>
      <c r="SE186" s="26"/>
      <c r="SF186" s="26"/>
      <c r="SG186" s="26"/>
      <c r="SH186" s="26"/>
      <c r="SI186" s="26"/>
      <c r="SJ186" s="26"/>
      <c r="SK186" s="26"/>
      <c r="SL186" s="26"/>
      <c r="SM186" s="26"/>
      <c r="SN186" s="26"/>
      <c r="SO186" s="26"/>
      <c r="SP186" s="26"/>
      <c r="SQ186" s="26"/>
      <c r="SR186" s="26"/>
      <c r="SS186" s="26"/>
      <c r="ST186" s="26"/>
      <c r="SU186" s="26"/>
      <c r="SV186" s="26"/>
      <c r="SW186" s="26"/>
      <c r="SX186" s="26"/>
      <c r="SY186" s="26"/>
      <c r="SZ186" s="26"/>
      <c r="TA186" s="26"/>
      <c r="TB186" s="26"/>
      <c r="TC186" s="26"/>
      <c r="TD186" s="26"/>
      <c r="TE186" s="26"/>
      <c r="TF186" s="26"/>
      <c r="TG186" s="26"/>
      <c r="TH186" s="26"/>
      <c r="TI186" s="26"/>
    </row>
    <row r="187" spans="1:529" s="23" customFormat="1" ht="27.75" customHeight="1" x14ac:dyDescent="0.25">
      <c r="A187" s="43">
        <v>1014060</v>
      </c>
      <c r="B187" s="44" t="str">
        <f>'дод 9'!A113</f>
        <v>4060</v>
      </c>
      <c r="C187" s="44" t="str">
        <f>'дод 9'!B113</f>
        <v>0828</v>
      </c>
      <c r="D187" s="24" t="str">
        <f>'дод 9'!C113</f>
        <v>Забезпечення діяльності палаців i будинків культури, клубів, центрів дозвілля та iнших клубних закладів</v>
      </c>
      <c r="E187" s="66">
        <f t="shared" si="84"/>
        <v>2160300</v>
      </c>
      <c r="F187" s="66">
        <v>2160300</v>
      </c>
      <c r="G187" s="66">
        <v>1531600</v>
      </c>
      <c r="H187" s="66">
        <v>115700</v>
      </c>
      <c r="I187" s="66"/>
      <c r="J187" s="66">
        <f t="shared" si="86"/>
        <v>46000</v>
      </c>
      <c r="K187" s="66">
        <v>40000</v>
      </c>
      <c r="L187" s="66">
        <v>6000</v>
      </c>
      <c r="M187" s="66"/>
      <c r="N187" s="66">
        <v>3300</v>
      </c>
      <c r="O187" s="66">
        <v>40000</v>
      </c>
      <c r="P187" s="66">
        <f t="shared" si="85"/>
        <v>2206300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</row>
    <row r="188" spans="1:529" s="27" customFormat="1" ht="33.75" customHeight="1" x14ac:dyDescent="0.25">
      <c r="A188" s="43">
        <v>1014081</v>
      </c>
      <c r="B188" s="44" t="str">
        <f>'дод 9'!A114</f>
        <v>4081</v>
      </c>
      <c r="C188" s="44" t="str">
        <f>'дод 9'!B114</f>
        <v>0829</v>
      </c>
      <c r="D188" s="24" t="str">
        <f>'дод 9'!C114</f>
        <v>Забезпечення діяльності інших закладів в галузі культури і мистецтва</v>
      </c>
      <c r="E188" s="66">
        <f t="shared" si="84"/>
        <v>2206400</v>
      </c>
      <c r="F188" s="66">
        <f>2127100+79300</f>
        <v>2206400</v>
      </c>
      <c r="G188" s="66">
        <f>1628000+65000</f>
        <v>1693000</v>
      </c>
      <c r="H188" s="66">
        <v>34900</v>
      </c>
      <c r="I188" s="66"/>
      <c r="J188" s="66">
        <f t="shared" si="86"/>
        <v>23000</v>
      </c>
      <c r="K188" s="66">
        <v>23000</v>
      </c>
      <c r="L188" s="66"/>
      <c r="M188" s="66"/>
      <c r="N188" s="66"/>
      <c r="O188" s="66">
        <v>23000</v>
      </c>
      <c r="P188" s="66">
        <f t="shared" si="85"/>
        <v>2229400</v>
      </c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36"/>
      <c r="IR188" s="36"/>
      <c r="IS188" s="36"/>
      <c r="IT188" s="36"/>
      <c r="IU188" s="36"/>
      <c r="IV188" s="36"/>
      <c r="IW188" s="36"/>
      <c r="IX188" s="36"/>
      <c r="IY188" s="36"/>
      <c r="IZ188" s="36"/>
      <c r="JA188" s="36"/>
      <c r="JB188" s="36"/>
      <c r="JC188" s="36"/>
      <c r="JD188" s="36"/>
      <c r="JE188" s="36"/>
      <c r="JF188" s="36"/>
      <c r="JG188" s="36"/>
      <c r="JH188" s="36"/>
      <c r="JI188" s="36"/>
      <c r="JJ188" s="36"/>
      <c r="JK188" s="36"/>
      <c r="JL188" s="36"/>
      <c r="JM188" s="36"/>
      <c r="JN188" s="36"/>
      <c r="JO188" s="36"/>
      <c r="JP188" s="36"/>
      <c r="JQ188" s="36"/>
      <c r="JR188" s="36"/>
      <c r="JS188" s="36"/>
      <c r="JT188" s="36"/>
      <c r="JU188" s="36"/>
      <c r="JV188" s="36"/>
      <c r="JW188" s="36"/>
      <c r="JX188" s="36"/>
      <c r="JY188" s="36"/>
      <c r="JZ188" s="36"/>
      <c r="KA188" s="36"/>
      <c r="KB188" s="36"/>
      <c r="KC188" s="36"/>
      <c r="KD188" s="36"/>
      <c r="KE188" s="36"/>
      <c r="KF188" s="36"/>
      <c r="KG188" s="36"/>
      <c r="KH188" s="36"/>
      <c r="KI188" s="36"/>
      <c r="KJ188" s="36"/>
      <c r="KK188" s="36"/>
      <c r="KL188" s="36"/>
      <c r="KM188" s="36"/>
      <c r="KN188" s="36"/>
      <c r="KO188" s="36"/>
      <c r="KP188" s="36"/>
      <c r="KQ188" s="36"/>
      <c r="KR188" s="36"/>
      <c r="KS188" s="36"/>
      <c r="KT188" s="36"/>
      <c r="KU188" s="36"/>
      <c r="KV188" s="36"/>
      <c r="KW188" s="36"/>
      <c r="KX188" s="36"/>
      <c r="KY188" s="36"/>
      <c r="KZ188" s="36"/>
      <c r="LA188" s="36"/>
      <c r="LB188" s="36"/>
      <c r="LC188" s="36"/>
      <c r="LD188" s="36"/>
      <c r="LE188" s="36"/>
      <c r="LF188" s="36"/>
      <c r="LG188" s="36"/>
      <c r="LH188" s="36"/>
      <c r="LI188" s="36"/>
      <c r="LJ188" s="36"/>
      <c r="LK188" s="36"/>
      <c r="LL188" s="36"/>
      <c r="LM188" s="36"/>
      <c r="LN188" s="36"/>
      <c r="LO188" s="36"/>
      <c r="LP188" s="36"/>
      <c r="LQ188" s="36"/>
      <c r="LR188" s="36"/>
      <c r="LS188" s="36"/>
      <c r="LT188" s="36"/>
      <c r="LU188" s="36"/>
      <c r="LV188" s="36"/>
      <c r="LW188" s="36"/>
      <c r="LX188" s="36"/>
      <c r="LY188" s="36"/>
      <c r="LZ188" s="36"/>
      <c r="MA188" s="36"/>
      <c r="MB188" s="36"/>
      <c r="MC188" s="36"/>
      <c r="MD188" s="36"/>
      <c r="ME188" s="36"/>
      <c r="MF188" s="36"/>
      <c r="MG188" s="36"/>
      <c r="MH188" s="36"/>
      <c r="MI188" s="36"/>
      <c r="MJ188" s="36"/>
      <c r="MK188" s="36"/>
      <c r="ML188" s="36"/>
      <c r="MM188" s="36"/>
      <c r="MN188" s="36"/>
      <c r="MO188" s="36"/>
      <c r="MP188" s="36"/>
      <c r="MQ188" s="36"/>
      <c r="MR188" s="36"/>
      <c r="MS188" s="36"/>
      <c r="MT188" s="36"/>
      <c r="MU188" s="36"/>
      <c r="MV188" s="36"/>
      <c r="MW188" s="36"/>
      <c r="MX188" s="36"/>
      <c r="MY188" s="36"/>
      <c r="MZ188" s="36"/>
      <c r="NA188" s="36"/>
      <c r="NB188" s="36"/>
      <c r="NC188" s="36"/>
      <c r="ND188" s="36"/>
      <c r="NE188" s="36"/>
      <c r="NF188" s="36"/>
      <c r="NG188" s="36"/>
      <c r="NH188" s="36"/>
      <c r="NI188" s="36"/>
      <c r="NJ188" s="36"/>
      <c r="NK188" s="36"/>
      <c r="NL188" s="36"/>
      <c r="NM188" s="36"/>
      <c r="NN188" s="36"/>
      <c r="NO188" s="36"/>
      <c r="NP188" s="36"/>
      <c r="NQ188" s="36"/>
      <c r="NR188" s="36"/>
      <c r="NS188" s="36"/>
      <c r="NT188" s="36"/>
      <c r="NU188" s="36"/>
      <c r="NV188" s="36"/>
      <c r="NW188" s="36"/>
      <c r="NX188" s="36"/>
      <c r="NY188" s="36"/>
      <c r="NZ188" s="36"/>
      <c r="OA188" s="36"/>
      <c r="OB188" s="36"/>
      <c r="OC188" s="36"/>
      <c r="OD188" s="36"/>
      <c r="OE188" s="36"/>
      <c r="OF188" s="36"/>
      <c r="OG188" s="36"/>
      <c r="OH188" s="36"/>
      <c r="OI188" s="36"/>
      <c r="OJ188" s="36"/>
      <c r="OK188" s="36"/>
      <c r="OL188" s="36"/>
      <c r="OM188" s="36"/>
      <c r="ON188" s="36"/>
      <c r="OO188" s="36"/>
      <c r="OP188" s="36"/>
      <c r="OQ188" s="36"/>
      <c r="OR188" s="36"/>
      <c r="OS188" s="36"/>
      <c r="OT188" s="36"/>
      <c r="OU188" s="36"/>
      <c r="OV188" s="36"/>
      <c r="OW188" s="36"/>
      <c r="OX188" s="36"/>
      <c r="OY188" s="36"/>
      <c r="OZ188" s="36"/>
      <c r="PA188" s="36"/>
      <c r="PB188" s="36"/>
      <c r="PC188" s="36"/>
      <c r="PD188" s="36"/>
      <c r="PE188" s="36"/>
      <c r="PF188" s="36"/>
      <c r="PG188" s="36"/>
      <c r="PH188" s="36"/>
      <c r="PI188" s="36"/>
      <c r="PJ188" s="36"/>
      <c r="PK188" s="36"/>
      <c r="PL188" s="36"/>
      <c r="PM188" s="36"/>
      <c r="PN188" s="36"/>
      <c r="PO188" s="36"/>
      <c r="PP188" s="36"/>
      <c r="PQ188" s="36"/>
      <c r="PR188" s="36"/>
      <c r="PS188" s="36"/>
      <c r="PT188" s="36"/>
      <c r="PU188" s="36"/>
      <c r="PV188" s="36"/>
      <c r="PW188" s="36"/>
      <c r="PX188" s="36"/>
      <c r="PY188" s="36"/>
      <c r="PZ188" s="36"/>
      <c r="QA188" s="36"/>
      <c r="QB188" s="36"/>
      <c r="QC188" s="36"/>
      <c r="QD188" s="36"/>
      <c r="QE188" s="36"/>
      <c r="QF188" s="36"/>
      <c r="QG188" s="36"/>
      <c r="QH188" s="36"/>
      <c r="QI188" s="36"/>
      <c r="QJ188" s="36"/>
      <c r="QK188" s="36"/>
      <c r="QL188" s="36"/>
      <c r="QM188" s="36"/>
      <c r="QN188" s="36"/>
      <c r="QO188" s="36"/>
      <c r="QP188" s="36"/>
      <c r="QQ188" s="36"/>
      <c r="QR188" s="36"/>
      <c r="QS188" s="36"/>
      <c r="QT188" s="36"/>
      <c r="QU188" s="36"/>
      <c r="QV188" s="36"/>
      <c r="QW188" s="36"/>
      <c r="QX188" s="36"/>
      <c r="QY188" s="36"/>
      <c r="QZ188" s="36"/>
      <c r="RA188" s="36"/>
      <c r="RB188" s="36"/>
      <c r="RC188" s="36"/>
      <c r="RD188" s="36"/>
      <c r="RE188" s="36"/>
      <c r="RF188" s="36"/>
      <c r="RG188" s="36"/>
      <c r="RH188" s="36"/>
      <c r="RI188" s="36"/>
      <c r="RJ188" s="36"/>
      <c r="RK188" s="36"/>
      <c r="RL188" s="36"/>
      <c r="RM188" s="36"/>
      <c r="RN188" s="36"/>
      <c r="RO188" s="36"/>
      <c r="RP188" s="36"/>
      <c r="RQ188" s="36"/>
      <c r="RR188" s="36"/>
      <c r="RS188" s="36"/>
      <c r="RT188" s="36"/>
      <c r="RU188" s="36"/>
      <c r="RV188" s="36"/>
      <c r="RW188" s="36"/>
      <c r="RX188" s="36"/>
      <c r="RY188" s="36"/>
      <c r="RZ188" s="36"/>
      <c r="SA188" s="36"/>
      <c r="SB188" s="36"/>
      <c r="SC188" s="36"/>
      <c r="SD188" s="36"/>
      <c r="SE188" s="36"/>
      <c r="SF188" s="36"/>
      <c r="SG188" s="36"/>
      <c r="SH188" s="36"/>
      <c r="SI188" s="36"/>
      <c r="SJ188" s="36"/>
      <c r="SK188" s="36"/>
      <c r="SL188" s="36"/>
      <c r="SM188" s="36"/>
      <c r="SN188" s="36"/>
      <c r="SO188" s="36"/>
      <c r="SP188" s="36"/>
      <c r="SQ188" s="36"/>
      <c r="SR188" s="36"/>
      <c r="SS188" s="36"/>
      <c r="ST188" s="36"/>
      <c r="SU188" s="36"/>
      <c r="SV188" s="36"/>
      <c r="SW188" s="36"/>
      <c r="SX188" s="36"/>
      <c r="SY188" s="36"/>
      <c r="SZ188" s="36"/>
      <c r="TA188" s="36"/>
      <c r="TB188" s="36"/>
      <c r="TC188" s="36"/>
      <c r="TD188" s="36"/>
      <c r="TE188" s="36"/>
      <c r="TF188" s="36"/>
      <c r="TG188" s="36"/>
      <c r="TH188" s="36"/>
      <c r="TI188" s="36"/>
    </row>
    <row r="189" spans="1:529" s="27" customFormat="1" ht="25.5" customHeight="1" x14ac:dyDescent="0.25">
      <c r="A189" s="43">
        <v>1014082</v>
      </c>
      <c r="B189" s="44" t="str">
        <f>'дод 9'!A115</f>
        <v>4082</v>
      </c>
      <c r="C189" s="44" t="str">
        <f>'дод 9'!B115</f>
        <v>0829</v>
      </c>
      <c r="D189" s="24" t="str">
        <f>'дод 9'!C115</f>
        <v>Інші заходи в галузі культури і мистецтва</v>
      </c>
      <c r="E189" s="66">
        <f t="shared" si="84"/>
        <v>1100000</v>
      </c>
      <c r="F189" s="66">
        <v>1100000</v>
      </c>
      <c r="G189" s="66"/>
      <c r="H189" s="66"/>
      <c r="I189" s="66"/>
      <c r="J189" s="66">
        <f t="shared" si="86"/>
        <v>0</v>
      </c>
      <c r="K189" s="66"/>
      <c r="L189" s="66"/>
      <c r="M189" s="66"/>
      <c r="N189" s="66"/>
      <c r="O189" s="66"/>
      <c r="P189" s="66">
        <f t="shared" si="85"/>
        <v>1100000</v>
      </c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  <c r="HL189" s="36"/>
      <c r="HM189" s="36"/>
      <c r="HN189" s="36"/>
      <c r="HO189" s="36"/>
      <c r="HP189" s="36"/>
      <c r="HQ189" s="36"/>
      <c r="HR189" s="36"/>
      <c r="HS189" s="36"/>
      <c r="HT189" s="36"/>
      <c r="HU189" s="36"/>
      <c r="HV189" s="36"/>
      <c r="HW189" s="36"/>
      <c r="HX189" s="36"/>
      <c r="HY189" s="36"/>
      <c r="HZ189" s="36"/>
      <c r="IA189" s="36"/>
      <c r="IB189" s="36"/>
      <c r="IC189" s="36"/>
      <c r="ID189" s="36"/>
      <c r="IE189" s="36"/>
      <c r="IF189" s="36"/>
      <c r="IG189" s="36"/>
      <c r="IH189" s="36"/>
      <c r="II189" s="36"/>
      <c r="IJ189" s="36"/>
      <c r="IK189" s="36"/>
      <c r="IL189" s="36"/>
      <c r="IM189" s="36"/>
      <c r="IN189" s="36"/>
      <c r="IO189" s="36"/>
      <c r="IP189" s="36"/>
      <c r="IQ189" s="36"/>
      <c r="IR189" s="36"/>
      <c r="IS189" s="36"/>
      <c r="IT189" s="36"/>
      <c r="IU189" s="36"/>
      <c r="IV189" s="36"/>
      <c r="IW189" s="36"/>
      <c r="IX189" s="36"/>
      <c r="IY189" s="36"/>
      <c r="IZ189" s="36"/>
      <c r="JA189" s="36"/>
      <c r="JB189" s="36"/>
      <c r="JC189" s="36"/>
      <c r="JD189" s="36"/>
      <c r="JE189" s="36"/>
      <c r="JF189" s="36"/>
      <c r="JG189" s="36"/>
      <c r="JH189" s="36"/>
      <c r="JI189" s="36"/>
      <c r="JJ189" s="36"/>
      <c r="JK189" s="36"/>
      <c r="JL189" s="36"/>
      <c r="JM189" s="36"/>
      <c r="JN189" s="36"/>
      <c r="JO189" s="36"/>
      <c r="JP189" s="36"/>
      <c r="JQ189" s="36"/>
      <c r="JR189" s="36"/>
      <c r="JS189" s="36"/>
      <c r="JT189" s="36"/>
      <c r="JU189" s="36"/>
      <c r="JV189" s="36"/>
      <c r="JW189" s="36"/>
      <c r="JX189" s="36"/>
      <c r="JY189" s="36"/>
      <c r="JZ189" s="36"/>
      <c r="KA189" s="36"/>
      <c r="KB189" s="36"/>
      <c r="KC189" s="36"/>
      <c r="KD189" s="36"/>
      <c r="KE189" s="36"/>
      <c r="KF189" s="36"/>
      <c r="KG189" s="36"/>
      <c r="KH189" s="36"/>
      <c r="KI189" s="36"/>
      <c r="KJ189" s="36"/>
      <c r="KK189" s="36"/>
      <c r="KL189" s="36"/>
      <c r="KM189" s="36"/>
      <c r="KN189" s="36"/>
      <c r="KO189" s="36"/>
      <c r="KP189" s="36"/>
      <c r="KQ189" s="36"/>
      <c r="KR189" s="36"/>
      <c r="KS189" s="36"/>
      <c r="KT189" s="36"/>
      <c r="KU189" s="36"/>
      <c r="KV189" s="36"/>
      <c r="KW189" s="36"/>
      <c r="KX189" s="36"/>
      <c r="KY189" s="36"/>
      <c r="KZ189" s="36"/>
      <c r="LA189" s="36"/>
      <c r="LB189" s="36"/>
      <c r="LC189" s="36"/>
      <c r="LD189" s="36"/>
      <c r="LE189" s="36"/>
      <c r="LF189" s="36"/>
      <c r="LG189" s="36"/>
      <c r="LH189" s="36"/>
      <c r="LI189" s="36"/>
      <c r="LJ189" s="36"/>
      <c r="LK189" s="36"/>
      <c r="LL189" s="36"/>
      <c r="LM189" s="36"/>
      <c r="LN189" s="36"/>
      <c r="LO189" s="36"/>
      <c r="LP189" s="36"/>
      <c r="LQ189" s="36"/>
      <c r="LR189" s="36"/>
      <c r="LS189" s="36"/>
      <c r="LT189" s="36"/>
      <c r="LU189" s="36"/>
      <c r="LV189" s="36"/>
      <c r="LW189" s="36"/>
      <c r="LX189" s="36"/>
      <c r="LY189" s="36"/>
      <c r="LZ189" s="36"/>
      <c r="MA189" s="36"/>
      <c r="MB189" s="36"/>
      <c r="MC189" s="36"/>
      <c r="MD189" s="36"/>
      <c r="ME189" s="36"/>
      <c r="MF189" s="36"/>
      <c r="MG189" s="36"/>
      <c r="MH189" s="36"/>
      <c r="MI189" s="36"/>
      <c r="MJ189" s="36"/>
      <c r="MK189" s="36"/>
      <c r="ML189" s="36"/>
      <c r="MM189" s="36"/>
      <c r="MN189" s="36"/>
      <c r="MO189" s="36"/>
      <c r="MP189" s="36"/>
      <c r="MQ189" s="36"/>
      <c r="MR189" s="36"/>
      <c r="MS189" s="36"/>
      <c r="MT189" s="36"/>
      <c r="MU189" s="36"/>
      <c r="MV189" s="36"/>
      <c r="MW189" s="36"/>
      <c r="MX189" s="36"/>
      <c r="MY189" s="36"/>
      <c r="MZ189" s="36"/>
      <c r="NA189" s="36"/>
      <c r="NB189" s="36"/>
      <c r="NC189" s="36"/>
      <c r="ND189" s="36"/>
      <c r="NE189" s="36"/>
      <c r="NF189" s="36"/>
      <c r="NG189" s="36"/>
      <c r="NH189" s="36"/>
      <c r="NI189" s="36"/>
      <c r="NJ189" s="36"/>
      <c r="NK189" s="36"/>
      <c r="NL189" s="36"/>
      <c r="NM189" s="36"/>
      <c r="NN189" s="36"/>
      <c r="NO189" s="36"/>
      <c r="NP189" s="36"/>
      <c r="NQ189" s="36"/>
      <c r="NR189" s="36"/>
      <c r="NS189" s="36"/>
      <c r="NT189" s="36"/>
      <c r="NU189" s="36"/>
      <c r="NV189" s="36"/>
      <c r="NW189" s="36"/>
      <c r="NX189" s="36"/>
      <c r="NY189" s="36"/>
      <c r="NZ189" s="36"/>
      <c r="OA189" s="36"/>
      <c r="OB189" s="36"/>
      <c r="OC189" s="36"/>
      <c r="OD189" s="36"/>
      <c r="OE189" s="36"/>
      <c r="OF189" s="36"/>
      <c r="OG189" s="36"/>
      <c r="OH189" s="36"/>
      <c r="OI189" s="36"/>
      <c r="OJ189" s="36"/>
      <c r="OK189" s="36"/>
      <c r="OL189" s="36"/>
      <c r="OM189" s="36"/>
      <c r="ON189" s="36"/>
      <c r="OO189" s="36"/>
      <c r="OP189" s="36"/>
      <c r="OQ189" s="36"/>
      <c r="OR189" s="36"/>
      <c r="OS189" s="36"/>
      <c r="OT189" s="36"/>
      <c r="OU189" s="36"/>
      <c r="OV189" s="36"/>
      <c r="OW189" s="36"/>
      <c r="OX189" s="36"/>
      <c r="OY189" s="36"/>
      <c r="OZ189" s="36"/>
      <c r="PA189" s="36"/>
      <c r="PB189" s="36"/>
      <c r="PC189" s="36"/>
      <c r="PD189" s="36"/>
      <c r="PE189" s="36"/>
      <c r="PF189" s="36"/>
      <c r="PG189" s="36"/>
      <c r="PH189" s="36"/>
      <c r="PI189" s="36"/>
      <c r="PJ189" s="36"/>
      <c r="PK189" s="36"/>
      <c r="PL189" s="36"/>
      <c r="PM189" s="36"/>
      <c r="PN189" s="36"/>
      <c r="PO189" s="36"/>
      <c r="PP189" s="36"/>
      <c r="PQ189" s="36"/>
      <c r="PR189" s="36"/>
      <c r="PS189" s="36"/>
      <c r="PT189" s="36"/>
      <c r="PU189" s="36"/>
      <c r="PV189" s="36"/>
      <c r="PW189" s="36"/>
      <c r="PX189" s="36"/>
      <c r="PY189" s="36"/>
      <c r="PZ189" s="36"/>
      <c r="QA189" s="36"/>
      <c r="QB189" s="36"/>
      <c r="QC189" s="36"/>
      <c r="QD189" s="36"/>
      <c r="QE189" s="36"/>
      <c r="QF189" s="36"/>
      <c r="QG189" s="36"/>
      <c r="QH189" s="36"/>
      <c r="QI189" s="36"/>
      <c r="QJ189" s="36"/>
      <c r="QK189" s="36"/>
      <c r="QL189" s="36"/>
      <c r="QM189" s="36"/>
      <c r="QN189" s="36"/>
      <c r="QO189" s="36"/>
      <c r="QP189" s="36"/>
      <c r="QQ189" s="36"/>
      <c r="QR189" s="36"/>
      <c r="QS189" s="36"/>
      <c r="QT189" s="36"/>
      <c r="QU189" s="36"/>
      <c r="QV189" s="36"/>
      <c r="QW189" s="36"/>
      <c r="QX189" s="36"/>
      <c r="QY189" s="36"/>
      <c r="QZ189" s="36"/>
      <c r="RA189" s="36"/>
      <c r="RB189" s="36"/>
      <c r="RC189" s="36"/>
      <c r="RD189" s="36"/>
      <c r="RE189" s="36"/>
      <c r="RF189" s="36"/>
      <c r="RG189" s="36"/>
      <c r="RH189" s="36"/>
      <c r="RI189" s="36"/>
      <c r="RJ189" s="36"/>
      <c r="RK189" s="36"/>
      <c r="RL189" s="36"/>
      <c r="RM189" s="36"/>
      <c r="RN189" s="36"/>
      <c r="RO189" s="36"/>
      <c r="RP189" s="36"/>
      <c r="RQ189" s="36"/>
      <c r="RR189" s="36"/>
      <c r="RS189" s="36"/>
      <c r="RT189" s="36"/>
      <c r="RU189" s="36"/>
      <c r="RV189" s="36"/>
      <c r="RW189" s="36"/>
      <c r="RX189" s="36"/>
      <c r="RY189" s="36"/>
      <c r="RZ189" s="36"/>
      <c r="SA189" s="36"/>
      <c r="SB189" s="36"/>
      <c r="SC189" s="36"/>
      <c r="SD189" s="36"/>
      <c r="SE189" s="36"/>
      <c r="SF189" s="36"/>
      <c r="SG189" s="36"/>
      <c r="SH189" s="36"/>
      <c r="SI189" s="36"/>
      <c r="SJ189" s="36"/>
      <c r="SK189" s="36"/>
      <c r="SL189" s="36"/>
      <c r="SM189" s="36"/>
      <c r="SN189" s="36"/>
      <c r="SO189" s="36"/>
      <c r="SP189" s="36"/>
      <c r="SQ189" s="36"/>
      <c r="SR189" s="36"/>
      <c r="SS189" s="36"/>
      <c r="ST189" s="36"/>
      <c r="SU189" s="36"/>
      <c r="SV189" s="36"/>
      <c r="SW189" s="36"/>
      <c r="SX189" s="36"/>
      <c r="SY189" s="36"/>
      <c r="SZ189" s="36"/>
      <c r="TA189" s="36"/>
      <c r="TB189" s="36"/>
      <c r="TC189" s="36"/>
      <c r="TD189" s="36"/>
      <c r="TE189" s="36"/>
      <c r="TF189" s="36"/>
      <c r="TG189" s="36"/>
      <c r="TH189" s="36"/>
      <c r="TI189" s="36"/>
    </row>
    <row r="190" spans="1:529" s="27" customFormat="1" ht="25.5" customHeight="1" x14ac:dyDescent="0.25">
      <c r="A190" s="43" t="s">
        <v>518</v>
      </c>
      <c r="B190" s="43" t="s">
        <v>519</v>
      </c>
      <c r="C190" s="43" t="s">
        <v>118</v>
      </c>
      <c r="D190" s="24" t="s">
        <v>520</v>
      </c>
      <c r="E190" s="66">
        <f t="shared" si="84"/>
        <v>0</v>
      </c>
      <c r="F190" s="66"/>
      <c r="G190" s="66"/>
      <c r="H190" s="66"/>
      <c r="I190" s="66"/>
      <c r="J190" s="66">
        <f t="shared" si="86"/>
        <v>950000</v>
      </c>
      <c r="K190" s="66">
        <v>950000</v>
      </c>
      <c r="L190" s="66"/>
      <c r="M190" s="66"/>
      <c r="N190" s="66"/>
      <c r="O190" s="66">
        <v>950000</v>
      </c>
      <c r="P190" s="66">
        <f t="shared" si="85"/>
        <v>950000</v>
      </c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6"/>
      <c r="IB190" s="36"/>
      <c r="IC190" s="36"/>
      <c r="ID190" s="36"/>
      <c r="IE190" s="36"/>
      <c r="IF190" s="36"/>
      <c r="IG190" s="36"/>
      <c r="IH190" s="36"/>
      <c r="II190" s="36"/>
      <c r="IJ190" s="36"/>
      <c r="IK190" s="36"/>
      <c r="IL190" s="36"/>
      <c r="IM190" s="36"/>
      <c r="IN190" s="36"/>
      <c r="IO190" s="36"/>
      <c r="IP190" s="36"/>
      <c r="IQ190" s="36"/>
      <c r="IR190" s="36"/>
      <c r="IS190" s="36"/>
      <c r="IT190" s="36"/>
      <c r="IU190" s="36"/>
      <c r="IV190" s="36"/>
      <c r="IW190" s="36"/>
      <c r="IX190" s="36"/>
      <c r="IY190" s="36"/>
      <c r="IZ190" s="36"/>
      <c r="JA190" s="36"/>
      <c r="JB190" s="36"/>
      <c r="JC190" s="36"/>
      <c r="JD190" s="36"/>
      <c r="JE190" s="36"/>
      <c r="JF190" s="36"/>
      <c r="JG190" s="36"/>
      <c r="JH190" s="36"/>
      <c r="JI190" s="36"/>
      <c r="JJ190" s="36"/>
      <c r="JK190" s="36"/>
      <c r="JL190" s="36"/>
      <c r="JM190" s="36"/>
      <c r="JN190" s="36"/>
      <c r="JO190" s="36"/>
      <c r="JP190" s="36"/>
      <c r="JQ190" s="36"/>
      <c r="JR190" s="36"/>
      <c r="JS190" s="36"/>
      <c r="JT190" s="36"/>
      <c r="JU190" s="36"/>
      <c r="JV190" s="36"/>
      <c r="JW190" s="36"/>
      <c r="JX190" s="36"/>
      <c r="JY190" s="36"/>
      <c r="JZ190" s="36"/>
      <c r="KA190" s="36"/>
      <c r="KB190" s="36"/>
      <c r="KC190" s="36"/>
      <c r="KD190" s="36"/>
      <c r="KE190" s="36"/>
      <c r="KF190" s="36"/>
      <c r="KG190" s="36"/>
      <c r="KH190" s="36"/>
      <c r="KI190" s="36"/>
      <c r="KJ190" s="36"/>
      <c r="KK190" s="36"/>
      <c r="KL190" s="36"/>
      <c r="KM190" s="36"/>
      <c r="KN190" s="36"/>
      <c r="KO190" s="36"/>
      <c r="KP190" s="36"/>
      <c r="KQ190" s="36"/>
      <c r="KR190" s="36"/>
      <c r="KS190" s="36"/>
      <c r="KT190" s="36"/>
      <c r="KU190" s="36"/>
      <c r="KV190" s="36"/>
      <c r="KW190" s="36"/>
      <c r="KX190" s="36"/>
      <c r="KY190" s="36"/>
      <c r="KZ190" s="36"/>
      <c r="LA190" s="36"/>
      <c r="LB190" s="36"/>
      <c r="LC190" s="36"/>
      <c r="LD190" s="36"/>
      <c r="LE190" s="36"/>
      <c r="LF190" s="36"/>
      <c r="LG190" s="36"/>
      <c r="LH190" s="36"/>
      <c r="LI190" s="36"/>
      <c r="LJ190" s="36"/>
      <c r="LK190" s="36"/>
      <c r="LL190" s="36"/>
      <c r="LM190" s="36"/>
      <c r="LN190" s="36"/>
      <c r="LO190" s="36"/>
      <c r="LP190" s="36"/>
      <c r="LQ190" s="36"/>
      <c r="LR190" s="36"/>
      <c r="LS190" s="36"/>
      <c r="LT190" s="36"/>
      <c r="LU190" s="36"/>
      <c r="LV190" s="36"/>
      <c r="LW190" s="36"/>
      <c r="LX190" s="36"/>
      <c r="LY190" s="36"/>
      <c r="LZ190" s="36"/>
      <c r="MA190" s="36"/>
      <c r="MB190" s="36"/>
      <c r="MC190" s="36"/>
      <c r="MD190" s="36"/>
      <c r="ME190" s="36"/>
      <c r="MF190" s="36"/>
      <c r="MG190" s="36"/>
      <c r="MH190" s="36"/>
      <c r="MI190" s="36"/>
      <c r="MJ190" s="36"/>
      <c r="MK190" s="36"/>
      <c r="ML190" s="36"/>
      <c r="MM190" s="36"/>
      <c r="MN190" s="36"/>
      <c r="MO190" s="36"/>
      <c r="MP190" s="36"/>
      <c r="MQ190" s="36"/>
      <c r="MR190" s="36"/>
      <c r="MS190" s="36"/>
      <c r="MT190" s="36"/>
      <c r="MU190" s="36"/>
      <c r="MV190" s="36"/>
      <c r="MW190" s="36"/>
      <c r="MX190" s="36"/>
      <c r="MY190" s="36"/>
      <c r="MZ190" s="36"/>
      <c r="NA190" s="36"/>
      <c r="NB190" s="36"/>
      <c r="NC190" s="36"/>
      <c r="ND190" s="36"/>
      <c r="NE190" s="36"/>
      <c r="NF190" s="36"/>
      <c r="NG190" s="36"/>
      <c r="NH190" s="36"/>
      <c r="NI190" s="36"/>
      <c r="NJ190" s="36"/>
      <c r="NK190" s="36"/>
      <c r="NL190" s="36"/>
      <c r="NM190" s="36"/>
      <c r="NN190" s="36"/>
      <c r="NO190" s="36"/>
      <c r="NP190" s="36"/>
      <c r="NQ190" s="36"/>
      <c r="NR190" s="36"/>
      <c r="NS190" s="36"/>
      <c r="NT190" s="36"/>
      <c r="NU190" s="36"/>
      <c r="NV190" s="36"/>
      <c r="NW190" s="36"/>
      <c r="NX190" s="36"/>
      <c r="NY190" s="36"/>
      <c r="NZ190" s="36"/>
      <c r="OA190" s="36"/>
      <c r="OB190" s="36"/>
      <c r="OC190" s="36"/>
      <c r="OD190" s="36"/>
      <c r="OE190" s="36"/>
      <c r="OF190" s="36"/>
      <c r="OG190" s="36"/>
      <c r="OH190" s="36"/>
      <c r="OI190" s="36"/>
      <c r="OJ190" s="36"/>
      <c r="OK190" s="36"/>
      <c r="OL190" s="36"/>
      <c r="OM190" s="36"/>
      <c r="ON190" s="36"/>
      <c r="OO190" s="36"/>
      <c r="OP190" s="36"/>
      <c r="OQ190" s="36"/>
      <c r="OR190" s="36"/>
      <c r="OS190" s="36"/>
      <c r="OT190" s="36"/>
      <c r="OU190" s="36"/>
      <c r="OV190" s="36"/>
      <c r="OW190" s="36"/>
      <c r="OX190" s="36"/>
      <c r="OY190" s="36"/>
      <c r="OZ190" s="36"/>
      <c r="PA190" s="36"/>
      <c r="PB190" s="36"/>
      <c r="PC190" s="36"/>
      <c r="PD190" s="36"/>
      <c r="PE190" s="36"/>
      <c r="PF190" s="36"/>
      <c r="PG190" s="36"/>
      <c r="PH190" s="36"/>
      <c r="PI190" s="36"/>
      <c r="PJ190" s="36"/>
      <c r="PK190" s="36"/>
      <c r="PL190" s="36"/>
      <c r="PM190" s="36"/>
      <c r="PN190" s="36"/>
      <c r="PO190" s="36"/>
      <c r="PP190" s="36"/>
      <c r="PQ190" s="36"/>
      <c r="PR190" s="36"/>
      <c r="PS190" s="36"/>
      <c r="PT190" s="36"/>
      <c r="PU190" s="36"/>
      <c r="PV190" s="36"/>
      <c r="PW190" s="36"/>
      <c r="PX190" s="36"/>
      <c r="PY190" s="36"/>
      <c r="PZ190" s="36"/>
      <c r="QA190" s="36"/>
      <c r="QB190" s="36"/>
      <c r="QC190" s="36"/>
      <c r="QD190" s="36"/>
      <c r="QE190" s="36"/>
      <c r="QF190" s="36"/>
      <c r="QG190" s="36"/>
      <c r="QH190" s="36"/>
      <c r="QI190" s="36"/>
      <c r="QJ190" s="36"/>
      <c r="QK190" s="36"/>
      <c r="QL190" s="36"/>
      <c r="QM190" s="36"/>
      <c r="QN190" s="36"/>
      <c r="QO190" s="36"/>
      <c r="QP190" s="36"/>
      <c r="QQ190" s="36"/>
      <c r="QR190" s="36"/>
      <c r="QS190" s="36"/>
      <c r="QT190" s="36"/>
      <c r="QU190" s="36"/>
      <c r="QV190" s="36"/>
      <c r="QW190" s="36"/>
      <c r="QX190" s="36"/>
      <c r="QY190" s="36"/>
      <c r="QZ190" s="36"/>
      <c r="RA190" s="36"/>
      <c r="RB190" s="36"/>
      <c r="RC190" s="36"/>
      <c r="RD190" s="36"/>
      <c r="RE190" s="36"/>
      <c r="RF190" s="36"/>
      <c r="RG190" s="36"/>
      <c r="RH190" s="36"/>
      <c r="RI190" s="36"/>
      <c r="RJ190" s="36"/>
      <c r="RK190" s="36"/>
      <c r="RL190" s="36"/>
      <c r="RM190" s="36"/>
      <c r="RN190" s="36"/>
      <c r="RO190" s="36"/>
      <c r="RP190" s="36"/>
      <c r="RQ190" s="36"/>
      <c r="RR190" s="36"/>
      <c r="RS190" s="36"/>
      <c r="RT190" s="36"/>
      <c r="RU190" s="36"/>
      <c r="RV190" s="36"/>
      <c r="RW190" s="36"/>
      <c r="RX190" s="36"/>
      <c r="RY190" s="36"/>
      <c r="RZ190" s="36"/>
      <c r="SA190" s="36"/>
      <c r="SB190" s="36"/>
      <c r="SC190" s="36"/>
      <c r="SD190" s="36"/>
      <c r="SE190" s="36"/>
      <c r="SF190" s="36"/>
      <c r="SG190" s="36"/>
      <c r="SH190" s="36"/>
      <c r="SI190" s="36"/>
      <c r="SJ190" s="36"/>
      <c r="SK190" s="36"/>
      <c r="SL190" s="36"/>
      <c r="SM190" s="36"/>
      <c r="SN190" s="36"/>
      <c r="SO190" s="36"/>
      <c r="SP190" s="36"/>
      <c r="SQ190" s="36"/>
      <c r="SR190" s="36"/>
      <c r="SS190" s="36"/>
      <c r="ST190" s="36"/>
      <c r="SU190" s="36"/>
      <c r="SV190" s="36"/>
      <c r="SW190" s="36"/>
      <c r="SX190" s="36"/>
      <c r="SY190" s="36"/>
      <c r="SZ190" s="36"/>
      <c r="TA190" s="36"/>
      <c r="TB190" s="36"/>
      <c r="TC190" s="36"/>
      <c r="TD190" s="36"/>
      <c r="TE190" s="36"/>
      <c r="TF190" s="36"/>
      <c r="TG190" s="36"/>
      <c r="TH190" s="36"/>
      <c r="TI190" s="36"/>
    </row>
    <row r="191" spans="1:529" s="23" customFormat="1" ht="22.5" customHeight="1" x14ac:dyDescent="0.25">
      <c r="A191" s="43" t="s">
        <v>155</v>
      </c>
      <c r="B191" s="44" t="str">
        <f>'дод 9'!A172</f>
        <v>7640</v>
      </c>
      <c r="C191" s="44" t="str">
        <f>'дод 9'!B172</f>
        <v>0470</v>
      </c>
      <c r="D191" s="24" t="s">
        <v>479</v>
      </c>
      <c r="E191" s="66">
        <f t="shared" si="84"/>
        <v>0</v>
      </c>
      <c r="F191" s="66"/>
      <c r="G191" s="66"/>
      <c r="H191" s="66"/>
      <c r="I191" s="66"/>
      <c r="J191" s="66">
        <f t="shared" si="86"/>
        <v>1500000</v>
      </c>
      <c r="K191" s="66">
        <v>1500000</v>
      </c>
      <c r="L191" s="66"/>
      <c r="M191" s="66"/>
      <c r="N191" s="66"/>
      <c r="O191" s="66">
        <v>1500000</v>
      </c>
      <c r="P191" s="66">
        <f t="shared" si="85"/>
        <v>1500000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</row>
    <row r="192" spans="1:529" s="23" customFormat="1" ht="22.5" hidden="1" customHeight="1" x14ac:dyDescent="0.25">
      <c r="A192" s="43">
        <v>1018340</v>
      </c>
      <c r="B192" s="44" t="str">
        <f>'дод 9'!A194</f>
        <v>8340</v>
      </c>
      <c r="C192" s="44" t="str">
        <f>'дод 9'!B194</f>
        <v>0540</v>
      </c>
      <c r="D192" s="74" t="str">
        <f>'дод 9'!C194</f>
        <v>Природоохоронні заходи за рахунок цільових фондів</v>
      </c>
      <c r="E192" s="66">
        <f t="shared" si="84"/>
        <v>0</v>
      </c>
      <c r="F192" s="66"/>
      <c r="G192" s="66"/>
      <c r="H192" s="66"/>
      <c r="I192" s="66"/>
      <c r="J192" s="66">
        <f t="shared" si="86"/>
        <v>0</v>
      </c>
      <c r="K192" s="66"/>
      <c r="L192" s="66"/>
      <c r="M192" s="66"/>
      <c r="N192" s="66"/>
      <c r="O192" s="66"/>
      <c r="P192" s="66">
        <f t="shared" si="85"/>
        <v>0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</row>
    <row r="193" spans="1:529" s="31" customFormat="1" ht="34.5" customHeight="1" x14ac:dyDescent="0.2">
      <c r="A193" s="147" t="s">
        <v>210</v>
      </c>
      <c r="B193" s="71"/>
      <c r="C193" s="71"/>
      <c r="D193" s="30" t="s">
        <v>35</v>
      </c>
      <c r="E193" s="63">
        <f>E194</f>
        <v>248208936</v>
      </c>
      <c r="F193" s="63">
        <f t="shared" ref="F193:J193" si="87">F194</f>
        <v>220938936</v>
      </c>
      <c r="G193" s="63">
        <f t="shared" si="87"/>
        <v>11274000</v>
      </c>
      <c r="H193" s="63">
        <f t="shared" si="87"/>
        <v>29732100</v>
      </c>
      <c r="I193" s="63">
        <f t="shared" si="87"/>
        <v>27270000</v>
      </c>
      <c r="J193" s="63">
        <f t="shared" si="87"/>
        <v>154819001</v>
      </c>
      <c r="K193" s="63">
        <f t="shared" ref="K193" si="88">K194</f>
        <v>148135923</v>
      </c>
      <c r="L193" s="63">
        <f t="shared" ref="L193" si="89">L194</f>
        <v>1611598</v>
      </c>
      <c r="M193" s="63">
        <f t="shared" ref="M193" si="90">M194</f>
        <v>0</v>
      </c>
      <c r="N193" s="63">
        <f t="shared" ref="N193" si="91">N194</f>
        <v>0</v>
      </c>
      <c r="O193" s="63">
        <f t="shared" ref="O193:P193" si="92">O194</f>
        <v>153207403</v>
      </c>
      <c r="P193" s="63">
        <f t="shared" si="92"/>
        <v>403027937</v>
      </c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  <c r="IV193" s="38"/>
      <c r="IW193" s="38"/>
      <c r="IX193" s="38"/>
      <c r="IY193" s="38"/>
      <c r="IZ193" s="38"/>
      <c r="JA193" s="38"/>
      <c r="JB193" s="38"/>
      <c r="JC193" s="38"/>
      <c r="JD193" s="38"/>
      <c r="JE193" s="38"/>
      <c r="JF193" s="38"/>
      <c r="JG193" s="38"/>
      <c r="JH193" s="38"/>
      <c r="JI193" s="38"/>
      <c r="JJ193" s="38"/>
      <c r="JK193" s="38"/>
      <c r="JL193" s="38"/>
      <c r="JM193" s="38"/>
      <c r="JN193" s="38"/>
      <c r="JO193" s="38"/>
      <c r="JP193" s="38"/>
      <c r="JQ193" s="38"/>
      <c r="JR193" s="38"/>
      <c r="JS193" s="38"/>
      <c r="JT193" s="38"/>
      <c r="JU193" s="38"/>
      <c r="JV193" s="38"/>
      <c r="JW193" s="38"/>
      <c r="JX193" s="38"/>
      <c r="JY193" s="38"/>
      <c r="JZ193" s="38"/>
      <c r="KA193" s="38"/>
      <c r="KB193" s="38"/>
      <c r="KC193" s="38"/>
      <c r="KD193" s="38"/>
      <c r="KE193" s="38"/>
      <c r="KF193" s="38"/>
      <c r="KG193" s="38"/>
      <c r="KH193" s="38"/>
      <c r="KI193" s="38"/>
      <c r="KJ193" s="38"/>
      <c r="KK193" s="38"/>
      <c r="KL193" s="38"/>
      <c r="KM193" s="38"/>
      <c r="KN193" s="38"/>
      <c r="KO193" s="38"/>
      <c r="KP193" s="38"/>
      <c r="KQ193" s="38"/>
      <c r="KR193" s="38"/>
      <c r="KS193" s="38"/>
      <c r="KT193" s="38"/>
      <c r="KU193" s="38"/>
      <c r="KV193" s="38"/>
      <c r="KW193" s="38"/>
      <c r="KX193" s="38"/>
      <c r="KY193" s="38"/>
      <c r="KZ193" s="38"/>
      <c r="LA193" s="38"/>
      <c r="LB193" s="38"/>
      <c r="LC193" s="38"/>
      <c r="LD193" s="38"/>
      <c r="LE193" s="38"/>
      <c r="LF193" s="38"/>
      <c r="LG193" s="38"/>
      <c r="LH193" s="38"/>
      <c r="LI193" s="38"/>
      <c r="LJ193" s="38"/>
      <c r="LK193" s="38"/>
      <c r="LL193" s="38"/>
      <c r="LM193" s="38"/>
      <c r="LN193" s="38"/>
      <c r="LO193" s="38"/>
      <c r="LP193" s="38"/>
      <c r="LQ193" s="38"/>
      <c r="LR193" s="38"/>
      <c r="LS193" s="38"/>
      <c r="LT193" s="38"/>
      <c r="LU193" s="38"/>
      <c r="LV193" s="38"/>
      <c r="LW193" s="38"/>
      <c r="LX193" s="38"/>
      <c r="LY193" s="38"/>
      <c r="LZ193" s="38"/>
      <c r="MA193" s="38"/>
      <c r="MB193" s="38"/>
      <c r="MC193" s="38"/>
      <c r="MD193" s="38"/>
      <c r="ME193" s="38"/>
      <c r="MF193" s="38"/>
      <c r="MG193" s="38"/>
      <c r="MH193" s="38"/>
      <c r="MI193" s="38"/>
      <c r="MJ193" s="38"/>
      <c r="MK193" s="38"/>
      <c r="ML193" s="38"/>
      <c r="MM193" s="38"/>
      <c r="MN193" s="38"/>
      <c r="MO193" s="38"/>
      <c r="MP193" s="38"/>
      <c r="MQ193" s="38"/>
      <c r="MR193" s="38"/>
      <c r="MS193" s="38"/>
      <c r="MT193" s="38"/>
      <c r="MU193" s="38"/>
      <c r="MV193" s="38"/>
      <c r="MW193" s="38"/>
      <c r="MX193" s="38"/>
      <c r="MY193" s="38"/>
      <c r="MZ193" s="38"/>
      <c r="NA193" s="38"/>
      <c r="NB193" s="38"/>
      <c r="NC193" s="38"/>
      <c r="ND193" s="38"/>
      <c r="NE193" s="38"/>
      <c r="NF193" s="38"/>
      <c r="NG193" s="38"/>
      <c r="NH193" s="38"/>
      <c r="NI193" s="38"/>
      <c r="NJ193" s="38"/>
      <c r="NK193" s="38"/>
      <c r="NL193" s="38"/>
      <c r="NM193" s="38"/>
      <c r="NN193" s="38"/>
      <c r="NO193" s="38"/>
      <c r="NP193" s="38"/>
      <c r="NQ193" s="38"/>
      <c r="NR193" s="38"/>
      <c r="NS193" s="38"/>
      <c r="NT193" s="38"/>
      <c r="NU193" s="38"/>
      <c r="NV193" s="38"/>
      <c r="NW193" s="38"/>
      <c r="NX193" s="38"/>
      <c r="NY193" s="38"/>
      <c r="NZ193" s="38"/>
      <c r="OA193" s="38"/>
      <c r="OB193" s="38"/>
      <c r="OC193" s="38"/>
      <c r="OD193" s="38"/>
      <c r="OE193" s="38"/>
      <c r="OF193" s="38"/>
      <c r="OG193" s="38"/>
      <c r="OH193" s="38"/>
      <c r="OI193" s="38"/>
      <c r="OJ193" s="38"/>
      <c r="OK193" s="38"/>
      <c r="OL193" s="38"/>
      <c r="OM193" s="38"/>
      <c r="ON193" s="38"/>
      <c r="OO193" s="38"/>
      <c r="OP193" s="38"/>
      <c r="OQ193" s="38"/>
      <c r="OR193" s="38"/>
      <c r="OS193" s="38"/>
      <c r="OT193" s="38"/>
      <c r="OU193" s="38"/>
      <c r="OV193" s="38"/>
      <c r="OW193" s="38"/>
      <c r="OX193" s="38"/>
      <c r="OY193" s="38"/>
      <c r="OZ193" s="38"/>
      <c r="PA193" s="38"/>
      <c r="PB193" s="38"/>
      <c r="PC193" s="38"/>
      <c r="PD193" s="38"/>
      <c r="PE193" s="38"/>
      <c r="PF193" s="38"/>
      <c r="PG193" s="38"/>
      <c r="PH193" s="38"/>
      <c r="PI193" s="38"/>
      <c r="PJ193" s="38"/>
      <c r="PK193" s="38"/>
      <c r="PL193" s="38"/>
      <c r="PM193" s="38"/>
      <c r="PN193" s="38"/>
      <c r="PO193" s="38"/>
      <c r="PP193" s="38"/>
      <c r="PQ193" s="38"/>
      <c r="PR193" s="38"/>
      <c r="PS193" s="38"/>
      <c r="PT193" s="38"/>
      <c r="PU193" s="38"/>
      <c r="PV193" s="38"/>
      <c r="PW193" s="38"/>
      <c r="PX193" s="38"/>
      <c r="PY193" s="38"/>
      <c r="PZ193" s="38"/>
      <c r="QA193" s="38"/>
      <c r="QB193" s="38"/>
      <c r="QC193" s="38"/>
      <c r="QD193" s="38"/>
      <c r="QE193" s="38"/>
      <c r="QF193" s="38"/>
      <c r="QG193" s="38"/>
      <c r="QH193" s="38"/>
      <c r="QI193" s="38"/>
      <c r="QJ193" s="38"/>
      <c r="QK193" s="38"/>
      <c r="QL193" s="38"/>
      <c r="QM193" s="38"/>
      <c r="QN193" s="38"/>
      <c r="QO193" s="38"/>
      <c r="QP193" s="38"/>
      <c r="QQ193" s="38"/>
      <c r="QR193" s="38"/>
      <c r="QS193" s="38"/>
      <c r="QT193" s="38"/>
      <c r="QU193" s="38"/>
      <c r="QV193" s="38"/>
      <c r="QW193" s="38"/>
      <c r="QX193" s="38"/>
      <c r="QY193" s="38"/>
      <c r="QZ193" s="38"/>
      <c r="RA193" s="38"/>
      <c r="RB193" s="38"/>
      <c r="RC193" s="38"/>
      <c r="RD193" s="38"/>
      <c r="RE193" s="38"/>
      <c r="RF193" s="38"/>
      <c r="RG193" s="38"/>
      <c r="RH193" s="38"/>
      <c r="RI193" s="38"/>
      <c r="RJ193" s="38"/>
      <c r="RK193" s="38"/>
      <c r="RL193" s="38"/>
      <c r="RM193" s="38"/>
      <c r="RN193" s="38"/>
      <c r="RO193" s="38"/>
      <c r="RP193" s="38"/>
      <c r="RQ193" s="38"/>
      <c r="RR193" s="38"/>
      <c r="RS193" s="38"/>
      <c r="RT193" s="38"/>
      <c r="RU193" s="38"/>
      <c r="RV193" s="38"/>
      <c r="RW193" s="38"/>
      <c r="RX193" s="38"/>
      <c r="RY193" s="38"/>
      <c r="RZ193" s="38"/>
      <c r="SA193" s="38"/>
      <c r="SB193" s="38"/>
      <c r="SC193" s="38"/>
      <c r="SD193" s="38"/>
      <c r="SE193" s="38"/>
      <c r="SF193" s="38"/>
      <c r="SG193" s="38"/>
      <c r="SH193" s="38"/>
      <c r="SI193" s="38"/>
      <c r="SJ193" s="38"/>
      <c r="SK193" s="38"/>
      <c r="SL193" s="38"/>
      <c r="SM193" s="38"/>
      <c r="SN193" s="38"/>
      <c r="SO193" s="38"/>
      <c r="SP193" s="38"/>
      <c r="SQ193" s="38"/>
      <c r="SR193" s="38"/>
      <c r="SS193" s="38"/>
      <c r="ST193" s="38"/>
      <c r="SU193" s="38"/>
      <c r="SV193" s="38"/>
      <c r="SW193" s="38"/>
      <c r="SX193" s="38"/>
      <c r="SY193" s="38"/>
      <c r="SZ193" s="38"/>
      <c r="TA193" s="38"/>
      <c r="TB193" s="38"/>
      <c r="TC193" s="38"/>
      <c r="TD193" s="38"/>
      <c r="TE193" s="38"/>
      <c r="TF193" s="38"/>
      <c r="TG193" s="38"/>
      <c r="TH193" s="38"/>
      <c r="TI193" s="38"/>
    </row>
    <row r="194" spans="1:529" s="40" customFormat="1" ht="36.75" customHeight="1" x14ac:dyDescent="0.25">
      <c r="A194" s="73" t="s">
        <v>211</v>
      </c>
      <c r="B194" s="72"/>
      <c r="C194" s="72"/>
      <c r="D194" s="33" t="s">
        <v>441</v>
      </c>
      <c r="E194" s="65">
        <f>E199+E200+E201+E202+E203+E204+E205+E206+E207+E208+E209+E211+E210+E213+E218+E219+E220+E222+E225+E226+E212+E215+E224+E223</f>
        <v>248208936</v>
      </c>
      <c r="F194" s="65">
        <f t="shared" ref="F194:P194" si="93">F199+F200+F201+F202+F203+F204+F205+F206+F207+F208+F209+F211+F210+F213+F218+F219+F220+F222+F225+F226+F212+F215+F224+F223</f>
        <v>220938936</v>
      </c>
      <c r="G194" s="65">
        <f t="shared" si="93"/>
        <v>11274000</v>
      </c>
      <c r="H194" s="65">
        <f t="shared" si="93"/>
        <v>29732100</v>
      </c>
      <c r="I194" s="65">
        <f t="shared" si="93"/>
        <v>27270000</v>
      </c>
      <c r="J194" s="65">
        <f t="shared" si="93"/>
        <v>154819001</v>
      </c>
      <c r="K194" s="65">
        <f t="shared" si="93"/>
        <v>148135923</v>
      </c>
      <c r="L194" s="65">
        <f t="shared" si="93"/>
        <v>1611598</v>
      </c>
      <c r="M194" s="65">
        <f t="shared" si="93"/>
        <v>0</v>
      </c>
      <c r="N194" s="65">
        <f t="shared" si="93"/>
        <v>0</v>
      </c>
      <c r="O194" s="65">
        <f t="shared" si="93"/>
        <v>153207403</v>
      </c>
      <c r="P194" s="65">
        <f t="shared" si="93"/>
        <v>403027937</v>
      </c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  <c r="IW194" s="39"/>
      <c r="IX194" s="39"/>
      <c r="IY194" s="39"/>
      <c r="IZ194" s="39"/>
      <c r="JA194" s="39"/>
      <c r="JB194" s="39"/>
      <c r="JC194" s="39"/>
      <c r="JD194" s="39"/>
      <c r="JE194" s="39"/>
      <c r="JF194" s="39"/>
      <c r="JG194" s="39"/>
      <c r="JH194" s="39"/>
      <c r="JI194" s="39"/>
      <c r="JJ194" s="39"/>
      <c r="JK194" s="39"/>
      <c r="JL194" s="39"/>
      <c r="JM194" s="39"/>
      <c r="JN194" s="39"/>
      <c r="JO194" s="39"/>
      <c r="JP194" s="39"/>
      <c r="JQ194" s="39"/>
      <c r="JR194" s="39"/>
      <c r="JS194" s="39"/>
      <c r="JT194" s="39"/>
      <c r="JU194" s="39"/>
      <c r="JV194" s="39"/>
      <c r="JW194" s="39"/>
      <c r="JX194" s="39"/>
      <c r="JY194" s="39"/>
      <c r="JZ194" s="39"/>
      <c r="KA194" s="39"/>
      <c r="KB194" s="39"/>
      <c r="KC194" s="39"/>
      <c r="KD194" s="39"/>
      <c r="KE194" s="39"/>
      <c r="KF194" s="39"/>
      <c r="KG194" s="39"/>
      <c r="KH194" s="39"/>
      <c r="KI194" s="39"/>
      <c r="KJ194" s="39"/>
      <c r="KK194" s="39"/>
      <c r="KL194" s="39"/>
      <c r="KM194" s="39"/>
      <c r="KN194" s="39"/>
      <c r="KO194" s="39"/>
      <c r="KP194" s="39"/>
      <c r="KQ194" s="39"/>
      <c r="KR194" s="39"/>
      <c r="KS194" s="39"/>
      <c r="KT194" s="39"/>
      <c r="KU194" s="39"/>
      <c r="KV194" s="39"/>
      <c r="KW194" s="39"/>
      <c r="KX194" s="39"/>
      <c r="KY194" s="39"/>
      <c r="KZ194" s="39"/>
      <c r="LA194" s="39"/>
      <c r="LB194" s="39"/>
      <c r="LC194" s="39"/>
      <c r="LD194" s="39"/>
      <c r="LE194" s="39"/>
      <c r="LF194" s="39"/>
      <c r="LG194" s="39"/>
      <c r="LH194" s="39"/>
      <c r="LI194" s="39"/>
      <c r="LJ194" s="39"/>
      <c r="LK194" s="39"/>
      <c r="LL194" s="39"/>
      <c r="LM194" s="39"/>
      <c r="LN194" s="39"/>
      <c r="LO194" s="39"/>
      <c r="LP194" s="39"/>
      <c r="LQ194" s="39"/>
      <c r="LR194" s="39"/>
      <c r="LS194" s="39"/>
      <c r="LT194" s="39"/>
      <c r="LU194" s="39"/>
      <c r="LV194" s="39"/>
      <c r="LW194" s="39"/>
      <c r="LX194" s="39"/>
      <c r="LY194" s="39"/>
      <c r="LZ194" s="39"/>
      <c r="MA194" s="39"/>
      <c r="MB194" s="39"/>
      <c r="MC194" s="39"/>
      <c r="MD194" s="39"/>
      <c r="ME194" s="39"/>
      <c r="MF194" s="39"/>
      <c r="MG194" s="39"/>
      <c r="MH194" s="39"/>
      <c r="MI194" s="39"/>
      <c r="MJ194" s="39"/>
      <c r="MK194" s="39"/>
      <c r="ML194" s="39"/>
      <c r="MM194" s="39"/>
      <c r="MN194" s="39"/>
      <c r="MO194" s="39"/>
      <c r="MP194" s="39"/>
      <c r="MQ194" s="39"/>
      <c r="MR194" s="39"/>
      <c r="MS194" s="39"/>
      <c r="MT194" s="39"/>
      <c r="MU194" s="39"/>
      <c r="MV194" s="39"/>
      <c r="MW194" s="39"/>
      <c r="MX194" s="39"/>
      <c r="MY194" s="39"/>
      <c r="MZ194" s="39"/>
      <c r="NA194" s="39"/>
      <c r="NB194" s="39"/>
      <c r="NC194" s="39"/>
      <c r="ND194" s="39"/>
      <c r="NE194" s="39"/>
      <c r="NF194" s="39"/>
      <c r="NG194" s="39"/>
      <c r="NH194" s="39"/>
      <c r="NI194" s="39"/>
      <c r="NJ194" s="39"/>
      <c r="NK194" s="39"/>
      <c r="NL194" s="39"/>
      <c r="NM194" s="39"/>
      <c r="NN194" s="39"/>
      <c r="NO194" s="39"/>
      <c r="NP194" s="39"/>
      <c r="NQ194" s="39"/>
      <c r="NR194" s="39"/>
      <c r="NS194" s="39"/>
      <c r="NT194" s="39"/>
      <c r="NU194" s="39"/>
      <c r="NV194" s="39"/>
      <c r="NW194" s="39"/>
      <c r="NX194" s="39"/>
      <c r="NY194" s="39"/>
      <c r="NZ194" s="39"/>
      <c r="OA194" s="39"/>
      <c r="OB194" s="39"/>
      <c r="OC194" s="39"/>
      <c r="OD194" s="39"/>
      <c r="OE194" s="39"/>
      <c r="OF194" s="39"/>
      <c r="OG194" s="39"/>
      <c r="OH194" s="39"/>
      <c r="OI194" s="39"/>
      <c r="OJ194" s="39"/>
      <c r="OK194" s="39"/>
      <c r="OL194" s="39"/>
      <c r="OM194" s="39"/>
      <c r="ON194" s="39"/>
      <c r="OO194" s="39"/>
      <c r="OP194" s="39"/>
      <c r="OQ194" s="39"/>
      <c r="OR194" s="39"/>
      <c r="OS194" s="39"/>
      <c r="OT194" s="39"/>
      <c r="OU194" s="39"/>
      <c r="OV194" s="39"/>
      <c r="OW194" s="39"/>
      <c r="OX194" s="39"/>
      <c r="OY194" s="39"/>
      <c r="OZ194" s="39"/>
      <c r="PA194" s="39"/>
      <c r="PB194" s="39"/>
      <c r="PC194" s="39"/>
      <c r="PD194" s="39"/>
      <c r="PE194" s="39"/>
      <c r="PF194" s="39"/>
      <c r="PG194" s="39"/>
      <c r="PH194" s="39"/>
      <c r="PI194" s="39"/>
      <c r="PJ194" s="39"/>
      <c r="PK194" s="39"/>
      <c r="PL194" s="39"/>
      <c r="PM194" s="39"/>
      <c r="PN194" s="39"/>
      <c r="PO194" s="39"/>
      <c r="PP194" s="39"/>
      <c r="PQ194" s="39"/>
      <c r="PR194" s="39"/>
      <c r="PS194" s="39"/>
      <c r="PT194" s="39"/>
      <c r="PU194" s="39"/>
      <c r="PV194" s="39"/>
      <c r="PW194" s="39"/>
      <c r="PX194" s="39"/>
      <c r="PY194" s="39"/>
      <c r="PZ194" s="39"/>
      <c r="QA194" s="39"/>
      <c r="QB194" s="39"/>
      <c r="QC194" s="39"/>
      <c r="QD194" s="39"/>
      <c r="QE194" s="39"/>
      <c r="QF194" s="39"/>
      <c r="QG194" s="39"/>
      <c r="QH194" s="39"/>
      <c r="QI194" s="39"/>
      <c r="QJ194" s="39"/>
      <c r="QK194" s="39"/>
      <c r="QL194" s="39"/>
      <c r="QM194" s="39"/>
      <c r="QN194" s="39"/>
      <c r="QO194" s="39"/>
      <c r="QP194" s="39"/>
      <c r="QQ194" s="39"/>
      <c r="QR194" s="39"/>
      <c r="QS194" s="39"/>
      <c r="QT194" s="39"/>
      <c r="QU194" s="39"/>
      <c r="QV194" s="39"/>
      <c r="QW194" s="39"/>
      <c r="QX194" s="39"/>
      <c r="QY194" s="39"/>
      <c r="QZ194" s="39"/>
      <c r="RA194" s="39"/>
      <c r="RB194" s="39"/>
      <c r="RC194" s="39"/>
      <c r="RD194" s="39"/>
      <c r="RE194" s="39"/>
      <c r="RF194" s="39"/>
      <c r="RG194" s="39"/>
      <c r="RH194" s="39"/>
      <c r="RI194" s="39"/>
      <c r="RJ194" s="39"/>
      <c r="RK194" s="39"/>
      <c r="RL194" s="39"/>
      <c r="RM194" s="39"/>
      <c r="RN194" s="39"/>
      <c r="RO194" s="39"/>
      <c r="RP194" s="39"/>
      <c r="RQ194" s="39"/>
      <c r="RR194" s="39"/>
      <c r="RS194" s="39"/>
      <c r="RT194" s="39"/>
      <c r="RU194" s="39"/>
      <c r="RV194" s="39"/>
      <c r="RW194" s="39"/>
      <c r="RX194" s="39"/>
      <c r="RY194" s="39"/>
      <c r="RZ194" s="39"/>
      <c r="SA194" s="39"/>
      <c r="SB194" s="39"/>
      <c r="SC194" s="39"/>
      <c r="SD194" s="39"/>
      <c r="SE194" s="39"/>
      <c r="SF194" s="39"/>
      <c r="SG194" s="39"/>
      <c r="SH194" s="39"/>
      <c r="SI194" s="39"/>
      <c r="SJ194" s="39"/>
      <c r="SK194" s="39"/>
      <c r="SL194" s="39"/>
      <c r="SM194" s="39"/>
      <c r="SN194" s="39"/>
      <c r="SO194" s="39"/>
      <c r="SP194" s="39"/>
      <c r="SQ194" s="39"/>
      <c r="SR194" s="39"/>
      <c r="SS194" s="39"/>
      <c r="ST194" s="39"/>
      <c r="SU194" s="39"/>
      <c r="SV194" s="39"/>
      <c r="SW194" s="39"/>
      <c r="SX194" s="39"/>
      <c r="SY194" s="39"/>
      <c r="SZ194" s="39"/>
      <c r="TA194" s="39"/>
      <c r="TB194" s="39"/>
      <c r="TC194" s="39"/>
      <c r="TD194" s="39"/>
      <c r="TE194" s="39"/>
      <c r="TF194" s="39"/>
      <c r="TG194" s="39"/>
      <c r="TH194" s="39"/>
      <c r="TI194" s="39"/>
    </row>
    <row r="195" spans="1:529" s="40" customFormat="1" ht="45" hidden="1" x14ac:dyDescent="0.25">
      <c r="A195" s="73"/>
      <c r="B195" s="72"/>
      <c r="C195" s="72"/>
      <c r="D195" s="33" t="s">
        <v>433</v>
      </c>
      <c r="E195" s="65">
        <f>E214</f>
        <v>0</v>
      </c>
      <c r="F195" s="65">
        <f t="shared" ref="F195:P195" si="94">F214</f>
        <v>0</v>
      </c>
      <c r="G195" s="65">
        <f t="shared" si="94"/>
        <v>0</v>
      </c>
      <c r="H195" s="65">
        <f t="shared" si="94"/>
        <v>0</v>
      </c>
      <c r="I195" s="65">
        <f t="shared" si="94"/>
        <v>0</v>
      </c>
      <c r="J195" s="65">
        <f t="shared" si="94"/>
        <v>0</v>
      </c>
      <c r="K195" s="65">
        <f t="shared" si="94"/>
        <v>0</v>
      </c>
      <c r="L195" s="65">
        <f t="shared" si="94"/>
        <v>0</v>
      </c>
      <c r="M195" s="65">
        <f t="shared" si="94"/>
        <v>0</v>
      </c>
      <c r="N195" s="65">
        <f t="shared" si="94"/>
        <v>0</v>
      </c>
      <c r="O195" s="65">
        <f t="shared" si="94"/>
        <v>0</v>
      </c>
      <c r="P195" s="65">
        <f t="shared" si="94"/>
        <v>0</v>
      </c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  <c r="IW195" s="39"/>
      <c r="IX195" s="39"/>
      <c r="IY195" s="39"/>
      <c r="IZ195" s="39"/>
      <c r="JA195" s="39"/>
      <c r="JB195" s="39"/>
      <c r="JC195" s="39"/>
      <c r="JD195" s="39"/>
      <c r="JE195" s="39"/>
      <c r="JF195" s="39"/>
      <c r="JG195" s="39"/>
      <c r="JH195" s="39"/>
      <c r="JI195" s="39"/>
      <c r="JJ195" s="39"/>
      <c r="JK195" s="39"/>
      <c r="JL195" s="39"/>
      <c r="JM195" s="39"/>
      <c r="JN195" s="39"/>
      <c r="JO195" s="39"/>
      <c r="JP195" s="39"/>
      <c r="JQ195" s="39"/>
      <c r="JR195" s="39"/>
      <c r="JS195" s="39"/>
      <c r="JT195" s="39"/>
      <c r="JU195" s="39"/>
      <c r="JV195" s="39"/>
      <c r="JW195" s="39"/>
      <c r="JX195" s="39"/>
      <c r="JY195" s="39"/>
      <c r="JZ195" s="39"/>
      <c r="KA195" s="39"/>
      <c r="KB195" s="39"/>
      <c r="KC195" s="39"/>
      <c r="KD195" s="39"/>
      <c r="KE195" s="39"/>
      <c r="KF195" s="39"/>
      <c r="KG195" s="39"/>
      <c r="KH195" s="39"/>
      <c r="KI195" s="39"/>
      <c r="KJ195" s="39"/>
      <c r="KK195" s="39"/>
      <c r="KL195" s="39"/>
      <c r="KM195" s="39"/>
      <c r="KN195" s="39"/>
      <c r="KO195" s="39"/>
      <c r="KP195" s="39"/>
      <c r="KQ195" s="39"/>
      <c r="KR195" s="39"/>
      <c r="KS195" s="39"/>
      <c r="KT195" s="39"/>
      <c r="KU195" s="39"/>
      <c r="KV195" s="39"/>
      <c r="KW195" s="39"/>
      <c r="KX195" s="39"/>
      <c r="KY195" s="39"/>
      <c r="KZ195" s="39"/>
      <c r="LA195" s="39"/>
      <c r="LB195" s="39"/>
      <c r="LC195" s="39"/>
      <c r="LD195" s="39"/>
      <c r="LE195" s="39"/>
      <c r="LF195" s="39"/>
      <c r="LG195" s="39"/>
      <c r="LH195" s="39"/>
      <c r="LI195" s="39"/>
      <c r="LJ195" s="39"/>
      <c r="LK195" s="39"/>
      <c r="LL195" s="39"/>
      <c r="LM195" s="39"/>
      <c r="LN195" s="39"/>
      <c r="LO195" s="39"/>
      <c r="LP195" s="39"/>
      <c r="LQ195" s="39"/>
      <c r="LR195" s="39"/>
      <c r="LS195" s="39"/>
      <c r="LT195" s="39"/>
      <c r="LU195" s="39"/>
      <c r="LV195" s="39"/>
      <c r="LW195" s="39"/>
      <c r="LX195" s="39"/>
      <c r="LY195" s="39"/>
      <c r="LZ195" s="39"/>
      <c r="MA195" s="39"/>
      <c r="MB195" s="39"/>
      <c r="MC195" s="39"/>
      <c r="MD195" s="39"/>
      <c r="ME195" s="39"/>
      <c r="MF195" s="39"/>
      <c r="MG195" s="39"/>
      <c r="MH195" s="39"/>
      <c r="MI195" s="39"/>
      <c r="MJ195" s="39"/>
      <c r="MK195" s="39"/>
      <c r="ML195" s="39"/>
      <c r="MM195" s="39"/>
      <c r="MN195" s="39"/>
      <c r="MO195" s="39"/>
      <c r="MP195" s="39"/>
      <c r="MQ195" s="39"/>
      <c r="MR195" s="39"/>
      <c r="MS195" s="39"/>
      <c r="MT195" s="39"/>
      <c r="MU195" s="39"/>
      <c r="MV195" s="39"/>
      <c r="MW195" s="39"/>
      <c r="MX195" s="39"/>
      <c r="MY195" s="39"/>
      <c r="MZ195" s="39"/>
      <c r="NA195" s="39"/>
      <c r="NB195" s="39"/>
      <c r="NC195" s="39"/>
      <c r="ND195" s="39"/>
      <c r="NE195" s="39"/>
      <c r="NF195" s="39"/>
      <c r="NG195" s="39"/>
      <c r="NH195" s="39"/>
      <c r="NI195" s="39"/>
      <c r="NJ195" s="39"/>
      <c r="NK195" s="39"/>
      <c r="NL195" s="39"/>
      <c r="NM195" s="39"/>
      <c r="NN195" s="39"/>
      <c r="NO195" s="39"/>
      <c r="NP195" s="39"/>
      <c r="NQ195" s="39"/>
      <c r="NR195" s="39"/>
      <c r="NS195" s="39"/>
      <c r="NT195" s="39"/>
      <c r="NU195" s="39"/>
      <c r="NV195" s="39"/>
      <c r="NW195" s="39"/>
      <c r="NX195" s="39"/>
      <c r="NY195" s="39"/>
      <c r="NZ195" s="39"/>
      <c r="OA195" s="39"/>
      <c r="OB195" s="39"/>
      <c r="OC195" s="39"/>
      <c r="OD195" s="39"/>
      <c r="OE195" s="39"/>
      <c r="OF195" s="39"/>
      <c r="OG195" s="39"/>
      <c r="OH195" s="39"/>
      <c r="OI195" s="39"/>
      <c r="OJ195" s="39"/>
      <c r="OK195" s="39"/>
      <c r="OL195" s="39"/>
      <c r="OM195" s="39"/>
      <c r="ON195" s="39"/>
      <c r="OO195" s="39"/>
      <c r="OP195" s="39"/>
      <c r="OQ195" s="39"/>
      <c r="OR195" s="39"/>
      <c r="OS195" s="39"/>
      <c r="OT195" s="39"/>
      <c r="OU195" s="39"/>
      <c r="OV195" s="39"/>
      <c r="OW195" s="39"/>
      <c r="OX195" s="39"/>
      <c r="OY195" s="39"/>
      <c r="OZ195" s="39"/>
      <c r="PA195" s="39"/>
      <c r="PB195" s="39"/>
      <c r="PC195" s="39"/>
      <c r="PD195" s="39"/>
      <c r="PE195" s="39"/>
      <c r="PF195" s="39"/>
      <c r="PG195" s="39"/>
      <c r="PH195" s="39"/>
      <c r="PI195" s="39"/>
      <c r="PJ195" s="39"/>
      <c r="PK195" s="39"/>
      <c r="PL195" s="39"/>
      <c r="PM195" s="39"/>
      <c r="PN195" s="39"/>
      <c r="PO195" s="39"/>
      <c r="PP195" s="39"/>
      <c r="PQ195" s="39"/>
      <c r="PR195" s="39"/>
      <c r="PS195" s="39"/>
      <c r="PT195" s="39"/>
      <c r="PU195" s="39"/>
      <c r="PV195" s="39"/>
      <c r="PW195" s="39"/>
      <c r="PX195" s="39"/>
      <c r="PY195" s="39"/>
      <c r="PZ195" s="39"/>
      <c r="QA195" s="39"/>
      <c r="QB195" s="39"/>
      <c r="QC195" s="39"/>
      <c r="QD195" s="39"/>
      <c r="QE195" s="39"/>
      <c r="QF195" s="39"/>
      <c r="QG195" s="39"/>
      <c r="QH195" s="39"/>
      <c r="QI195" s="39"/>
      <c r="QJ195" s="39"/>
      <c r="QK195" s="39"/>
      <c r="QL195" s="39"/>
      <c r="QM195" s="39"/>
      <c r="QN195" s="39"/>
      <c r="QO195" s="39"/>
      <c r="QP195" s="39"/>
      <c r="QQ195" s="39"/>
      <c r="QR195" s="39"/>
      <c r="QS195" s="39"/>
      <c r="QT195" s="39"/>
      <c r="QU195" s="39"/>
      <c r="QV195" s="39"/>
      <c r="QW195" s="39"/>
      <c r="QX195" s="39"/>
      <c r="QY195" s="39"/>
      <c r="QZ195" s="39"/>
      <c r="RA195" s="39"/>
      <c r="RB195" s="39"/>
      <c r="RC195" s="39"/>
      <c r="RD195" s="39"/>
      <c r="RE195" s="39"/>
      <c r="RF195" s="39"/>
      <c r="RG195" s="39"/>
      <c r="RH195" s="39"/>
      <c r="RI195" s="39"/>
      <c r="RJ195" s="39"/>
      <c r="RK195" s="39"/>
      <c r="RL195" s="39"/>
      <c r="RM195" s="39"/>
      <c r="RN195" s="39"/>
      <c r="RO195" s="39"/>
      <c r="RP195" s="39"/>
      <c r="RQ195" s="39"/>
      <c r="RR195" s="39"/>
      <c r="RS195" s="39"/>
      <c r="RT195" s="39"/>
      <c r="RU195" s="39"/>
      <c r="RV195" s="39"/>
      <c r="RW195" s="39"/>
      <c r="RX195" s="39"/>
      <c r="RY195" s="39"/>
      <c r="RZ195" s="39"/>
      <c r="SA195" s="39"/>
      <c r="SB195" s="39"/>
      <c r="SC195" s="39"/>
      <c r="SD195" s="39"/>
      <c r="SE195" s="39"/>
      <c r="SF195" s="39"/>
      <c r="SG195" s="39"/>
      <c r="SH195" s="39"/>
      <c r="SI195" s="39"/>
      <c r="SJ195" s="39"/>
      <c r="SK195" s="39"/>
      <c r="SL195" s="39"/>
      <c r="SM195" s="39"/>
      <c r="SN195" s="39"/>
      <c r="SO195" s="39"/>
      <c r="SP195" s="39"/>
      <c r="SQ195" s="39"/>
      <c r="SR195" s="39"/>
      <c r="SS195" s="39"/>
      <c r="ST195" s="39"/>
      <c r="SU195" s="39"/>
      <c r="SV195" s="39"/>
      <c r="SW195" s="39"/>
      <c r="SX195" s="39"/>
      <c r="SY195" s="39"/>
      <c r="SZ195" s="39"/>
      <c r="TA195" s="39"/>
      <c r="TB195" s="39"/>
      <c r="TC195" s="39"/>
      <c r="TD195" s="39"/>
      <c r="TE195" s="39"/>
      <c r="TF195" s="39"/>
      <c r="TG195" s="39"/>
      <c r="TH195" s="39"/>
      <c r="TI195" s="39"/>
    </row>
    <row r="196" spans="1:529" s="40" customFormat="1" ht="96.75" hidden="1" customHeight="1" x14ac:dyDescent="0.25">
      <c r="A196" s="73"/>
      <c r="B196" s="72"/>
      <c r="C196" s="72"/>
      <c r="D196" s="33" t="s">
        <v>442</v>
      </c>
      <c r="E196" s="65">
        <f>E216</f>
        <v>0</v>
      </c>
      <c r="F196" s="65">
        <f t="shared" ref="F196:P196" si="95">F216</f>
        <v>0</v>
      </c>
      <c r="G196" s="65">
        <f t="shared" si="95"/>
        <v>0</v>
      </c>
      <c r="H196" s="65">
        <f t="shared" si="95"/>
        <v>0</v>
      </c>
      <c r="I196" s="65">
        <f t="shared" si="95"/>
        <v>0</v>
      </c>
      <c r="J196" s="65">
        <f t="shared" si="95"/>
        <v>0</v>
      </c>
      <c r="K196" s="65">
        <f t="shared" si="95"/>
        <v>0</v>
      </c>
      <c r="L196" s="65">
        <f t="shared" si="95"/>
        <v>0</v>
      </c>
      <c r="M196" s="65">
        <f t="shared" si="95"/>
        <v>0</v>
      </c>
      <c r="N196" s="65">
        <f t="shared" si="95"/>
        <v>0</v>
      </c>
      <c r="O196" s="65">
        <f t="shared" si="95"/>
        <v>0</v>
      </c>
      <c r="P196" s="65">
        <f t="shared" si="95"/>
        <v>0</v>
      </c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  <c r="IW196" s="39"/>
      <c r="IX196" s="39"/>
      <c r="IY196" s="39"/>
      <c r="IZ196" s="39"/>
      <c r="JA196" s="39"/>
      <c r="JB196" s="39"/>
      <c r="JC196" s="39"/>
      <c r="JD196" s="39"/>
      <c r="JE196" s="39"/>
      <c r="JF196" s="39"/>
      <c r="JG196" s="39"/>
      <c r="JH196" s="39"/>
      <c r="JI196" s="39"/>
      <c r="JJ196" s="39"/>
      <c r="JK196" s="39"/>
      <c r="JL196" s="39"/>
      <c r="JM196" s="39"/>
      <c r="JN196" s="39"/>
      <c r="JO196" s="39"/>
      <c r="JP196" s="39"/>
      <c r="JQ196" s="39"/>
      <c r="JR196" s="39"/>
      <c r="JS196" s="39"/>
      <c r="JT196" s="39"/>
      <c r="JU196" s="39"/>
      <c r="JV196" s="39"/>
      <c r="JW196" s="39"/>
      <c r="JX196" s="39"/>
      <c r="JY196" s="39"/>
      <c r="JZ196" s="39"/>
      <c r="KA196" s="39"/>
      <c r="KB196" s="39"/>
      <c r="KC196" s="39"/>
      <c r="KD196" s="39"/>
      <c r="KE196" s="39"/>
      <c r="KF196" s="39"/>
      <c r="KG196" s="39"/>
      <c r="KH196" s="39"/>
      <c r="KI196" s="39"/>
      <c r="KJ196" s="39"/>
      <c r="KK196" s="39"/>
      <c r="KL196" s="39"/>
      <c r="KM196" s="39"/>
      <c r="KN196" s="39"/>
      <c r="KO196" s="39"/>
      <c r="KP196" s="39"/>
      <c r="KQ196" s="39"/>
      <c r="KR196" s="39"/>
      <c r="KS196" s="39"/>
      <c r="KT196" s="39"/>
      <c r="KU196" s="39"/>
      <c r="KV196" s="39"/>
      <c r="KW196" s="39"/>
      <c r="KX196" s="39"/>
      <c r="KY196" s="39"/>
      <c r="KZ196" s="39"/>
      <c r="LA196" s="39"/>
      <c r="LB196" s="39"/>
      <c r="LC196" s="39"/>
      <c r="LD196" s="39"/>
      <c r="LE196" s="39"/>
      <c r="LF196" s="39"/>
      <c r="LG196" s="39"/>
      <c r="LH196" s="39"/>
      <c r="LI196" s="39"/>
      <c r="LJ196" s="39"/>
      <c r="LK196" s="39"/>
      <c r="LL196" s="39"/>
      <c r="LM196" s="39"/>
      <c r="LN196" s="39"/>
      <c r="LO196" s="39"/>
      <c r="LP196" s="39"/>
      <c r="LQ196" s="39"/>
      <c r="LR196" s="39"/>
      <c r="LS196" s="39"/>
      <c r="LT196" s="39"/>
      <c r="LU196" s="39"/>
      <c r="LV196" s="39"/>
      <c r="LW196" s="39"/>
      <c r="LX196" s="39"/>
      <c r="LY196" s="39"/>
      <c r="LZ196" s="39"/>
      <c r="MA196" s="39"/>
      <c r="MB196" s="39"/>
      <c r="MC196" s="39"/>
      <c r="MD196" s="39"/>
      <c r="ME196" s="39"/>
      <c r="MF196" s="39"/>
      <c r="MG196" s="39"/>
      <c r="MH196" s="39"/>
      <c r="MI196" s="39"/>
      <c r="MJ196" s="39"/>
      <c r="MK196" s="39"/>
      <c r="ML196" s="39"/>
      <c r="MM196" s="39"/>
      <c r="MN196" s="39"/>
      <c r="MO196" s="39"/>
      <c r="MP196" s="39"/>
      <c r="MQ196" s="39"/>
      <c r="MR196" s="39"/>
      <c r="MS196" s="39"/>
      <c r="MT196" s="39"/>
      <c r="MU196" s="39"/>
      <c r="MV196" s="39"/>
      <c r="MW196" s="39"/>
      <c r="MX196" s="39"/>
      <c r="MY196" s="39"/>
      <c r="MZ196" s="39"/>
      <c r="NA196" s="39"/>
      <c r="NB196" s="39"/>
      <c r="NC196" s="39"/>
      <c r="ND196" s="39"/>
      <c r="NE196" s="39"/>
      <c r="NF196" s="39"/>
      <c r="NG196" s="39"/>
      <c r="NH196" s="39"/>
      <c r="NI196" s="39"/>
      <c r="NJ196" s="39"/>
      <c r="NK196" s="39"/>
      <c r="NL196" s="39"/>
      <c r="NM196" s="39"/>
      <c r="NN196" s="39"/>
      <c r="NO196" s="39"/>
      <c r="NP196" s="39"/>
      <c r="NQ196" s="39"/>
      <c r="NR196" s="39"/>
      <c r="NS196" s="39"/>
      <c r="NT196" s="39"/>
      <c r="NU196" s="39"/>
      <c r="NV196" s="39"/>
      <c r="NW196" s="39"/>
      <c r="NX196" s="39"/>
      <c r="NY196" s="39"/>
      <c r="NZ196" s="39"/>
      <c r="OA196" s="39"/>
      <c r="OB196" s="39"/>
      <c r="OC196" s="39"/>
      <c r="OD196" s="39"/>
      <c r="OE196" s="39"/>
      <c r="OF196" s="39"/>
      <c r="OG196" s="39"/>
      <c r="OH196" s="39"/>
      <c r="OI196" s="39"/>
      <c r="OJ196" s="39"/>
      <c r="OK196" s="39"/>
      <c r="OL196" s="39"/>
      <c r="OM196" s="39"/>
      <c r="ON196" s="39"/>
      <c r="OO196" s="39"/>
      <c r="OP196" s="39"/>
      <c r="OQ196" s="39"/>
      <c r="OR196" s="39"/>
      <c r="OS196" s="39"/>
      <c r="OT196" s="39"/>
      <c r="OU196" s="39"/>
      <c r="OV196" s="39"/>
      <c r="OW196" s="39"/>
      <c r="OX196" s="39"/>
      <c r="OY196" s="39"/>
      <c r="OZ196" s="39"/>
      <c r="PA196" s="39"/>
      <c r="PB196" s="39"/>
      <c r="PC196" s="39"/>
      <c r="PD196" s="39"/>
      <c r="PE196" s="39"/>
      <c r="PF196" s="39"/>
      <c r="PG196" s="39"/>
      <c r="PH196" s="39"/>
      <c r="PI196" s="39"/>
      <c r="PJ196" s="39"/>
      <c r="PK196" s="39"/>
      <c r="PL196" s="39"/>
      <c r="PM196" s="39"/>
      <c r="PN196" s="39"/>
      <c r="PO196" s="39"/>
      <c r="PP196" s="39"/>
      <c r="PQ196" s="39"/>
      <c r="PR196" s="39"/>
      <c r="PS196" s="39"/>
      <c r="PT196" s="39"/>
      <c r="PU196" s="39"/>
      <c r="PV196" s="39"/>
      <c r="PW196" s="39"/>
      <c r="PX196" s="39"/>
      <c r="PY196" s="39"/>
      <c r="PZ196" s="39"/>
      <c r="QA196" s="39"/>
      <c r="QB196" s="39"/>
      <c r="QC196" s="39"/>
      <c r="QD196" s="39"/>
      <c r="QE196" s="39"/>
      <c r="QF196" s="39"/>
      <c r="QG196" s="39"/>
      <c r="QH196" s="39"/>
      <c r="QI196" s="39"/>
      <c r="QJ196" s="39"/>
      <c r="QK196" s="39"/>
      <c r="QL196" s="39"/>
      <c r="QM196" s="39"/>
      <c r="QN196" s="39"/>
      <c r="QO196" s="39"/>
      <c r="QP196" s="39"/>
      <c r="QQ196" s="39"/>
      <c r="QR196" s="39"/>
      <c r="QS196" s="39"/>
      <c r="QT196" s="39"/>
      <c r="QU196" s="39"/>
      <c r="QV196" s="39"/>
      <c r="QW196" s="39"/>
      <c r="QX196" s="39"/>
      <c r="QY196" s="39"/>
      <c r="QZ196" s="39"/>
      <c r="RA196" s="39"/>
      <c r="RB196" s="39"/>
      <c r="RC196" s="39"/>
      <c r="RD196" s="39"/>
      <c r="RE196" s="39"/>
      <c r="RF196" s="39"/>
      <c r="RG196" s="39"/>
      <c r="RH196" s="39"/>
      <c r="RI196" s="39"/>
      <c r="RJ196" s="39"/>
      <c r="RK196" s="39"/>
      <c r="RL196" s="39"/>
      <c r="RM196" s="39"/>
      <c r="RN196" s="39"/>
      <c r="RO196" s="39"/>
      <c r="RP196" s="39"/>
      <c r="RQ196" s="39"/>
      <c r="RR196" s="39"/>
      <c r="RS196" s="39"/>
      <c r="RT196" s="39"/>
      <c r="RU196" s="39"/>
      <c r="RV196" s="39"/>
      <c r="RW196" s="39"/>
      <c r="RX196" s="39"/>
      <c r="RY196" s="39"/>
      <c r="RZ196" s="39"/>
      <c r="SA196" s="39"/>
      <c r="SB196" s="39"/>
      <c r="SC196" s="39"/>
      <c r="SD196" s="39"/>
      <c r="SE196" s="39"/>
      <c r="SF196" s="39"/>
      <c r="SG196" s="39"/>
      <c r="SH196" s="39"/>
      <c r="SI196" s="39"/>
      <c r="SJ196" s="39"/>
      <c r="SK196" s="39"/>
      <c r="SL196" s="39"/>
      <c r="SM196" s="39"/>
      <c r="SN196" s="39"/>
      <c r="SO196" s="39"/>
      <c r="SP196" s="39"/>
      <c r="SQ196" s="39"/>
      <c r="SR196" s="39"/>
      <c r="SS196" s="39"/>
      <c r="ST196" s="39"/>
      <c r="SU196" s="39"/>
      <c r="SV196" s="39"/>
      <c r="SW196" s="39"/>
      <c r="SX196" s="39"/>
      <c r="SY196" s="39"/>
      <c r="SZ196" s="39"/>
      <c r="TA196" s="39"/>
      <c r="TB196" s="39"/>
      <c r="TC196" s="39"/>
      <c r="TD196" s="39"/>
      <c r="TE196" s="39"/>
      <c r="TF196" s="39"/>
      <c r="TG196" s="39"/>
      <c r="TH196" s="39"/>
      <c r="TI196" s="39"/>
    </row>
    <row r="197" spans="1:529" s="40" customFormat="1" ht="75" hidden="1" x14ac:dyDescent="0.25">
      <c r="A197" s="73"/>
      <c r="B197" s="72"/>
      <c r="C197" s="72"/>
      <c r="D197" s="33" t="s">
        <v>508</v>
      </c>
      <c r="E197" s="65">
        <f>E217</f>
        <v>0</v>
      </c>
      <c r="F197" s="65">
        <f t="shared" ref="F197:P197" si="96">F217</f>
        <v>0</v>
      </c>
      <c r="G197" s="65">
        <f t="shared" si="96"/>
        <v>0</v>
      </c>
      <c r="H197" s="65">
        <f t="shared" si="96"/>
        <v>0</v>
      </c>
      <c r="I197" s="65">
        <f t="shared" si="96"/>
        <v>0</v>
      </c>
      <c r="J197" s="65">
        <f t="shared" si="96"/>
        <v>0</v>
      </c>
      <c r="K197" s="65">
        <f t="shared" si="96"/>
        <v>0</v>
      </c>
      <c r="L197" s="65">
        <f t="shared" si="96"/>
        <v>0</v>
      </c>
      <c r="M197" s="65">
        <f t="shared" si="96"/>
        <v>0</v>
      </c>
      <c r="N197" s="65">
        <f t="shared" si="96"/>
        <v>0</v>
      </c>
      <c r="O197" s="65">
        <f t="shared" si="96"/>
        <v>0</v>
      </c>
      <c r="P197" s="65">
        <f t="shared" si="96"/>
        <v>0</v>
      </c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  <c r="IW197" s="39"/>
      <c r="IX197" s="39"/>
      <c r="IY197" s="39"/>
      <c r="IZ197" s="39"/>
      <c r="JA197" s="39"/>
      <c r="JB197" s="39"/>
      <c r="JC197" s="39"/>
      <c r="JD197" s="39"/>
      <c r="JE197" s="39"/>
      <c r="JF197" s="39"/>
      <c r="JG197" s="39"/>
      <c r="JH197" s="39"/>
      <c r="JI197" s="39"/>
      <c r="JJ197" s="39"/>
      <c r="JK197" s="39"/>
      <c r="JL197" s="39"/>
      <c r="JM197" s="39"/>
      <c r="JN197" s="39"/>
      <c r="JO197" s="39"/>
      <c r="JP197" s="39"/>
      <c r="JQ197" s="39"/>
      <c r="JR197" s="39"/>
      <c r="JS197" s="39"/>
      <c r="JT197" s="39"/>
      <c r="JU197" s="39"/>
      <c r="JV197" s="39"/>
      <c r="JW197" s="39"/>
      <c r="JX197" s="39"/>
      <c r="JY197" s="39"/>
      <c r="JZ197" s="39"/>
      <c r="KA197" s="39"/>
      <c r="KB197" s="39"/>
      <c r="KC197" s="39"/>
      <c r="KD197" s="39"/>
      <c r="KE197" s="39"/>
      <c r="KF197" s="39"/>
      <c r="KG197" s="39"/>
      <c r="KH197" s="39"/>
      <c r="KI197" s="39"/>
      <c r="KJ197" s="39"/>
      <c r="KK197" s="39"/>
      <c r="KL197" s="39"/>
      <c r="KM197" s="39"/>
      <c r="KN197" s="39"/>
      <c r="KO197" s="39"/>
      <c r="KP197" s="39"/>
      <c r="KQ197" s="39"/>
      <c r="KR197" s="39"/>
      <c r="KS197" s="39"/>
      <c r="KT197" s="39"/>
      <c r="KU197" s="39"/>
      <c r="KV197" s="39"/>
      <c r="KW197" s="39"/>
      <c r="KX197" s="39"/>
      <c r="KY197" s="39"/>
      <c r="KZ197" s="39"/>
      <c r="LA197" s="39"/>
      <c r="LB197" s="39"/>
      <c r="LC197" s="39"/>
      <c r="LD197" s="39"/>
      <c r="LE197" s="39"/>
      <c r="LF197" s="39"/>
      <c r="LG197" s="39"/>
      <c r="LH197" s="39"/>
      <c r="LI197" s="39"/>
      <c r="LJ197" s="39"/>
      <c r="LK197" s="39"/>
      <c r="LL197" s="39"/>
      <c r="LM197" s="39"/>
      <c r="LN197" s="39"/>
      <c r="LO197" s="39"/>
      <c r="LP197" s="39"/>
      <c r="LQ197" s="39"/>
      <c r="LR197" s="39"/>
      <c r="LS197" s="39"/>
      <c r="LT197" s="39"/>
      <c r="LU197" s="39"/>
      <c r="LV197" s="39"/>
      <c r="LW197" s="39"/>
      <c r="LX197" s="39"/>
      <c r="LY197" s="39"/>
      <c r="LZ197" s="39"/>
      <c r="MA197" s="39"/>
      <c r="MB197" s="39"/>
      <c r="MC197" s="39"/>
      <c r="MD197" s="39"/>
      <c r="ME197" s="39"/>
      <c r="MF197" s="39"/>
      <c r="MG197" s="39"/>
      <c r="MH197" s="39"/>
      <c r="MI197" s="39"/>
      <c r="MJ197" s="39"/>
      <c r="MK197" s="39"/>
      <c r="ML197" s="39"/>
      <c r="MM197" s="39"/>
      <c r="MN197" s="39"/>
      <c r="MO197" s="39"/>
      <c r="MP197" s="39"/>
      <c r="MQ197" s="39"/>
      <c r="MR197" s="39"/>
      <c r="MS197" s="39"/>
      <c r="MT197" s="39"/>
      <c r="MU197" s="39"/>
      <c r="MV197" s="39"/>
      <c r="MW197" s="39"/>
      <c r="MX197" s="39"/>
      <c r="MY197" s="39"/>
      <c r="MZ197" s="39"/>
      <c r="NA197" s="39"/>
      <c r="NB197" s="39"/>
      <c r="NC197" s="39"/>
      <c r="ND197" s="39"/>
      <c r="NE197" s="39"/>
      <c r="NF197" s="39"/>
      <c r="NG197" s="39"/>
      <c r="NH197" s="39"/>
      <c r="NI197" s="39"/>
      <c r="NJ197" s="39"/>
      <c r="NK197" s="39"/>
      <c r="NL197" s="39"/>
      <c r="NM197" s="39"/>
      <c r="NN197" s="39"/>
      <c r="NO197" s="39"/>
      <c r="NP197" s="39"/>
      <c r="NQ197" s="39"/>
      <c r="NR197" s="39"/>
      <c r="NS197" s="39"/>
      <c r="NT197" s="39"/>
      <c r="NU197" s="39"/>
      <c r="NV197" s="39"/>
      <c r="NW197" s="39"/>
      <c r="NX197" s="39"/>
      <c r="NY197" s="39"/>
      <c r="NZ197" s="39"/>
      <c r="OA197" s="39"/>
      <c r="OB197" s="39"/>
      <c r="OC197" s="39"/>
      <c r="OD197" s="39"/>
      <c r="OE197" s="39"/>
      <c r="OF197" s="39"/>
      <c r="OG197" s="39"/>
      <c r="OH197" s="39"/>
      <c r="OI197" s="39"/>
      <c r="OJ197" s="39"/>
      <c r="OK197" s="39"/>
      <c r="OL197" s="39"/>
      <c r="OM197" s="39"/>
      <c r="ON197" s="39"/>
      <c r="OO197" s="39"/>
      <c r="OP197" s="39"/>
      <c r="OQ197" s="39"/>
      <c r="OR197" s="39"/>
      <c r="OS197" s="39"/>
      <c r="OT197" s="39"/>
      <c r="OU197" s="39"/>
      <c r="OV197" s="39"/>
      <c r="OW197" s="39"/>
      <c r="OX197" s="39"/>
      <c r="OY197" s="39"/>
      <c r="OZ197" s="39"/>
      <c r="PA197" s="39"/>
      <c r="PB197" s="39"/>
      <c r="PC197" s="39"/>
      <c r="PD197" s="39"/>
      <c r="PE197" s="39"/>
      <c r="PF197" s="39"/>
      <c r="PG197" s="39"/>
      <c r="PH197" s="39"/>
      <c r="PI197" s="39"/>
      <c r="PJ197" s="39"/>
      <c r="PK197" s="39"/>
      <c r="PL197" s="39"/>
      <c r="PM197" s="39"/>
      <c r="PN197" s="39"/>
      <c r="PO197" s="39"/>
      <c r="PP197" s="39"/>
      <c r="PQ197" s="39"/>
      <c r="PR197" s="39"/>
      <c r="PS197" s="39"/>
      <c r="PT197" s="39"/>
      <c r="PU197" s="39"/>
      <c r="PV197" s="39"/>
      <c r="PW197" s="39"/>
      <c r="PX197" s="39"/>
      <c r="PY197" s="39"/>
      <c r="PZ197" s="39"/>
      <c r="QA197" s="39"/>
      <c r="QB197" s="39"/>
      <c r="QC197" s="39"/>
      <c r="QD197" s="39"/>
      <c r="QE197" s="39"/>
      <c r="QF197" s="39"/>
      <c r="QG197" s="39"/>
      <c r="QH197" s="39"/>
      <c r="QI197" s="39"/>
      <c r="QJ197" s="39"/>
      <c r="QK197" s="39"/>
      <c r="QL197" s="39"/>
      <c r="QM197" s="39"/>
      <c r="QN197" s="39"/>
      <c r="QO197" s="39"/>
      <c r="QP197" s="39"/>
      <c r="QQ197" s="39"/>
      <c r="QR197" s="39"/>
      <c r="QS197" s="39"/>
      <c r="QT197" s="39"/>
      <c r="QU197" s="39"/>
      <c r="QV197" s="39"/>
      <c r="QW197" s="39"/>
      <c r="QX197" s="39"/>
      <c r="QY197" s="39"/>
      <c r="QZ197" s="39"/>
      <c r="RA197" s="39"/>
      <c r="RB197" s="39"/>
      <c r="RC197" s="39"/>
      <c r="RD197" s="39"/>
      <c r="RE197" s="39"/>
      <c r="RF197" s="39"/>
      <c r="RG197" s="39"/>
      <c r="RH197" s="39"/>
      <c r="RI197" s="39"/>
      <c r="RJ197" s="39"/>
      <c r="RK197" s="39"/>
      <c r="RL197" s="39"/>
      <c r="RM197" s="39"/>
      <c r="RN197" s="39"/>
      <c r="RO197" s="39"/>
      <c r="RP197" s="39"/>
      <c r="RQ197" s="39"/>
      <c r="RR197" s="39"/>
      <c r="RS197" s="39"/>
      <c r="RT197" s="39"/>
      <c r="RU197" s="39"/>
      <c r="RV197" s="39"/>
      <c r="RW197" s="39"/>
      <c r="RX197" s="39"/>
      <c r="RY197" s="39"/>
      <c r="RZ197" s="39"/>
      <c r="SA197" s="39"/>
      <c r="SB197" s="39"/>
      <c r="SC197" s="39"/>
      <c r="SD197" s="39"/>
      <c r="SE197" s="39"/>
      <c r="SF197" s="39"/>
      <c r="SG197" s="39"/>
      <c r="SH197" s="39"/>
      <c r="SI197" s="39"/>
      <c r="SJ197" s="39"/>
      <c r="SK197" s="39"/>
      <c r="SL197" s="39"/>
      <c r="SM197" s="39"/>
      <c r="SN197" s="39"/>
      <c r="SO197" s="39"/>
      <c r="SP197" s="39"/>
      <c r="SQ197" s="39"/>
      <c r="SR197" s="39"/>
      <c r="SS197" s="39"/>
      <c r="ST197" s="39"/>
      <c r="SU197" s="39"/>
      <c r="SV197" s="39"/>
      <c r="SW197" s="39"/>
      <c r="SX197" s="39"/>
      <c r="SY197" s="39"/>
      <c r="SZ197" s="39"/>
      <c r="TA197" s="39"/>
      <c r="TB197" s="39"/>
      <c r="TC197" s="39"/>
      <c r="TD197" s="39"/>
      <c r="TE197" s="39"/>
      <c r="TF197" s="39"/>
      <c r="TG197" s="39"/>
      <c r="TH197" s="39"/>
      <c r="TI197" s="39"/>
    </row>
    <row r="198" spans="1:529" s="40" customFormat="1" x14ac:dyDescent="0.25">
      <c r="A198" s="73"/>
      <c r="B198" s="72"/>
      <c r="C198" s="72"/>
      <c r="D198" s="118" t="s">
        <v>474</v>
      </c>
      <c r="E198" s="65">
        <f>E221</f>
        <v>0</v>
      </c>
      <c r="F198" s="65">
        <f t="shared" ref="F198:P198" si="97">F221</f>
        <v>0</v>
      </c>
      <c r="G198" s="65">
        <f t="shared" si="97"/>
        <v>0</v>
      </c>
      <c r="H198" s="65">
        <f t="shared" si="97"/>
        <v>0</v>
      </c>
      <c r="I198" s="65">
        <f t="shared" si="97"/>
        <v>0</v>
      </c>
      <c r="J198" s="65">
        <f t="shared" si="97"/>
        <v>26250000</v>
      </c>
      <c r="K198" s="65">
        <f t="shared" si="97"/>
        <v>26250000</v>
      </c>
      <c r="L198" s="65">
        <f t="shared" si="97"/>
        <v>0</v>
      </c>
      <c r="M198" s="65">
        <f t="shared" si="97"/>
        <v>0</v>
      </c>
      <c r="N198" s="65">
        <f t="shared" si="97"/>
        <v>0</v>
      </c>
      <c r="O198" s="65">
        <f t="shared" si="97"/>
        <v>26250000</v>
      </c>
      <c r="P198" s="65">
        <f t="shared" si="97"/>
        <v>26250000</v>
      </c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  <c r="IW198" s="39"/>
      <c r="IX198" s="39"/>
      <c r="IY198" s="39"/>
      <c r="IZ198" s="39"/>
      <c r="JA198" s="39"/>
      <c r="JB198" s="39"/>
      <c r="JC198" s="39"/>
      <c r="JD198" s="39"/>
      <c r="JE198" s="39"/>
      <c r="JF198" s="39"/>
      <c r="JG198" s="39"/>
      <c r="JH198" s="39"/>
      <c r="JI198" s="39"/>
      <c r="JJ198" s="39"/>
      <c r="JK198" s="39"/>
      <c r="JL198" s="39"/>
      <c r="JM198" s="39"/>
      <c r="JN198" s="39"/>
      <c r="JO198" s="39"/>
      <c r="JP198" s="39"/>
      <c r="JQ198" s="39"/>
      <c r="JR198" s="39"/>
      <c r="JS198" s="39"/>
      <c r="JT198" s="39"/>
      <c r="JU198" s="39"/>
      <c r="JV198" s="39"/>
      <c r="JW198" s="39"/>
      <c r="JX198" s="39"/>
      <c r="JY198" s="39"/>
      <c r="JZ198" s="39"/>
      <c r="KA198" s="39"/>
      <c r="KB198" s="39"/>
      <c r="KC198" s="39"/>
      <c r="KD198" s="39"/>
      <c r="KE198" s="39"/>
      <c r="KF198" s="39"/>
      <c r="KG198" s="39"/>
      <c r="KH198" s="39"/>
      <c r="KI198" s="39"/>
      <c r="KJ198" s="39"/>
      <c r="KK198" s="39"/>
      <c r="KL198" s="39"/>
      <c r="KM198" s="39"/>
      <c r="KN198" s="39"/>
      <c r="KO198" s="39"/>
      <c r="KP198" s="39"/>
      <c r="KQ198" s="39"/>
      <c r="KR198" s="39"/>
      <c r="KS198" s="39"/>
      <c r="KT198" s="39"/>
      <c r="KU198" s="39"/>
      <c r="KV198" s="39"/>
      <c r="KW198" s="39"/>
      <c r="KX198" s="39"/>
      <c r="KY198" s="39"/>
      <c r="KZ198" s="39"/>
      <c r="LA198" s="39"/>
      <c r="LB198" s="39"/>
      <c r="LC198" s="39"/>
      <c r="LD198" s="39"/>
      <c r="LE198" s="39"/>
      <c r="LF198" s="39"/>
      <c r="LG198" s="39"/>
      <c r="LH198" s="39"/>
      <c r="LI198" s="39"/>
      <c r="LJ198" s="39"/>
      <c r="LK198" s="39"/>
      <c r="LL198" s="39"/>
      <c r="LM198" s="39"/>
      <c r="LN198" s="39"/>
      <c r="LO198" s="39"/>
      <c r="LP198" s="39"/>
      <c r="LQ198" s="39"/>
      <c r="LR198" s="39"/>
      <c r="LS198" s="39"/>
      <c r="LT198" s="39"/>
      <c r="LU198" s="39"/>
      <c r="LV198" s="39"/>
      <c r="LW198" s="39"/>
      <c r="LX198" s="39"/>
      <c r="LY198" s="39"/>
      <c r="LZ198" s="39"/>
      <c r="MA198" s="39"/>
      <c r="MB198" s="39"/>
      <c r="MC198" s="39"/>
      <c r="MD198" s="39"/>
      <c r="ME198" s="39"/>
      <c r="MF198" s="39"/>
      <c r="MG198" s="39"/>
      <c r="MH198" s="39"/>
      <c r="MI198" s="39"/>
      <c r="MJ198" s="39"/>
      <c r="MK198" s="39"/>
      <c r="ML198" s="39"/>
      <c r="MM198" s="39"/>
      <c r="MN198" s="39"/>
      <c r="MO198" s="39"/>
      <c r="MP198" s="39"/>
      <c r="MQ198" s="39"/>
      <c r="MR198" s="39"/>
      <c r="MS198" s="39"/>
      <c r="MT198" s="39"/>
      <c r="MU198" s="39"/>
      <c r="MV198" s="39"/>
      <c r="MW198" s="39"/>
      <c r="MX198" s="39"/>
      <c r="MY198" s="39"/>
      <c r="MZ198" s="39"/>
      <c r="NA198" s="39"/>
      <c r="NB198" s="39"/>
      <c r="NC198" s="39"/>
      <c r="ND198" s="39"/>
      <c r="NE198" s="39"/>
      <c r="NF198" s="39"/>
      <c r="NG198" s="39"/>
      <c r="NH198" s="39"/>
      <c r="NI198" s="39"/>
      <c r="NJ198" s="39"/>
      <c r="NK198" s="39"/>
      <c r="NL198" s="39"/>
      <c r="NM198" s="39"/>
      <c r="NN198" s="39"/>
      <c r="NO198" s="39"/>
      <c r="NP198" s="39"/>
      <c r="NQ198" s="39"/>
      <c r="NR198" s="39"/>
      <c r="NS198" s="39"/>
      <c r="NT198" s="39"/>
      <c r="NU198" s="39"/>
      <c r="NV198" s="39"/>
      <c r="NW198" s="39"/>
      <c r="NX198" s="39"/>
      <c r="NY198" s="39"/>
      <c r="NZ198" s="39"/>
      <c r="OA198" s="39"/>
      <c r="OB198" s="39"/>
      <c r="OC198" s="39"/>
      <c r="OD198" s="39"/>
      <c r="OE198" s="39"/>
      <c r="OF198" s="39"/>
      <c r="OG198" s="39"/>
      <c r="OH198" s="39"/>
      <c r="OI198" s="39"/>
      <c r="OJ198" s="39"/>
      <c r="OK198" s="39"/>
      <c r="OL198" s="39"/>
      <c r="OM198" s="39"/>
      <c r="ON198" s="39"/>
      <c r="OO198" s="39"/>
      <c r="OP198" s="39"/>
      <c r="OQ198" s="39"/>
      <c r="OR198" s="39"/>
      <c r="OS198" s="39"/>
      <c r="OT198" s="39"/>
      <c r="OU198" s="39"/>
      <c r="OV198" s="39"/>
      <c r="OW198" s="39"/>
      <c r="OX198" s="39"/>
      <c r="OY198" s="39"/>
      <c r="OZ198" s="39"/>
      <c r="PA198" s="39"/>
      <c r="PB198" s="39"/>
      <c r="PC198" s="39"/>
      <c r="PD198" s="39"/>
      <c r="PE198" s="39"/>
      <c r="PF198" s="39"/>
      <c r="PG198" s="39"/>
      <c r="PH198" s="39"/>
      <c r="PI198" s="39"/>
      <c r="PJ198" s="39"/>
      <c r="PK198" s="39"/>
      <c r="PL198" s="39"/>
      <c r="PM198" s="39"/>
      <c r="PN198" s="39"/>
      <c r="PO198" s="39"/>
      <c r="PP198" s="39"/>
      <c r="PQ198" s="39"/>
      <c r="PR198" s="39"/>
      <c r="PS198" s="39"/>
      <c r="PT198" s="39"/>
      <c r="PU198" s="39"/>
      <c r="PV198" s="39"/>
      <c r="PW198" s="39"/>
      <c r="PX198" s="39"/>
      <c r="PY198" s="39"/>
      <c r="PZ198" s="39"/>
      <c r="QA198" s="39"/>
      <c r="QB198" s="39"/>
      <c r="QC198" s="39"/>
      <c r="QD198" s="39"/>
      <c r="QE198" s="39"/>
      <c r="QF198" s="39"/>
      <c r="QG198" s="39"/>
      <c r="QH198" s="39"/>
      <c r="QI198" s="39"/>
      <c r="QJ198" s="39"/>
      <c r="QK198" s="39"/>
      <c r="QL198" s="39"/>
      <c r="QM198" s="39"/>
      <c r="QN198" s="39"/>
      <c r="QO198" s="39"/>
      <c r="QP198" s="39"/>
      <c r="QQ198" s="39"/>
      <c r="QR198" s="39"/>
      <c r="QS198" s="39"/>
      <c r="QT198" s="39"/>
      <c r="QU198" s="39"/>
      <c r="QV198" s="39"/>
      <c r="QW198" s="39"/>
      <c r="QX198" s="39"/>
      <c r="QY198" s="39"/>
      <c r="QZ198" s="39"/>
      <c r="RA198" s="39"/>
      <c r="RB198" s="39"/>
      <c r="RC198" s="39"/>
      <c r="RD198" s="39"/>
      <c r="RE198" s="39"/>
      <c r="RF198" s="39"/>
      <c r="RG198" s="39"/>
      <c r="RH198" s="39"/>
      <c r="RI198" s="39"/>
      <c r="RJ198" s="39"/>
      <c r="RK198" s="39"/>
      <c r="RL198" s="39"/>
      <c r="RM198" s="39"/>
      <c r="RN198" s="39"/>
      <c r="RO198" s="39"/>
      <c r="RP198" s="39"/>
      <c r="RQ198" s="39"/>
      <c r="RR198" s="39"/>
      <c r="RS198" s="39"/>
      <c r="RT198" s="39"/>
      <c r="RU198" s="39"/>
      <c r="RV198" s="39"/>
      <c r="RW198" s="39"/>
      <c r="RX198" s="39"/>
      <c r="RY198" s="39"/>
      <c r="RZ198" s="39"/>
      <c r="SA198" s="39"/>
      <c r="SB198" s="39"/>
      <c r="SC198" s="39"/>
      <c r="SD198" s="39"/>
      <c r="SE198" s="39"/>
      <c r="SF198" s="39"/>
      <c r="SG198" s="39"/>
      <c r="SH198" s="39"/>
      <c r="SI198" s="39"/>
      <c r="SJ198" s="39"/>
      <c r="SK198" s="39"/>
      <c r="SL198" s="39"/>
      <c r="SM198" s="39"/>
      <c r="SN198" s="39"/>
      <c r="SO198" s="39"/>
      <c r="SP198" s="39"/>
      <c r="SQ198" s="39"/>
      <c r="SR198" s="39"/>
      <c r="SS198" s="39"/>
      <c r="ST198" s="39"/>
      <c r="SU198" s="39"/>
      <c r="SV198" s="39"/>
      <c r="SW198" s="39"/>
      <c r="SX198" s="39"/>
      <c r="SY198" s="39"/>
      <c r="SZ198" s="39"/>
      <c r="TA198" s="39"/>
      <c r="TB198" s="39"/>
      <c r="TC198" s="39"/>
      <c r="TD198" s="39"/>
      <c r="TE198" s="39"/>
      <c r="TF198" s="39"/>
      <c r="TG198" s="39"/>
      <c r="TH198" s="39"/>
      <c r="TI198" s="39"/>
    </row>
    <row r="199" spans="1:529" s="23" customFormat="1" ht="48.75" customHeight="1" x14ac:dyDescent="0.25">
      <c r="A199" s="43" t="s">
        <v>212</v>
      </c>
      <c r="B199" s="44" t="str">
        <f>'дод 9'!A15</f>
        <v>0160</v>
      </c>
      <c r="C199" s="44" t="str">
        <f>'дод 9'!B15</f>
        <v>0111</v>
      </c>
      <c r="D199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199" s="66">
        <f t="shared" ref="E199:E226" si="98">F199+I199</f>
        <v>14436900</v>
      </c>
      <c r="F199" s="66">
        <v>14436900</v>
      </c>
      <c r="G199" s="66">
        <v>11274000</v>
      </c>
      <c r="H199" s="66">
        <v>203100</v>
      </c>
      <c r="I199" s="66"/>
      <c r="J199" s="66">
        <f>L199+O199</f>
        <v>0</v>
      </c>
      <c r="K199" s="66"/>
      <c r="L199" s="66"/>
      <c r="M199" s="66"/>
      <c r="N199" s="66"/>
      <c r="O199" s="66"/>
      <c r="P199" s="66">
        <f t="shared" ref="P199:P226" si="99">E199+J199</f>
        <v>14436900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</row>
    <row r="200" spans="1:529" s="23" customFormat="1" ht="19.5" customHeight="1" x14ac:dyDescent="0.25">
      <c r="A200" s="52" t="s">
        <v>329</v>
      </c>
      <c r="B200" s="45" t="str">
        <f>'дод 9'!A103</f>
        <v>3210</v>
      </c>
      <c r="C200" s="45" t="str">
        <f>'дод 9'!B103</f>
        <v>1050</v>
      </c>
      <c r="D200" s="22" t="str">
        <f>'дод 9'!C103</f>
        <v>Організація та проведення громадських робіт</v>
      </c>
      <c r="E200" s="66">
        <f t="shared" si="98"/>
        <v>200000</v>
      </c>
      <c r="F200" s="66">
        <v>200000</v>
      </c>
      <c r="G200" s="66"/>
      <c r="H200" s="66"/>
      <c r="I200" s="66"/>
      <c r="J200" s="66">
        <f t="shared" ref="J200:J226" si="100">L200+O200</f>
        <v>0</v>
      </c>
      <c r="K200" s="66"/>
      <c r="L200" s="66"/>
      <c r="M200" s="66"/>
      <c r="N200" s="66"/>
      <c r="O200" s="66"/>
      <c r="P200" s="66">
        <f t="shared" si="99"/>
        <v>200000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</row>
    <row r="201" spans="1:529" s="23" customFormat="1" ht="27" customHeight="1" x14ac:dyDescent="0.25">
      <c r="A201" s="43" t="s">
        <v>213</v>
      </c>
      <c r="B201" s="44" t="str">
        <f>'дод 9'!A125</f>
        <v>6011</v>
      </c>
      <c r="C201" s="44" t="str">
        <f>'дод 9'!B125</f>
        <v>0610</v>
      </c>
      <c r="D201" s="24" t="str">
        <f>'дод 9'!C125</f>
        <v>Експлуатація та технічне обслуговування житлового фонду</v>
      </c>
      <c r="E201" s="66">
        <f t="shared" si="98"/>
        <v>0</v>
      </c>
      <c r="F201" s="66"/>
      <c r="G201" s="66"/>
      <c r="H201" s="66"/>
      <c r="I201" s="66"/>
      <c r="J201" s="66">
        <f t="shared" si="100"/>
        <v>7090572</v>
      </c>
      <c r="K201" s="66">
        <v>7054092</v>
      </c>
      <c r="L201" s="66"/>
      <c r="M201" s="66"/>
      <c r="N201" s="66"/>
      <c r="O201" s="66">
        <v>7090572</v>
      </c>
      <c r="P201" s="66">
        <f t="shared" si="99"/>
        <v>7090572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</row>
    <row r="202" spans="1:529" s="23" customFormat="1" ht="27" customHeight="1" x14ac:dyDescent="0.25">
      <c r="A202" s="43" t="s">
        <v>214</v>
      </c>
      <c r="B202" s="44" t="str">
        <f>'дод 9'!A126</f>
        <v>6013</v>
      </c>
      <c r="C202" s="44" t="str">
        <f>'дод 9'!B126</f>
        <v>0620</v>
      </c>
      <c r="D202" s="24" t="str">
        <f>'дод 9'!C126</f>
        <v>Забезпечення діяльності водопровідно-каналізаційного господарства</v>
      </c>
      <c r="E202" s="66">
        <f t="shared" si="98"/>
        <v>29080000</v>
      </c>
      <c r="F202" s="66">
        <f>610000+3000000</f>
        <v>3610000</v>
      </c>
      <c r="G202" s="66"/>
      <c r="H202" s="66"/>
      <c r="I202" s="66">
        <f>28470000-3000000</f>
        <v>25470000</v>
      </c>
      <c r="J202" s="66">
        <f t="shared" si="100"/>
        <v>230000</v>
      </c>
      <c r="K202" s="66">
        <v>230000</v>
      </c>
      <c r="L202" s="66"/>
      <c r="M202" s="66"/>
      <c r="N202" s="66"/>
      <c r="O202" s="66">
        <v>230000</v>
      </c>
      <c r="P202" s="66">
        <f t="shared" si="99"/>
        <v>29310000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  <c r="LB202" s="26"/>
      <c r="LC202" s="26"/>
      <c r="LD202" s="26"/>
      <c r="LE202" s="26"/>
      <c r="LF202" s="26"/>
      <c r="LG202" s="26"/>
      <c r="LH202" s="26"/>
      <c r="LI202" s="26"/>
      <c r="LJ202" s="26"/>
      <c r="LK202" s="26"/>
      <c r="LL202" s="26"/>
      <c r="LM202" s="26"/>
      <c r="LN202" s="26"/>
      <c r="LO202" s="26"/>
      <c r="LP202" s="26"/>
      <c r="LQ202" s="26"/>
      <c r="LR202" s="26"/>
      <c r="LS202" s="26"/>
      <c r="LT202" s="26"/>
      <c r="LU202" s="26"/>
      <c r="LV202" s="26"/>
      <c r="LW202" s="26"/>
      <c r="LX202" s="26"/>
      <c r="LY202" s="26"/>
      <c r="LZ202" s="26"/>
      <c r="MA202" s="26"/>
      <c r="MB202" s="26"/>
      <c r="MC202" s="26"/>
      <c r="MD202" s="26"/>
      <c r="ME202" s="26"/>
      <c r="MF202" s="26"/>
      <c r="MG202" s="26"/>
      <c r="MH202" s="26"/>
      <c r="MI202" s="26"/>
      <c r="MJ202" s="26"/>
      <c r="MK202" s="26"/>
      <c r="ML202" s="26"/>
      <c r="MM202" s="26"/>
      <c r="MN202" s="26"/>
      <c r="MO202" s="26"/>
      <c r="MP202" s="26"/>
      <c r="MQ202" s="26"/>
      <c r="MR202" s="26"/>
      <c r="MS202" s="26"/>
      <c r="MT202" s="26"/>
      <c r="MU202" s="26"/>
      <c r="MV202" s="26"/>
      <c r="MW202" s="26"/>
      <c r="MX202" s="26"/>
      <c r="MY202" s="26"/>
      <c r="MZ202" s="26"/>
      <c r="NA202" s="26"/>
      <c r="NB202" s="26"/>
      <c r="NC202" s="26"/>
      <c r="ND202" s="26"/>
      <c r="NE202" s="26"/>
      <c r="NF202" s="26"/>
      <c r="NG202" s="26"/>
      <c r="NH202" s="26"/>
      <c r="NI202" s="26"/>
      <c r="NJ202" s="26"/>
      <c r="NK202" s="26"/>
      <c r="NL202" s="26"/>
      <c r="NM202" s="26"/>
      <c r="NN202" s="26"/>
      <c r="NO202" s="26"/>
      <c r="NP202" s="26"/>
      <c r="NQ202" s="26"/>
      <c r="NR202" s="26"/>
      <c r="NS202" s="26"/>
      <c r="NT202" s="26"/>
      <c r="NU202" s="26"/>
      <c r="NV202" s="26"/>
      <c r="NW202" s="26"/>
      <c r="NX202" s="26"/>
      <c r="NY202" s="26"/>
      <c r="NZ202" s="26"/>
      <c r="OA202" s="26"/>
      <c r="OB202" s="26"/>
      <c r="OC202" s="26"/>
      <c r="OD202" s="26"/>
      <c r="OE202" s="26"/>
      <c r="OF202" s="26"/>
      <c r="OG202" s="26"/>
      <c r="OH202" s="26"/>
      <c r="OI202" s="26"/>
      <c r="OJ202" s="26"/>
      <c r="OK202" s="26"/>
      <c r="OL202" s="26"/>
      <c r="OM202" s="26"/>
      <c r="ON202" s="26"/>
      <c r="OO202" s="26"/>
      <c r="OP202" s="26"/>
      <c r="OQ202" s="26"/>
      <c r="OR202" s="26"/>
      <c r="OS202" s="26"/>
      <c r="OT202" s="26"/>
      <c r="OU202" s="26"/>
      <c r="OV202" s="26"/>
      <c r="OW202" s="26"/>
      <c r="OX202" s="26"/>
      <c r="OY202" s="26"/>
      <c r="OZ202" s="26"/>
      <c r="PA202" s="26"/>
      <c r="PB202" s="26"/>
      <c r="PC202" s="26"/>
      <c r="PD202" s="26"/>
      <c r="PE202" s="26"/>
      <c r="PF202" s="26"/>
      <c r="PG202" s="26"/>
      <c r="PH202" s="26"/>
      <c r="PI202" s="26"/>
      <c r="PJ202" s="26"/>
      <c r="PK202" s="26"/>
      <c r="PL202" s="26"/>
      <c r="PM202" s="26"/>
      <c r="PN202" s="26"/>
      <c r="PO202" s="26"/>
      <c r="PP202" s="26"/>
      <c r="PQ202" s="26"/>
      <c r="PR202" s="26"/>
      <c r="PS202" s="26"/>
      <c r="PT202" s="26"/>
      <c r="PU202" s="26"/>
      <c r="PV202" s="26"/>
      <c r="PW202" s="26"/>
      <c r="PX202" s="26"/>
      <c r="PY202" s="26"/>
      <c r="PZ202" s="26"/>
      <c r="QA202" s="26"/>
      <c r="QB202" s="26"/>
      <c r="QC202" s="26"/>
      <c r="QD202" s="26"/>
      <c r="QE202" s="26"/>
      <c r="QF202" s="26"/>
      <c r="QG202" s="26"/>
      <c r="QH202" s="26"/>
      <c r="QI202" s="26"/>
      <c r="QJ202" s="26"/>
      <c r="QK202" s="26"/>
      <c r="QL202" s="26"/>
      <c r="QM202" s="26"/>
      <c r="QN202" s="26"/>
      <c r="QO202" s="26"/>
      <c r="QP202" s="26"/>
      <c r="QQ202" s="26"/>
      <c r="QR202" s="26"/>
      <c r="QS202" s="26"/>
      <c r="QT202" s="26"/>
      <c r="QU202" s="26"/>
      <c r="QV202" s="26"/>
      <c r="QW202" s="26"/>
      <c r="QX202" s="26"/>
      <c r="QY202" s="26"/>
      <c r="QZ202" s="26"/>
      <c r="RA202" s="26"/>
      <c r="RB202" s="26"/>
      <c r="RC202" s="26"/>
      <c r="RD202" s="26"/>
      <c r="RE202" s="26"/>
      <c r="RF202" s="26"/>
      <c r="RG202" s="26"/>
      <c r="RH202" s="26"/>
      <c r="RI202" s="26"/>
      <c r="RJ202" s="26"/>
      <c r="RK202" s="26"/>
      <c r="RL202" s="26"/>
      <c r="RM202" s="26"/>
      <c r="RN202" s="26"/>
      <c r="RO202" s="26"/>
      <c r="RP202" s="26"/>
      <c r="RQ202" s="26"/>
      <c r="RR202" s="26"/>
      <c r="RS202" s="26"/>
      <c r="RT202" s="26"/>
      <c r="RU202" s="26"/>
      <c r="RV202" s="26"/>
      <c r="RW202" s="26"/>
      <c r="RX202" s="26"/>
      <c r="RY202" s="26"/>
      <c r="RZ202" s="26"/>
      <c r="SA202" s="26"/>
      <c r="SB202" s="26"/>
      <c r="SC202" s="26"/>
      <c r="SD202" s="26"/>
      <c r="SE202" s="26"/>
      <c r="SF202" s="26"/>
      <c r="SG202" s="26"/>
      <c r="SH202" s="26"/>
      <c r="SI202" s="26"/>
      <c r="SJ202" s="26"/>
      <c r="SK202" s="26"/>
      <c r="SL202" s="26"/>
      <c r="SM202" s="26"/>
      <c r="SN202" s="26"/>
      <c r="SO202" s="26"/>
      <c r="SP202" s="26"/>
      <c r="SQ202" s="26"/>
      <c r="SR202" s="26"/>
      <c r="SS202" s="26"/>
      <c r="ST202" s="26"/>
      <c r="SU202" s="26"/>
      <c r="SV202" s="26"/>
      <c r="SW202" s="26"/>
      <c r="SX202" s="26"/>
      <c r="SY202" s="26"/>
      <c r="SZ202" s="26"/>
      <c r="TA202" s="26"/>
      <c r="TB202" s="26"/>
      <c r="TC202" s="26"/>
      <c r="TD202" s="26"/>
      <c r="TE202" s="26"/>
      <c r="TF202" s="26"/>
      <c r="TG202" s="26"/>
      <c r="TH202" s="26"/>
      <c r="TI202" s="26"/>
    </row>
    <row r="203" spans="1:529" s="23" customFormat="1" ht="30" customHeight="1" x14ac:dyDescent="0.25">
      <c r="A203" s="43" t="s">
        <v>280</v>
      </c>
      <c r="B203" s="44" t="str">
        <f>'дод 9'!A127</f>
        <v>6015</v>
      </c>
      <c r="C203" s="44" t="str">
        <f>'дод 9'!B127</f>
        <v>0620</v>
      </c>
      <c r="D203" s="24" t="str">
        <f>'дод 9'!C127</f>
        <v>Забезпечення надійної та безперебійної експлуатації ліфтів</v>
      </c>
      <c r="E203" s="66">
        <f t="shared" si="98"/>
        <v>99980</v>
      </c>
      <c r="F203" s="66">
        <v>99980</v>
      </c>
      <c r="G203" s="66"/>
      <c r="H203" s="66"/>
      <c r="I203" s="66"/>
      <c r="J203" s="66">
        <f t="shared" si="100"/>
        <v>15050000</v>
      </c>
      <c r="K203" s="66">
        <v>15000000</v>
      </c>
      <c r="L203" s="66"/>
      <c r="M203" s="66"/>
      <c r="N203" s="66"/>
      <c r="O203" s="66">
        <v>15050000</v>
      </c>
      <c r="P203" s="66">
        <f t="shared" si="99"/>
        <v>15149980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</row>
    <row r="204" spans="1:529" s="23" customFormat="1" ht="32.25" customHeight="1" x14ac:dyDescent="0.25">
      <c r="A204" s="43" t="s">
        <v>283</v>
      </c>
      <c r="B204" s="44" t="str">
        <f>'дод 9'!A128</f>
        <v>6017</v>
      </c>
      <c r="C204" s="44" t="str">
        <f>'дод 9'!B128</f>
        <v>0620</v>
      </c>
      <c r="D204" s="24" t="str">
        <f>'дод 9'!C128</f>
        <v>Інша діяльність, пов’язана з експлуатацією об’єктів житлово-комунального господарства</v>
      </c>
      <c r="E204" s="66">
        <f t="shared" si="98"/>
        <v>100000</v>
      </c>
      <c r="F204" s="66">
        <v>100000</v>
      </c>
      <c r="G204" s="66"/>
      <c r="H204" s="66"/>
      <c r="I204" s="66"/>
      <c r="J204" s="66">
        <f t="shared" si="100"/>
        <v>0</v>
      </c>
      <c r="K204" s="66"/>
      <c r="L204" s="66"/>
      <c r="M204" s="66"/>
      <c r="N204" s="66"/>
      <c r="O204" s="66"/>
      <c r="P204" s="66">
        <f t="shared" si="99"/>
        <v>100000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  <c r="IW204" s="26"/>
      <c r="IX204" s="26"/>
      <c r="IY204" s="26"/>
      <c r="IZ204" s="26"/>
      <c r="JA204" s="26"/>
      <c r="JB204" s="26"/>
      <c r="JC204" s="26"/>
      <c r="JD204" s="26"/>
      <c r="JE204" s="26"/>
      <c r="JF204" s="26"/>
      <c r="JG204" s="26"/>
      <c r="JH204" s="26"/>
      <c r="JI204" s="26"/>
      <c r="JJ204" s="26"/>
      <c r="JK204" s="26"/>
      <c r="JL204" s="26"/>
      <c r="JM204" s="26"/>
      <c r="JN204" s="26"/>
      <c r="JO204" s="26"/>
      <c r="JP204" s="26"/>
      <c r="JQ204" s="26"/>
      <c r="JR204" s="26"/>
      <c r="JS204" s="26"/>
      <c r="JT204" s="26"/>
      <c r="JU204" s="26"/>
      <c r="JV204" s="26"/>
      <c r="JW204" s="26"/>
      <c r="JX204" s="26"/>
      <c r="JY204" s="26"/>
      <c r="JZ204" s="26"/>
      <c r="KA204" s="26"/>
      <c r="KB204" s="26"/>
      <c r="KC204" s="26"/>
      <c r="KD204" s="26"/>
      <c r="KE204" s="26"/>
      <c r="KF204" s="26"/>
      <c r="KG204" s="26"/>
      <c r="KH204" s="26"/>
      <c r="KI204" s="26"/>
      <c r="KJ204" s="26"/>
      <c r="KK204" s="26"/>
      <c r="KL204" s="26"/>
      <c r="KM204" s="26"/>
      <c r="KN204" s="26"/>
      <c r="KO204" s="26"/>
      <c r="KP204" s="26"/>
      <c r="KQ204" s="26"/>
      <c r="KR204" s="26"/>
      <c r="KS204" s="26"/>
      <c r="KT204" s="26"/>
      <c r="KU204" s="26"/>
      <c r="KV204" s="26"/>
      <c r="KW204" s="26"/>
      <c r="KX204" s="26"/>
      <c r="KY204" s="26"/>
      <c r="KZ204" s="26"/>
      <c r="LA204" s="26"/>
      <c r="LB204" s="26"/>
      <c r="LC204" s="26"/>
      <c r="LD204" s="26"/>
      <c r="LE204" s="26"/>
      <c r="LF204" s="26"/>
      <c r="LG204" s="26"/>
      <c r="LH204" s="26"/>
      <c r="LI204" s="26"/>
      <c r="LJ204" s="26"/>
      <c r="LK204" s="26"/>
      <c r="LL204" s="26"/>
      <c r="LM204" s="26"/>
      <c r="LN204" s="26"/>
      <c r="LO204" s="26"/>
      <c r="LP204" s="26"/>
      <c r="LQ204" s="26"/>
      <c r="LR204" s="26"/>
      <c r="LS204" s="26"/>
      <c r="LT204" s="26"/>
      <c r="LU204" s="26"/>
      <c r="LV204" s="26"/>
      <c r="LW204" s="26"/>
      <c r="LX204" s="26"/>
      <c r="LY204" s="26"/>
      <c r="LZ204" s="26"/>
      <c r="MA204" s="26"/>
      <c r="MB204" s="26"/>
      <c r="MC204" s="26"/>
      <c r="MD204" s="26"/>
      <c r="ME204" s="26"/>
      <c r="MF204" s="26"/>
      <c r="MG204" s="26"/>
      <c r="MH204" s="26"/>
      <c r="MI204" s="26"/>
      <c r="MJ204" s="26"/>
      <c r="MK204" s="26"/>
      <c r="ML204" s="26"/>
      <c r="MM204" s="26"/>
      <c r="MN204" s="26"/>
      <c r="MO204" s="26"/>
      <c r="MP204" s="26"/>
      <c r="MQ204" s="26"/>
      <c r="MR204" s="26"/>
      <c r="MS204" s="26"/>
      <c r="MT204" s="26"/>
      <c r="MU204" s="26"/>
      <c r="MV204" s="26"/>
      <c r="MW204" s="26"/>
      <c r="MX204" s="26"/>
      <c r="MY204" s="26"/>
      <c r="MZ204" s="26"/>
      <c r="NA204" s="26"/>
      <c r="NB204" s="26"/>
      <c r="NC204" s="26"/>
      <c r="ND204" s="26"/>
      <c r="NE204" s="26"/>
      <c r="NF204" s="26"/>
      <c r="NG204" s="26"/>
      <c r="NH204" s="26"/>
      <c r="NI204" s="26"/>
      <c r="NJ204" s="26"/>
      <c r="NK204" s="26"/>
      <c r="NL204" s="26"/>
      <c r="NM204" s="26"/>
      <c r="NN204" s="26"/>
      <c r="NO204" s="26"/>
      <c r="NP204" s="26"/>
      <c r="NQ204" s="26"/>
      <c r="NR204" s="26"/>
      <c r="NS204" s="26"/>
      <c r="NT204" s="26"/>
      <c r="NU204" s="26"/>
      <c r="NV204" s="26"/>
      <c r="NW204" s="26"/>
      <c r="NX204" s="26"/>
      <c r="NY204" s="26"/>
      <c r="NZ204" s="26"/>
      <c r="OA204" s="26"/>
      <c r="OB204" s="26"/>
      <c r="OC204" s="26"/>
      <c r="OD204" s="26"/>
      <c r="OE204" s="26"/>
      <c r="OF204" s="26"/>
      <c r="OG204" s="26"/>
      <c r="OH204" s="26"/>
      <c r="OI204" s="26"/>
      <c r="OJ204" s="26"/>
      <c r="OK204" s="26"/>
      <c r="OL204" s="26"/>
      <c r="OM204" s="26"/>
      <c r="ON204" s="26"/>
      <c r="OO204" s="26"/>
      <c r="OP204" s="26"/>
      <c r="OQ204" s="26"/>
      <c r="OR204" s="26"/>
      <c r="OS204" s="26"/>
      <c r="OT204" s="26"/>
      <c r="OU204" s="26"/>
      <c r="OV204" s="26"/>
      <c r="OW204" s="26"/>
      <c r="OX204" s="26"/>
      <c r="OY204" s="26"/>
      <c r="OZ204" s="26"/>
      <c r="PA204" s="26"/>
      <c r="PB204" s="26"/>
      <c r="PC204" s="26"/>
      <c r="PD204" s="26"/>
      <c r="PE204" s="26"/>
      <c r="PF204" s="26"/>
      <c r="PG204" s="26"/>
      <c r="PH204" s="26"/>
      <c r="PI204" s="26"/>
      <c r="PJ204" s="26"/>
      <c r="PK204" s="26"/>
      <c r="PL204" s="26"/>
      <c r="PM204" s="26"/>
      <c r="PN204" s="26"/>
      <c r="PO204" s="26"/>
      <c r="PP204" s="26"/>
      <c r="PQ204" s="26"/>
      <c r="PR204" s="26"/>
      <c r="PS204" s="26"/>
      <c r="PT204" s="26"/>
      <c r="PU204" s="26"/>
      <c r="PV204" s="26"/>
      <c r="PW204" s="26"/>
      <c r="PX204" s="26"/>
      <c r="PY204" s="26"/>
      <c r="PZ204" s="26"/>
      <c r="QA204" s="26"/>
      <c r="QB204" s="26"/>
      <c r="QC204" s="26"/>
      <c r="QD204" s="26"/>
      <c r="QE204" s="26"/>
      <c r="QF204" s="26"/>
      <c r="QG204" s="26"/>
      <c r="QH204" s="26"/>
      <c r="QI204" s="26"/>
      <c r="QJ204" s="26"/>
      <c r="QK204" s="26"/>
      <c r="QL204" s="26"/>
      <c r="QM204" s="26"/>
      <c r="QN204" s="26"/>
      <c r="QO204" s="26"/>
      <c r="QP204" s="26"/>
      <c r="QQ204" s="26"/>
      <c r="QR204" s="26"/>
      <c r="QS204" s="26"/>
      <c r="QT204" s="26"/>
      <c r="QU204" s="26"/>
      <c r="QV204" s="26"/>
      <c r="QW204" s="26"/>
      <c r="QX204" s="26"/>
      <c r="QY204" s="26"/>
      <c r="QZ204" s="26"/>
      <c r="RA204" s="26"/>
      <c r="RB204" s="26"/>
      <c r="RC204" s="26"/>
      <c r="RD204" s="26"/>
      <c r="RE204" s="26"/>
      <c r="RF204" s="26"/>
      <c r="RG204" s="26"/>
      <c r="RH204" s="26"/>
      <c r="RI204" s="26"/>
      <c r="RJ204" s="26"/>
      <c r="RK204" s="26"/>
      <c r="RL204" s="26"/>
      <c r="RM204" s="26"/>
      <c r="RN204" s="26"/>
      <c r="RO204" s="26"/>
      <c r="RP204" s="26"/>
      <c r="RQ204" s="26"/>
      <c r="RR204" s="26"/>
      <c r="RS204" s="26"/>
      <c r="RT204" s="26"/>
      <c r="RU204" s="26"/>
      <c r="RV204" s="26"/>
      <c r="RW204" s="26"/>
      <c r="RX204" s="26"/>
      <c r="RY204" s="26"/>
      <c r="RZ204" s="26"/>
      <c r="SA204" s="26"/>
      <c r="SB204" s="26"/>
      <c r="SC204" s="26"/>
      <c r="SD204" s="26"/>
      <c r="SE204" s="26"/>
      <c r="SF204" s="26"/>
      <c r="SG204" s="26"/>
      <c r="SH204" s="26"/>
      <c r="SI204" s="26"/>
      <c r="SJ204" s="26"/>
      <c r="SK204" s="26"/>
      <c r="SL204" s="26"/>
      <c r="SM204" s="26"/>
      <c r="SN204" s="26"/>
      <c r="SO204" s="26"/>
      <c r="SP204" s="26"/>
      <c r="SQ204" s="26"/>
      <c r="SR204" s="26"/>
      <c r="SS204" s="26"/>
      <c r="ST204" s="26"/>
      <c r="SU204" s="26"/>
      <c r="SV204" s="26"/>
      <c r="SW204" s="26"/>
      <c r="SX204" s="26"/>
      <c r="SY204" s="26"/>
      <c r="SZ204" s="26"/>
      <c r="TA204" s="26"/>
      <c r="TB204" s="26"/>
      <c r="TC204" s="26"/>
      <c r="TD204" s="26"/>
      <c r="TE204" s="26"/>
      <c r="TF204" s="26"/>
      <c r="TG204" s="26"/>
      <c r="TH204" s="26"/>
      <c r="TI204" s="26"/>
    </row>
    <row r="205" spans="1:529" s="23" customFormat="1" ht="45" x14ac:dyDescent="0.25">
      <c r="A205" s="43" t="s">
        <v>215</v>
      </c>
      <c r="B205" s="44" t="str">
        <f>'дод 9'!A129</f>
        <v>6020</v>
      </c>
      <c r="C205" s="44" t="str">
        <f>'дод 9'!B129</f>
        <v>0620</v>
      </c>
      <c r="D205" s="24" t="str">
        <f>'дод 9'!C129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5" s="66">
        <f t="shared" si="98"/>
        <v>300000</v>
      </c>
      <c r="F205" s="66"/>
      <c r="G205" s="66"/>
      <c r="H205" s="66"/>
      <c r="I205" s="66">
        <v>300000</v>
      </c>
      <c r="J205" s="66">
        <f t="shared" si="100"/>
        <v>0</v>
      </c>
      <c r="K205" s="66"/>
      <c r="L205" s="66"/>
      <c r="M205" s="66"/>
      <c r="N205" s="66"/>
      <c r="O205" s="66"/>
      <c r="P205" s="66">
        <f t="shared" si="99"/>
        <v>300000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  <c r="LB205" s="26"/>
      <c r="LC205" s="26"/>
      <c r="LD205" s="26"/>
      <c r="LE205" s="26"/>
      <c r="LF205" s="26"/>
      <c r="LG205" s="26"/>
      <c r="LH205" s="26"/>
      <c r="LI205" s="26"/>
      <c r="LJ205" s="26"/>
      <c r="LK205" s="26"/>
      <c r="LL205" s="26"/>
      <c r="LM205" s="26"/>
      <c r="LN205" s="26"/>
      <c r="LO205" s="26"/>
      <c r="LP205" s="26"/>
      <c r="LQ205" s="26"/>
      <c r="LR205" s="26"/>
      <c r="LS205" s="26"/>
      <c r="LT205" s="26"/>
      <c r="LU205" s="26"/>
      <c r="LV205" s="26"/>
      <c r="LW205" s="26"/>
      <c r="LX205" s="26"/>
      <c r="LY205" s="26"/>
      <c r="LZ205" s="26"/>
      <c r="MA205" s="26"/>
      <c r="MB205" s="26"/>
      <c r="MC205" s="26"/>
      <c r="MD205" s="26"/>
      <c r="ME205" s="26"/>
      <c r="MF205" s="26"/>
      <c r="MG205" s="26"/>
      <c r="MH205" s="26"/>
      <c r="MI205" s="26"/>
      <c r="MJ205" s="26"/>
      <c r="MK205" s="26"/>
      <c r="ML205" s="26"/>
      <c r="MM205" s="26"/>
      <c r="MN205" s="26"/>
      <c r="MO205" s="26"/>
      <c r="MP205" s="26"/>
      <c r="MQ205" s="26"/>
      <c r="MR205" s="26"/>
      <c r="MS205" s="26"/>
      <c r="MT205" s="26"/>
      <c r="MU205" s="26"/>
      <c r="MV205" s="26"/>
      <c r="MW205" s="26"/>
      <c r="MX205" s="26"/>
      <c r="MY205" s="26"/>
      <c r="MZ205" s="26"/>
      <c r="NA205" s="26"/>
      <c r="NB205" s="26"/>
      <c r="NC205" s="26"/>
      <c r="ND205" s="26"/>
      <c r="NE205" s="26"/>
      <c r="NF205" s="26"/>
      <c r="NG205" s="26"/>
      <c r="NH205" s="26"/>
      <c r="NI205" s="26"/>
      <c r="NJ205" s="26"/>
      <c r="NK205" s="26"/>
      <c r="NL205" s="26"/>
      <c r="NM205" s="26"/>
      <c r="NN205" s="26"/>
      <c r="NO205" s="26"/>
      <c r="NP205" s="26"/>
      <c r="NQ205" s="26"/>
      <c r="NR205" s="26"/>
      <c r="NS205" s="26"/>
      <c r="NT205" s="26"/>
      <c r="NU205" s="26"/>
      <c r="NV205" s="26"/>
      <c r="NW205" s="26"/>
      <c r="NX205" s="26"/>
      <c r="NY205" s="26"/>
      <c r="NZ205" s="26"/>
      <c r="OA205" s="26"/>
      <c r="OB205" s="26"/>
      <c r="OC205" s="26"/>
      <c r="OD205" s="26"/>
      <c r="OE205" s="26"/>
      <c r="OF205" s="26"/>
      <c r="OG205" s="26"/>
      <c r="OH205" s="26"/>
      <c r="OI205" s="26"/>
      <c r="OJ205" s="26"/>
      <c r="OK205" s="26"/>
      <c r="OL205" s="26"/>
      <c r="OM205" s="26"/>
      <c r="ON205" s="26"/>
      <c r="OO205" s="26"/>
      <c r="OP205" s="26"/>
      <c r="OQ205" s="26"/>
      <c r="OR205" s="26"/>
      <c r="OS205" s="26"/>
      <c r="OT205" s="26"/>
      <c r="OU205" s="26"/>
      <c r="OV205" s="26"/>
      <c r="OW205" s="26"/>
      <c r="OX205" s="26"/>
      <c r="OY205" s="26"/>
      <c r="OZ205" s="26"/>
      <c r="PA205" s="26"/>
      <c r="PB205" s="26"/>
      <c r="PC205" s="26"/>
      <c r="PD205" s="26"/>
      <c r="PE205" s="26"/>
      <c r="PF205" s="26"/>
      <c r="PG205" s="26"/>
      <c r="PH205" s="26"/>
      <c r="PI205" s="26"/>
      <c r="PJ205" s="26"/>
      <c r="PK205" s="26"/>
      <c r="PL205" s="26"/>
      <c r="PM205" s="26"/>
      <c r="PN205" s="26"/>
      <c r="PO205" s="26"/>
      <c r="PP205" s="26"/>
      <c r="PQ205" s="26"/>
      <c r="PR205" s="26"/>
      <c r="PS205" s="26"/>
      <c r="PT205" s="26"/>
      <c r="PU205" s="26"/>
      <c r="PV205" s="26"/>
      <c r="PW205" s="26"/>
      <c r="PX205" s="26"/>
      <c r="PY205" s="26"/>
      <c r="PZ205" s="26"/>
      <c r="QA205" s="26"/>
      <c r="QB205" s="26"/>
      <c r="QC205" s="26"/>
      <c r="QD205" s="26"/>
      <c r="QE205" s="26"/>
      <c r="QF205" s="26"/>
      <c r="QG205" s="26"/>
      <c r="QH205" s="26"/>
      <c r="QI205" s="26"/>
      <c r="QJ205" s="26"/>
      <c r="QK205" s="26"/>
      <c r="QL205" s="26"/>
      <c r="QM205" s="26"/>
      <c r="QN205" s="26"/>
      <c r="QO205" s="26"/>
      <c r="QP205" s="26"/>
      <c r="QQ205" s="26"/>
      <c r="QR205" s="26"/>
      <c r="QS205" s="26"/>
      <c r="QT205" s="26"/>
      <c r="QU205" s="26"/>
      <c r="QV205" s="26"/>
      <c r="QW205" s="26"/>
      <c r="QX205" s="26"/>
      <c r="QY205" s="26"/>
      <c r="QZ205" s="26"/>
      <c r="RA205" s="26"/>
      <c r="RB205" s="26"/>
      <c r="RC205" s="26"/>
      <c r="RD205" s="26"/>
      <c r="RE205" s="26"/>
      <c r="RF205" s="26"/>
      <c r="RG205" s="26"/>
      <c r="RH205" s="26"/>
      <c r="RI205" s="26"/>
      <c r="RJ205" s="26"/>
      <c r="RK205" s="26"/>
      <c r="RL205" s="26"/>
      <c r="RM205" s="26"/>
      <c r="RN205" s="26"/>
      <c r="RO205" s="26"/>
      <c r="RP205" s="26"/>
      <c r="RQ205" s="26"/>
      <c r="RR205" s="26"/>
      <c r="RS205" s="26"/>
      <c r="RT205" s="26"/>
      <c r="RU205" s="26"/>
      <c r="RV205" s="26"/>
      <c r="RW205" s="26"/>
      <c r="RX205" s="26"/>
      <c r="RY205" s="26"/>
      <c r="RZ205" s="26"/>
      <c r="SA205" s="26"/>
      <c r="SB205" s="26"/>
      <c r="SC205" s="26"/>
      <c r="SD205" s="26"/>
      <c r="SE205" s="26"/>
      <c r="SF205" s="26"/>
      <c r="SG205" s="26"/>
      <c r="SH205" s="26"/>
      <c r="SI205" s="26"/>
      <c r="SJ205" s="26"/>
      <c r="SK205" s="26"/>
      <c r="SL205" s="26"/>
      <c r="SM205" s="26"/>
      <c r="SN205" s="26"/>
      <c r="SO205" s="26"/>
      <c r="SP205" s="26"/>
      <c r="SQ205" s="26"/>
      <c r="SR205" s="26"/>
      <c r="SS205" s="26"/>
      <c r="ST205" s="26"/>
      <c r="SU205" s="26"/>
      <c r="SV205" s="26"/>
      <c r="SW205" s="26"/>
      <c r="SX205" s="26"/>
      <c r="SY205" s="26"/>
      <c r="SZ205" s="26"/>
      <c r="TA205" s="26"/>
      <c r="TB205" s="26"/>
      <c r="TC205" s="26"/>
      <c r="TD205" s="26"/>
      <c r="TE205" s="26"/>
      <c r="TF205" s="26"/>
      <c r="TG205" s="26"/>
      <c r="TH205" s="26"/>
      <c r="TI205" s="26"/>
    </row>
    <row r="206" spans="1:529" s="23" customFormat="1" ht="21.75" customHeight="1" x14ac:dyDescent="0.25">
      <c r="A206" s="43" t="s">
        <v>216</v>
      </c>
      <c r="B206" s="44" t="str">
        <f>'дод 9'!A130</f>
        <v>6030</v>
      </c>
      <c r="C206" s="44" t="str">
        <f>'дод 9'!B130</f>
        <v>0620</v>
      </c>
      <c r="D206" s="24" t="str">
        <f>'дод 9'!C130</f>
        <v>Організація благоустрою населених пунктів</v>
      </c>
      <c r="E206" s="66">
        <f t="shared" si="98"/>
        <v>187162368</v>
      </c>
      <c r="F206" s="66">
        <f>187286868-124500</f>
        <v>187162368</v>
      </c>
      <c r="G206" s="66"/>
      <c r="H206" s="66">
        <v>29504500</v>
      </c>
      <c r="I206" s="66"/>
      <c r="J206" s="66">
        <f t="shared" si="100"/>
        <v>33186720</v>
      </c>
      <c r="K206" s="66">
        <v>33186720</v>
      </c>
      <c r="L206" s="68"/>
      <c r="M206" s="66"/>
      <c r="N206" s="66"/>
      <c r="O206" s="66">
        <v>33186720</v>
      </c>
      <c r="P206" s="66">
        <f t="shared" si="99"/>
        <v>220349088</v>
      </c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  <c r="IW206" s="26"/>
      <c r="IX206" s="26"/>
      <c r="IY206" s="26"/>
      <c r="IZ206" s="26"/>
      <c r="JA206" s="26"/>
      <c r="JB206" s="26"/>
      <c r="JC206" s="26"/>
      <c r="JD206" s="26"/>
      <c r="JE206" s="26"/>
      <c r="JF206" s="26"/>
      <c r="JG206" s="26"/>
      <c r="JH206" s="26"/>
      <c r="JI206" s="26"/>
      <c r="JJ206" s="26"/>
      <c r="JK206" s="26"/>
      <c r="JL206" s="26"/>
      <c r="JM206" s="26"/>
      <c r="JN206" s="26"/>
      <c r="JO206" s="26"/>
      <c r="JP206" s="26"/>
      <c r="JQ206" s="26"/>
      <c r="JR206" s="26"/>
      <c r="JS206" s="26"/>
      <c r="JT206" s="26"/>
      <c r="JU206" s="26"/>
      <c r="JV206" s="26"/>
      <c r="JW206" s="26"/>
      <c r="JX206" s="26"/>
      <c r="JY206" s="26"/>
      <c r="JZ206" s="26"/>
      <c r="KA206" s="26"/>
      <c r="KB206" s="26"/>
      <c r="KC206" s="26"/>
      <c r="KD206" s="26"/>
      <c r="KE206" s="26"/>
      <c r="KF206" s="26"/>
      <c r="KG206" s="26"/>
      <c r="KH206" s="26"/>
      <c r="KI206" s="26"/>
      <c r="KJ206" s="26"/>
      <c r="KK206" s="26"/>
      <c r="KL206" s="26"/>
      <c r="KM206" s="26"/>
      <c r="KN206" s="26"/>
      <c r="KO206" s="26"/>
      <c r="KP206" s="26"/>
      <c r="KQ206" s="26"/>
      <c r="KR206" s="26"/>
      <c r="KS206" s="26"/>
      <c r="KT206" s="26"/>
      <c r="KU206" s="26"/>
      <c r="KV206" s="26"/>
      <c r="KW206" s="26"/>
      <c r="KX206" s="26"/>
      <c r="KY206" s="26"/>
      <c r="KZ206" s="26"/>
      <c r="LA206" s="26"/>
      <c r="LB206" s="26"/>
      <c r="LC206" s="26"/>
      <c r="LD206" s="26"/>
      <c r="LE206" s="26"/>
      <c r="LF206" s="26"/>
      <c r="LG206" s="26"/>
      <c r="LH206" s="26"/>
      <c r="LI206" s="26"/>
      <c r="LJ206" s="26"/>
      <c r="LK206" s="26"/>
      <c r="LL206" s="26"/>
      <c r="LM206" s="26"/>
      <c r="LN206" s="26"/>
      <c r="LO206" s="26"/>
      <c r="LP206" s="26"/>
      <c r="LQ206" s="26"/>
      <c r="LR206" s="26"/>
      <c r="LS206" s="26"/>
      <c r="LT206" s="26"/>
      <c r="LU206" s="26"/>
      <c r="LV206" s="26"/>
      <c r="LW206" s="26"/>
      <c r="LX206" s="26"/>
      <c r="LY206" s="26"/>
      <c r="LZ206" s="26"/>
      <c r="MA206" s="26"/>
      <c r="MB206" s="26"/>
      <c r="MC206" s="26"/>
      <c r="MD206" s="26"/>
      <c r="ME206" s="26"/>
      <c r="MF206" s="26"/>
      <c r="MG206" s="26"/>
      <c r="MH206" s="26"/>
      <c r="MI206" s="26"/>
      <c r="MJ206" s="26"/>
      <c r="MK206" s="26"/>
      <c r="ML206" s="26"/>
      <c r="MM206" s="26"/>
      <c r="MN206" s="26"/>
      <c r="MO206" s="26"/>
      <c r="MP206" s="26"/>
      <c r="MQ206" s="26"/>
      <c r="MR206" s="26"/>
      <c r="MS206" s="26"/>
      <c r="MT206" s="26"/>
      <c r="MU206" s="26"/>
      <c r="MV206" s="26"/>
      <c r="MW206" s="26"/>
      <c r="MX206" s="26"/>
      <c r="MY206" s="26"/>
      <c r="MZ206" s="26"/>
      <c r="NA206" s="26"/>
      <c r="NB206" s="26"/>
      <c r="NC206" s="26"/>
      <c r="ND206" s="26"/>
      <c r="NE206" s="26"/>
      <c r="NF206" s="26"/>
      <c r="NG206" s="26"/>
      <c r="NH206" s="26"/>
      <c r="NI206" s="26"/>
      <c r="NJ206" s="26"/>
      <c r="NK206" s="26"/>
      <c r="NL206" s="26"/>
      <c r="NM206" s="26"/>
      <c r="NN206" s="26"/>
      <c r="NO206" s="26"/>
      <c r="NP206" s="26"/>
      <c r="NQ206" s="26"/>
      <c r="NR206" s="26"/>
      <c r="NS206" s="26"/>
      <c r="NT206" s="26"/>
      <c r="NU206" s="26"/>
      <c r="NV206" s="26"/>
      <c r="NW206" s="26"/>
      <c r="NX206" s="26"/>
      <c r="NY206" s="26"/>
      <c r="NZ206" s="26"/>
      <c r="OA206" s="26"/>
      <c r="OB206" s="26"/>
      <c r="OC206" s="26"/>
      <c r="OD206" s="26"/>
      <c r="OE206" s="26"/>
      <c r="OF206" s="26"/>
      <c r="OG206" s="26"/>
      <c r="OH206" s="26"/>
      <c r="OI206" s="26"/>
      <c r="OJ206" s="26"/>
      <c r="OK206" s="26"/>
      <c r="OL206" s="26"/>
      <c r="OM206" s="26"/>
      <c r="ON206" s="26"/>
      <c r="OO206" s="26"/>
      <c r="OP206" s="26"/>
      <c r="OQ206" s="26"/>
      <c r="OR206" s="26"/>
      <c r="OS206" s="26"/>
      <c r="OT206" s="26"/>
      <c r="OU206" s="26"/>
      <c r="OV206" s="26"/>
      <c r="OW206" s="26"/>
      <c r="OX206" s="26"/>
      <c r="OY206" s="26"/>
      <c r="OZ206" s="26"/>
      <c r="PA206" s="26"/>
      <c r="PB206" s="26"/>
      <c r="PC206" s="26"/>
      <c r="PD206" s="26"/>
      <c r="PE206" s="26"/>
      <c r="PF206" s="26"/>
      <c r="PG206" s="26"/>
      <c r="PH206" s="26"/>
      <c r="PI206" s="26"/>
      <c r="PJ206" s="26"/>
      <c r="PK206" s="26"/>
      <c r="PL206" s="26"/>
      <c r="PM206" s="26"/>
      <c r="PN206" s="26"/>
      <c r="PO206" s="26"/>
      <c r="PP206" s="26"/>
      <c r="PQ206" s="26"/>
      <c r="PR206" s="26"/>
      <c r="PS206" s="26"/>
      <c r="PT206" s="26"/>
      <c r="PU206" s="26"/>
      <c r="PV206" s="26"/>
      <c r="PW206" s="26"/>
      <c r="PX206" s="26"/>
      <c r="PY206" s="26"/>
      <c r="PZ206" s="26"/>
      <c r="QA206" s="26"/>
      <c r="QB206" s="26"/>
      <c r="QC206" s="26"/>
      <c r="QD206" s="26"/>
      <c r="QE206" s="26"/>
      <c r="QF206" s="26"/>
      <c r="QG206" s="26"/>
      <c r="QH206" s="26"/>
      <c r="QI206" s="26"/>
      <c r="QJ206" s="26"/>
      <c r="QK206" s="26"/>
      <c r="QL206" s="26"/>
      <c r="QM206" s="26"/>
      <c r="QN206" s="26"/>
      <c r="QO206" s="26"/>
      <c r="QP206" s="26"/>
      <c r="QQ206" s="26"/>
      <c r="QR206" s="26"/>
      <c r="QS206" s="26"/>
      <c r="QT206" s="26"/>
      <c r="QU206" s="26"/>
      <c r="QV206" s="26"/>
      <c r="QW206" s="26"/>
      <c r="QX206" s="26"/>
      <c r="QY206" s="26"/>
      <c r="QZ206" s="26"/>
      <c r="RA206" s="26"/>
      <c r="RB206" s="26"/>
      <c r="RC206" s="26"/>
      <c r="RD206" s="26"/>
      <c r="RE206" s="26"/>
      <c r="RF206" s="26"/>
      <c r="RG206" s="26"/>
      <c r="RH206" s="26"/>
      <c r="RI206" s="26"/>
      <c r="RJ206" s="26"/>
      <c r="RK206" s="26"/>
      <c r="RL206" s="26"/>
      <c r="RM206" s="26"/>
      <c r="RN206" s="26"/>
      <c r="RO206" s="26"/>
      <c r="RP206" s="26"/>
      <c r="RQ206" s="26"/>
      <c r="RR206" s="26"/>
      <c r="RS206" s="26"/>
      <c r="RT206" s="26"/>
      <c r="RU206" s="26"/>
      <c r="RV206" s="26"/>
      <c r="RW206" s="26"/>
      <c r="RX206" s="26"/>
      <c r="RY206" s="26"/>
      <c r="RZ206" s="26"/>
      <c r="SA206" s="26"/>
      <c r="SB206" s="26"/>
      <c r="SC206" s="26"/>
      <c r="SD206" s="26"/>
      <c r="SE206" s="26"/>
      <c r="SF206" s="26"/>
      <c r="SG206" s="26"/>
      <c r="SH206" s="26"/>
      <c r="SI206" s="26"/>
      <c r="SJ206" s="26"/>
      <c r="SK206" s="26"/>
      <c r="SL206" s="26"/>
      <c r="SM206" s="26"/>
      <c r="SN206" s="26"/>
      <c r="SO206" s="26"/>
      <c r="SP206" s="26"/>
      <c r="SQ206" s="26"/>
      <c r="SR206" s="26"/>
      <c r="SS206" s="26"/>
      <c r="ST206" s="26"/>
      <c r="SU206" s="26"/>
      <c r="SV206" s="26"/>
      <c r="SW206" s="26"/>
      <c r="SX206" s="26"/>
      <c r="SY206" s="26"/>
      <c r="SZ206" s="26"/>
      <c r="TA206" s="26"/>
      <c r="TB206" s="26"/>
      <c r="TC206" s="26"/>
      <c r="TD206" s="26"/>
      <c r="TE206" s="26"/>
      <c r="TF206" s="26"/>
      <c r="TG206" s="26"/>
      <c r="TH206" s="26"/>
      <c r="TI206" s="26"/>
    </row>
    <row r="207" spans="1:529" s="23" customFormat="1" ht="31.5" customHeight="1" x14ac:dyDescent="0.25">
      <c r="A207" s="43" t="s">
        <v>273</v>
      </c>
      <c r="B207" s="44" t="str">
        <f>'дод 9'!A134</f>
        <v>6090</v>
      </c>
      <c r="C207" s="44" t="str">
        <f>'дод 9'!B134</f>
        <v>0640</v>
      </c>
      <c r="D207" s="24" t="str">
        <f>'дод 9'!C134</f>
        <v>Інша діяльність у сфері житлово-комунального господарства</v>
      </c>
      <c r="E207" s="66">
        <f t="shared" si="98"/>
        <v>14629688</v>
      </c>
      <c r="F207" s="66">
        <v>14629688</v>
      </c>
      <c r="G207" s="66"/>
      <c r="H207" s="66">
        <v>24500</v>
      </c>
      <c r="I207" s="66"/>
      <c r="J207" s="66">
        <f t="shared" si="100"/>
        <v>1785000</v>
      </c>
      <c r="K207" s="66"/>
      <c r="L207" s="66"/>
      <c r="M207" s="66"/>
      <c r="N207" s="66"/>
      <c r="O207" s="66">
        <v>1785000</v>
      </c>
      <c r="P207" s="66">
        <f t="shared" si="99"/>
        <v>16414688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  <c r="IW207" s="26"/>
      <c r="IX207" s="26"/>
      <c r="IY207" s="26"/>
      <c r="IZ207" s="26"/>
      <c r="JA207" s="26"/>
      <c r="JB207" s="26"/>
      <c r="JC207" s="26"/>
      <c r="JD207" s="26"/>
      <c r="JE207" s="26"/>
      <c r="JF207" s="26"/>
      <c r="JG207" s="26"/>
      <c r="JH207" s="26"/>
      <c r="JI207" s="26"/>
      <c r="JJ207" s="26"/>
      <c r="JK207" s="26"/>
      <c r="JL207" s="26"/>
      <c r="JM207" s="26"/>
      <c r="JN207" s="26"/>
      <c r="JO207" s="26"/>
      <c r="JP207" s="26"/>
      <c r="JQ207" s="26"/>
      <c r="JR207" s="26"/>
      <c r="JS207" s="26"/>
      <c r="JT207" s="26"/>
      <c r="JU207" s="26"/>
      <c r="JV207" s="26"/>
      <c r="JW207" s="26"/>
      <c r="JX207" s="26"/>
      <c r="JY207" s="26"/>
      <c r="JZ207" s="26"/>
      <c r="KA207" s="26"/>
      <c r="KB207" s="26"/>
      <c r="KC207" s="26"/>
      <c r="KD207" s="26"/>
      <c r="KE207" s="26"/>
      <c r="KF207" s="26"/>
      <c r="KG207" s="26"/>
      <c r="KH207" s="26"/>
      <c r="KI207" s="26"/>
      <c r="KJ207" s="26"/>
      <c r="KK207" s="26"/>
      <c r="KL207" s="26"/>
      <c r="KM207" s="26"/>
      <c r="KN207" s="26"/>
      <c r="KO207" s="26"/>
      <c r="KP207" s="26"/>
      <c r="KQ207" s="26"/>
      <c r="KR207" s="26"/>
      <c r="KS207" s="26"/>
      <c r="KT207" s="26"/>
      <c r="KU207" s="26"/>
      <c r="KV207" s="26"/>
      <c r="KW207" s="26"/>
      <c r="KX207" s="26"/>
      <c r="KY207" s="26"/>
      <c r="KZ207" s="26"/>
      <c r="LA207" s="26"/>
      <c r="LB207" s="26"/>
      <c r="LC207" s="26"/>
      <c r="LD207" s="26"/>
      <c r="LE207" s="26"/>
      <c r="LF207" s="26"/>
      <c r="LG207" s="26"/>
      <c r="LH207" s="26"/>
      <c r="LI207" s="26"/>
      <c r="LJ207" s="26"/>
      <c r="LK207" s="26"/>
      <c r="LL207" s="26"/>
      <c r="LM207" s="26"/>
      <c r="LN207" s="26"/>
      <c r="LO207" s="26"/>
      <c r="LP207" s="26"/>
      <c r="LQ207" s="26"/>
      <c r="LR207" s="26"/>
      <c r="LS207" s="26"/>
      <c r="LT207" s="26"/>
      <c r="LU207" s="26"/>
      <c r="LV207" s="26"/>
      <c r="LW207" s="26"/>
      <c r="LX207" s="26"/>
      <c r="LY207" s="26"/>
      <c r="LZ207" s="26"/>
      <c r="MA207" s="26"/>
      <c r="MB207" s="26"/>
      <c r="MC207" s="26"/>
      <c r="MD207" s="26"/>
      <c r="ME207" s="26"/>
      <c r="MF207" s="26"/>
      <c r="MG207" s="26"/>
      <c r="MH207" s="26"/>
      <c r="MI207" s="26"/>
      <c r="MJ207" s="26"/>
      <c r="MK207" s="26"/>
      <c r="ML207" s="26"/>
      <c r="MM207" s="26"/>
      <c r="MN207" s="26"/>
      <c r="MO207" s="26"/>
      <c r="MP207" s="26"/>
      <c r="MQ207" s="26"/>
      <c r="MR207" s="26"/>
      <c r="MS207" s="26"/>
      <c r="MT207" s="26"/>
      <c r="MU207" s="26"/>
      <c r="MV207" s="26"/>
      <c r="MW207" s="26"/>
      <c r="MX207" s="26"/>
      <c r="MY207" s="26"/>
      <c r="MZ207" s="26"/>
      <c r="NA207" s="26"/>
      <c r="NB207" s="26"/>
      <c r="NC207" s="26"/>
      <c r="ND207" s="26"/>
      <c r="NE207" s="26"/>
      <c r="NF207" s="26"/>
      <c r="NG207" s="26"/>
      <c r="NH207" s="26"/>
      <c r="NI207" s="26"/>
      <c r="NJ207" s="26"/>
      <c r="NK207" s="26"/>
      <c r="NL207" s="26"/>
      <c r="NM207" s="26"/>
      <c r="NN207" s="26"/>
      <c r="NO207" s="26"/>
      <c r="NP207" s="26"/>
      <c r="NQ207" s="26"/>
      <c r="NR207" s="26"/>
      <c r="NS207" s="26"/>
      <c r="NT207" s="26"/>
      <c r="NU207" s="26"/>
      <c r="NV207" s="26"/>
      <c r="NW207" s="26"/>
      <c r="NX207" s="26"/>
      <c r="NY207" s="26"/>
      <c r="NZ207" s="26"/>
      <c r="OA207" s="26"/>
      <c r="OB207" s="26"/>
      <c r="OC207" s="26"/>
      <c r="OD207" s="26"/>
      <c r="OE207" s="26"/>
      <c r="OF207" s="26"/>
      <c r="OG207" s="26"/>
      <c r="OH207" s="26"/>
      <c r="OI207" s="26"/>
      <c r="OJ207" s="26"/>
      <c r="OK207" s="26"/>
      <c r="OL207" s="26"/>
      <c r="OM207" s="26"/>
      <c r="ON207" s="26"/>
      <c r="OO207" s="26"/>
      <c r="OP207" s="26"/>
      <c r="OQ207" s="26"/>
      <c r="OR207" s="26"/>
      <c r="OS207" s="26"/>
      <c r="OT207" s="26"/>
      <c r="OU207" s="26"/>
      <c r="OV207" s="26"/>
      <c r="OW207" s="26"/>
      <c r="OX207" s="26"/>
      <c r="OY207" s="26"/>
      <c r="OZ207" s="26"/>
      <c r="PA207" s="26"/>
      <c r="PB207" s="26"/>
      <c r="PC207" s="26"/>
      <c r="PD207" s="26"/>
      <c r="PE207" s="26"/>
      <c r="PF207" s="26"/>
      <c r="PG207" s="26"/>
      <c r="PH207" s="26"/>
      <c r="PI207" s="26"/>
      <c r="PJ207" s="26"/>
      <c r="PK207" s="26"/>
      <c r="PL207" s="26"/>
      <c r="PM207" s="26"/>
      <c r="PN207" s="26"/>
      <c r="PO207" s="26"/>
      <c r="PP207" s="26"/>
      <c r="PQ207" s="26"/>
      <c r="PR207" s="26"/>
      <c r="PS207" s="26"/>
      <c r="PT207" s="26"/>
      <c r="PU207" s="26"/>
      <c r="PV207" s="26"/>
      <c r="PW207" s="26"/>
      <c r="PX207" s="26"/>
      <c r="PY207" s="26"/>
      <c r="PZ207" s="26"/>
      <c r="QA207" s="26"/>
      <c r="QB207" s="26"/>
      <c r="QC207" s="26"/>
      <c r="QD207" s="26"/>
      <c r="QE207" s="26"/>
      <c r="QF207" s="26"/>
      <c r="QG207" s="26"/>
      <c r="QH207" s="26"/>
      <c r="QI207" s="26"/>
      <c r="QJ207" s="26"/>
      <c r="QK207" s="26"/>
      <c r="QL207" s="26"/>
      <c r="QM207" s="26"/>
      <c r="QN207" s="26"/>
      <c r="QO207" s="26"/>
      <c r="QP207" s="26"/>
      <c r="QQ207" s="26"/>
      <c r="QR207" s="26"/>
      <c r="QS207" s="26"/>
      <c r="QT207" s="26"/>
      <c r="QU207" s="26"/>
      <c r="QV207" s="26"/>
      <c r="QW207" s="26"/>
      <c r="QX207" s="26"/>
      <c r="QY207" s="26"/>
      <c r="QZ207" s="26"/>
      <c r="RA207" s="26"/>
      <c r="RB207" s="26"/>
      <c r="RC207" s="26"/>
      <c r="RD207" s="26"/>
      <c r="RE207" s="26"/>
      <c r="RF207" s="26"/>
      <c r="RG207" s="26"/>
      <c r="RH207" s="26"/>
      <c r="RI207" s="26"/>
      <c r="RJ207" s="26"/>
      <c r="RK207" s="26"/>
      <c r="RL207" s="26"/>
      <c r="RM207" s="26"/>
      <c r="RN207" s="26"/>
      <c r="RO207" s="26"/>
      <c r="RP207" s="26"/>
      <c r="RQ207" s="26"/>
      <c r="RR207" s="26"/>
      <c r="RS207" s="26"/>
      <c r="RT207" s="26"/>
      <c r="RU207" s="26"/>
      <c r="RV207" s="26"/>
      <c r="RW207" s="26"/>
      <c r="RX207" s="26"/>
      <c r="RY207" s="26"/>
      <c r="RZ207" s="26"/>
      <c r="SA207" s="26"/>
      <c r="SB207" s="26"/>
      <c r="SC207" s="26"/>
      <c r="SD207" s="26"/>
      <c r="SE207" s="26"/>
      <c r="SF207" s="26"/>
      <c r="SG207" s="26"/>
      <c r="SH207" s="26"/>
      <c r="SI207" s="26"/>
      <c r="SJ207" s="26"/>
      <c r="SK207" s="26"/>
      <c r="SL207" s="26"/>
      <c r="SM207" s="26"/>
      <c r="SN207" s="26"/>
      <c r="SO207" s="26"/>
      <c r="SP207" s="26"/>
      <c r="SQ207" s="26"/>
      <c r="SR207" s="26"/>
      <c r="SS207" s="26"/>
      <c r="ST207" s="26"/>
      <c r="SU207" s="26"/>
      <c r="SV207" s="26"/>
      <c r="SW207" s="26"/>
      <c r="SX207" s="26"/>
      <c r="SY207" s="26"/>
      <c r="SZ207" s="26"/>
      <c r="TA207" s="26"/>
      <c r="TB207" s="26"/>
      <c r="TC207" s="26"/>
      <c r="TD207" s="26"/>
      <c r="TE207" s="26"/>
      <c r="TF207" s="26"/>
      <c r="TG207" s="26"/>
      <c r="TH207" s="26"/>
      <c r="TI207" s="26"/>
    </row>
    <row r="208" spans="1:529" s="23" customFormat="1" ht="22.5" customHeight="1" x14ac:dyDescent="0.25">
      <c r="A208" s="43" t="s">
        <v>292</v>
      </c>
      <c r="B208" s="44" t="str">
        <f>'дод 9'!A143</f>
        <v>7310</v>
      </c>
      <c r="C208" s="44" t="str">
        <f>'дод 9'!B143</f>
        <v>0443</v>
      </c>
      <c r="D208" s="24" t="str">
        <f>'дод 9'!C143</f>
        <v>Будівництво об'єктів житлово-комунального господарства</v>
      </c>
      <c r="E208" s="66">
        <f t="shared" si="98"/>
        <v>0</v>
      </c>
      <c r="F208" s="66"/>
      <c r="G208" s="66"/>
      <c r="H208" s="66"/>
      <c r="I208" s="66"/>
      <c r="J208" s="66">
        <f t="shared" si="100"/>
        <v>18836513</v>
      </c>
      <c r="K208" s="66">
        <v>18836513</v>
      </c>
      <c r="L208" s="66"/>
      <c r="M208" s="66"/>
      <c r="N208" s="66"/>
      <c r="O208" s="66">
        <v>18836513</v>
      </c>
      <c r="P208" s="66">
        <f t="shared" si="99"/>
        <v>18836513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  <c r="IW208" s="26"/>
      <c r="IX208" s="26"/>
      <c r="IY208" s="26"/>
      <c r="IZ208" s="26"/>
      <c r="JA208" s="26"/>
      <c r="JB208" s="26"/>
      <c r="JC208" s="26"/>
      <c r="JD208" s="26"/>
      <c r="JE208" s="26"/>
      <c r="JF208" s="26"/>
      <c r="JG208" s="26"/>
      <c r="JH208" s="26"/>
      <c r="JI208" s="26"/>
      <c r="JJ208" s="26"/>
      <c r="JK208" s="26"/>
      <c r="JL208" s="26"/>
      <c r="JM208" s="26"/>
      <c r="JN208" s="26"/>
      <c r="JO208" s="26"/>
      <c r="JP208" s="26"/>
      <c r="JQ208" s="26"/>
      <c r="JR208" s="26"/>
      <c r="JS208" s="26"/>
      <c r="JT208" s="26"/>
      <c r="JU208" s="26"/>
      <c r="JV208" s="26"/>
      <c r="JW208" s="26"/>
      <c r="JX208" s="26"/>
      <c r="JY208" s="26"/>
      <c r="JZ208" s="26"/>
      <c r="KA208" s="26"/>
      <c r="KB208" s="26"/>
      <c r="KC208" s="26"/>
      <c r="KD208" s="26"/>
      <c r="KE208" s="26"/>
      <c r="KF208" s="26"/>
      <c r="KG208" s="26"/>
      <c r="KH208" s="26"/>
      <c r="KI208" s="26"/>
      <c r="KJ208" s="26"/>
      <c r="KK208" s="26"/>
      <c r="KL208" s="26"/>
      <c r="KM208" s="26"/>
      <c r="KN208" s="26"/>
      <c r="KO208" s="26"/>
      <c r="KP208" s="26"/>
      <c r="KQ208" s="26"/>
      <c r="KR208" s="26"/>
      <c r="KS208" s="26"/>
      <c r="KT208" s="26"/>
      <c r="KU208" s="26"/>
      <c r="KV208" s="26"/>
      <c r="KW208" s="26"/>
      <c r="KX208" s="26"/>
      <c r="KY208" s="26"/>
      <c r="KZ208" s="26"/>
      <c r="LA208" s="26"/>
      <c r="LB208" s="26"/>
      <c r="LC208" s="26"/>
      <c r="LD208" s="26"/>
      <c r="LE208" s="26"/>
      <c r="LF208" s="26"/>
      <c r="LG208" s="26"/>
      <c r="LH208" s="26"/>
      <c r="LI208" s="26"/>
      <c r="LJ208" s="26"/>
      <c r="LK208" s="26"/>
      <c r="LL208" s="26"/>
      <c r="LM208" s="26"/>
      <c r="LN208" s="26"/>
      <c r="LO208" s="26"/>
      <c r="LP208" s="26"/>
      <c r="LQ208" s="26"/>
      <c r="LR208" s="26"/>
      <c r="LS208" s="26"/>
      <c r="LT208" s="26"/>
      <c r="LU208" s="26"/>
      <c r="LV208" s="26"/>
      <c r="LW208" s="26"/>
      <c r="LX208" s="26"/>
      <c r="LY208" s="26"/>
      <c r="LZ208" s="26"/>
      <c r="MA208" s="26"/>
      <c r="MB208" s="26"/>
      <c r="MC208" s="26"/>
      <c r="MD208" s="26"/>
      <c r="ME208" s="26"/>
      <c r="MF208" s="26"/>
      <c r="MG208" s="26"/>
      <c r="MH208" s="26"/>
      <c r="MI208" s="26"/>
      <c r="MJ208" s="26"/>
      <c r="MK208" s="26"/>
      <c r="ML208" s="26"/>
      <c r="MM208" s="26"/>
      <c r="MN208" s="26"/>
      <c r="MO208" s="26"/>
      <c r="MP208" s="26"/>
      <c r="MQ208" s="26"/>
      <c r="MR208" s="26"/>
      <c r="MS208" s="26"/>
      <c r="MT208" s="26"/>
      <c r="MU208" s="26"/>
      <c r="MV208" s="26"/>
      <c r="MW208" s="26"/>
      <c r="MX208" s="26"/>
      <c r="MY208" s="26"/>
      <c r="MZ208" s="26"/>
      <c r="NA208" s="26"/>
      <c r="NB208" s="26"/>
      <c r="NC208" s="26"/>
      <c r="ND208" s="26"/>
      <c r="NE208" s="26"/>
      <c r="NF208" s="26"/>
      <c r="NG208" s="26"/>
      <c r="NH208" s="26"/>
      <c r="NI208" s="26"/>
      <c r="NJ208" s="26"/>
      <c r="NK208" s="26"/>
      <c r="NL208" s="26"/>
      <c r="NM208" s="26"/>
      <c r="NN208" s="26"/>
      <c r="NO208" s="26"/>
      <c r="NP208" s="26"/>
      <c r="NQ208" s="26"/>
      <c r="NR208" s="26"/>
      <c r="NS208" s="26"/>
      <c r="NT208" s="26"/>
      <c r="NU208" s="26"/>
      <c r="NV208" s="26"/>
      <c r="NW208" s="26"/>
      <c r="NX208" s="26"/>
      <c r="NY208" s="26"/>
      <c r="NZ208" s="26"/>
      <c r="OA208" s="26"/>
      <c r="OB208" s="26"/>
      <c r="OC208" s="26"/>
      <c r="OD208" s="26"/>
      <c r="OE208" s="26"/>
      <c r="OF208" s="26"/>
      <c r="OG208" s="26"/>
      <c r="OH208" s="26"/>
      <c r="OI208" s="26"/>
      <c r="OJ208" s="26"/>
      <c r="OK208" s="26"/>
      <c r="OL208" s="26"/>
      <c r="OM208" s="26"/>
      <c r="ON208" s="26"/>
      <c r="OO208" s="26"/>
      <c r="OP208" s="26"/>
      <c r="OQ208" s="26"/>
      <c r="OR208" s="26"/>
      <c r="OS208" s="26"/>
      <c r="OT208" s="26"/>
      <c r="OU208" s="26"/>
      <c r="OV208" s="26"/>
      <c r="OW208" s="26"/>
      <c r="OX208" s="26"/>
      <c r="OY208" s="26"/>
      <c r="OZ208" s="26"/>
      <c r="PA208" s="26"/>
      <c r="PB208" s="26"/>
      <c r="PC208" s="26"/>
      <c r="PD208" s="26"/>
      <c r="PE208" s="26"/>
      <c r="PF208" s="26"/>
      <c r="PG208" s="26"/>
      <c r="PH208" s="26"/>
      <c r="PI208" s="26"/>
      <c r="PJ208" s="26"/>
      <c r="PK208" s="26"/>
      <c r="PL208" s="26"/>
      <c r="PM208" s="26"/>
      <c r="PN208" s="26"/>
      <c r="PO208" s="26"/>
      <c r="PP208" s="26"/>
      <c r="PQ208" s="26"/>
      <c r="PR208" s="26"/>
      <c r="PS208" s="26"/>
      <c r="PT208" s="26"/>
      <c r="PU208" s="26"/>
      <c r="PV208" s="26"/>
      <c r="PW208" s="26"/>
      <c r="PX208" s="26"/>
      <c r="PY208" s="26"/>
      <c r="PZ208" s="26"/>
      <c r="QA208" s="26"/>
      <c r="QB208" s="26"/>
      <c r="QC208" s="26"/>
      <c r="QD208" s="26"/>
      <c r="QE208" s="26"/>
      <c r="QF208" s="26"/>
      <c r="QG208" s="26"/>
      <c r="QH208" s="26"/>
      <c r="QI208" s="26"/>
      <c r="QJ208" s="26"/>
      <c r="QK208" s="26"/>
      <c r="QL208" s="26"/>
      <c r="QM208" s="26"/>
      <c r="QN208" s="26"/>
      <c r="QO208" s="26"/>
      <c r="QP208" s="26"/>
      <c r="QQ208" s="26"/>
      <c r="QR208" s="26"/>
      <c r="QS208" s="26"/>
      <c r="QT208" s="26"/>
      <c r="QU208" s="26"/>
      <c r="QV208" s="26"/>
      <c r="QW208" s="26"/>
      <c r="QX208" s="26"/>
      <c r="QY208" s="26"/>
      <c r="QZ208" s="26"/>
      <c r="RA208" s="26"/>
      <c r="RB208" s="26"/>
      <c r="RC208" s="26"/>
      <c r="RD208" s="26"/>
      <c r="RE208" s="26"/>
      <c r="RF208" s="26"/>
      <c r="RG208" s="26"/>
      <c r="RH208" s="26"/>
      <c r="RI208" s="26"/>
      <c r="RJ208" s="26"/>
      <c r="RK208" s="26"/>
      <c r="RL208" s="26"/>
      <c r="RM208" s="26"/>
      <c r="RN208" s="26"/>
      <c r="RO208" s="26"/>
      <c r="RP208" s="26"/>
      <c r="RQ208" s="26"/>
      <c r="RR208" s="26"/>
      <c r="RS208" s="26"/>
      <c r="RT208" s="26"/>
      <c r="RU208" s="26"/>
      <c r="RV208" s="26"/>
      <c r="RW208" s="26"/>
      <c r="RX208" s="26"/>
      <c r="RY208" s="26"/>
      <c r="RZ208" s="26"/>
      <c r="SA208" s="26"/>
      <c r="SB208" s="26"/>
      <c r="SC208" s="26"/>
      <c r="SD208" s="26"/>
      <c r="SE208" s="26"/>
      <c r="SF208" s="26"/>
      <c r="SG208" s="26"/>
      <c r="SH208" s="26"/>
      <c r="SI208" s="26"/>
      <c r="SJ208" s="26"/>
      <c r="SK208" s="26"/>
      <c r="SL208" s="26"/>
      <c r="SM208" s="26"/>
      <c r="SN208" s="26"/>
      <c r="SO208" s="26"/>
      <c r="SP208" s="26"/>
      <c r="SQ208" s="26"/>
      <c r="SR208" s="26"/>
      <c r="SS208" s="26"/>
      <c r="ST208" s="26"/>
      <c r="SU208" s="26"/>
      <c r="SV208" s="26"/>
      <c r="SW208" s="26"/>
      <c r="SX208" s="26"/>
      <c r="SY208" s="26"/>
      <c r="SZ208" s="26"/>
      <c r="TA208" s="26"/>
      <c r="TB208" s="26"/>
      <c r="TC208" s="26"/>
      <c r="TD208" s="26"/>
      <c r="TE208" s="26"/>
      <c r="TF208" s="26"/>
      <c r="TG208" s="26"/>
      <c r="TH208" s="26"/>
      <c r="TI208" s="26"/>
    </row>
    <row r="209" spans="1:529" s="23" customFormat="1" ht="20.25" customHeight="1" x14ac:dyDescent="0.25">
      <c r="A209" s="43" t="s">
        <v>294</v>
      </c>
      <c r="B209" s="44" t="str">
        <f>'дод 9'!A149</f>
        <v>7330</v>
      </c>
      <c r="C209" s="44" t="str">
        <f>'дод 9'!B149</f>
        <v>0443</v>
      </c>
      <c r="D209" s="24" t="str">
        <f>'дод 9'!C149</f>
        <v>Будівництво інших об'єктів комунальної власності</v>
      </c>
      <c r="E209" s="66">
        <f t="shared" si="98"/>
        <v>0</v>
      </c>
      <c r="F209" s="66"/>
      <c r="G209" s="66"/>
      <c r="H209" s="66"/>
      <c r="I209" s="66"/>
      <c r="J209" s="66">
        <f t="shared" si="100"/>
        <v>16788598</v>
      </c>
      <c r="K209" s="66">
        <v>16788598</v>
      </c>
      <c r="L209" s="66"/>
      <c r="M209" s="66"/>
      <c r="N209" s="66"/>
      <c r="O209" s="66">
        <v>16788598</v>
      </c>
      <c r="P209" s="66">
        <f t="shared" si="99"/>
        <v>16788598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  <c r="IW209" s="26"/>
      <c r="IX209" s="26"/>
      <c r="IY209" s="26"/>
      <c r="IZ209" s="26"/>
      <c r="JA209" s="26"/>
      <c r="JB209" s="26"/>
      <c r="JC209" s="26"/>
      <c r="JD209" s="26"/>
      <c r="JE209" s="26"/>
      <c r="JF209" s="26"/>
      <c r="JG209" s="26"/>
      <c r="JH209" s="26"/>
      <c r="JI209" s="26"/>
      <c r="JJ209" s="26"/>
      <c r="JK209" s="26"/>
      <c r="JL209" s="26"/>
      <c r="JM209" s="26"/>
      <c r="JN209" s="26"/>
      <c r="JO209" s="26"/>
      <c r="JP209" s="26"/>
      <c r="JQ209" s="26"/>
      <c r="JR209" s="26"/>
      <c r="JS209" s="26"/>
      <c r="JT209" s="26"/>
      <c r="JU209" s="26"/>
      <c r="JV209" s="26"/>
      <c r="JW209" s="26"/>
      <c r="JX209" s="26"/>
      <c r="JY209" s="26"/>
      <c r="JZ209" s="26"/>
      <c r="KA209" s="26"/>
      <c r="KB209" s="26"/>
      <c r="KC209" s="26"/>
      <c r="KD209" s="26"/>
      <c r="KE209" s="26"/>
      <c r="KF209" s="26"/>
      <c r="KG209" s="26"/>
      <c r="KH209" s="26"/>
      <c r="KI209" s="26"/>
      <c r="KJ209" s="26"/>
      <c r="KK209" s="26"/>
      <c r="KL209" s="26"/>
      <c r="KM209" s="26"/>
      <c r="KN209" s="26"/>
      <c r="KO209" s="26"/>
      <c r="KP209" s="26"/>
      <c r="KQ209" s="26"/>
      <c r="KR209" s="26"/>
      <c r="KS209" s="26"/>
      <c r="KT209" s="26"/>
      <c r="KU209" s="26"/>
      <c r="KV209" s="26"/>
      <c r="KW209" s="26"/>
      <c r="KX209" s="26"/>
      <c r="KY209" s="26"/>
      <c r="KZ209" s="26"/>
      <c r="LA209" s="26"/>
      <c r="LB209" s="26"/>
      <c r="LC209" s="26"/>
      <c r="LD209" s="26"/>
      <c r="LE209" s="26"/>
      <c r="LF209" s="26"/>
      <c r="LG209" s="26"/>
      <c r="LH209" s="26"/>
      <c r="LI209" s="26"/>
      <c r="LJ209" s="26"/>
      <c r="LK209" s="26"/>
      <c r="LL209" s="26"/>
      <c r="LM209" s="26"/>
      <c r="LN209" s="26"/>
      <c r="LO209" s="26"/>
      <c r="LP209" s="26"/>
      <c r="LQ209" s="26"/>
      <c r="LR209" s="26"/>
      <c r="LS209" s="26"/>
      <c r="LT209" s="26"/>
      <c r="LU209" s="26"/>
      <c r="LV209" s="26"/>
      <c r="LW209" s="26"/>
      <c r="LX209" s="26"/>
      <c r="LY209" s="26"/>
      <c r="LZ209" s="26"/>
      <c r="MA209" s="26"/>
      <c r="MB209" s="26"/>
      <c r="MC209" s="26"/>
      <c r="MD209" s="26"/>
      <c r="ME209" s="26"/>
      <c r="MF209" s="26"/>
      <c r="MG209" s="26"/>
      <c r="MH209" s="26"/>
      <c r="MI209" s="26"/>
      <c r="MJ209" s="26"/>
      <c r="MK209" s="26"/>
      <c r="ML209" s="26"/>
      <c r="MM209" s="26"/>
      <c r="MN209" s="26"/>
      <c r="MO209" s="26"/>
      <c r="MP209" s="26"/>
      <c r="MQ209" s="26"/>
      <c r="MR209" s="26"/>
      <c r="MS209" s="26"/>
      <c r="MT209" s="26"/>
      <c r="MU209" s="26"/>
      <c r="MV209" s="26"/>
      <c r="MW209" s="26"/>
      <c r="MX209" s="26"/>
      <c r="MY209" s="26"/>
      <c r="MZ209" s="26"/>
      <c r="NA209" s="26"/>
      <c r="NB209" s="26"/>
      <c r="NC209" s="26"/>
      <c r="ND209" s="26"/>
      <c r="NE209" s="26"/>
      <c r="NF209" s="26"/>
      <c r="NG209" s="26"/>
      <c r="NH209" s="26"/>
      <c r="NI209" s="26"/>
      <c r="NJ209" s="26"/>
      <c r="NK209" s="26"/>
      <c r="NL209" s="26"/>
      <c r="NM209" s="26"/>
      <c r="NN209" s="26"/>
      <c r="NO209" s="26"/>
      <c r="NP209" s="26"/>
      <c r="NQ209" s="26"/>
      <c r="NR209" s="26"/>
      <c r="NS209" s="26"/>
      <c r="NT209" s="26"/>
      <c r="NU209" s="26"/>
      <c r="NV209" s="26"/>
      <c r="NW209" s="26"/>
      <c r="NX209" s="26"/>
      <c r="NY209" s="26"/>
      <c r="NZ209" s="26"/>
      <c r="OA209" s="26"/>
      <c r="OB209" s="26"/>
      <c r="OC209" s="26"/>
      <c r="OD209" s="26"/>
      <c r="OE209" s="26"/>
      <c r="OF209" s="26"/>
      <c r="OG209" s="26"/>
      <c r="OH209" s="26"/>
      <c r="OI209" s="26"/>
      <c r="OJ209" s="26"/>
      <c r="OK209" s="26"/>
      <c r="OL209" s="26"/>
      <c r="OM209" s="26"/>
      <c r="ON209" s="26"/>
      <c r="OO209" s="26"/>
      <c r="OP209" s="26"/>
      <c r="OQ209" s="26"/>
      <c r="OR209" s="26"/>
      <c r="OS209" s="26"/>
      <c r="OT209" s="26"/>
      <c r="OU209" s="26"/>
      <c r="OV209" s="26"/>
      <c r="OW209" s="26"/>
      <c r="OX209" s="26"/>
      <c r="OY209" s="26"/>
      <c r="OZ209" s="26"/>
      <c r="PA209" s="26"/>
      <c r="PB209" s="26"/>
      <c r="PC209" s="26"/>
      <c r="PD209" s="26"/>
      <c r="PE209" s="26"/>
      <c r="PF209" s="26"/>
      <c r="PG209" s="26"/>
      <c r="PH209" s="26"/>
      <c r="PI209" s="26"/>
      <c r="PJ209" s="26"/>
      <c r="PK209" s="26"/>
      <c r="PL209" s="26"/>
      <c r="PM209" s="26"/>
      <c r="PN209" s="26"/>
      <c r="PO209" s="26"/>
      <c r="PP209" s="26"/>
      <c r="PQ209" s="26"/>
      <c r="PR209" s="26"/>
      <c r="PS209" s="26"/>
      <c r="PT209" s="26"/>
      <c r="PU209" s="26"/>
      <c r="PV209" s="26"/>
      <c r="PW209" s="26"/>
      <c r="PX209" s="26"/>
      <c r="PY209" s="26"/>
      <c r="PZ209" s="26"/>
      <c r="QA209" s="26"/>
      <c r="QB209" s="26"/>
      <c r="QC209" s="26"/>
      <c r="QD209" s="26"/>
      <c r="QE209" s="26"/>
      <c r="QF209" s="26"/>
      <c r="QG209" s="26"/>
      <c r="QH209" s="26"/>
      <c r="QI209" s="26"/>
      <c r="QJ209" s="26"/>
      <c r="QK209" s="26"/>
      <c r="QL209" s="26"/>
      <c r="QM209" s="26"/>
      <c r="QN209" s="26"/>
      <c r="QO209" s="26"/>
      <c r="QP209" s="26"/>
      <c r="QQ209" s="26"/>
      <c r="QR209" s="26"/>
      <c r="QS209" s="26"/>
      <c r="QT209" s="26"/>
      <c r="QU209" s="26"/>
      <c r="QV209" s="26"/>
      <c r="QW209" s="26"/>
      <c r="QX209" s="26"/>
      <c r="QY209" s="26"/>
      <c r="QZ209" s="26"/>
      <c r="RA209" s="26"/>
      <c r="RB209" s="26"/>
      <c r="RC209" s="26"/>
      <c r="RD209" s="26"/>
      <c r="RE209" s="26"/>
      <c r="RF209" s="26"/>
      <c r="RG209" s="26"/>
      <c r="RH209" s="26"/>
      <c r="RI209" s="26"/>
      <c r="RJ209" s="26"/>
      <c r="RK209" s="26"/>
      <c r="RL209" s="26"/>
      <c r="RM209" s="26"/>
      <c r="RN209" s="26"/>
      <c r="RO209" s="26"/>
      <c r="RP209" s="26"/>
      <c r="RQ209" s="26"/>
      <c r="RR209" s="26"/>
      <c r="RS209" s="26"/>
      <c r="RT209" s="26"/>
      <c r="RU209" s="26"/>
      <c r="RV209" s="26"/>
      <c r="RW209" s="26"/>
      <c r="RX209" s="26"/>
      <c r="RY209" s="26"/>
      <c r="RZ209" s="26"/>
      <c r="SA209" s="26"/>
      <c r="SB209" s="26"/>
      <c r="SC209" s="26"/>
      <c r="SD209" s="26"/>
      <c r="SE209" s="26"/>
      <c r="SF209" s="26"/>
      <c r="SG209" s="26"/>
      <c r="SH209" s="26"/>
      <c r="SI209" s="26"/>
      <c r="SJ209" s="26"/>
      <c r="SK209" s="26"/>
      <c r="SL209" s="26"/>
      <c r="SM209" s="26"/>
      <c r="SN209" s="26"/>
      <c r="SO209" s="26"/>
      <c r="SP209" s="26"/>
      <c r="SQ209" s="26"/>
      <c r="SR209" s="26"/>
      <c r="SS209" s="26"/>
      <c r="ST209" s="26"/>
      <c r="SU209" s="26"/>
      <c r="SV209" s="26"/>
      <c r="SW209" s="26"/>
      <c r="SX209" s="26"/>
      <c r="SY209" s="26"/>
      <c r="SZ209" s="26"/>
      <c r="TA209" s="26"/>
      <c r="TB209" s="26"/>
      <c r="TC209" s="26"/>
      <c r="TD209" s="26"/>
      <c r="TE209" s="26"/>
      <c r="TF209" s="26"/>
      <c r="TG209" s="26"/>
      <c r="TH209" s="26"/>
      <c r="TI209" s="26"/>
    </row>
    <row r="210" spans="1:529" s="23" customFormat="1" ht="29.25" customHeight="1" x14ac:dyDescent="0.25">
      <c r="A210" s="43" t="s">
        <v>217</v>
      </c>
      <c r="B210" s="44">
        <v>7340</v>
      </c>
      <c r="C210" s="44" t="str">
        <f>'дод 9'!B148</f>
        <v>0443</v>
      </c>
      <c r="D210" s="24" t="str">
        <f>'дод 9'!C150</f>
        <v>Проектування, реставрація та охорона пам'яток архітектури</v>
      </c>
      <c r="E210" s="66">
        <f t="shared" ref="E210" si="101">F210+I210</f>
        <v>0</v>
      </c>
      <c r="F210" s="66"/>
      <c r="G210" s="66"/>
      <c r="H210" s="66"/>
      <c r="I210" s="66"/>
      <c r="J210" s="66">
        <f t="shared" ref="J210" si="102">L210+O210</f>
        <v>3250000</v>
      </c>
      <c r="K210" s="66">
        <v>3250000</v>
      </c>
      <c r="L210" s="66"/>
      <c r="M210" s="66"/>
      <c r="N210" s="66"/>
      <c r="O210" s="66">
        <v>3250000</v>
      </c>
      <c r="P210" s="66">
        <f t="shared" ref="P210" si="103">E210+J210</f>
        <v>3250000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  <c r="IW210" s="26"/>
      <c r="IX210" s="26"/>
      <c r="IY210" s="26"/>
      <c r="IZ210" s="26"/>
      <c r="JA210" s="26"/>
      <c r="JB210" s="26"/>
      <c r="JC210" s="26"/>
      <c r="JD210" s="26"/>
      <c r="JE210" s="26"/>
      <c r="JF210" s="26"/>
      <c r="JG210" s="26"/>
      <c r="JH210" s="26"/>
      <c r="JI210" s="26"/>
      <c r="JJ210" s="26"/>
      <c r="JK210" s="26"/>
      <c r="JL210" s="26"/>
      <c r="JM210" s="26"/>
      <c r="JN210" s="26"/>
      <c r="JO210" s="26"/>
      <c r="JP210" s="26"/>
      <c r="JQ210" s="26"/>
      <c r="JR210" s="26"/>
      <c r="JS210" s="26"/>
      <c r="JT210" s="26"/>
      <c r="JU210" s="26"/>
      <c r="JV210" s="26"/>
      <c r="JW210" s="26"/>
      <c r="JX210" s="26"/>
      <c r="JY210" s="26"/>
      <c r="JZ210" s="26"/>
      <c r="KA210" s="26"/>
      <c r="KB210" s="26"/>
      <c r="KC210" s="26"/>
      <c r="KD210" s="26"/>
      <c r="KE210" s="26"/>
      <c r="KF210" s="26"/>
      <c r="KG210" s="26"/>
      <c r="KH210" s="26"/>
      <c r="KI210" s="26"/>
      <c r="KJ210" s="26"/>
      <c r="KK210" s="26"/>
      <c r="KL210" s="26"/>
      <c r="KM210" s="26"/>
      <c r="KN210" s="26"/>
      <c r="KO210" s="26"/>
      <c r="KP210" s="26"/>
      <c r="KQ210" s="26"/>
      <c r="KR210" s="26"/>
      <c r="KS210" s="26"/>
      <c r="KT210" s="26"/>
      <c r="KU210" s="26"/>
      <c r="KV210" s="26"/>
      <c r="KW210" s="26"/>
      <c r="KX210" s="26"/>
      <c r="KY210" s="26"/>
      <c r="KZ210" s="26"/>
      <c r="LA210" s="26"/>
      <c r="LB210" s="26"/>
      <c r="LC210" s="26"/>
      <c r="LD210" s="26"/>
      <c r="LE210" s="26"/>
      <c r="LF210" s="26"/>
      <c r="LG210" s="26"/>
      <c r="LH210" s="26"/>
      <c r="LI210" s="26"/>
      <c r="LJ210" s="26"/>
      <c r="LK210" s="26"/>
      <c r="LL210" s="26"/>
      <c r="LM210" s="26"/>
      <c r="LN210" s="26"/>
      <c r="LO210" s="26"/>
      <c r="LP210" s="26"/>
      <c r="LQ210" s="26"/>
      <c r="LR210" s="26"/>
      <c r="LS210" s="26"/>
      <c r="LT210" s="26"/>
      <c r="LU210" s="26"/>
      <c r="LV210" s="26"/>
      <c r="LW210" s="26"/>
      <c r="LX210" s="26"/>
      <c r="LY210" s="26"/>
      <c r="LZ210" s="26"/>
      <c r="MA210" s="26"/>
      <c r="MB210" s="26"/>
      <c r="MC210" s="26"/>
      <c r="MD210" s="26"/>
      <c r="ME210" s="26"/>
      <c r="MF210" s="26"/>
      <c r="MG210" s="26"/>
      <c r="MH210" s="26"/>
      <c r="MI210" s="26"/>
      <c r="MJ210" s="26"/>
      <c r="MK210" s="26"/>
      <c r="ML210" s="26"/>
      <c r="MM210" s="26"/>
      <c r="MN210" s="26"/>
      <c r="MO210" s="26"/>
      <c r="MP210" s="26"/>
      <c r="MQ210" s="26"/>
      <c r="MR210" s="26"/>
      <c r="MS210" s="26"/>
      <c r="MT210" s="26"/>
      <c r="MU210" s="26"/>
      <c r="MV210" s="26"/>
      <c r="MW210" s="26"/>
      <c r="MX210" s="26"/>
      <c r="MY210" s="26"/>
      <c r="MZ210" s="26"/>
      <c r="NA210" s="26"/>
      <c r="NB210" s="26"/>
      <c r="NC210" s="26"/>
      <c r="ND210" s="26"/>
      <c r="NE210" s="26"/>
      <c r="NF210" s="26"/>
      <c r="NG210" s="26"/>
      <c r="NH210" s="26"/>
      <c r="NI210" s="26"/>
      <c r="NJ210" s="26"/>
      <c r="NK210" s="26"/>
      <c r="NL210" s="26"/>
      <c r="NM210" s="26"/>
      <c r="NN210" s="26"/>
      <c r="NO210" s="26"/>
      <c r="NP210" s="26"/>
      <c r="NQ210" s="26"/>
      <c r="NR210" s="26"/>
      <c r="NS210" s="26"/>
      <c r="NT210" s="26"/>
      <c r="NU210" s="26"/>
      <c r="NV210" s="26"/>
      <c r="NW210" s="26"/>
      <c r="NX210" s="26"/>
      <c r="NY210" s="26"/>
      <c r="NZ210" s="26"/>
      <c r="OA210" s="26"/>
      <c r="OB210" s="26"/>
      <c r="OC210" s="26"/>
      <c r="OD210" s="26"/>
      <c r="OE210" s="26"/>
      <c r="OF210" s="26"/>
      <c r="OG210" s="26"/>
      <c r="OH210" s="26"/>
      <c r="OI210" s="26"/>
      <c r="OJ210" s="26"/>
      <c r="OK210" s="26"/>
      <c r="OL210" s="26"/>
      <c r="OM210" s="26"/>
      <c r="ON210" s="26"/>
      <c r="OO210" s="26"/>
      <c r="OP210" s="26"/>
      <c r="OQ210" s="26"/>
      <c r="OR210" s="26"/>
      <c r="OS210" s="26"/>
      <c r="OT210" s="26"/>
      <c r="OU210" s="26"/>
      <c r="OV210" s="26"/>
      <c r="OW210" s="26"/>
      <c r="OX210" s="26"/>
      <c r="OY210" s="26"/>
      <c r="OZ210" s="26"/>
      <c r="PA210" s="26"/>
      <c r="PB210" s="26"/>
      <c r="PC210" s="26"/>
      <c r="PD210" s="26"/>
      <c r="PE210" s="26"/>
      <c r="PF210" s="26"/>
      <c r="PG210" s="26"/>
      <c r="PH210" s="26"/>
      <c r="PI210" s="26"/>
      <c r="PJ210" s="26"/>
      <c r="PK210" s="26"/>
      <c r="PL210" s="26"/>
      <c r="PM210" s="26"/>
      <c r="PN210" s="26"/>
      <c r="PO210" s="26"/>
      <c r="PP210" s="26"/>
      <c r="PQ210" s="26"/>
      <c r="PR210" s="26"/>
      <c r="PS210" s="26"/>
      <c r="PT210" s="26"/>
      <c r="PU210" s="26"/>
      <c r="PV210" s="26"/>
      <c r="PW210" s="26"/>
      <c r="PX210" s="26"/>
      <c r="PY210" s="26"/>
      <c r="PZ210" s="26"/>
      <c r="QA210" s="26"/>
      <c r="QB210" s="26"/>
      <c r="QC210" s="26"/>
      <c r="QD210" s="26"/>
      <c r="QE210" s="26"/>
      <c r="QF210" s="26"/>
      <c r="QG210" s="26"/>
      <c r="QH210" s="26"/>
      <c r="QI210" s="26"/>
      <c r="QJ210" s="26"/>
      <c r="QK210" s="26"/>
      <c r="QL210" s="26"/>
      <c r="QM210" s="26"/>
      <c r="QN210" s="26"/>
      <c r="QO210" s="26"/>
      <c r="QP210" s="26"/>
      <c r="QQ210" s="26"/>
      <c r="QR210" s="26"/>
      <c r="QS210" s="26"/>
      <c r="QT210" s="26"/>
      <c r="QU210" s="26"/>
      <c r="QV210" s="26"/>
      <c r="QW210" s="26"/>
      <c r="QX210" s="26"/>
      <c r="QY210" s="26"/>
      <c r="QZ210" s="26"/>
      <c r="RA210" s="26"/>
      <c r="RB210" s="26"/>
      <c r="RC210" s="26"/>
      <c r="RD210" s="26"/>
      <c r="RE210" s="26"/>
      <c r="RF210" s="26"/>
      <c r="RG210" s="26"/>
      <c r="RH210" s="26"/>
      <c r="RI210" s="26"/>
      <c r="RJ210" s="26"/>
      <c r="RK210" s="26"/>
      <c r="RL210" s="26"/>
      <c r="RM210" s="26"/>
      <c r="RN210" s="26"/>
      <c r="RO210" s="26"/>
      <c r="RP210" s="26"/>
      <c r="RQ210" s="26"/>
      <c r="RR210" s="26"/>
      <c r="RS210" s="26"/>
      <c r="RT210" s="26"/>
      <c r="RU210" s="26"/>
      <c r="RV210" s="26"/>
      <c r="RW210" s="26"/>
      <c r="RX210" s="26"/>
      <c r="RY210" s="26"/>
      <c r="RZ210" s="26"/>
      <c r="SA210" s="26"/>
      <c r="SB210" s="26"/>
      <c r="SC210" s="26"/>
      <c r="SD210" s="26"/>
      <c r="SE210" s="26"/>
      <c r="SF210" s="26"/>
      <c r="SG210" s="26"/>
      <c r="SH210" s="26"/>
      <c r="SI210" s="26"/>
      <c r="SJ210" s="26"/>
      <c r="SK210" s="26"/>
      <c r="SL210" s="26"/>
      <c r="SM210" s="26"/>
      <c r="SN210" s="26"/>
      <c r="SO210" s="26"/>
      <c r="SP210" s="26"/>
      <c r="SQ210" s="26"/>
      <c r="SR210" s="26"/>
      <c r="SS210" s="26"/>
      <c r="ST210" s="26"/>
      <c r="SU210" s="26"/>
      <c r="SV210" s="26"/>
      <c r="SW210" s="26"/>
      <c r="SX210" s="26"/>
      <c r="SY210" s="26"/>
      <c r="SZ210" s="26"/>
      <c r="TA210" s="26"/>
      <c r="TB210" s="26"/>
      <c r="TC210" s="26"/>
      <c r="TD210" s="26"/>
      <c r="TE210" s="26"/>
      <c r="TF210" s="26"/>
      <c r="TG210" s="26"/>
      <c r="TH210" s="26"/>
      <c r="TI210" s="26"/>
    </row>
    <row r="211" spans="1:529" s="23" customFormat="1" ht="49.5" hidden="1" customHeight="1" x14ac:dyDescent="0.25">
      <c r="A211" s="43" t="s">
        <v>412</v>
      </c>
      <c r="B211" s="44">
        <f>'дод 9'!A152</f>
        <v>7361</v>
      </c>
      <c r="C211" s="44" t="str">
        <f>'дод 9'!B152</f>
        <v>0490</v>
      </c>
      <c r="D211" s="24" t="str">
        <f>'дод 9'!C152</f>
        <v>Співфінансування інвестиційних проектів, що реалізуються за рахунок коштів державного фонду регіонального розвитку</v>
      </c>
      <c r="E211" s="66">
        <f t="shared" si="98"/>
        <v>0</v>
      </c>
      <c r="F211" s="66"/>
      <c r="G211" s="66"/>
      <c r="H211" s="66"/>
      <c r="I211" s="66"/>
      <c r="J211" s="66">
        <f t="shared" si="100"/>
        <v>0</v>
      </c>
      <c r="K211" s="66"/>
      <c r="L211" s="66"/>
      <c r="M211" s="66"/>
      <c r="N211" s="66"/>
      <c r="O211" s="66"/>
      <c r="P211" s="66">
        <f t="shared" si="99"/>
        <v>0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  <c r="IW211" s="26"/>
      <c r="IX211" s="26"/>
      <c r="IY211" s="26"/>
      <c r="IZ211" s="26"/>
      <c r="JA211" s="26"/>
      <c r="JB211" s="26"/>
      <c r="JC211" s="26"/>
      <c r="JD211" s="26"/>
      <c r="JE211" s="26"/>
      <c r="JF211" s="26"/>
      <c r="JG211" s="26"/>
      <c r="JH211" s="26"/>
      <c r="JI211" s="26"/>
      <c r="JJ211" s="26"/>
      <c r="JK211" s="26"/>
      <c r="JL211" s="26"/>
      <c r="JM211" s="26"/>
      <c r="JN211" s="26"/>
      <c r="JO211" s="26"/>
      <c r="JP211" s="26"/>
      <c r="JQ211" s="26"/>
      <c r="JR211" s="26"/>
      <c r="JS211" s="26"/>
      <c r="JT211" s="26"/>
      <c r="JU211" s="26"/>
      <c r="JV211" s="26"/>
      <c r="JW211" s="26"/>
      <c r="JX211" s="26"/>
      <c r="JY211" s="26"/>
      <c r="JZ211" s="26"/>
      <c r="KA211" s="26"/>
      <c r="KB211" s="26"/>
      <c r="KC211" s="26"/>
      <c r="KD211" s="26"/>
      <c r="KE211" s="26"/>
      <c r="KF211" s="26"/>
      <c r="KG211" s="26"/>
      <c r="KH211" s="26"/>
      <c r="KI211" s="26"/>
      <c r="KJ211" s="26"/>
      <c r="KK211" s="26"/>
      <c r="KL211" s="26"/>
      <c r="KM211" s="26"/>
      <c r="KN211" s="26"/>
      <c r="KO211" s="26"/>
      <c r="KP211" s="26"/>
      <c r="KQ211" s="26"/>
      <c r="KR211" s="26"/>
      <c r="KS211" s="26"/>
      <c r="KT211" s="26"/>
      <c r="KU211" s="26"/>
      <c r="KV211" s="26"/>
      <c r="KW211" s="26"/>
      <c r="KX211" s="26"/>
      <c r="KY211" s="26"/>
      <c r="KZ211" s="26"/>
      <c r="LA211" s="26"/>
      <c r="LB211" s="26"/>
      <c r="LC211" s="26"/>
      <c r="LD211" s="26"/>
      <c r="LE211" s="26"/>
      <c r="LF211" s="26"/>
      <c r="LG211" s="26"/>
      <c r="LH211" s="26"/>
      <c r="LI211" s="26"/>
      <c r="LJ211" s="26"/>
      <c r="LK211" s="26"/>
      <c r="LL211" s="26"/>
      <c r="LM211" s="26"/>
      <c r="LN211" s="26"/>
      <c r="LO211" s="26"/>
      <c r="LP211" s="26"/>
      <c r="LQ211" s="26"/>
      <c r="LR211" s="26"/>
      <c r="LS211" s="26"/>
      <c r="LT211" s="26"/>
      <c r="LU211" s="26"/>
      <c r="LV211" s="26"/>
      <c r="LW211" s="26"/>
      <c r="LX211" s="26"/>
      <c r="LY211" s="26"/>
      <c r="LZ211" s="26"/>
      <c r="MA211" s="26"/>
      <c r="MB211" s="26"/>
      <c r="MC211" s="26"/>
      <c r="MD211" s="26"/>
      <c r="ME211" s="26"/>
      <c r="MF211" s="26"/>
      <c r="MG211" s="26"/>
      <c r="MH211" s="26"/>
      <c r="MI211" s="26"/>
      <c r="MJ211" s="26"/>
      <c r="MK211" s="26"/>
      <c r="ML211" s="26"/>
      <c r="MM211" s="26"/>
      <c r="MN211" s="26"/>
      <c r="MO211" s="26"/>
      <c r="MP211" s="26"/>
      <c r="MQ211" s="26"/>
      <c r="MR211" s="26"/>
      <c r="MS211" s="26"/>
      <c r="MT211" s="26"/>
      <c r="MU211" s="26"/>
      <c r="MV211" s="26"/>
      <c r="MW211" s="26"/>
      <c r="MX211" s="26"/>
      <c r="MY211" s="26"/>
      <c r="MZ211" s="26"/>
      <c r="NA211" s="26"/>
      <c r="NB211" s="26"/>
      <c r="NC211" s="26"/>
      <c r="ND211" s="26"/>
      <c r="NE211" s="26"/>
      <c r="NF211" s="26"/>
      <c r="NG211" s="26"/>
      <c r="NH211" s="26"/>
      <c r="NI211" s="26"/>
      <c r="NJ211" s="26"/>
      <c r="NK211" s="26"/>
      <c r="NL211" s="26"/>
      <c r="NM211" s="26"/>
      <c r="NN211" s="26"/>
      <c r="NO211" s="26"/>
      <c r="NP211" s="26"/>
      <c r="NQ211" s="26"/>
      <c r="NR211" s="26"/>
      <c r="NS211" s="26"/>
      <c r="NT211" s="26"/>
      <c r="NU211" s="26"/>
      <c r="NV211" s="26"/>
      <c r="NW211" s="26"/>
      <c r="NX211" s="26"/>
      <c r="NY211" s="26"/>
      <c r="NZ211" s="26"/>
      <c r="OA211" s="26"/>
      <c r="OB211" s="26"/>
      <c r="OC211" s="26"/>
      <c r="OD211" s="26"/>
      <c r="OE211" s="26"/>
      <c r="OF211" s="26"/>
      <c r="OG211" s="26"/>
      <c r="OH211" s="26"/>
      <c r="OI211" s="26"/>
      <c r="OJ211" s="26"/>
      <c r="OK211" s="26"/>
      <c r="OL211" s="26"/>
      <c r="OM211" s="26"/>
      <c r="ON211" s="26"/>
      <c r="OO211" s="26"/>
      <c r="OP211" s="26"/>
      <c r="OQ211" s="26"/>
      <c r="OR211" s="26"/>
      <c r="OS211" s="26"/>
      <c r="OT211" s="26"/>
      <c r="OU211" s="26"/>
      <c r="OV211" s="26"/>
      <c r="OW211" s="26"/>
      <c r="OX211" s="26"/>
      <c r="OY211" s="26"/>
      <c r="OZ211" s="26"/>
      <c r="PA211" s="26"/>
      <c r="PB211" s="26"/>
      <c r="PC211" s="26"/>
      <c r="PD211" s="26"/>
      <c r="PE211" s="26"/>
      <c r="PF211" s="26"/>
      <c r="PG211" s="26"/>
      <c r="PH211" s="26"/>
      <c r="PI211" s="26"/>
      <c r="PJ211" s="26"/>
      <c r="PK211" s="26"/>
      <c r="PL211" s="26"/>
      <c r="PM211" s="26"/>
      <c r="PN211" s="26"/>
      <c r="PO211" s="26"/>
      <c r="PP211" s="26"/>
      <c r="PQ211" s="26"/>
      <c r="PR211" s="26"/>
      <c r="PS211" s="26"/>
      <c r="PT211" s="26"/>
      <c r="PU211" s="26"/>
      <c r="PV211" s="26"/>
      <c r="PW211" s="26"/>
      <c r="PX211" s="26"/>
      <c r="PY211" s="26"/>
      <c r="PZ211" s="26"/>
      <c r="QA211" s="26"/>
      <c r="QB211" s="26"/>
      <c r="QC211" s="26"/>
      <c r="QD211" s="26"/>
      <c r="QE211" s="26"/>
      <c r="QF211" s="26"/>
      <c r="QG211" s="26"/>
      <c r="QH211" s="26"/>
      <c r="QI211" s="26"/>
      <c r="QJ211" s="26"/>
      <c r="QK211" s="26"/>
      <c r="QL211" s="26"/>
      <c r="QM211" s="26"/>
      <c r="QN211" s="26"/>
      <c r="QO211" s="26"/>
      <c r="QP211" s="26"/>
      <c r="QQ211" s="26"/>
      <c r="QR211" s="26"/>
      <c r="QS211" s="26"/>
      <c r="QT211" s="26"/>
      <c r="QU211" s="26"/>
      <c r="QV211" s="26"/>
      <c r="QW211" s="26"/>
      <c r="QX211" s="26"/>
      <c r="QY211" s="26"/>
      <c r="QZ211" s="26"/>
      <c r="RA211" s="26"/>
      <c r="RB211" s="26"/>
      <c r="RC211" s="26"/>
      <c r="RD211" s="26"/>
      <c r="RE211" s="26"/>
      <c r="RF211" s="26"/>
      <c r="RG211" s="26"/>
      <c r="RH211" s="26"/>
      <c r="RI211" s="26"/>
      <c r="RJ211" s="26"/>
      <c r="RK211" s="26"/>
      <c r="RL211" s="26"/>
      <c r="RM211" s="26"/>
      <c r="RN211" s="26"/>
      <c r="RO211" s="26"/>
      <c r="RP211" s="26"/>
      <c r="RQ211" s="26"/>
      <c r="RR211" s="26"/>
      <c r="RS211" s="26"/>
      <c r="RT211" s="26"/>
      <c r="RU211" s="26"/>
      <c r="RV211" s="26"/>
      <c r="RW211" s="26"/>
      <c r="RX211" s="26"/>
      <c r="RY211" s="26"/>
      <c r="RZ211" s="26"/>
      <c r="SA211" s="26"/>
      <c r="SB211" s="26"/>
      <c r="SC211" s="26"/>
      <c r="SD211" s="26"/>
      <c r="SE211" s="26"/>
      <c r="SF211" s="26"/>
      <c r="SG211" s="26"/>
      <c r="SH211" s="26"/>
      <c r="SI211" s="26"/>
      <c r="SJ211" s="26"/>
      <c r="SK211" s="26"/>
      <c r="SL211" s="26"/>
      <c r="SM211" s="26"/>
      <c r="SN211" s="26"/>
      <c r="SO211" s="26"/>
      <c r="SP211" s="26"/>
      <c r="SQ211" s="26"/>
      <c r="SR211" s="26"/>
      <c r="SS211" s="26"/>
      <c r="ST211" s="26"/>
      <c r="SU211" s="26"/>
      <c r="SV211" s="26"/>
      <c r="SW211" s="26"/>
      <c r="SX211" s="26"/>
      <c r="SY211" s="26"/>
      <c r="SZ211" s="26"/>
      <c r="TA211" s="26"/>
      <c r="TB211" s="26"/>
      <c r="TC211" s="26"/>
      <c r="TD211" s="26"/>
      <c r="TE211" s="26"/>
      <c r="TF211" s="26"/>
      <c r="TG211" s="26"/>
      <c r="TH211" s="26"/>
      <c r="TI211" s="26"/>
    </row>
    <row r="212" spans="1:529" s="23" customFormat="1" ht="30" hidden="1" x14ac:dyDescent="0.25">
      <c r="A212" s="43">
        <v>1217362</v>
      </c>
      <c r="B212" s="44">
        <f>'дод 9'!A153</f>
        <v>7362</v>
      </c>
      <c r="C212" s="44" t="str">
        <f>'дод 9'!B153</f>
        <v>0490</v>
      </c>
      <c r="D212" s="24" t="str">
        <f>'дод 9'!C153</f>
        <v>Виконання інвестиційних проектів в рамках підтримки розвитку об'єднаних територіальних громад</v>
      </c>
      <c r="E212" s="66">
        <f t="shared" si="98"/>
        <v>0</v>
      </c>
      <c r="F212" s="66"/>
      <c r="G212" s="66"/>
      <c r="H212" s="66"/>
      <c r="I212" s="66"/>
      <c r="J212" s="66">
        <f t="shared" si="100"/>
        <v>0</v>
      </c>
      <c r="K212" s="66"/>
      <c r="L212" s="66"/>
      <c r="M212" s="66"/>
      <c r="N212" s="66"/>
      <c r="O212" s="66"/>
      <c r="P212" s="66">
        <f t="shared" si="99"/>
        <v>0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  <c r="IW212" s="26"/>
      <c r="IX212" s="26"/>
      <c r="IY212" s="26"/>
      <c r="IZ212" s="26"/>
      <c r="JA212" s="26"/>
      <c r="JB212" s="26"/>
      <c r="JC212" s="26"/>
      <c r="JD212" s="26"/>
      <c r="JE212" s="26"/>
      <c r="JF212" s="26"/>
      <c r="JG212" s="26"/>
      <c r="JH212" s="26"/>
      <c r="JI212" s="26"/>
      <c r="JJ212" s="26"/>
      <c r="JK212" s="26"/>
      <c r="JL212" s="26"/>
      <c r="JM212" s="26"/>
      <c r="JN212" s="26"/>
      <c r="JO212" s="26"/>
      <c r="JP212" s="26"/>
      <c r="JQ212" s="26"/>
      <c r="JR212" s="26"/>
      <c r="JS212" s="26"/>
      <c r="JT212" s="26"/>
      <c r="JU212" s="26"/>
      <c r="JV212" s="26"/>
      <c r="JW212" s="26"/>
      <c r="JX212" s="26"/>
      <c r="JY212" s="26"/>
      <c r="JZ212" s="26"/>
      <c r="KA212" s="26"/>
      <c r="KB212" s="26"/>
      <c r="KC212" s="26"/>
      <c r="KD212" s="26"/>
      <c r="KE212" s="26"/>
      <c r="KF212" s="26"/>
      <c r="KG212" s="26"/>
      <c r="KH212" s="26"/>
      <c r="KI212" s="26"/>
      <c r="KJ212" s="26"/>
      <c r="KK212" s="26"/>
      <c r="KL212" s="26"/>
      <c r="KM212" s="26"/>
      <c r="KN212" s="26"/>
      <c r="KO212" s="26"/>
      <c r="KP212" s="26"/>
      <c r="KQ212" s="26"/>
      <c r="KR212" s="26"/>
      <c r="KS212" s="26"/>
      <c r="KT212" s="26"/>
      <c r="KU212" s="26"/>
      <c r="KV212" s="26"/>
      <c r="KW212" s="26"/>
      <c r="KX212" s="26"/>
      <c r="KY212" s="26"/>
      <c r="KZ212" s="26"/>
      <c r="LA212" s="26"/>
      <c r="LB212" s="26"/>
      <c r="LC212" s="26"/>
      <c r="LD212" s="26"/>
      <c r="LE212" s="26"/>
      <c r="LF212" s="26"/>
      <c r="LG212" s="26"/>
      <c r="LH212" s="26"/>
      <c r="LI212" s="26"/>
      <c r="LJ212" s="26"/>
      <c r="LK212" s="26"/>
      <c r="LL212" s="26"/>
      <c r="LM212" s="26"/>
      <c r="LN212" s="26"/>
      <c r="LO212" s="26"/>
      <c r="LP212" s="26"/>
      <c r="LQ212" s="26"/>
      <c r="LR212" s="26"/>
      <c r="LS212" s="26"/>
      <c r="LT212" s="26"/>
      <c r="LU212" s="26"/>
      <c r="LV212" s="26"/>
      <c r="LW212" s="26"/>
      <c r="LX212" s="26"/>
      <c r="LY212" s="26"/>
      <c r="LZ212" s="26"/>
      <c r="MA212" s="26"/>
      <c r="MB212" s="26"/>
      <c r="MC212" s="26"/>
      <c r="MD212" s="26"/>
      <c r="ME212" s="26"/>
      <c r="MF212" s="26"/>
      <c r="MG212" s="26"/>
      <c r="MH212" s="26"/>
      <c r="MI212" s="26"/>
      <c r="MJ212" s="26"/>
      <c r="MK212" s="26"/>
      <c r="ML212" s="26"/>
      <c r="MM212" s="26"/>
      <c r="MN212" s="26"/>
      <c r="MO212" s="26"/>
      <c r="MP212" s="26"/>
      <c r="MQ212" s="26"/>
      <c r="MR212" s="26"/>
      <c r="MS212" s="26"/>
      <c r="MT212" s="26"/>
      <c r="MU212" s="26"/>
      <c r="MV212" s="26"/>
      <c r="MW212" s="26"/>
      <c r="MX212" s="26"/>
      <c r="MY212" s="26"/>
      <c r="MZ212" s="26"/>
      <c r="NA212" s="26"/>
      <c r="NB212" s="26"/>
      <c r="NC212" s="26"/>
      <c r="ND212" s="26"/>
      <c r="NE212" s="26"/>
      <c r="NF212" s="26"/>
      <c r="NG212" s="26"/>
      <c r="NH212" s="26"/>
      <c r="NI212" s="26"/>
      <c r="NJ212" s="26"/>
      <c r="NK212" s="26"/>
      <c r="NL212" s="26"/>
      <c r="NM212" s="26"/>
      <c r="NN212" s="26"/>
      <c r="NO212" s="26"/>
      <c r="NP212" s="26"/>
      <c r="NQ212" s="26"/>
      <c r="NR212" s="26"/>
      <c r="NS212" s="26"/>
      <c r="NT212" s="26"/>
      <c r="NU212" s="26"/>
      <c r="NV212" s="26"/>
      <c r="NW212" s="26"/>
      <c r="NX212" s="26"/>
      <c r="NY212" s="26"/>
      <c r="NZ212" s="26"/>
      <c r="OA212" s="26"/>
      <c r="OB212" s="26"/>
      <c r="OC212" s="26"/>
      <c r="OD212" s="26"/>
      <c r="OE212" s="26"/>
      <c r="OF212" s="26"/>
      <c r="OG212" s="26"/>
      <c r="OH212" s="26"/>
      <c r="OI212" s="26"/>
      <c r="OJ212" s="26"/>
      <c r="OK212" s="26"/>
      <c r="OL212" s="26"/>
      <c r="OM212" s="26"/>
      <c r="ON212" s="26"/>
      <c r="OO212" s="26"/>
      <c r="OP212" s="26"/>
      <c r="OQ212" s="26"/>
      <c r="OR212" s="26"/>
      <c r="OS212" s="26"/>
      <c r="OT212" s="26"/>
      <c r="OU212" s="26"/>
      <c r="OV212" s="26"/>
      <c r="OW212" s="26"/>
      <c r="OX212" s="26"/>
      <c r="OY212" s="26"/>
      <c r="OZ212" s="26"/>
      <c r="PA212" s="26"/>
      <c r="PB212" s="26"/>
      <c r="PC212" s="26"/>
      <c r="PD212" s="26"/>
      <c r="PE212" s="26"/>
      <c r="PF212" s="26"/>
      <c r="PG212" s="26"/>
      <c r="PH212" s="26"/>
      <c r="PI212" s="26"/>
      <c r="PJ212" s="26"/>
      <c r="PK212" s="26"/>
      <c r="PL212" s="26"/>
      <c r="PM212" s="26"/>
      <c r="PN212" s="26"/>
      <c r="PO212" s="26"/>
      <c r="PP212" s="26"/>
      <c r="PQ212" s="26"/>
      <c r="PR212" s="26"/>
      <c r="PS212" s="26"/>
      <c r="PT212" s="26"/>
      <c r="PU212" s="26"/>
      <c r="PV212" s="26"/>
      <c r="PW212" s="26"/>
      <c r="PX212" s="26"/>
      <c r="PY212" s="26"/>
      <c r="PZ212" s="26"/>
      <c r="QA212" s="26"/>
      <c r="QB212" s="26"/>
      <c r="QC212" s="26"/>
      <c r="QD212" s="26"/>
      <c r="QE212" s="26"/>
      <c r="QF212" s="26"/>
      <c r="QG212" s="26"/>
      <c r="QH212" s="26"/>
      <c r="QI212" s="26"/>
      <c r="QJ212" s="26"/>
      <c r="QK212" s="26"/>
      <c r="QL212" s="26"/>
      <c r="QM212" s="26"/>
      <c r="QN212" s="26"/>
      <c r="QO212" s="26"/>
      <c r="QP212" s="26"/>
      <c r="QQ212" s="26"/>
      <c r="QR212" s="26"/>
      <c r="QS212" s="26"/>
      <c r="QT212" s="26"/>
      <c r="QU212" s="26"/>
      <c r="QV212" s="26"/>
      <c r="QW212" s="26"/>
      <c r="QX212" s="26"/>
      <c r="QY212" s="26"/>
      <c r="QZ212" s="26"/>
      <c r="RA212" s="26"/>
      <c r="RB212" s="26"/>
      <c r="RC212" s="26"/>
      <c r="RD212" s="26"/>
      <c r="RE212" s="26"/>
      <c r="RF212" s="26"/>
      <c r="RG212" s="26"/>
      <c r="RH212" s="26"/>
      <c r="RI212" s="26"/>
      <c r="RJ212" s="26"/>
      <c r="RK212" s="26"/>
      <c r="RL212" s="26"/>
      <c r="RM212" s="26"/>
      <c r="RN212" s="26"/>
      <c r="RO212" s="26"/>
      <c r="RP212" s="26"/>
      <c r="RQ212" s="26"/>
      <c r="RR212" s="26"/>
      <c r="RS212" s="26"/>
      <c r="RT212" s="26"/>
      <c r="RU212" s="26"/>
      <c r="RV212" s="26"/>
      <c r="RW212" s="26"/>
      <c r="RX212" s="26"/>
      <c r="RY212" s="26"/>
      <c r="RZ212" s="26"/>
      <c r="SA212" s="26"/>
      <c r="SB212" s="26"/>
      <c r="SC212" s="26"/>
      <c r="SD212" s="26"/>
      <c r="SE212" s="26"/>
      <c r="SF212" s="26"/>
      <c r="SG212" s="26"/>
      <c r="SH212" s="26"/>
      <c r="SI212" s="26"/>
      <c r="SJ212" s="26"/>
      <c r="SK212" s="26"/>
      <c r="SL212" s="26"/>
      <c r="SM212" s="26"/>
      <c r="SN212" s="26"/>
      <c r="SO212" s="26"/>
      <c r="SP212" s="26"/>
      <c r="SQ212" s="26"/>
      <c r="SR212" s="26"/>
      <c r="SS212" s="26"/>
      <c r="ST212" s="26"/>
      <c r="SU212" s="26"/>
      <c r="SV212" s="26"/>
      <c r="SW212" s="26"/>
      <c r="SX212" s="26"/>
      <c r="SY212" s="26"/>
      <c r="SZ212" s="26"/>
      <c r="TA212" s="26"/>
      <c r="TB212" s="26"/>
      <c r="TC212" s="26"/>
      <c r="TD212" s="26"/>
      <c r="TE212" s="26"/>
      <c r="TF212" s="26"/>
      <c r="TG212" s="26"/>
      <c r="TH212" s="26"/>
      <c r="TI212" s="26"/>
    </row>
    <row r="213" spans="1:529" s="23" customFormat="1" ht="45" hidden="1" x14ac:dyDescent="0.25">
      <c r="A213" s="43" t="s">
        <v>409</v>
      </c>
      <c r="B213" s="44">
        <v>7363</v>
      </c>
      <c r="C213" s="91" t="s">
        <v>88</v>
      </c>
      <c r="D213" s="22" t="s">
        <v>443</v>
      </c>
      <c r="E213" s="66">
        <f t="shared" si="98"/>
        <v>0</v>
      </c>
      <c r="F213" s="66"/>
      <c r="G213" s="66"/>
      <c r="H213" s="66"/>
      <c r="I213" s="66"/>
      <c r="J213" s="66">
        <f t="shared" si="100"/>
        <v>0</v>
      </c>
      <c r="K213" s="66"/>
      <c r="L213" s="66"/>
      <c r="M213" s="66"/>
      <c r="N213" s="66"/>
      <c r="O213" s="66"/>
      <c r="P213" s="66">
        <f t="shared" si="99"/>
        <v>0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  <c r="IW213" s="26"/>
      <c r="IX213" s="26"/>
      <c r="IY213" s="26"/>
      <c r="IZ213" s="26"/>
      <c r="JA213" s="26"/>
      <c r="JB213" s="26"/>
      <c r="JC213" s="26"/>
      <c r="JD213" s="26"/>
      <c r="JE213" s="26"/>
      <c r="JF213" s="26"/>
      <c r="JG213" s="26"/>
      <c r="JH213" s="26"/>
      <c r="JI213" s="26"/>
      <c r="JJ213" s="26"/>
      <c r="JK213" s="26"/>
      <c r="JL213" s="26"/>
      <c r="JM213" s="26"/>
      <c r="JN213" s="26"/>
      <c r="JO213" s="26"/>
      <c r="JP213" s="26"/>
      <c r="JQ213" s="26"/>
      <c r="JR213" s="26"/>
      <c r="JS213" s="26"/>
      <c r="JT213" s="26"/>
      <c r="JU213" s="26"/>
      <c r="JV213" s="26"/>
      <c r="JW213" s="26"/>
      <c r="JX213" s="26"/>
      <c r="JY213" s="26"/>
      <c r="JZ213" s="26"/>
      <c r="KA213" s="26"/>
      <c r="KB213" s="26"/>
      <c r="KC213" s="26"/>
      <c r="KD213" s="26"/>
      <c r="KE213" s="26"/>
      <c r="KF213" s="26"/>
      <c r="KG213" s="26"/>
      <c r="KH213" s="26"/>
      <c r="KI213" s="26"/>
      <c r="KJ213" s="26"/>
      <c r="KK213" s="26"/>
      <c r="KL213" s="26"/>
      <c r="KM213" s="26"/>
      <c r="KN213" s="26"/>
      <c r="KO213" s="26"/>
      <c r="KP213" s="26"/>
      <c r="KQ213" s="26"/>
      <c r="KR213" s="26"/>
      <c r="KS213" s="26"/>
      <c r="KT213" s="26"/>
      <c r="KU213" s="26"/>
      <c r="KV213" s="26"/>
      <c r="KW213" s="26"/>
      <c r="KX213" s="26"/>
      <c r="KY213" s="26"/>
      <c r="KZ213" s="26"/>
      <c r="LA213" s="26"/>
      <c r="LB213" s="26"/>
      <c r="LC213" s="26"/>
      <c r="LD213" s="26"/>
      <c r="LE213" s="26"/>
      <c r="LF213" s="26"/>
      <c r="LG213" s="26"/>
      <c r="LH213" s="26"/>
      <c r="LI213" s="26"/>
      <c r="LJ213" s="26"/>
      <c r="LK213" s="26"/>
      <c r="LL213" s="26"/>
      <c r="LM213" s="26"/>
      <c r="LN213" s="26"/>
      <c r="LO213" s="26"/>
      <c r="LP213" s="26"/>
      <c r="LQ213" s="26"/>
      <c r="LR213" s="26"/>
      <c r="LS213" s="26"/>
      <c r="LT213" s="26"/>
      <c r="LU213" s="26"/>
      <c r="LV213" s="26"/>
      <c r="LW213" s="26"/>
      <c r="LX213" s="26"/>
      <c r="LY213" s="26"/>
      <c r="LZ213" s="26"/>
      <c r="MA213" s="26"/>
      <c r="MB213" s="26"/>
      <c r="MC213" s="26"/>
      <c r="MD213" s="26"/>
      <c r="ME213" s="26"/>
      <c r="MF213" s="26"/>
      <c r="MG213" s="26"/>
      <c r="MH213" s="26"/>
      <c r="MI213" s="26"/>
      <c r="MJ213" s="26"/>
      <c r="MK213" s="26"/>
      <c r="ML213" s="26"/>
      <c r="MM213" s="26"/>
      <c r="MN213" s="26"/>
      <c r="MO213" s="26"/>
      <c r="MP213" s="26"/>
      <c r="MQ213" s="26"/>
      <c r="MR213" s="26"/>
      <c r="MS213" s="26"/>
      <c r="MT213" s="26"/>
      <c r="MU213" s="26"/>
      <c r="MV213" s="26"/>
      <c r="MW213" s="26"/>
      <c r="MX213" s="26"/>
      <c r="MY213" s="26"/>
      <c r="MZ213" s="26"/>
      <c r="NA213" s="26"/>
      <c r="NB213" s="26"/>
      <c r="NC213" s="26"/>
      <c r="ND213" s="26"/>
      <c r="NE213" s="26"/>
      <c r="NF213" s="26"/>
      <c r="NG213" s="26"/>
      <c r="NH213" s="26"/>
      <c r="NI213" s="26"/>
      <c r="NJ213" s="26"/>
      <c r="NK213" s="26"/>
      <c r="NL213" s="26"/>
      <c r="NM213" s="26"/>
      <c r="NN213" s="26"/>
      <c r="NO213" s="26"/>
      <c r="NP213" s="26"/>
      <c r="NQ213" s="26"/>
      <c r="NR213" s="26"/>
      <c r="NS213" s="26"/>
      <c r="NT213" s="26"/>
      <c r="NU213" s="26"/>
      <c r="NV213" s="26"/>
      <c r="NW213" s="26"/>
      <c r="NX213" s="26"/>
      <c r="NY213" s="26"/>
      <c r="NZ213" s="26"/>
      <c r="OA213" s="26"/>
      <c r="OB213" s="26"/>
      <c r="OC213" s="26"/>
      <c r="OD213" s="26"/>
      <c r="OE213" s="26"/>
      <c r="OF213" s="26"/>
      <c r="OG213" s="26"/>
      <c r="OH213" s="26"/>
      <c r="OI213" s="26"/>
      <c r="OJ213" s="26"/>
      <c r="OK213" s="26"/>
      <c r="OL213" s="26"/>
      <c r="OM213" s="26"/>
      <c r="ON213" s="26"/>
      <c r="OO213" s="26"/>
      <c r="OP213" s="26"/>
      <c r="OQ213" s="26"/>
      <c r="OR213" s="26"/>
      <c r="OS213" s="26"/>
      <c r="OT213" s="26"/>
      <c r="OU213" s="26"/>
      <c r="OV213" s="26"/>
      <c r="OW213" s="26"/>
      <c r="OX213" s="26"/>
      <c r="OY213" s="26"/>
      <c r="OZ213" s="26"/>
      <c r="PA213" s="26"/>
      <c r="PB213" s="26"/>
      <c r="PC213" s="26"/>
      <c r="PD213" s="26"/>
      <c r="PE213" s="26"/>
      <c r="PF213" s="26"/>
      <c r="PG213" s="26"/>
      <c r="PH213" s="26"/>
      <c r="PI213" s="26"/>
      <c r="PJ213" s="26"/>
      <c r="PK213" s="26"/>
      <c r="PL213" s="26"/>
      <c r="PM213" s="26"/>
      <c r="PN213" s="26"/>
      <c r="PO213" s="26"/>
      <c r="PP213" s="26"/>
      <c r="PQ213" s="26"/>
      <c r="PR213" s="26"/>
      <c r="PS213" s="26"/>
      <c r="PT213" s="26"/>
      <c r="PU213" s="26"/>
      <c r="PV213" s="26"/>
      <c r="PW213" s="26"/>
      <c r="PX213" s="26"/>
      <c r="PY213" s="26"/>
      <c r="PZ213" s="26"/>
      <c r="QA213" s="26"/>
      <c r="QB213" s="26"/>
      <c r="QC213" s="26"/>
      <c r="QD213" s="26"/>
      <c r="QE213" s="26"/>
      <c r="QF213" s="26"/>
      <c r="QG213" s="26"/>
      <c r="QH213" s="26"/>
      <c r="QI213" s="26"/>
      <c r="QJ213" s="26"/>
      <c r="QK213" s="26"/>
      <c r="QL213" s="26"/>
      <c r="QM213" s="26"/>
      <c r="QN213" s="26"/>
      <c r="QO213" s="26"/>
      <c r="QP213" s="26"/>
      <c r="QQ213" s="26"/>
      <c r="QR213" s="26"/>
      <c r="QS213" s="26"/>
      <c r="QT213" s="26"/>
      <c r="QU213" s="26"/>
      <c r="QV213" s="26"/>
      <c r="QW213" s="26"/>
      <c r="QX213" s="26"/>
      <c r="QY213" s="26"/>
      <c r="QZ213" s="26"/>
      <c r="RA213" s="26"/>
      <c r="RB213" s="26"/>
      <c r="RC213" s="26"/>
      <c r="RD213" s="26"/>
      <c r="RE213" s="26"/>
      <c r="RF213" s="26"/>
      <c r="RG213" s="26"/>
      <c r="RH213" s="26"/>
      <c r="RI213" s="26"/>
      <c r="RJ213" s="26"/>
      <c r="RK213" s="26"/>
      <c r="RL213" s="26"/>
      <c r="RM213" s="26"/>
      <c r="RN213" s="26"/>
      <c r="RO213" s="26"/>
      <c r="RP213" s="26"/>
      <c r="RQ213" s="26"/>
      <c r="RR213" s="26"/>
      <c r="RS213" s="26"/>
      <c r="RT213" s="26"/>
      <c r="RU213" s="26"/>
      <c r="RV213" s="26"/>
      <c r="RW213" s="26"/>
      <c r="RX213" s="26"/>
      <c r="RY213" s="26"/>
      <c r="RZ213" s="26"/>
      <c r="SA213" s="26"/>
      <c r="SB213" s="26"/>
      <c r="SC213" s="26"/>
      <c r="SD213" s="26"/>
      <c r="SE213" s="26"/>
      <c r="SF213" s="26"/>
      <c r="SG213" s="26"/>
      <c r="SH213" s="26"/>
      <c r="SI213" s="26"/>
      <c r="SJ213" s="26"/>
      <c r="SK213" s="26"/>
      <c r="SL213" s="26"/>
      <c r="SM213" s="26"/>
      <c r="SN213" s="26"/>
      <c r="SO213" s="26"/>
      <c r="SP213" s="26"/>
      <c r="SQ213" s="26"/>
      <c r="SR213" s="26"/>
      <c r="SS213" s="26"/>
      <c r="ST213" s="26"/>
      <c r="SU213" s="26"/>
      <c r="SV213" s="26"/>
      <c r="SW213" s="26"/>
      <c r="SX213" s="26"/>
      <c r="SY213" s="26"/>
      <c r="SZ213" s="26"/>
      <c r="TA213" s="26"/>
      <c r="TB213" s="26"/>
      <c r="TC213" s="26"/>
      <c r="TD213" s="26"/>
      <c r="TE213" s="26"/>
      <c r="TF213" s="26"/>
      <c r="TG213" s="26"/>
      <c r="TH213" s="26"/>
      <c r="TI213" s="26"/>
    </row>
    <row r="214" spans="1:529" s="27" customFormat="1" ht="45" hidden="1" x14ac:dyDescent="0.25">
      <c r="A214" s="116"/>
      <c r="B214" s="117"/>
      <c r="C214" s="117"/>
      <c r="D214" s="114" t="s">
        <v>433</v>
      </c>
      <c r="E214" s="115">
        <f t="shared" si="98"/>
        <v>0</v>
      </c>
      <c r="F214" s="115"/>
      <c r="G214" s="115"/>
      <c r="H214" s="115"/>
      <c r="I214" s="115"/>
      <c r="J214" s="115">
        <f t="shared" si="100"/>
        <v>0</v>
      </c>
      <c r="K214" s="115"/>
      <c r="L214" s="115"/>
      <c r="M214" s="115"/>
      <c r="N214" s="115"/>
      <c r="O214" s="115"/>
      <c r="P214" s="115">
        <f t="shared" si="99"/>
        <v>0</v>
      </c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36"/>
      <c r="IR214" s="36"/>
      <c r="IS214" s="36"/>
      <c r="IT214" s="36"/>
      <c r="IU214" s="36"/>
      <c r="IV214" s="36"/>
      <c r="IW214" s="36"/>
      <c r="IX214" s="36"/>
      <c r="IY214" s="36"/>
      <c r="IZ214" s="36"/>
      <c r="JA214" s="36"/>
      <c r="JB214" s="36"/>
      <c r="JC214" s="36"/>
      <c r="JD214" s="36"/>
      <c r="JE214" s="36"/>
      <c r="JF214" s="36"/>
      <c r="JG214" s="36"/>
      <c r="JH214" s="36"/>
      <c r="JI214" s="36"/>
      <c r="JJ214" s="36"/>
      <c r="JK214" s="36"/>
      <c r="JL214" s="36"/>
      <c r="JM214" s="36"/>
      <c r="JN214" s="36"/>
      <c r="JO214" s="36"/>
      <c r="JP214" s="36"/>
      <c r="JQ214" s="36"/>
      <c r="JR214" s="36"/>
      <c r="JS214" s="36"/>
      <c r="JT214" s="36"/>
      <c r="JU214" s="36"/>
      <c r="JV214" s="36"/>
      <c r="JW214" s="36"/>
      <c r="JX214" s="36"/>
      <c r="JY214" s="36"/>
      <c r="JZ214" s="36"/>
      <c r="KA214" s="36"/>
      <c r="KB214" s="36"/>
      <c r="KC214" s="36"/>
      <c r="KD214" s="36"/>
      <c r="KE214" s="36"/>
      <c r="KF214" s="36"/>
      <c r="KG214" s="36"/>
      <c r="KH214" s="36"/>
      <c r="KI214" s="36"/>
      <c r="KJ214" s="36"/>
      <c r="KK214" s="36"/>
      <c r="KL214" s="36"/>
      <c r="KM214" s="36"/>
      <c r="KN214" s="36"/>
      <c r="KO214" s="36"/>
      <c r="KP214" s="36"/>
      <c r="KQ214" s="36"/>
      <c r="KR214" s="36"/>
      <c r="KS214" s="36"/>
      <c r="KT214" s="36"/>
      <c r="KU214" s="36"/>
      <c r="KV214" s="36"/>
      <c r="KW214" s="36"/>
      <c r="KX214" s="36"/>
      <c r="KY214" s="36"/>
      <c r="KZ214" s="36"/>
      <c r="LA214" s="36"/>
      <c r="LB214" s="36"/>
      <c r="LC214" s="36"/>
      <c r="LD214" s="36"/>
      <c r="LE214" s="36"/>
      <c r="LF214" s="36"/>
      <c r="LG214" s="36"/>
      <c r="LH214" s="36"/>
      <c r="LI214" s="36"/>
      <c r="LJ214" s="36"/>
      <c r="LK214" s="36"/>
      <c r="LL214" s="36"/>
      <c r="LM214" s="36"/>
      <c r="LN214" s="36"/>
      <c r="LO214" s="36"/>
      <c r="LP214" s="36"/>
      <c r="LQ214" s="36"/>
      <c r="LR214" s="36"/>
      <c r="LS214" s="36"/>
      <c r="LT214" s="36"/>
      <c r="LU214" s="36"/>
      <c r="LV214" s="36"/>
      <c r="LW214" s="36"/>
      <c r="LX214" s="36"/>
      <c r="LY214" s="36"/>
      <c r="LZ214" s="36"/>
      <c r="MA214" s="36"/>
      <c r="MB214" s="36"/>
      <c r="MC214" s="36"/>
      <c r="MD214" s="36"/>
      <c r="ME214" s="36"/>
      <c r="MF214" s="36"/>
      <c r="MG214" s="36"/>
      <c r="MH214" s="36"/>
      <c r="MI214" s="36"/>
      <c r="MJ214" s="36"/>
      <c r="MK214" s="36"/>
      <c r="ML214" s="36"/>
      <c r="MM214" s="36"/>
      <c r="MN214" s="36"/>
      <c r="MO214" s="36"/>
      <c r="MP214" s="36"/>
      <c r="MQ214" s="36"/>
      <c r="MR214" s="36"/>
      <c r="MS214" s="36"/>
      <c r="MT214" s="36"/>
      <c r="MU214" s="36"/>
      <c r="MV214" s="36"/>
      <c r="MW214" s="36"/>
      <c r="MX214" s="36"/>
      <c r="MY214" s="36"/>
      <c r="MZ214" s="36"/>
      <c r="NA214" s="36"/>
      <c r="NB214" s="36"/>
      <c r="NC214" s="36"/>
      <c r="ND214" s="36"/>
      <c r="NE214" s="36"/>
      <c r="NF214" s="36"/>
      <c r="NG214" s="36"/>
      <c r="NH214" s="36"/>
      <c r="NI214" s="36"/>
      <c r="NJ214" s="36"/>
      <c r="NK214" s="36"/>
      <c r="NL214" s="36"/>
      <c r="NM214" s="36"/>
      <c r="NN214" s="36"/>
      <c r="NO214" s="36"/>
      <c r="NP214" s="36"/>
      <c r="NQ214" s="36"/>
      <c r="NR214" s="36"/>
      <c r="NS214" s="36"/>
      <c r="NT214" s="36"/>
      <c r="NU214" s="36"/>
      <c r="NV214" s="36"/>
      <c r="NW214" s="36"/>
      <c r="NX214" s="36"/>
      <c r="NY214" s="36"/>
      <c r="NZ214" s="36"/>
      <c r="OA214" s="36"/>
      <c r="OB214" s="36"/>
      <c r="OC214" s="36"/>
      <c r="OD214" s="36"/>
      <c r="OE214" s="36"/>
      <c r="OF214" s="36"/>
      <c r="OG214" s="36"/>
      <c r="OH214" s="36"/>
      <c r="OI214" s="36"/>
      <c r="OJ214" s="36"/>
      <c r="OK214" s="36"/>
      <c r="OL214" s="36"/>
      <c r="OM214" s="36"/>
      <c r="ON214" s="36"/>
      <c r="OO214" s="36"/>
      <c r="OP214" s="36"/>
      <c r="OQ214" s="36"/>
      <c r="OR214" s="36"/>
      <c r="OS214" s="36"/>
      <c r="OT214" s="36"/>
      <c r="OU214" s="36"/>
      <c r="OV214" s="36"/>
      <c r="OW214" s="36"/>
      <c r="OX214" s="36"/>
      <c r="OY214" s="36"/>
      <c r="OZ214" s="36"/>
      <c r="PA214" s="36"/>
      <c r="PB214" s="36"/>
      <c r="PC214" s="36"/>
      <c r="PD214" s="36"/>
      <c r="PE214" s="36"/>
      <c r="PF214" s="36"/>
      <c r="PG214" s="36"/>
      <c r="PH214" s="36"/>
      <c r="PI214" s="36"/>
      <c r="PJ214" s="36"/>
      <c r="PK214" s="36"/>
      <c r="PL214" s="36"/>
      <c r="PM214" s="36"/>
      <c r="PN214" s="36"/>
      <c r="PO214" s="36"/>
      <c r="PP214" s="36"/>
      <c r="PQ214" s="36"/>
      <c r="PR214" s="36"/>
      <c r="PS214" s="36"/>
      <c r="PT214" s="36"/>
      <c r="PU214" s="36"/>
      <c r="PV214" s="36"/>
      <c r="PW214" s="36"/>
      <c r="PX214" s="36"/>
      <c r="PY214" s="36"/>
      <c r="PZ214" s="36"/>
      <c r="QA214" s="36"/>
      <c r="QB214" s="36"/>
      <c r="QC214" s="36"/>
      <c r="QD214" s="36"/>
      <c r="QE214" s="36"/>
      <c r="QF214" s="36"/>
      <c r="QG214" s="36"/>
      <c r="QH214" s="36"/>
      <c r="QI214" s="36"/>
      <c r="QJ214" s="36"/>
      <c r="QK214" s="36"/>
      <c r="QL214" s="36"/>
      <c r="QM214" s="36"/>
      <c r="QN214" s="36"/>
      <c r="QO214" s="36"/>
      <c r="QP214" s="36"/>
      <c r="QQ214" s="36"/>
      <c r="QR214" s="36"/>
      <c r="QS214" s="36"/>
      <c r="QT214" s="36"/>
      <c r="QU214" s="36"/>
      <c r="QV214" s="36"/>
      <c r="QW214" s="36"/>
      <c r="QX214" s="36"/>
      <c r="QY214" s="36"/>
      <c r="QZ214" s="36"/>
      <c r="RA214" s="36"/>
      <c r="RB214" s="36"/>
      <c r="RC214" s="36"/>
      <c r="RD214" s="36"/>
      <c r="RE214" s="36"/>
      <c r="RF214" s="36"/>
      <c r="RG214" s="36"/>
      <c r="RH214" s="36"/>
      <c r="RI214" s="36"/>
      <c r="RJ214" s="36"/>
      <c r="RK214" s="36"/>
      <c r="RL214" s="36"/>
      <c r="RM214" s="36"/>
      <c r="RN214" s="36"/>
      <c r="RO214" s="36"/>
      <c r="RP214" s="36"/>
      <c r="RQ214" s="36"/>
      <c r="RR214" s="36"/>
      <c r="RS214" s="36"/>
      <c r="RT214" s="36"/>
      <c r="RU214" s="36"/>
      <c r="RV214" s="36"/>
      <c r="RW214" s="36"/>
      <c r="RX214" s="36"/>
      <c r="RY214" s="36"/>
      <c r="RZ214" s="36"/>
      <c r="SA214" s="36"/>
      <c r="SB214" s="36"/>
      <c r="SC214" s="36"/>
      <c r="SD214" s="36"/>
      <c r="SE214" s="36"/>
      <c r="SF214" s="36"/>
      <c r="SG214" s="36"/>
      <c r="SH214" s="36"/>
      <c r="SI214" s="36"/>
      <c r="SJ214" s="36"/>
      <c r="SK214" s="36"/>
      <c r="SL214" s="36"/>
      <c r="SM214" s="36"/>
      <c r="SN214" s="36"/>
      <c r="SO214" s="36"/>
      <c r="SP214" s="36"/>
      <c r="SQ214" s="36"/>
      <c r="SR214" s="36"/>
      <c r="SS214" s="36"/>
      <c r="ST214" s="36"/>
      <c r="SU214" s="36"/>
      <c r="SV214" s="36"/>
      <c r="SW214" s="36"/>
      <c r="SX214" s="36"/>
      <c r="SY214" s="36"/>
      <c r="SZ214" s="36"/>
      <c r="TA214" s="36"/>
      <c r="TB214" s="36"/>
      <c r="TC214" s="36"/>
      <c r="TD214" s="36"/>
      <c r="TE214" s="36"/>
      <c r="TF214" s="36"/>
      <c r="TG214" s="36"/>
      <c r="TH214" s="36"/>
      <c r="TI214" s="36"/>
    </row>
    <row r="215" spans="1:529" s="23" customFormat="1" ht="47.25" hidden="1" customHeight="1" x14ac:dyDescent="0.25">
      <c r="A215" s="43" t="s">
        <v>417</v>
      </c>
      <c r="B215" s="44">
        <f>'дод 9'!A163</f>
        <v>7462</v>
      </c>
      <c r="C215" s="43" t="s">
        <v>445</v>
      </c>
      <c r="D215" s="74" t="str">
        <f>'дод 9'!C163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15" s="66">
        <f t="shared" ref="E215:E218" si="104">F215+I215</f>
        <v>0</v>
      </c>
      <c r="F215" s="66"/>
      <c r="G215" s="66"/>
      <c r="H215" s="66"/>
      <c r="I215" s="66"/>
      <c r="J215" s="66">
        <f t="shared" ref="J215:J218" si="105">L215+O215</f>
        <v>0</v>
      </c>
      <c r="K215" s="66"/>
      <c r="L215" s="66"/>
      <c r="M215" s="66"/>
      <c r="N215" s="66"/>
      <c r="O215" s="66"/>
      <c r="P215" s="66">
        <f t="shared" ref="P215:P218" si="106">E215+J215</f>
        <v>0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  <c r="IW215" s="26"/>
      <c r="IX215" s="26"/>
      <c r="IY215" s="26"/>
      <c r="IZ215" s="26"/>
      <c r="JA215" s="26"/>
      <c r="JB215" s="26"/>
      <c r="JC215" s="26"/>
      <c r="JD215" s="26"/>
      <c r="JE215" s="26"/>
      <c r="JF215" s="26"/>
      <c r="JG215" s="26"/>
      <c r="JH215" s="26"/>
      <c r="JI215" s="26"/>
      <c r="JJ215" s="26"/>
      <c r="JK215" s="26"/>
      <c r="JL215" s="26"/>
      <c r="JM215" s="26"/>
      <c r="JN215" s="26"/>
      <c r="JO215" s="26"/>
      <c r="JP215" s="26"/>
      <c r="JQ215" s="26"/>
      <c r="JR215" s="26"/>
      <c r="JS215" s="26"/>
      <c r="JT215" s="26"/>
      <c r="JU215" s="26"/>
      <c r="JV215" s="26"/>
      <c r="JW215" s="26"/>
      <c r="JX215" s="26"/>
      <c r="JY215" s="26"/>
      <c r="JZ215" s="26"/>
      <c r="KA215" s="26"/>
      <c r="KB215" s="26"/>
      <c r="KC215" s="26"/>
      <c r="KD215" s="26"/>
      <c r="KE215" s="26"/>
      <c r="KF215" s="26"/>
      <c r="KG215" s="26"/>
      <c r="KH215" s="26"/>
      <c r="KI215" s="26"/>
      <c r="KJ215" s="26"/>
      <c r="KK215" s="26"/>
      <c r="KL215" s="26"/>
      <c r="KM215" s="26"/>
      <c r="KN215" s="26"/>
      <c r="KO215" s="26"/>
      <c r="KP215" s="26"/>
      <c r="KQ215" s="26"/>
      <c r="KR215" s="26"/>
      <c r="KS215" s="26"/>
      <c r="KT215" s="26"/>
      <c r="KU215" s="26"/>
      <c r="KV215" s="26"/>
      <c r="KW215" s="26"/>
      <c r="KX215" s="26"/>
      <c r="KY215" s="26"/>
      <c r="KZ215" s="26"/>
      <c r="LA215" s="26"/>
      <c r="LB215" s="26"/>
      <c r="LC215" s="26"/>
      <c r="LD215" s="26"/>
      <c r="LE215" s="26"/>
      <c r="LF215" s="26"/>
      <c r="LG215" s="26"/>
      <c r="LH215" s="26"/>
      <c r="LI215" s="26"/>
      <c r="LJ215" s="26"/>
      <c r="LK215" s="26"/>
      <c r="LL215" s="26"/>
      <c r="LM215" s="26"/>
      <c r="LN215" s="26"/>
      <c r="LO215" s="26"/>
      <c r="LP215" s="26"/>
      <c r="LQ215" s="26"/>
      <c r="LR215" s="26"/>
      <c r="LS215" s="26"/>
      <c r="LT215" s="26"/>
      <c r="LU215" s="26"/>
      <c r="LV215" s="26"/>
      <c r="LW215" s="26"/>
      <c r="LX215" s="26"/>
      <c r="LY215" s="26"/>
      <c r="LZ215" s="26"/>
      <c r="MA215" s="26"/>
      <c r="MB215" s="26"/>
      <c r="MC215" s="26"/>
      <c r="MD215" s="26"/>
      <c r="ME215" s="26"/>
      <c r="MF215" s="26"/>
      <c r="MG215" s="26"/>
      <c r="MH215" s="26"/>
      <c r="MI215" s="26"/>
      <c r="MJ215" s="26"/>
      <c r="MK215" s="26"/>
      <c r="ML215" s="26"/>
      <c r="MM215" s="26"/>
      <c r="MN215" s="26"/>
      <c r="MO215" s="26"/>
      <c r="MP215" s="26"/>
      <c r="MQ215" s="26"/>
      <c r="MR215" s="26"/>
      <c r="MS215" s="26"/>
      <c r="MT215" s="26"/>
      <c r="MU215" s="26"/>
      <c r="MV215" s="26"/>
      <c r="MW215" s="26"/>
      <c r="MX215" s="26"/>
      <c r="MY215" s="26"/>
      <c r="MZ215" s="26"/>
      <c r="NA215" s="26"/>
      <c r="NB215" s="26"/>
      <c r="NC215" s="26"/>
      <c r="ND215" s="26"/>
      <c r="NE215" s="26"/>
      <c r="NF215" s="26"/>
      <c r="NG215" s="26"/>
      <c r="NH215" s="26"/>
      <c r="NI215" s="26"/>
      <c r="NJ215" s="26"/>
      <c r="NK215" s="26"/>
      <c r="NL215" s="26"/>
      <c r="NM215" s="26"/>
      <c r="NN215" s="26"/>
      <c r="NO215" s="26"/>
      <c r="NP215" s="26"/>
      <c r="NQ215" s="26"/>
      <c r="NR215" s="26"/>
      <c r="NS215" s="26"/>
      <c r="NT215" s="26"/>
      <c r="NU215" s="26"/>
      <c r="NV215" s="26"/>
      <c r="NW215" s="26"/>
      <c r="NX215" s="26"/>
      <c r="NY215" s="26"/>
      <c r="NZ215" s="26"/>
      <c r="OA215" s="26"/>
      <c r="OB215" s="26"/>
      <c r="OC215" s="26"/>
      <c r="OD215" s="26"/>
      <c r="OE215" s="26"/>
      <c r="OF215" s="26"/>
      <c r="OG215" s="26"/>
      <c r="OH215" s="26"/>
      <c r="OI215" s="26"/>
      <c r="OJ215" s="26"/>
      <c r="OK215" s="26"/>
      <c r="OL215" s="26"/>
      <c r="OM215" s="26"/>
      <c r="ON215" s="26"/>
      <c r="OO215" s="26"/>
      <c r="OP215" s="26"/>
      <c r="OQ215" s="26"/>
      <c r="OR215" s="26"/>
      <c r="OS215" s="26"/>
      <c r="OT215" s="26"/>
      <c r="OU215" s="26"/>
      <c r="OV215" s="26"/>
      <c r="OW215" s="26"/>
      <c r="OX215" s="26"/>
      <c r="OY215" s="26"/>
      <c r="OZ215" s="26"/>
      <c r="PA215" s="26"/>
      <c r="PB215" s="26"/>
      <c r="PC215" s="26"/>
      <c r="PD215" s="26"/>
      <c r="PE215" s="26"/>
      <c r="PF215" s="26"/>
      <c r="PG215" s="26"/>
      <c r="PH215" s="26"/>
      <c r="PI215" s="26"/>
      <c r="PJ215" s="26"/>
      <c r="PK215" s="26"/>
      <c r="PL215" s="26"/>
      <c r="PM215" s="26"/>
      <c r="PN215" s="26"/>
      <c r="PO215" s="26"/>
      <c r="PP215" s="26"/>
      <c r="PQ215" s="26"/>
      <c r="PR215" s="26"/>
      <c r="PS215" s="26"/>
      <c r="PT215" s="26"/>
      <c r="PU215" s="26"/>
      <c r="PV215" s="26"/>
      <c r="PW215" s="26"/>
      <c r="PX215" s="26"/>
      <c r="PY215" s="26"/>
      <c r="PZ215" s="26"/>
      <c r="QA215" s="26"/>
      <c r="QB215" s="26"/>
      <c r="QC215" s="26"/>
      <c r="QD215" s="26"/>
      <c r="QE215" s="26"/>
      <c r="QF215" s="26"/>
      <c r="QG215" s="26"/>
      <c r="QH215" s="26"/>
      <c r="QI215" s="26"/>
      <c r="QJ215" s="26"/>
      <c r="QK215" s="26"/>
      <c r="QL215" s="26"/>
      <c r="QM215" s="26"/>
      <c r="QN215" s="26"/>
      <c r="QO215" s="26"/>
      <c r="QP215" s="26"/>
      <c r="QQ215" s="26"/>
      <c r="QR215" s="26"/>
      <c r="QS215" s="26"/>
      <c r="QT215" s="26"/>
      <c r="QU215" s="26"/>
      <c r="QV215" s="26"/>
      <c r="QW215" s="26"/>
      <c r="QX215" s="26"/>
      <c r="QY215" s="26"/>
      <c r="QZ215" s="26"/>
      <c r="RA215" s="26"/>
      <c r="RB215" s="26"/>
      <c r="RC215" s="26"/>
      <c r="RD215" s="26"/>
      <c r="RE215" s="26"/>
      <c r="RF215" s="26"/>
      <c r="RG215" s="26"/>
      <c r="RH215" s="26"/>
      <c r="RI215" s="26"/>
      <c r="RJ215" s="26"/>
      <c r="RK215" s="26"/>
      <c r="RL215" s="26"/>
      <c r="RM215" s="26"/>
      <c r="RN215" s="26"/>
      <c r="RO215" s="26"/>
      <c r="RP215" s="26"/>
      <c r="RQ215" s="26"/>
      <c r="RR215" s="26"/>
      <c r="RS215" s="26"/>
      <c r="RT215" s="26"/>
      <c r="RU215" s="26"/>
      <c r="RV215" s="26"/>
      <c r="RW215" s="26"/>
      <c r="RX215" s="26"/>
      <c r="RY215" s="26"/>
      <c r="RZ215" s="26"/>
      <c r="SA215" s="26"/>
      <c r="SB215" s="26"/>
      <c r="SC215" s="26"/>
      <c r="SD215" s="26"/>
      <c r="SE215" s="26"/>
      <c r="SF215" s="26"/>
      <c r="SG215" s="26"/>
      <c r="SH215" s="26"/>
      <c r="SI215" s="26"/>
      <c r="SJ215" s="26"/>
      <c r="SK215" s="26"/>
      <c r="SL215" s="26"/>
      <c r="SM215" s="26"/>
      <c r="SN215" s="26"/>
      <c r="SO215" s="26"/>
      <c r="SP215" s="26"/>
      <c r="SQ215" s="26"/>
      <c r="SR215" s="26"/>
      <c r="SS215" s="26"/>
      <c r="ST215" s="26"/>
      <c r="SU215" s="26"/>
      <c r="SV215" s="26"/>
      <c r="SW215" s="26"/>
      <c r="SX215" s="26"/>
      <c r="SY215" s="26"/>
      <c r="SZ215" s="26"/>
      <c r="TA215" s="26"/>
      <c r="TB215" s="26"/>
      <c r="TC215" s="26"/>
      <c r="TD215" s="26"/>
      <c r="TE215" s="26"/>
      <c r="TF215" s="26"/>
      <c r="TG215" s="26"/>
      <c r="TH215" s="26"/>
      <c r="TI215" s="26"/>
    </row>
    <row r="216" spans="1:529" s="27" customFormat="1" ht="95.25" hidden="1" customHeight="1" x14ac:dyDescent="0.25">
      <c r="A216" s="116"/>
      <c r="B216" s="117"/>
      <c r="C216" s="117"/>
      <c r="D216" s="114" t="s">
        <v>442</v>
      </c>
      <c r="E216" s="115">
        <f t="shared" si="104"/>
        <v>0</v>
      </c>
      <c r="F216" s="115"/>
      <c r="G216" s="115"/>
      <c r="H216" s="115"/>
      <c r="I216" s="115"/>
      <c r="J216" s="115">
        <f t="shared" si="105"/>
        <v>0</v>
      </c>
      <c r="K216" s="115"/>
      <c r="L216" s="115"/>
      <c r="M216" s="115"/>
      <c r="N216" s="115"/>
      <c r="O216" s="115"/>
      <c r="P216" s="115">
        <f t="shared" si="106"/>
        <v>0</v>
      </c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36"/>
      <c r="IR216" s="36"/>
      <c r="IS216" s="36"/>
      <c r="IT216" s="36"/>
      <c r="IU216" s="36"/>
      <c r="IV216" s="36"/>
      <c r="IW216" s="36"/>
      <c r="IX216" s="36"/>
      <c r="IY216" s="36"/>
      <c r="IZ216" s="36"/>
      <c r="JA216" s="36"/>
      <c r="JB216" s="36"/>
      <c r="JC216" s="36"/>
      <c r="JD216" s="36"/>
      <c r="JE216" s="36"/>
      <c r="JF216" s="36"/>
      <c r="JG216" s="36"/>
      <c r="JH216" s="36"/>
      <c r="JI216" s="36"/>
      <c r="JJ216" s="36"/>
      <c r="JK216" s="36"/>
      <c r="JL216" s="36"/>
      <c r="JM216" s="36"/>
      <c r="JN216" s="36"/>
      <c r="JO216" s="36"/>
      <c r="JP216" s="36"/>
      <c r="JQ216" s="36"/>
      <c r="JR216" s="36"/>
      <c r="JS216" s="36"/>
      <c r="JT216" s="36"/>
      <c r="JU216" s="36"/>
      <c r="JV216" s="36"/>
      <c r="JW216" s="36"/>
      <c r="JX216" s="36"/>
      <c r="JY216" s="36"/>
      <c r="JZ216" s="36"/>
      <c r="KA216" s="36"/>
      <c r="KB216" s="36"/>
      <c r="KC216" s="36"/>
      <c r="KD216" s="36"/>
      <c r="KE216" s="36"/>
      <c r="KF216" s="36"/>
      <c r="KG216" s="36"/>
      <c r="KH216" s="36"/>
      <c r="KI216" s="36"/>
      <c r="KJ216" s="36"/>
      <c r="KK216" s="36"/>
      <c r="KL216" s="36"/>
      <c r="KM216" s="36"/>
      <c r="KN216" s="36"/>
      <c r="KO216" s="36"/>
      <c r="KP216" s="36"/>
      <c r="KQ216" s="36"/>
      <c r="KR216" s="36"/>
      <c r="KS216" s="36"/>
      <c r="KT216" s="36"/>
      <c r="KU216" s="36"/>
      <c r="KV216" s="36"/>
      <c r="KW216" s="36"/>
      <c r="KX216" s="36"/>
      <c r="KY216" s="36"/>
      <c r="KZ216" s="36"/>
      <c r="LA216" s="36"/>
      <c r="LB216" s="36"/>
      <c r="LC216" s="36"/>
      <c r="LD216" s="36"/>
      <c r="LE216" s="36"/>
      <c r="LF216" s="36"/>
      <c r="LG216" s="36"/>
      <c r="LH216" s="36"/>
      <c r="LI216" s="36"/>
      <c r="LJ216" s="36"/>
      <c r="LK216" s="36"/>
      <c r="LL216" s="36"/>
      <c r="LM216" s="36"/>
      <c r="LN216" s="36"/>
      <c r="LO216" s="36"/>
      <c r="LP216" s="36"/>
      <c r="LQ216" s="36"/>
      <c r="LR216" s="36"/>
      <c r="LS216" s="36"/>
      <c r="LT216" s="36"/>
      <c r="LU216" s="36"/>
      <c r="LV216" s="36"/>
      <c r="LW216" s="36"/>
      <c r="LX216" s="36"/>
      <c r="LY216" s="36"/>
      <c r="LZ216" s="36"/>
      <c r="MA216" s="36"/>
      <c r="MB216" s="36"/>
      <c r="MC216" s="36"/>
      <c r="MD216" s="36"/>
      <c r="ME216" s="36"/>
      <c r="MF216" s="36"/>
      <c r="MG216" s="36"/>
      <c r="MH216" s="36"/>
      <c r="MI216" s="36"/>
      <c r="MJ216" s="36"/>
      <c r="MK216" s="36"/>
      <c r="ML216" s="36"/>
      <c r="MM216" s="36"/>
      <c r="MN216" s="36"/>
      <c r="MO216" s="36"/>
      <c r="MP216" s="36"/>
      <c r="MQ216" s="36"/>
      <c r="MR216" s="36"/>
      <c r="MS216" s="36"/>
      <c r="MT216" s="36"/>
      <c r="MU216" s="36"/>
      <c r="MV216" s="36"/>
      <c r="MW216" s="36"/>
      <c r="MX216" s="36"/>
      <c r="MY216" s="36"/>
      <c r="MZ216" s="36"/>
      <c r="NA216" s="36"/>
      <c r="NB216" s="36"/>
      <c r="NC216" s="36"/>
      <c r="ND216" s="36"/>
      <c r="NE216" s="36"/>
      <c r="NF216" s="36"/>
      <c r="NG216" s="36"/>
      <c r="NH216" s="36"/>
      <c r="NI216" s="36"/>
      <c r="NJ216" s="36"/>
      <c r="NK216" s="36"/>
      <c r="NL216" s="36"/>
      <c r="NM216" s="36"/>
      <c r="NN216" s="36"/>
      <c r="NO216" s="36"/>
      <c r="NP216" s="36"/>
      <c r="NQ216" s="36"/>
      <c r="NR216" s="36"/>
      <c r="NS216" s="36"/>
      <c r="NT216" s="36"/>
      <c r="NU216" s="36"/>
      <c r="NV216" s="36"/>
      <c r="NW216" s="36"/>
      <c r="NX216" s="36"/>
      <c r="NY216" s="36"/>
      <c r="NZ216" s="36"/>
      <c r="OA216" s="36"/>
      <c r="OB216" s="36"/>
      <c r="OC216" s="36"/>
      <c r="OD216" s="36"/>
      <c r="OE216" s="36"/>
      <c r="OF216" s="36"/>
      <c r="OG216" s="36"/>
      <c r="OH216" s="36"/>
      <c r="OI216" s="36"/>
      <c r="OJ216" s="36"/>
      <c r="OK216" s="36"/>
      <c r="OL216" s="36"/>
      <c r="OM216" s="36"/>
      <c r="ON216" s="36"/>
      <c r="OO216" s="36"/>
      <c r="OP216" s="36"/>
      <c r="OQ216" s="36"/>
      <c r="OR216" s="36"/>
      <c r="OS216" s="36"/>
      <c r="OT216" s="36"/>
      <c r="OU216" s="36"/>
      <c r="OV216" s="36"/>
      <c r="OW216" s="36"/>
      <c r="OX216" s="36"/>
      <c r="OY216" s="36"/>
      <c r="OZ216" s="36"/>
      <c r="PA216" s="36"/>
      <c r="PB216" s="36"/>
      <c r="PC216" s="36"/>
      <c r="PD216" s="36"/>
      <c r="PE216" s="36"/>
      <c r="PF216" s="36"/>
      <c r="PG216" s="36"/>
      <c r="PH216" s="36"/>
      <c r="PI216" s="36"/>
      <c r="PJ216" s="36"/>
      <c r="PK216" s="36"/>
      <c r="PL216" s="36"/>
      <c r="PM216" s="36"/>
      <c r="PN216" s="36"/>
      <c r="PO216" s="36"/>
      <c r="PP216" s="36"/>
      <c r="PQ216" s="36"/>
      <c r="PR216" s="36"/>
      <c r="PS216" s="36"/>
      <c r="PT216" s="36"/>
      <c r="PU216" s="36"/>
      <c r="PV216" s="36"/>
      <c r="PW216" s="36"/>
      <c r="PX216" s="36"/>
      <c r="PY216" s="36"/>
      <c r="PZ216" s="36"/>
      <c r="QA216" s="36"/>
      <c r="QB216" s="36"/>
      <c r="QC216" s="36"/>
      <c r="QD216" s="36"/>
      <c r="QE216" s="36"/>
      <c r="QF216" s="36"/>
      <c r="QG216" s="36"/>
      <c r="QH216" s="36"/>
      <c r="QI216" s="36"/>
      <c r="QJ216" s="36"/>
      <c r="QK216" s="36"/>
      <c r="QL216" s="36"/>
      <c r="QM216" s="36"/>
      <c r="QN216" s="36"/>
      <c r="QO216" s="36"/>
      <c r="QP216" s="36"/>
      <c r="QQ216" s="36"/>
      <c r="QR216" s="36"/>
      <c r="QS216" s="36"/>
      <c r="QT216" s="36"/>
      <c r="QU216" s="36"/>
      <c r="QV216" s="36"/>
      <c r="QW216" s="36"/>
      <c r="QX216" s="36"/>
      <c r="QY216" s="36"/>
      <c r="QZ216" s="36"/>
      <c r="RA216" s="36"/>
      <c r="RB216" s="36"/>
      <c r="RC216" s="36"/>
      <c r="RD216" s="36"/>
      <c r="RE216" s="36"/>
      <c r="RF216" s="36"/>
      <c r="RG216" s="36"/>
      <c r="RH216" s="36"/>
      <c r="RI216" s="36"/>
      <c r="RJ216" s="36"/>
      <c r="RK216" s="36"/>
      <c r="RL216" s="36"/>
      <c r="RM216" s="36"/>
      <c r="RN216" s="36"/>
      <c r="RO216" s="36"/>
      <c r="RP216" s="36"/>
      <c r="RQ216" s="36"/>
      <c r="RR216" s="36"/>
      <c r="RS216" s="36"/>
      <c r="RT216" s="36"/>
      <c r="RU216" s="36"/>
      <c r="RV216" s="36"/>
      <c r="RW216" s="36"/>
      <c r="RX216" s="36"/>
      <c r="RY216" s="36"/>
      <c r="RZ216" s="36"/>
      <c r="SA216" s="36"/>
      <c r="SB216" s="36"/>
      <c r="SC216" s="36"/>
      <c r="SD216" s="36"/>
      <c r="SE216" s="36"/>
      <c r="SF216" s="36"/>
      <c r="SG216" s="36"/>
      <c r="SH216" s="36"/>
      <c r="SI216" s="36"/>
      <c r="SJ216" s="36"/>
      <c r="SK216" s="36"/>
      <c r="SL216" s="36"/>
      <c r="SM216" s="36"/>
      <c r="SN216" s="36"/>
      <c r="SO216" s="36"/>
      <c r="SP216" s="36"/>
      <c r="SQ216" s="36"/>
      <c r="SR216" s="36"/>
      <c r="SS216" s="36"/>
      <c r="ST216" s="36"/>
      <c r="SU216" s="36"/>
      <c r="SV216" s="36"/>
      <c r="SW216" s="36"/>
      <c r="SX216" s="36"/>
      <c r="SY216" s="36"/>
      <c r="SZ216" s="36"/>
      <c r="TA216" s="36"/>
      <c r="TB216" s="36"/>
      <c r="TC216" s="36"/>
      <c r="TD216" s="36"/>
      <c r="TE216" s="36"/>
      <c r="TF216" s="36"/>
      <c r="TG216" s="36"/>
      <c r="TH216" s="36"/>
      <c r="TI216" s="36"/>
    </row>
    <row r="217" spans="1:529" s="27" customFormat="1" ht="60" hidden="1" x14ac:dyDescent="0.25">
      <c r="A217" s="116"/>
      <c r="B217" s="117"/>
      <c r="C217" s="117"/>
      <c r="D217" s="114" t="s">
        <v>508</v>
      </c>
      <c r="E217" s="115">
        <f t="shared" si="104"/>
        <v>0</v>
      </c>
      <c r="F217" s="115"/>
      <c r="G217" s="115"/>
      <c r="H217" s="115"/>
      <c r="I217" s="115"/>
      <c r="J217" s="115">
        <f t="shared" si="105"/>
        <v>0</v>
      </c>
      <c r="K217" s="115"/>
      <c r="L217" s="115"/>
      <c r="M217" s="115"/>
      <c r="N217" s="115"/>
      <c r="O217" s="115"/>
      <c r="P217" s="115">
        <f t="shared" si="106"/>
        <v>0</v>
      </c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36"/>
      <c r="IR217" s="36"/>
      <c r="IS217" s="36"/>
      <c r="IT217" s="36"/>
      <c r="IU217" s="36"/>
      <c r="IV217" s="36"/>
      <c r="IW217" s="36"/>
      <c r="IX217" s="36"/>
      <c r="IY217" s="36"/>
      <c r="IZ217" s="36"/>
      <c r="JA217" s="36"/>
      <c r="JB217" s="36"/>
      <c r="JC217" s="36"/>
      <c r="JD217" s="36"/>
      <c r="JE217" s="36"/>
      <c r="JF217" s="36"/>
      <c r="JG217" s="36"/>
      <c r="JH217" s="36"/>
      <c r="JI217" s="36"/>
      <c r="JJ217" s="36"/>
      <c r="JK217" s="36"/>
      <c r="JL217" s="36"/>
      <c r="JM217" s="36"/>
      <c r="JN217" s="36"/>
      <c r="JO217" s="36"/>
      <c r="JP217" s="36"/>
      <c r="JQ217" s="36"/>
      <c r="JR217" s="36"/>
      <c r="JS217" s="36"/>
      <c r="JT217" s="36"/>
      <c r="JU217" s="36"/>
      <c r="JV217" s="36"/>
      <c r="JW217" s="36"/>
      <c r="JX217" s="36"/>
      <c r="JY217" s="36"/>
      <c r="JZ217" s="36"/>
      <c r="KA217" s="36"/>
      <c r="KB217" s="36"/>
      <c r="KC217" s="36"/>
      <c r="KD217" s="36"/>
      <c r="KE217" s="36"/>
      <c r="KF217" s="36"/>
      <c r="KG217" s="36"/>
      <c r="KH217" s="36"/>
      <c r="KI217" s="36"/>
      <c r="KJ217" s="36"/>
      <c r="KK217" s="36"/>
      <c r="KL217" s="36"/>
      <c r="KM217" s="36"/>
      <c r="KN217" s="36"/>
      <c r="KO217" s="36"/>
      <c r="KP217" s="36"/>
      <c r="KQ217" s="36"/>
      <c r="KR217" s="36"/>
      <c r="KS217" s="36"/>
      <c r="KT217" s="36"/>
      <c r="KU217" s="36"/>
      <c r="KV217" s="36"/>
      <c r="KW217" s="36"/>
      <c r="KX217" s="36"/>
      <c r="KY217" s="36"/>
      <c r="KZ217" s="36"/>
      <c r="LA217" s="36"/>
      <c r="LB217" s="36"/>
      <c r="LC217" s="36"/>
      <c r="LD217" s="36"/>
      <c r="LE217" s="36"/>
      <c r="LF217" s="36"/>
      <c r="LG217" s="36"/>
      <c r="LH217" s="36"/>
      <c r="LI217" s="36"/>
      <c r="LJ217" s="36"/>
      <c r="LK217" s="36"/>
      <c r="LL217" s="36"/>
      <c r="LM217" s="36"/>
      <c r="LN217" s="36"/>
      <c r="LO217" s="36"/>
      <c r="LP217" s="36"/>
      <c r="LQ217" s="36"/>
      <c r="LR217" s="36"/>
      <c r="LS217" s="36"/>
      <c r="LT217" s="36"/>
      <c r="LU217" s="36"/>
      <c r="LV217" s="36"/>
      <c r="LW217" s="36"/>
      <c r="LX217" s="36"/>
      <c r="LY217" s="36"/>
      <c r="LZ217" s="36"/>
      <c r="MA217" s="36"/>
      <c r="MB217" s="36"/>
      <c r="MC217" s="36"/>
      <c r="MD217" s="36"/>
      <c r="ME217" s="36"/>
      <c r="MF217" s="36"/>
      <c r="MG217" s="36"/>
      <c r="MH217" s="36"/>
      <c r="MI217" s="36"/>
      <c r="MJ217" s="36"/>
      <c r="MK217" s="36"/>
      <c r="ML217" s="36"/>
      <c r="MM217" s="36"/>
      <c r="MN217" s="36"/>
      <c r="MO217" s="36"/>
      <c r="MP217" s="36"/>
      <c r="MQ217" s="36"/>
      <c r="MR217" s="36"/>
      <c r="MS217" s="36"/>
      <c r="MT217" s="36"/>
      <c r="MU217" s="36"/>
      <c r="MV217" s="36"/>
      <c r="MW217" s="36"/>
      <c r="MX217" s="36"/>
      <c r="MY217" s="36"/>
      <c r="MZ217" s="36"/>
      <c r="NA217" s="36"/>
      <c r="NB217" s="36"/>
      <c r="NC217" s="36"/>
      <c r="ND217" s="36"/>
      <c r="NE217" s="36"/>
      <c r="NF217" s="36"/>
      <c r="NG217" s="36"/>
      <c r="NH217" s="36"/>
      <c r="NI217" s="36"/>
      <c r="NJ217" s="36"/>
      <c r="NK217" s="36"/>
      <c r="NL217" s="36"/>
      <c r="NM217" s="36"/>
      <c r="NN217" s="36"/>
      <c r="NO217" s="36"/>
      <c r="NP217" s="36"/>
      <c r="NQ217" s="36"/>
      <c r="NR217" s="36"/>
      <c r="NS217" s="36"/>
      <c r="NT217" s="36"/>
      <c r="NU217" s="36"/>
      <c r="NV217" s="36"/>
      <c r="NW217" s="36"/>
      <c r="NX217" s="36"/>
      <c r="NY217" s="36"/>
      <c r="NZ217" s="36"/>
      <c r="OA217" s="36"/>
      <c r="OB217" s="36"/>
      <c r="OC217" s="36"/>
      <c r="OD217" s="36"/>
      <c r="OE217" s="36"/>
      <c r="OF217" s="36"/>
      <c r="OG217" s="36"/>
      <c r="OH217" s="36"/>
      <c r="OI217" s="36"/>
      <c r="OJ217" s="36"/>
      <c r="OK217" s="36"/>
      <c r="OL217" s="36"/>
      <c r="OM217" s="36"/>
      <c r="ON217" s="36"/>
      <c r="OO217" s="36"/>
      <c r="OP217" s="36"/>
      <c r="OQ217" s="36"/>
      <c r="OR217" s="36"/>
      <c r="OS217" s="36"/>
      <c r="OT217" s="36"/>
      <c r="OU217" s="36"/>
      <c r="OV217" s="36"/>
      <c r="OW217" s="36"/>
      <c r="OX217" s="36"/>
      <c r="OY217" s="36"/>
      <c r="OZ217" s="36"/>
      <c r="PA217" s="36"/>
      <c r="PB217" s="36"/>
      <c r="PC217" s="36"/>
      <c r="PD217" s="36"/>
      <c r="PE217" s="36"/>
      <c r="PF217" s="36"/>
      <c r="PG217" s="36"/>
      <c r="PH217" s="36"/>
      <c r="PI217" s="36"/>
      <c r="PJ217" s="36"/>
      <c r="PK217" s="36"/>
      <c r="PL217" s="36"/>
      <c r="PM217" s="36"/>
      <c r="PN217" s="36"/>
      <c r="PO217" s="36"/>
      <c r="PP217" s="36"/>
      <c r="PQ217" s="36"/>
      <c r="PR217" s="36"/>
      <c r="PS217" s="36"/>
      <c r="PT217" s="36"/>
      <c r="PU217" s="36"/>
      <c r="PV217" s="36"/>
      <c r="PW217" s="36"/>
      <c r="PX217" s="36"/>
      <c r="PY217" s="36"/>
      <c r="PZ217" s="36"/>
      <c r="QA217" s="36"/>
      <c r="QB217" s="36"/>
      <c r="QC217" s="36"/>
      <c r="QD217" s="36"/>
      <c r="QE217" s="36"/>
      <c r="QF217" s="36"/>
      <c r="QG217" s="36"/>
      <c r="QH217" s="36"/>
      <c r="QI217" s="36"/>
      <c r="QJ217" s="36"/>
      <c r="QK217" s="36"/>
      <c r="QL217" s="36"/>
      <c r="QM217" s="36"/>
      <c r="QN217" s="36"/>
      <c r="QO217" s="36"/>
      <c r="QP217" s="36"/>
      <c r="QQ217" s="36"/>
      <c r="QR217" s="36"/>
      <c r="QS217" s="36"/>
      <c r="QT217" s="36"/>
      <c r="QU217" s="36"/>
      <c r="QV217" s="36"/>
      <c r="QW217" s="36"/>
      <c r="QX217" s="36"/>
      <c r="QY217" s="36"/>
      <c r="QZ217" s="36"/>
      <c r="RA217" s="36"/>
      <c r="RB217" s="36"/>
      <c r="RC217" s="36"/>
      <c r="RD217" s="36"/>
      <c r="RE217" s="36"/>
      <c r="RF217" s="36"/>
      <c r="RG217" s="36"/>
      <c r="RH217" s="36"/>
      <c r="RI217" s="36"/>
      <c r="RJ217" s="36"/>
      <c r="RK217" s="36"/>
      <c r="RL217" s="36"/>
      <c r="RM217" s="36"/>
      <c r="RN217" s="36"/>
      <c r="RO217" s="36"/>
      <c r="RP217" s="36"/>
      <c r="RQ217" s="36"/>
      <c r="RR217" s="36"/>
      <c r="RS217" s="36"/>
      <c r="RT217" s="36"/>
      <c r="RU217" s="36"/>
      <c r="RV217" s="36"/>
      <c r="RW217" s="36"/>
      <c r="RX217" s="36"/>
      <c r="RY217" s="36"/>
      <c r="RZ217" s="36"/>
      <c r="SA217" s="36"/>
      <c r="SB217" s="36"/>
      <c r="SC217" s="36"/>
      <c r="SD217" s="36"/>
      <c r="SE217" s="36"/>
      <c r="SF217" s="36"/>
      <c r="SG217" s="36"/>
      <c r="SH217" s="36"/>
      <c r="SI217" s="36"/>
      <c r="SJ217" s="36"/>
      <c r="SK217" s="36"/>
      <c r="SL217" s="36"/>
      <c r="SM217" s="36"/>
      <c r="SN217" s="36"/>
      <c r="SO217" s="36"/>
      <c r="SP217" s="36"/>
      <c r="SQ217" s="36"/>
      <c r="SR217" s="36"/>
      <c r="SS217" s="36"/>
      <c r="ST217" s="36"/>
      <c r="SU217" s="36"/>
      <c r="SV217" s="36"/>
      <c r="SW217" s="36"/>
      <c r="SX217" s="36"/>
      <c r="SY217" s="36"/>
      <c r="SZ217" s="36"/>
      <c r="TA217" s="36"/>
      <c r="TB217" s="36"/>
      <c r="TC217" s="36"/>
      <c r="TD217" s="36"/>
      <c r="TE217" s="36"/>
      <c r="TF217" s="36"/>
      <c r="TG217" s="36"/>
      <c r="TH217" s="36"/>
      <c r="TI217" s="36"/>
    </row>
    <row r="218" spans="1:529" s="27" customFormat="1" ht="33.75" hidden="1" customHeight="1" x14ac:dyDescent="0.25">
      <c r="A218" s="43" t="s">
        <v>488</v>
      </c>
      <c r="B218" s="44">
        <v>7530</v>
      </c>
      <c r="C218" s="43" t="s">
        <v>257</v>
      </c>
      <c r="D218" s="108" t="s">
        <v>255</v>
      </c>
      <c r="E218" s="66">
        <f t="shared" si="104"/>
        <v>0</v>
      </c>
      <c r="F218" s="66"/>
      <c r="G218" s="115"/>
      <c r="H218" s="115"/>
      <c r="I218" s="115"/>
      <c r="J218" s="66">
        <f t="shared" si="105"/>
        <v>0</v>
      </c>
      <c r="K218" s="66"/>
      <c r="L218" s="66"/>
      <c r="M218" s="66"/>
      <c r="N218" s="66"/>
      <c r="O218" s="66"/>
      <c r="P218" s="66">
        <f t="shared" si="106"/>
        <v>0</v>
      </c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36"/>
      <c r="IR218" s="36"/>
      <c r="IS218" s="36"/>
      <c r="IT218" s="36"/>
      <c r="IU218" s="36"/>
      <c r="IV218" s="36"/>
      <c r="IW218" s="36"/>
      <c r="IX218" s="36"/>
      <c r="IY218" s="36"/>
      <c r="IZ218" s="36"/>
      <c r="JA218" s="36"/>
      <c r="JB218" s="36"/>
      <c r="JC218" s="36"/>
      <c r="JD218" s="36"/>
      <c r="JE218" s="36"/>
      <c r="JF218" s="36"/>
      <c r="JG218" s="36"/>
      <c r="JH218" s="36"/>
      <c r="JI218" s="36"/>
      <c r="JJ218" s="36"/>
      <c r="JK218" s="36"/>
      <c r="JL218" s="36"/>
      <c r="JM218" s="36"/>
      <c r="JN218" s="36"/>
      <c r="JO218" s="36"/>
      <c r="JP218" s="36"/>
      <c r="JQ218" s="36"/>
      <c r="JR218" s="36"/>
      <c r="JS218" s="36"/>
      <c r="JT218" s="36"/>
      <c r="JU218" s="36"/>
      <c r="JV218" s="36"/>
      <c r="JW218" s="36"/>
      <c r="JX218" s="36"/>
      <c r="JY218" s="36"/>
      <c r="JZ218" s="36"/>
      <c r="KA218" s="36"/>
      <c r="KB218" s="36"/>
      <c r="KC218" s="36"/>
      <c r="KD218" s="36"/>
      <c r="KE218" s="36"/>
      <c r="KF218" s="36"/>
      <c r="KG218" s="36"/>
      <c r="KH218" s="36"/>
      <c r="KI218" s="36"/>
      <c r="KJ218" s="36"/>
      <c r="KK218" s="36"/>
      <c r="KL218" s="36"/>
      <c r="KM218" s="36"/>
      <c r="KN218" s="36"/>
      <c r="KO218" s="36"/>
      <c r="KP218" s="36"/>
      <c r="KQ218" s="36"/>
      <c r="KR218" s="36"/>
      <c r="KS218" s="36"/>
      <c r="KT218" s="36"/>
      <c r="KU218" s="36"/>
      <c r="KV218" s="36"/>
      <c r="KW218" s="36"/>
      <c r="KX218" s="36"/>
      <c r="KY218" s="36"/>
      <c r="KZ218" s="36"/>
      <c r="LA218" s="36"/>
      <c r="LB218" s="36"/>
      <c r="LC218" s="36"/>
      <c r="LD218" s="36"/>
      <c r="LE218" s="36"/>
      <c r="LF218" s="36"/>
      <c r="LG218" s="36"/>
      <c r="LH218" s="36"/>
      <c r="LI218" s="36"/>
      <c r="LJ218" s="36"/>
      <c r="LK218" s="36"/>
      <c r="LL218" s="36"/>
      <c r="LM218" s="36"/>
      <c r="LN218" s="36"/>
      <c r="LO218" s="36"/>
      <c r="LP218" s="36"/>
      <c r="LQ218" s="36"/>
      <c r="LR218" s="36"/>
      <c r="LS218" s="36"/>
      <c r="LT218" s="36"/>
      <c r="LU218" s="36"/>
      <c r="LV218" s="36"/>
      <c r="LW218" s="36"/>
      <c r="LX218" s="36"/>
      <c r="LY218" s="36"/>
      <c r="LZ218" s="36"/>
      <c r="MA218" s="36"/>
      <c r="MB218" s="36"/>
      <c r="MC218" s="36"/>
      <c r="MD218" s="36"/>
      <c r="ME218" s="36"/>
      <c r="MF218" s="36"/>
      <c r="MG218" s="36"/>
      <c r="MH218" s="36"/>
      <c r="MI218" s="36"/>
      <c r="MJ218" s="36"/>
      <c r="MK218" s="36"/>
      <c r="ML218" s="36"/>
      <c r="MM218" s="36"/>
      <c r="MN218" s="36"/>
      <c r="MO218" s="36"/>
      <c r="MP218" s="36"/>
      <c r="MQ218" s="36"/>
      <c r="MR218" s="36"/>
      <c r="MS218" s="36"/>
      <c r="MT218" s="36"/>
      <c r="MU218" s="36"/>
      <c r="MV218" s="36"/>
      <c r="MW218" s="36"/>
      <c r="MX218" s="36"/>
      <c r="MY218" s="36"/>
      <c r="MZ218" s="36"/>
      <c r="NA218" s="36"/>
      <c r="NB218" s="36"/>
      <c r="NC218" s="36"/>
      <c r="ND218" s="36"/>
      <c r="NE218" s="36"/>
      <c r="NF218" s="36"/>
      <c r="NG218" s="36"/>
      <c r="NH218" s="36"/>
      <c r="NI218" s="36"/>
      <c r="NJ218" s="36"/>
      <c r="NK218" s="36"/>
      <c r="NL218" s="36"/>
      <c r="NM218" s="36"/>
      <c r="NN218" s="36"/>
      <c r="NO218" s="36"/>
      <c r="NP218" s="36"/>
      <c r="NQ218" s="36"/>
      <c r="NR218" s="36"/>
      <c r="NS218" s="36"/>
      <c r="NT218" s="36"/>
      <c r="NU218" s="36"/>
      <c r="NV218" s="36"/>
      <c r="NW218" s="36"/>
      <c r="NX218" s="36"/>
      <c r="NY218" s="36"/>
      <c r="NZ218" s="36"/>
      <c r="OA218" s="36"/>
      <c r="OB218" s="36"/>
      <c r="OC218" s="36"/>
      <c r="OD218" s="36"/>
      <c r="OE218" s="36"/>
      <c r="OF218" s="36"/>
      <c r="OG218" s="36"/>
      <c r="OH218" s="36"/>
      <c r="OI218" s="36"/>
      <c r="OJ218" s="36"/>
      <c r="OK218" s="36"/>
      <c r="OL218" s="36"/>
      <c r="OM218" s="36"/>
      <c r="ON218" s="36"/>
      <c r="OO218" s="36"/>
      <c r="OP218" s="36"/>
      <c r="OQ218" s="36"/>
      <c r="OR218" s="36"/>
      <c r="OS218" s="36"/>
      <c r="OT218" s="36"/>
      <c r="OU218" s="36"/>
      <c r="OV218" s="36"/>
      <c r="OW218" s="36"/>
      <c r="OX218" s="36"/>
      <c r="OY218" s="36"/>
      <c r="OZ218" s="36"/>
      <c r="PA218" s="36"/>
      <c r="PB218" s="36"/>
      <c r="PC218" s="36"/>
      <c r="PD218" s="36"/>
      <c r="PE218" s="36"/>
      <c r="PF218" s="36"/>
      <c r="PG218" s="36"/>
      <c r="PH218" s="36"/>
      <c r="PI218" s="36"/>
      <c r="PJ218" s="36"/>
      <c r="PK218" s="36"/>
      <c r="PL218" s="36"/>
      <c r="PM218" s="36"/>
      <c r="PN218" s="36"/>
      <c r="PO218" s="36"/>
      <c r="PP218" s="36"/>
      <c r="PQ218" s="36"/>
      <c r="PR218" s="36"/>
      <c r="PS218" s="36"/>
      <c r="PT218" s="36"/>
      <c r="PU218" s="36"/>
      <c r="PV218" s="36"/>
      <c r="PW218" s="36"/>
      <c r="PX218" s="36"/>
      <c r="PY218" s="36"/>
      <c r="PZ218" s="36"/>
      <c r="QA218" s="36"/>
      <c r="QB218" s="36"/>
      <c r="QC218" s="36"/>
      <c r="QD218" s="36"/>
      <c r="QE218" s="36"/>
      <c r="QF218" s="36"/>
      <c r="QG218" s="36"/>
      <c r="QH218" s="36"/>
      <c r="QI218" s="36"/>
      <c r="QJ218" s="36"/>
      <c r="QK218" s="36"/>
      <c r="QL218" s="36"/>
      <c r="QM218" s="36"/>
      <c r="QN218" s="36"/>
      <c r="QO218" s="36"/>
      <c r="QP218" s="36"/>
      <c r="QQ218" s="36"/>
      <c r="QR218" s="36"/>
      <c r="QS218" s="36"/>
      <c r="QT218" s="36"/>
      <c r="QU218" s="36"/>
      <c r="QV218" s="36"/>
      <c r="QW218" s="36"/>
      <c r="QX218" s="36"/>
      <c r="QY218" s="36"/>
      <c r="QZ218" s="36"/>
      <c r="RA218" s="36"/>
      <c r="RB218" s="36"/>
      <c r="RC218" s="36"/>
      <c r="RD218" s="36"/>
      <c r="RE218" s="36"/>
      <c r="RF218" s="36"/>
      <c r="RG218" s="36"/>
      <c r="RH218" s="36"/>
      <c r="RI218" s="36"/>
      <c r="RJ218" s="36"/>
      <c r="RK218" s="36"/>
      <c r="RL218" s="36"/>
      <c r="RM218" s="36"/>
      <c r="RN218" s="36"/>
      <c r="RO218" s="36"/>
      <c r="RP218" s="36"/>
      <c r="RQ218" s="36"/>
      <c r="RR218" s="36"/>
      <c r="RS218" s="36"/>
      <c r="RT218" s="36"/>
      <c r="RU218" s="36"/>
      <c r="RV218" s="36"/>
      <c r="RW218" s="36"/>
      <c r="RX218" s="36"/>
      <c r="RY218" s="36"/>
      <c r="RZ218" s="36"/>
      <c r="SA218" s="36"/>
      <c r="SB218" s="36"/>
      <c r="SC218" s="36"/>
      <c r="SD218" s="36"/>
      <c r="SE218" s="36"/>
      <c r="SF218" s="36"/>
      <c r="SG218" s="36"/>
      <c r="SH218" s="36"/>
      <c r="SI218" s="36"/>
      <c r="SJ218" s="36"/>
      <c r="SK218" s="36"/>
      <c r="SL218" s="36"/>
      <c r="SM218" s="36"/>
      <c r="SN218" s="36"/>
      <c r="SO218" s="36"/>
      <c r="SP218" s="36"/>
      <c r="SQ218" s="36"/>
      <c r="SR218" s="36"/>
      <c r="SS218" s="36"/>
      <c r="ST218" s="36"/>
      <c r="SU218" s="36"/>
      <c r="SV218" s="36"/>
      <c r="SW218" s="36"/>
      <c r="SX218" s="36"/>
      <c r="SY218" s="36"/>
      <c r="SZ218" s="36"/>
      <c r="TA218" s="36"/>
      <c r="TB218" s="36"/>
      <c r="TC218" s="36"/>
      <c r="TD218" s="36"/>
      <c r="TE218" s="36"/>
      <c r="TF218" s="36"/>
      <c r="TG218" s="36"/>
      <c r="TH218" s="36"/>
      <c r="TI218" s="36"/>
    </row>
    <row r="219" spans="1:529" s="23" customFormat="1" ht="20.25" customHeight="1" x14ac:dyDescent="0.25">
      <c r="A219" s="43" t="s">
        <v>218</v>
      </c>
      <c r="B219" s="44" t="str">
        <f>'дод 9'!A172</f>
        <v>7640</v>
      </c>
      <c r="C219" s="44" t="str">
        <f>'дод 9'!B172</f>
        <v>0470</v>
      </c>
      <c r="D219" s="24" t="s">
        <v>479</v>
      </c>
      <c r="E219" s="66">
        <f t="shared" si="98"/>
        <v>2200000</v>
      </c>
      <c r="F219" s="66">
        <f>2200000-1500000</f>
        <v>700000</v>
      </c>
      <c r="G219" s="66"/>
      <c r="H219" s="66"/>
      <c r="I219" s="66">
        <v>1500000</v>
      </c>
      <c r="J219" s="66">
        <f t="shared" si="100"/>
        <v>0</v>
      </c>
      <c r="K219" s="66"/>
      <c r="L219" s="66"/>
      <c r="M219" s="66"/>
      <c r="N219" s="66"/>
      <c r="O219" s="66"/>
      <c r="P219" s="66">
        <f t="shared" si="99"/>
        <v>2200000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  <c r="IW219" s="26"/>
      <c r="IX219" s="26"/>
      <c r="IY219" s="26"/>
      <c r="IZ219" s="26"/>
      <c r="JA219" s="26"/>
      <c r="JB219" s="26"/>
      <c r="JC219" s="26"/>
      <c r="JD219" s="26"/>
      <c r="JE219" s="26"/>
      <c r="JF219" s="26"/>
      <c r="JG219" s="26"/>
      <c r="JH219" s="26"/>
      <c r="JI219" s="26"/>
      <c r="JJ219" s="26"/>
      <c r="JK219" s="26"/>
      <c r="JL219" s="26"/>
      <c r="JM219" s="26"/>
      <c r="JN219" s="26"/>
      <c r="JO219" s="26"/>
      <c r="JP219" s="26"/>
      <c r="JQ219" s="26"/>
      <c r="JR219" s="26"/>
      <c r="JS219" s="26"/>
      <c r="JT219" s="26"/>
      <c r="JU219" s="26"/>
      <c r="JV219" s="26"/>
      <c r="JW219" s="26"/>
      <c r="JX219" s="26"/>
      <c r="JY219" s="26"/>
      <c r="JZ219" s="26"/>
      <c r="KA219" s="26"/>
      <c r="KB219" s="26"/>
      <c r="KC219" s="26"/>
      <c r="KD219" s="26"/>
      <c r="KE219" s="26"/>
      <c r="KF219" s="26"/>
      <c r="KG219" s="26"/>
      <c r="KH219" s="26"/>
      <c r="KI219" s="26"/>
      <c r="KJ219" s="26"/>
      <c r="KK219" s="26"/>
      <c r="KL219" s="26"/>
      <c r="KM219" s="26"/>
      <c r="KN219" s="26"/>
      <c r="KO219" s="26"/>
      <c r="KP219" s="26"/>
      <c r="KQ219" s="26"/>
      <c r="KR219" s="26"/>
      <c r="KS219" s="26"/>
      <c r="KT219" s="26"/>
      <c r="KU219" s="26"/>
      <c r="KV219" s="26"/>
      <c r="KW219" s="26"/>
      <c r="KX219" s="26"/>
      <c r="KY219" s="26"/>
      <c r="KZ219" s="26"/>
      <c r="LA219" s="26"/>
      <c r="LB219" s="26"/>
      <c r="LC219" s="26"/>
      <c r="LD219" s="26"/>
      <c r="LE219" s="26"/>
      <c r="LF219" s="26"/>
      <c r="LG219" s="26"/>
      <c r="LH219" s="26"/>
      <c r="LI219" s="26"/>
      <c r="LJ219" s="26"/>
      <c r="LK219" s="26"/>
      <c r="LL219" s="26"/>
      <c r="LM219" s="26"/>
      <c r="LN219" s="26"/>
      <c r="LO219" s="26"/>
      <c r="LP219" s="26"/>
      <c r="LQ219" s="26"/>
      <c r="LR219" s="26"/>
      <c r="LS219" s="26"/>
      <c r="LT219" s="26"/>
      <c r="LU219" s="26"/>
      <c r="LV219" s="26"/>
      <c r="LW219" s="26"/>
      <c r="LX219" s="26"/>
      <c r="LY219" s="26"/>
      <c r="LZ219" s="26"/>
      <c r="MA219" s="26"/>
      <c r="MB219" s="26"/>
      <c r="MC219" s="26"/>
      <c r="MD219" s="26"/>
      <c r="ME219" s="26"/>
      <c r="MF219" s="26"/>
      <c r="MG219" s="26"/>
      <c r="MH219" s="26"/>
      <c r="MI219" s="26"/>
      <c r="MJ219" s="26"/>
      <c r="MK219" s="26"/>
      <c r="ML219" s="26"/>
      <c r="MM219" s="26"/>
      <c r="MN219" s="26"/>
      <c r="MO219" s="26"/>
      <c r="MP219" s="26"/>
      <c r="MQ219" s="26"/>
      <c r="MR219" s="26"/>
      <c r="MS219" s="26"/>
      <c r="MT219" s="26"/>
      <c r="MU219" s="26"/>
      <c r="MV219" s="26"/>
      <c r="MW219" s="26"/>
      <c r="MX219" s="26"/>
      <c r="MY219" s="26"/>
      <c r="MZ219" s="26"/>
      <c r="NA219" s="26"/>
      <c r="NB219" s="26"/>
      <c r="NC219" s="26"/>
      <c r="ND219" s="26"/>
      <c r="NE219" s="26"/>
      <c r="NF219" s="26"/>
      <c r="NG219" s="26"/>
      <c r="NH219" s="26"/>
      <c r="NI219" s="26"/>
      <c r="NJ219" s="26"/>
      <c r="NK219" s="26"/>
      <c r="NL219" s="26"/>
      <c r="NM219" s="26"/>
      <c r="NN219" s="26"/>
      <c r="NO219" s="26"/>
      <c r="NP219" s="26"/>
      <c r="NQ219" s="26"/>
      <c r="NR219" s="26"/>
      <c r="NS219" s="26"/>
      <c r="NT219" s="26"/>
      <c r="NU219" s="26"/>
      <c r="NV219" s="26"/>
      <c r="NW219" s="26"/>
      <c r="NX219" s="26"/>
      <c r="NY219" s="26"/>
      <c r="NZ219" s="26"/>
      <c r="OA219" s="26"/>
      <c r="OB219" s="26"/>
      <c r="OC219" s="26"/>
      <c r="OD219" s="26"/>
      <c r="OE219" s="26"/>
      <c r="OF219" s="26"/>
      <c r="OG219" s="26"/>
      <c r="OH219" s="26"/>
      <c r="OI219" s="26"/>
      <c r="OJ219" s="26"/>
      <c r="OK219" s="26"/>
      <c r="OL219" s="26"/>
      <c r="OM219" s="26"/>
      <c r="ON219" s="26"/>
      <c r="OO219" s="26"/>
      <c r="OP219" s="26"/>
      <c r="OQ219" s="26"/>
      <c r="OR219" s="26"/>
      <c r="OS219" s="26"/>
      <c r="OT219" s="26"/>
      <c r="OU219" s="26"/>
      <c r="OV219" s="26"/>
      <c r="OW219" s="26"/>
      <c r="OX219" s="26"/>
      <c r="OY219" s="26"/>
      <c r="OZ219" s="26"/>
      <c r="PA219" s="26"/>
      <c r="PB219" s="26"/>
      <c r="PC219" s="26"/>
      <c r="PD219" s="26"/>
      <c r="PE219" s="26"/>
      <c r="PF219" s="26"/>
      <c r="PG219" s="26"/>
      <c r="PH219" s="26"/>
      <c r="PI219" s="26"/>
      <c r="PJ219" s="26"/>
      <c r="PK219" s="26"/>
      <c r="PL219" s="26"/>
      <c r="PM219" s="26"/>
      <c r="PN219" s="26"/>
      <c r="PO219" s="26"/>
      <c r="PP219" s="26"/>
      <c r="PQ219" s="26"/>
      <c r="PR219" s="26"/>
      <c r="PS219" s="26"/>
      <c r="PT219" s="26"/>
      <c r="PU219" s="26"/>
      <c r="PV219" s="26"/>
      <c r="PW219" s="26"/>
      <c r="PX219" s="26"/>
      <c r="PY219" s="26"/>
      <c r="PZ219" s="26"/>
      <c r="QA219" s="26"/>
      <c r="QB219" s="26"/>
      <c r="QC219" s="26"/>
      <c r="QD219" s="26"/>
      <c r="QE219" s="26"/>
      <c r="QF219" s="26"/>
      <c r="QG219" s="26"/>
      <c r="QH219" s="26"/>
      <c r="QI219" s="26"/>
      <c r="QJ219" s="26"/>
      <c r="QK219" s="26"/>
      <c r="QL219" s="26"/>
      <c r="QM219" s="26"/>
      <c r="QN219" s="26"/>
      <c r="QO219" s="26"/>
      <c r="QP219" s="26"/>
      <c r="QQ219" s="26"/>
      <c r="QR219" s="26"/>
      <c r="QS219" s="26"/>
      <c r="QT219" s="26"/>
      <c r="QU219" s="26"/>
      <c r="QV219" s="26"/>
      <c r="QW219" s="26"/>
      <c r="QX219" s="26"/>
      <c r="QY219" s="26"/>
      <c r="QZ219" s="26"/>
      <c r="RA219" s="26"/>
      <c r="RB219" s="26"/>
      <c r="RC219" s="26"/>
      <c r="RD219" s="26"/>
      <c r="RE219" s="26"/>
      <c r="RF219" s="26"/>
      <c r="RG219" s="26"/>
      <c r="RH219" s="26"/>
      <c r="RI219" s="26"/>
      <c r="RJ219" s="26"/>
      <c r="RK219" s="26"/>
      <c r="RL219" s="26"/>
      <c r="RM219" s="26"/>
      <c r="RN219" s="26"/>
      <c r="RO219" s="26"/>
      <c r="RP219" s="26"/>
      <c r="RQ219" s="26"/>
      <c r="RR219" s="26"/>
      <c r="RS219" s="26"/>
      <c r="RT219" s="26"/>
      <c r="RU219" s="26"/>
      <c r="RV219" s="26"/>
      <c r="RW219" s="26"/>
      <c r="RX219" s="26"/>
      <c r="RY219" s="26"/>
      <c r="RZ219" s="26"/>
      <c r="SA219" s="26"/>
      <c r="SB219" s="26"/>
      <c r="SC219" s="26"/>
      <c r="SD219" s="26"/>
      <c r="SE219" s="26"/>
      <c r="SF219" s="26"/>
      <c r="SG219" s="26"/>
      <c r="SH219" s="26"/>
      <c r="SI219" s="26"/>
      <c r="SJ219" s="26"/>
      <c r="SK219" s="26"/>
      <c r="SL219" s="26"/>
      <c r="SM219" s="26"/>
      <c r="SN219" s="26"/>
      <c r="SO219" s="26"/>
      <c r="SP219" s="26"/>
      <c r="SQ219" s="26"/>
      <c r="SR219" s="26"/>
      <c r="SS219" s="26"/>
      <c r="ST219" s="26"/>
      <c r="SU219" s="26"/>
      <c r="SV219" s="26"/>
      <c r="SW219" s="26"/>
      <c r="SX219" s="26"/>
      <c r="SY219" s="26"/>
      <c r="SZ219" s="26"/>
      <c r="TA219" s="26"/>
      <c r="TB219" s="26"/>
      <c r="TC219" s="26"/>
      <c r="TD219" s="26"/>
      <c r="TE219" s="26"/>
      <c r="TF219" s="26"/>
      <c r="TG219" s="26"/>
      <c r="TH219" s="26"/>
      <c r="TI219" s="26"/>
    </row>
    <row r="220" spans="1:529" s="23" customFormat="1" ht="30" customHeight="1" x14ac:dyDescent="0.25">
      <c r="A220" s="43" t="s">
        <v>362</v>
      </c>
      <c r="B220" s="44" t="str">
        <f>'дод 9'!A176</f>
        <v>7670</v>
      </c>
      <c r="C220" s="44" t="str">
        <f>'дод 9'!B176</f>
        <v>0490</v>
      </c>
      <c r="D220" s="24" t="str">
        <f>'дод 9'!C176</f>
        <v>Внески до статутного капіталу суб’єктів господарювання, у т. ч. за рахунок:</v>
      </c>
      <c r="E220" s="66">
        <f t="shared" si="98"/>
        <v>0</v>
      </c>
      <c r="F220" s="66"/>
      <c r="G220" s="66"/>
      <c r="H220" s="66"/>
      <c r="I220" s="66"/>
      <c r="J220" s="66">
        <f t="shared" si="100"/>
        <v>46790000</v>
      </c>
      <c r="K220" s="66">
        <v>46790000</v>
      </c>
      <c r="L220" s="66"/>
      <c r="M220" s="66"/>
      <c r="N220" s="66"/>
      <c r="O220" s="66">
        <v>46790000</v>
      </c>
      <c r="P220" s="66">
        <f t="shared" si="99"/>
        <v>46790000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  <c r="IW220" s="26"/>
      <c r="IX220" s="26"/>
      <c r="IY220" s="26"/>
      <c r="IZ220" s="26"/>
      <c r="JA220" s="26"/>
      <c r="JB220" s="26"/>
      <c r="JC220" s="26"/>
      <c r="JD220" s="26"/>
      <c r="JE220" s="26"/>
      <c r="JF220" s="26"/>
      <c r="JG220" s="26"/>
      <c r="JH220" s="26"/>
      <c r="JI220" s="26"/>
      <c r="JJ220" s="26"/>
      <c r="JK220" s="26"/>
      <c r="JL220" s="26"/>
      <c r="JM220" s="26"/>
      <c r="JN220" s="26"/>
      <c r="JO220" s="26"/>
      <c r="JP220" s="26"/>
      <c r="JQ220" s="26"/>
      <c r="JR220" s="26"/>
      <c r="JS220" s="26"/>
      <c r="JT220" s="26"/>
      <c r="JU220" s="26"/>
      <c r="JV220" s="26"/>
      <c r="JW220" s="26"/>
      <c r="JX220" s="26"/>
      <c r="JY220" s="26"/>
      <c r="JZ220" s="26"/>
      <c r="KA220" s="26"/>
      <c r="KB220" s="26"/>
      <c r="KC220" s="26"/>
      <c r="KD220" s="26"/>
      <c r="KE220" s="26"/>
      <c r="KF220" s="26"/>
      <c r="KG220" s="26"/>
      <c r="KH220" s="26"/>
      <c r="KI220" s="26"/>
      <c r="KJ220" s="26"/>
      <c r="KK220" s="26"/>
      <c r="KL220" s="26"/>
      <c r="KM220" s="26"/>
      <c r="KN220" s="26"/>
      <c r="KO220" s="26"/>
      <c r="KP220" s="26"/>
      <c r="KQ220" s="26"/>
      <c r="KR220" s="26"/>
      <c r="KS220" s="26"/>
      <c r="KT220" s="26"/>
      <c r="KU220" s="26"/>
      <c r="KV220" s="26"/>
      <c r="KW220" s="26"/>
      <c r="KX220" s="26"/>
      <c r="KY220" s="26"/>
      <c r="KZ220" s="26"/>
      <c r="LA220" s="26"/>
      <c r="LB220" s="26"/>
      <c r="LC220" s="26"/>
      <c r="LD220" s="26"/>
      <c r="LE220" s="26"/>
      <c r="LF220" s="26"/>
      <c r="LG220" s="26"/>
      <c r="LH220" s="26"/>
      <c r="LI220" s="26"/>
      <c r="LJ220" s="26"/>
      <c r="LK220" s="26"/>
      <c r="LL220" s="26"/>
      <c r="LM220" s="26"/>
      <c r="LN220" s="26"/>
      <c r="LO220" s="26"/>
      <c r="LP220" s="26"/>
      <c r="LQ220" s="26"/>
      <c r="LR220" s="26"/>
      <c r="LS220" s="26"/>
      <c r="LT220" s="26"/>
      <c r="LU220" s="26"/>
      <c r="LV220" s="26"/>
      <c r="LW220" s="26"/>
      <c r="LX220" s="26"/>
      <c r="LY220" s="26"/>
      <c r="LZ220" s="26"/>
      <c r="MA220" s="26"/>
      <c r="MB220" s="26"/>
      <c r="MC220" s="26"/>
      <c r="MD220" s="26"/>
      <c r="ME220" s="26"/>
      <c r="MF220" s="26"/>
      <c r="MG220" s="26"/>
      <c r="MH220" s="26"/>
      <c r="MI220" s="26"/>
      <c r="MJ220" s="26"/>
      <c r="MK220" s="26"/>
      <c r="ML220" s="26"/>
      <c r="MM220" s="26"/>
      <c r="MN220" s="26"/>
      <c r="MO220" s="26"/>
      <c r="MP220" s="26"/>
      <c r="MQ220" s="26"/>
      <c r="MR220" s="26"/>
      <c r="MS220" s="26"/>
      <c r="MT220" s="26"/>
      <c r="MU220" s="26"/>
      <c r="MV220" s="26"/>
      <c r="MW220" s="26"/>
      <c r="MX220" s="26"/>
      <c r="MY220" s="26"/>
      <c r="MZ220" s="26"/>
      <c r="NA220" s="26"/>
      <c r="NB220" s="26"/>
      <c r="NC220" s="26"/>
      <c r="ND220" s="26"/>
      <c r="NE220" s="26"/>
      <c r="NF220" s="26"/>
      <c r="NG220" s="26"/>
      <c r="NH220" s="26"/>
      <c r="NI220" s="26"/>
      <c r="NJ220" s="26"/>
      <c r="NK220" s="26"/>
      <c r="NL220" s="26"/>
      <c r="NM220" s="26"/>
      <c r="NN220" s="26"/>
      <c r="NO220" s="26"/>
      <c r="NP220" s="26"/>
      <c r="NQ220" s="26"/>
      <c r="NR220" s="26"/>
      <c r="NS220" s="26"/>
      <c r="NT220" s="26"/>
      <c r="NU220" s="26"/>
      <c r="NV220" s="26"/>
      <c r="NW220" s="26"/>
      <c r="NX220" s="26"/>
      <c r="NY220" s="26"/>
      <c r="NZ220" s="26"/>
      <c r="OA220" s="26"/>
      <c r="OB220" s="26"/>
      <c r="OC220" s="26"/>
      <c r="OD220" s="26"/>
      <c r="OE220" s="26"/>
      <c r="OF220" s="26"/>
      <c r="OG220" s="26"/>
      <c r="OH220" s="26"/>
      <c r="OI220" s="26"/>
      <c r="OJ220" s="26"/>
      <c r="OK220" s="26"/>
      <c r="OL220" s="26"/>
      <c r="OM220" s="26"/>
      <c r="ON220" s="26"/>
      <c r="OO220" s="26"/>
      <c r="OP220" s="26"/>
      <c r="OQ220" s="26"/>
      <c r="OR220" s="26"/>
      <c r="OS220" s="26"/>
      <c r="OT220" s="26"/>
      <c r="OU220" s="26"/>
      <c r="OV220" s="26"/>
      <c r="OW220" s="26"/>
      <c r="OX220" s="26"/>
      <c r="OY220" s="26"/>
      <c r="OZ220" s="26"/>
      <c r="PA220" s="26"/>
      <c r="PB220" s="26"/>
      <c r="PC220" s="26"/>
      <c r="PD220" s="26"/>
      <c r="PE220" s="26"/>
      <c r="PF220" s="26"/>
      <c r="PG220" s="26"/>
      <c r="PH220" s="26"/>
      <c r="PI220" s="26"/>
      <c r="PJ220" s="26"/>
      <c r="PK220" s="26"/>
      <c r="PL220" s="26"/>
      <c r="PM220" s="26"/>
      <c r="PN220" s="26"/>
      <c r="PO220" s="26"/>
      <c r="PP220" s="26"/>
      <c r="PQ220" s="26"/>
      <c r="PR220" s="26"/>
      <c r="PS220" s="26"/>
      <c r="PT220" s="26"/>
      <c r="PU220" s="26"/>
      <c r="PV220" s="26"/>
      <c r="PW220" s="26"/>
      <c r="PX220" s="26"/>
      <c r="PY220" s="26"/>
      <c r="PZ220" s="26"/>
      <c r="QA220" s="26"/>
      <c r="QB220" s="26"/>
      <c r="QC220" s="26"/>
      <c r="QD220" s="26"/>
      <c r="QE220" s="26"/>
      <c r="QF220" s="26"/>
      <c r="QG220" s="26"/>
      <c r="QH220" s="26"/>
      <c r="QI220" s="26"/>
      <c r="QJ220" s="26"/>
      <c r="QK220" s="26"/>
      <c r="QL220" s="26"/>
      <c r="QM220" s="26"/>
      <c r="QN220" s="26"/>
      <c r="QO220" s="26"/>
      <c r="QP220" s="26"/>
      <c r="QQ220" s="26"/>
      <c r="QR220" s="26"/>
      <c r="QS220" s="26"/>
      <c r="QT220" s="26"/>
      <c r="QU220" s="26"/>
      <c r="QV220" s="26"/>
      <c r="QW220" s="26"/>
      <c r="QX220" s="26"/>
      <c r="QY220" s="26"/>
      <c r="QZ220" s="26"/>
      <c r="RA220" s="26"/>
      <c r="RB220" s="26"/>
      <c r="RC220" s="26"/>
      <c r="RD220" s="26"/>
      <c r="RE220" s="26"/>
      <c r="RF220" s="26"/>
      <c r="RG220" s="26"/>
      <c r="RH220" s="26"/>
      <c r="RI220" s="26"/>
      <c r="RJ220" s="26"/>
      <c r="RK220" s="26"/>
      <c r="RL220" s="26"/>
      <c r="RM220" s="26"/>
      <c r="RN220" s="26"/>
      <c r="RO220" s="26"/>
      <c r="RP220" s="26"/>
      <c r="RQ220" s="26"/>
      <c r="RR220" s="26"/>
      <c r="RS220" s="26"/>
      <c r="RT220" s="26"/>
      <c r="RU220" s="26"/>
      <c r="RV220" s="26"/>
      <c r="RW220" s="26"/>
      <c r="RX220" s="26"/>
      <c r="RY220" s="26"/>
      <c r="RZ220" s="26"/>
      <c r="SA220" s="26"/>
      <c r="SB220" s="26"/>
      <c r="SC220" s="26"/>
      <c r="SD220" s="26"/>
      <c r="SE220" s="26"/>
      <c r="SF220" s="26"/>
      <c r="SG220" s="26"/>
      <c r="SH220" s="26"/>
      <c r="SI220" s="26"/>
      <c r="SJ220" s="26"/>
      <c r="SK220" s="26"/>
      <c r="SL220" s="26"/>
      <c r="SM220" s="26"/>
      <c r="SN220" s="26"/>
      <c r="SO220" s="26"/>
      <c r="SP220" s="26"/>
      <c r="SQ220" s="26"/>
      <c r="SR220" s="26"/>
      <c r="SS220" s="26"/>
      <c r="ST220" s="26"/>
      <c r="SU220" s="26"/>
      <c r="SV220" s="26"/>
      <c r="SW220" s="26"/>
      <c r="SX220" s="26"/>
      <c r="SY220" s="26"/>
      <c r="SZ220" s="26"/>
      <c r="TA220" s="26"/>
      <c r="TB220" s="26"/>
      <c r="TC220" s="26"/>
      <c r="TD220" s="26"/>
      <c r="TE220" s="26"/>
      <c r="TF220" s="26"/>
      <c r="TG220" s="26"/>
      <c r="TH220" s="26"/>
      <c r="TI220" s="26"/>
    </row>
    <row r="221" spans="1:529" s="27" customFormat="1" ht="18.75" customHeight="1" x14ac:dyDescent="0.25">
      <c r="A221" s="116"/>
      <c r="B221" s="117"/>
      <c r="C221" s="117"/>
      <c r="D221" s="120" t="s">
        <v>474</v>
      </c>
      <c r="E221" s="115">
        <f t="shared" si="98"/>
        <v>0</v>
      </c>
      <c r="F221" s="115"/>
      <c r="G221" s="115"/>
      <c r="H221" s="115"/>
      <c r="I221" s="115"/>
      <c r="J221" s="115">
        <f t="shared" si="100"/>
        <v>26250000</v>
      </c>
      <c r="K221" s="115">
        <v>26250000</v>
      </c>
      <c r="L221" s="115"/>
      <c r="M221" s="115"/>
      <c r="N221" s="115"/>
      <c r="O221" s="115">
        <v>26250000</v>
      </c>
      <c r="P221" s="115">
        <f t="shared" si="99"/>
        <v>26250000</v>
      </c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36"/>
      <c r="IR221" s="36"/>
      <c r="IS221" s="36"/>
      <c r="IT221" s="36"/>
      <c r="IU221" s="36"/>
      <c r="IV221" s="36"/>
      <c r="IW221" s="36"/>
      <c r="IX221" s="36"/>
      <c r="IY221" s="36"/>
      <c r="IZ221" s="36"/>
      <c r="JA221" s="36"/>
      <c r="JB221" s="36"/>
      <c r="JC221" s="36"/>
      <c r="JD221" s="36"/>
      <c r="JE221" s="36"/>
      <c r="JF221" s="36"/>
      <c r="JG221" s="36"/>
      <c r="JH221" s="36"/>
      <c r="JI221" s="36"/>
      <c r="JJ221" s="36"/>
      <c r="JK221" s="36"/>
      <c r="JL221" s="36"/>
      <c r="JM221" s="36"/>
      <c r="JN221" s="36"/>
      <c r="JO221" s="36"/>
      <c r="JP221" s="36"/>
      <c r="JQ221" s="36"/>
      <c r="JR221" s="36"/>
      <c r="JS221" s="36"/>
      <c r="JT221" s="36"/>
      <c r="JU221" s="36"/>
      <c r="JV221" s="36"/>
      <c r="JW221" s="36"/>
      <c r="JX221" s="36"/>
      <c r="JY221" s="36"/>
      <c r="JZ221" s="36"/>
      <c r="KA221" s="36"/>
      <c r="KB221" s="36"/>
      <c r="KC221" s="36"/>
      <c r="KD221" s="36"/>
      <c r="KE221" s="36"/>
      <c r="KF221" s="36"/>
      <c r="KG221" s="36"/>
      <c r="KH221" s="36"/>
      <c r="KI221" s="36"/>
      <c r="KJ221" s="36"/>
      <c r="KK221" s="36"/>
      <c r="KL221" s="36"/>
      <c r="KM221" s="36"/>
      <c r="KN221" s="36"/>
      <c r="KO221" s="36"/>
      <c r="KP221" s="36"/>
      <c r="KQ221" s="36"/>
      <c r="KR221" s="36"/>
      <c r="KS221" s="36"/>
      <c r="KT221" s="36"/>
      <c r="KU221" s="36"/>
      <c r="KV221" s="36"/>
      <c r="KW221" s="36"/>
      <c r="KX221" s="36"/>
      <c r="KY221" s="36"/>
      <c r="KZ221" s="36"/>
      <c r="LA221" s="36"/>
      <c r="LB221" s="36"/>
      <c r="LC221" s="36"/>
      <c r="LD221" s="36"/>
      <c r="LE221" s="36"/>
      <c r="LF221" s="36"/>
      <c r="LG221" s="36"/>
      <c r="LH221" s="36"/>
      <c r="LI221" s="36"/>
      <c r="LJ221" s="36"/>
      <c r="LK221" s="36"/>
      <c r="LL221" s="36"/>
      <c r="LM221" s="36"/>
      <c r="LN221" s="36"/>
      <c r="LO221" s="36"/>
      <c r="LP221" s="36"/>
      <c r="LQ221" s="36"/>
      <c r="LR221" s="36"/>
      <c r="LS221" s="36"/>
      <c r="LT221" s="36"/>
      <c r="LU221" s="36"/>
      <c r="LV221" s="36"/>
      <c r="LW221" s="36"/>
      <c r="LX221" s="36"/>
      <c r="LY221" s="36"/>
      <c r="LZ221" s="36"/>
      <c r="MA221" s="36"/>
      <c r="MB221" s="36"/>
      <c r="MC221" s="36"/>
      <c r="MD221" s="36"/>
      <c r="ME221" s="36"/>
      <c r="MF221" s="36"/>
      <c r="MG221" s="36"/>
      <c r="MH221" s="36"/>
      <c r="MI221" s="36"/>
      <c r="MJ221" s="36"/>
      <c r="MK221" s="36"/>
      <c r="ML221" s="36"/>
      <c r="MM221" s="36"/>
      <c r="MN221" s="36"/>
      <c r="MO221" s="36"/>
      <c r="MP221" s="36"/>
      <c r="MQ221" s="36"/>
      <c r="MR221" s="36"/>
      <c r="MS221" s="36"/>
      <c r="MT221" s="36"/>
      <c r="MU221" s="36"/>
      <c r="MV221" s="36"/>
      <c r="MW221" s="36"/>
      <c r="MX221" s="36"/>
      <c r="MY221" s="36"/>
      <c r="MZ221" s="36"/>
      <c r="NA221" s="36"/>
      <c r="NB221" s="36"/>
      <c r="NC221" s="36"/>
      <c r="ND221" s="36"/>
      <c r="NE221" s="36"/>
      <c r="NF221" s="36"/>
      <c r="NG221" s="36"/>
      <c r="NH221" s="36"/>
      <c r="NI221" s="36"/>
      <c r="NJ221" s="36"/>
      <c r="NK221" s="36"/>
      <c r="NL221" s="36"/>
      <c r="NM221" s="36"/>
      <c r="NN221" s="36"/>
      <c r="NO221" s="36"/>
      <c r="NP221" s="36"/>
      <c r="NQ221" s="36"/>
      <c r="NR221" s="36"/>
      <c r="NS221" s="36"/>
      <c r="NT221" s="36"/>
      <c r="NU221" s="36"/>
      <c r="NV221" s="36"/>
      <c r="NW221" s="36"/>
      <c r="NX221" s="36"/>
      <c r="NY221" s="36"/>
      <c r="NZ221" s="36"/>
      <c r="OA221" s="36"/>
      <c r="OB221" s="36"/>
      <c r="OC221" s="36"/>
      <c r="OD221" s="36"/>
      <c r="OE221" s="36"/>
      <c r="OF221" s="36"/>
      <c r="OG221" s="36"/>
      <c r="OH221" s="36"/>
      <c r="OI221" s="36"/>
      <c r="OJ221" s="36"/>
      <c r="OK221" s="36"/>
      <c r="OL221" s="36"/>
      <c r="OM221" s="36"/>
      <c r="ON221" s="36"/>
      <c r="OO221" s="36"/>
      <c r="OP221" s="36"/>
      <c r="OQ221" s="36"/>
      <c r="OR221" s="36"/>
      <c r="OS221" s="36"/>
      <c r="OT221" s="36"/>
      <c r="OU221" s="36"/>
      <c r="OV221" s="36"/>
      <c r="OW221" s="36"/>
      <c r="OX221" s="36"/>
      <c r="OY221" s="36"/>
      <c r="OZ221" s="36"/>
      <c r="PA221" s="36"/>
      <c r="PB221" s="36"/>
      <c r="PC221" s="36"/>
      <c r="PD221" s="36"/>
      <c r="PE221" s="36"/>
      <c r="PF221" s="36"/>
      <c r="PG221" s="36"/>
      <c r="PH221" s="36"/>
      <c r="PI221" s="36"/>
      <c r="PJ221" s="36"/>
      <c r="PK221" s="36"/>
      <c r="PL221" s="36"/>
      <c r="PM221" s="36"/>
      <c r="PN221" s="36"/>
      <c r="PO221" s="36"/>
      <c r="PP221" s="36"/>
      <c r="PQ221" s="36"/>
      <c r="PR221" s="36"/>
      <c r="PS221" s="36"/>
      <c r="PT221" s="36"/>
      <c r="PU221" s="36"/>
      <c r="PV221" s="36"/>
      <c r="PW221" s="36"/>
      <c r="PX221" s="36"/>
      <c r="PY221" s="36"/>
      <c r="PZ221" s="36"/>
      <c r="QA221" s="36"/>
      <c r="QB221" s="36"/>
      <c r="QC221" s="36"/>
      <c r="QD221" s="36"/>
      <c r="QE221" s="36"/>
      <c r="QF221" s="36"/>
      <c r="QG221" s="36"/>
      <c r="QH221" s="36"/>
      <c r="QI221" s="36"/>
      <c r="QJ221" s="36"/>
      <c r="QK221" s="36"/>
      <c r="QL221" s="36"/>
      <c r="QM221" s="36"/>
      <c r="QN221" s="36"/>
      <c r="QO221" s="36"/>
      <c r="QP221" s="36"/>
      <c r="QQ221" s="36"/>
      <c r="QR221" s="36"/>
      <c r="QS221" s="36"/>
      <c r="QT221" s="36"/>
      <c r="QU221" s="36"/>
      <c r="QV221" s="36"/>
      <c r="QW221" s="36"/>
      <c r="QX221" s="36"/>
      <c r="QY221" s="36"/>
      <c r="QZ221" s="36"/>
      <c r="RA221" s="36"/>
      <c r="RB221" s="36"/>
      <c r="RC221" s="36"/>
      <c r="RD221" s="36"/>
      <c r="RE221" s="36"/>
      <c r="RF221" s="36"/>
      <c r="RG221" s="36"/>
      <c r="RH221" s="36"/>
      <c r="RI221" s="36"/>
      <c r="RJ221" s="36"/>
      <c r="RK221" s="36"/>
      <c r="RL221" s="36"/>
      <c r="RM221" s="36"/>
      <c r="RN221" s="36"/>
      <c r="RO221" s="36"/>
      <c r="RP221" s="36"/>
      <c r="RQ221" s="36"/>
      <c r="RR221" s="36"/>
      <c r="RS221" s="36"/>
      <c r="RT221" s="36"/>
      <c r="RU221" s="36"/>
      <c r="RV221" s="36"/>
      <c r="RW221" s="36"/>
      <c r="RX221" s="36"/>
      <c r="RY221" s="36"/>
      <c r="RZ221" s="36"/>
      <c r="SA221" s="36"/>
      <c r="SB221" s="36"/>
      <c r="SC221" s="36"/>
      <c r="SD221" s="36"/>
      <c r="SE221" s="36"/>
      <c r="SF221" s="36"/>
      <c r="SG221" s="36"/>
      <c r="SH221" s="36"/>
      <c r="SI221" s="36"/>
      <c r="SJ221" s="36"/>
      <c r="SK221" s="36"/>
      <c r="SL221" s="36"/>
      <c r="SM221" s="36"/>
      <c r="SN221" s="36"/>
      <c r="SO221" s="36"/>
      <c r="SP221" s="36"/>
      <c r="SQ221" s="36"/>
      <c r="SR221" s="36"/>
      <c r="SS221" s="36"/>
      <c r="ST221" s="36"/>
      <c r="SU221" s="36"/>
      <c r="SV221" s="36"/>
      <c r="SW221" s="36"/>
      <c r="SX221" s="36"/>
      <c r="SY221" s="36"/>
      <c r="SZ221" s="36"/>
      <c r="TA221" s="36"/>
      <c r="TB221" s="36"/>
      <c r="TC221" s="36"/>
      <c r="TD221" s="36"/>
      <c r="TE221" s="36"/>
      <c r="TF221" s="36"/>
      <c r="TG221" s="36"/>
      <c r="TH221" s="36"/>
      <c r="TI221" s="36"/>
    </row>
    <row r="222" spans="1:529" s="23" customFormat="1" ht="93" customHeight="1" x14ac:dyDescent="0.25">
      <c r="A222" s="52" t="s">
        <v>327</v>
      </c>
      <c r="B222" s="45">
        <v>7691</v>
      </c>
      <c r="C222" s="45" t="s">
        <v>88</v>
      </c>
      <c r="D222" s="22" t="str">
        <f>'дод 9'!C179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22" s="66">
        <f t="shared" si="98"/>
        <v>0</v>
      </c>
      <c r="F222" s="66"/>
      <c r="G222" s="66"/>
      <c r="H222" s="66"/>
      <c r="I222" s="66"/>
      <c r="J222" s="66">
        <f t="shared" si="100"/>
        <v>2069598</v>
      </c>
      <c r="K222" s="66"/>
      <c r="L222" s="66">
        <v>169598</v>
      </c>
      <c r="M222" s="66"/>
      <c r="N222" s="66"/>
      <c r="O222" s="66">
        <v>1900000</v>
      </c>
      <c r="P222" s="66">
        <f t="shared" si="99"/>
        <v>2069598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  <c r="IW222" s="26"/>
      <c r="IX222" s="26"/>
      <c r="IY222" s="26"/>
      <c r="IZ222" s="26"/>
      <c r="JA222" s="26"/>
      <c r="JB222" s="26"/>
      <c r="JC222" s="26"/>
      <c r="JD222" s="26"/>
      <c r="JE222" s="26"/>
      <c r="JF222" s="26"/>
      <c r="JG222" s="26"/>
      <c r="JH222" s="26"/>
      <c r="JI222" s="26"/>
      <c r="JJ222" s="26"/>
      <c r="JK222" s="26"/>
      <c r="JL222" s="26"/>
      <c r="JM222" s="26"/>
      <c r="JN222" s="26"/>
      <c r="JO222" s="26"/>
      <c r="JP222" s="26"/>
      <c r="JQ222" s="26"/>
      <c r="JR222" s="26"/>
      <c r="JS222" s="26"/>
      <c r="JT222" s="26"/>
      <c r="JU222" s="26"/>
      <c r="JV222" s="26"/>
      <c r="JW222" s="26"/>
      <c r="JX222" s="26"/>
      <c r="JY222" s="26"/>
      <c r="JZ222" s="26"/>
      <c r="KA222" s="26"/>
      <c r="KB222" s="26"/>
      <c r="KC222" s="26"/>
      <c r="KD222" s="26"/>
      <c r="KE222" s="26"/>
      <c r="KF222" s="26"/>
      <c r="KG222" s="26"/>
      <c r="KH222" s="26"/>
      <c r="KI222" s="26"/>
      <c r="KJ222" s="26"/>
      <c r="KK222" s="26"/>
      <c r="KL222" s="26"/>
      <c r="KM222" s="26"/>
      <c r="KN222" s="26"/>
      <c r="KO222" s="26"/>
      <c r="KP222" s="26"/>
      <c r="KQ222" s="26"/>
      <c r="KR222" s="26"/>
      <c r="KS222" s="26"/>
      <c r="KT222" s="26"/>
      <c r="KU222" s="26"/>
      <c r="KV222" s="26"/>
      <c r="KW222" s="26"/>
      <c r="KX222" s="26"/>
      <c r="KY222" s="26"/>
      <c r="KZ222" s="26"/>
      <c r="LA222" s="26"/>
      <c r="LB222" s="26"/>
      <c r="LC222" s="26"/>
      <c r="LD222" s="26"/>
      <c r="LE222" s="26"/>
      <c r="LF222" s="26"/>
      <c r="LG222" s="26"/>
      <c r="LH222" s="26"/>
      <c r="LI222" s="26"/>
      <c r="LJ222" s="26"/>
      <c r="LK222" s="26"/>
      <c r="LL222" s="26"/>
      <c r="LM222" s="26"/>
      <c r="LN222" s="26"/>
      <c r="LO222" s="26"/>
      <c r="LP222" s="26"/>
      <c r="LQ222" s="26"/>
      <c r="LR222" s="26"/>
      <c r="LS222" s="26"/>
      <c r="LT222" s="26"/>
      <c r="LU222" s="26"/>
      <c r="LV222" s="26"/>
      <c r="LW222" s="26"/>
      <c r="LX222" s="26"/>
      <c r="LY222" s="26"/>
      <c r="LZ222" s="26"/>
      <c r="MA222" s="26"/>
      <c r="MB222" s="26"/>
      <c r="MC222" s="26"/>
      <c r="MD222" s="26"/>
      <c r="ME222" s="26"/>
      <c r="MF222" s="26"/>
      <c r="MG222" s="26"/>
      <c r="MH222" s="26"/>
      <c r="MI222" s="26"/>
      <c r="MJ222" s="26"/>
      <c r="MK222" s="26"/>
      <c r="ML222" s="26"/>
      <c r="MM222" s="26"/>
      <c r="MN222" s="26"/>
      <c r="MO222" s="26"/>
      <c r="MP222" s="26"/>
      <c r="MQ222" s="26"/>
      <c r="MR222" s="26"/>
      <c r="MS222" s="26"/>
      <c r="MT222" s="26"/>
      <c r="MU222" s="26"/>
      <c r="MV222" s="26"/>
      <c r="MW222" s="26"/>
      <c r="MX222" s="26"/>
      <c r="MY222" s="26"/>
      <c r="MZ222" s="26"/>
      <c r="NA222" s="26"/>
      <c r="NB222" s="26"/>
      <c r="NC222" s="26"/>
      <c r="ND222" s="26"/>
      <c r="NE222" s="26"/>
      <c r="NF222" s="26"/>
      <c r="NG222" s="26"/>
      <c r="NH222" s="26"/>
      <c r="NI222" s="26"/>
      <c r="NJ222" s="26"/>
      <c r="NK222" s="26"/>
      <c r="NL222" s="26"/>
      <c r="NM222" s="26"/>
      <c r="NN222" s="26"/>
      <c r="NO222" s="26"/>
      <c r="NP222" s="26"/>
      <c r="NQ222" s="26"/>
      <c r="NR222" s="26"/>
      <c r="NS222" s="26"/>
      <c r="NT222" s="26"/>
      <c r="NU222" s="26"/>
      <c r="NV222" s="26"/>
      <c r="NW222" s="26"/>
      <c r="NX222" s="26"/>
      <c r="NY222" s="26"/>
      <c r="NZ222" s="26"/>
      <c r="OA222" s="26"/>
      <c r="OB222" s="26"/>
      <c r="OC222" s="26"/>
      <c r="OD222" s="26"/>
      <c r="OE222" s="26"/>
      <c r="OF222" s="26"/>
      <c r="OG222" s="26"/>
      <c r="OH222" s="26"/>
      <c r="OI222" s="26"/>
      <c r="OJ222" s="26"/>
      <c r="OK222" s="26"/>
      <c r="OL222" s="26"/>
      <c r="OM222" s="26"/>
      <c r="ON222" s="26"/>
      <c r="OO222" s="26"/>
      <c r="OP222" s="26"/>
      <c r="OQ222" s="26"/>
      <c r="OR222" s="26"/>
      <c r="OS222" s="26"/>
      <c r="OT222" s="26"/>
      <c r="OU222" s="26"/>
      <c r="OV222" s="26"/>
      <c r="OW222" s="26"/>
      <c r="OX222" s="26"/>
      <c r="OY222" s="26"/>
      <c r="OZ222" s="26"/>
      <c r="PA222" s="26"/>
      <c r="PB222" s="26"/>
      <c r="PC222" s="26"/>
      <c r="PD222" s="26"/>
      <c r="PE222" s="26"/>
      <c r="PF222" s="26"/>
      <c r="PG222" s="26"/>
      <c r="PH222" s="26"/>
      <c r="PI222" s="26"/>
      <c r="PJ222" s="26"/>
      <c r="PK222" s="26"/>
      <c r="PL222" s="26"/>
      <c r="PM222" s="26"/>
      <c r="PN222" s="26"/>
      <c r="PO222" s="26"/>
      <c r="PP222" s="26"/>
      <c r="PQ222" s="26"/>
      <c r="PR222" s="26"/>
      <c r="PS222" s="26"/>
      <c r="PT222" s="26"/>
      <c r="PU222" s="26"/>
      <c r="PV222" s="26"/>
      <c r="PW222" s="26"/>
      <c r="PX222" s="26"/>
      <c r="PY222" s="26"/>
      <c r="PZ222" s="26"/>
      <c r="QA222" s="26"/>
      <c r="QB222" s="26"/>
      <c r="QC222" s="26"/>
      <c r="QD222" s="26"/>
      <c r="QE222" s="26"/>
      <c r="QF222" s="26"/>
      <c r="QG222" s="26"/>
      <c r="QH222" s="26"/>
      <c r="QI222" s="26"/>
      <c r="QJ222" s="26"/>
      <c r="QK222" s="26"/>
      <c r="QL222" s="26"/>
      <c r="QM222" s="26"/>
      <c r="QN222" s="26"/>
      <c r="QO222" s="26"/>
      <c r="QP222" s="26"/>
      <c r="QQ222" s="26"/>
      <c r="QR222" s="26"/>
      <c r="QS222" s="26"/>
      <c r="QT222" s="26"/>
      <c r="QU222" s="26"/>
      <c r="QV222" s="26"/>
      <c r="QW222" s="26"/>
      <c r="QX222" s="26"/>
      <c r="QY222" s="26"/>
      <c r="QZ222" s="26"/>
      <c r="RA222" s="26"/>
      <c r="RB222" s="26"/>
      <c r="RC222" s="26"/>
      <c r="RD222" s="26"/>
      <c r="RE222" s="26"/>
      <c r="RF222" s="26"/>
      <c r="RG222" s="26"/>
      <c r="RH222" s="26"/>
      <c r="RI222" s="26"/>
      <c r="RJ222" s="26"/>
      <c r="RK222" s="26"/>
      <c r="RL222" s="26"/>
      <c r="RM222" s="26"/>
      <c r="RN222" s="26"/>
      <c r="RO222" s="26"/>
      <c r="RP222" s="26"/>
      <c r="RQ222" s="26"/>
      <c r="RR222" s="26"/>
      <c r="RS222" s="26"/>
      <c r="RT222" s="26"/>
      <c r="RU222" s="26"/>
      <c r="RV222" s="26"/>
      <c r="RW222" s="26"/>
      <c r="RX222" s="26"/>
      <c r="RY222" s="26"/>
      <c r="RZ222" s="26"/>
      <c r="SA222" s="26"/>
      <c r="SB222" s="26"/>
      <c r="SC222" s="26"/>
      <c r="SD222" s="26"/>
      <c r="SE222" s="26"/>
      <c r="SF222" s="26"/>
      <c r="SG222" s="26"/>
      <c r="SH222" s="26"/>
      <c r="SI222" s="26"/>
      <c r="SJ222" s="26"/>
      <c r="SK222" s="26"/>
      <c r="SL222" s="26"/>
      <c r="SM222" s="26"/>
      <c r="SN222" s="26"/>
      <c r="SO222" s="26"/>
      <c r="SP222" s="26"/>
      <c r="SQ222" s="26"/>
      <c r="SR222" s="26"/>
      <c r="SS222" s="26"/>
      <c r="ST222" s="26"/>
      <c r="SU222" s="26"/>
      <c r="SV222" s="26"/>
      <c r="SW222" s="26"/>
      <c r="SX222" s="26"/>
      <c r="SY222" s="26"/>
      <c r="SZ222" s="26"/>
      <c r="TA222" s="26"/>
      <c r="TB222" s="26"/>
      <c r="TC222" s="26"/>
      <c r="TD222" s="26"/>
      <c r="TE222" s="26"/>
      <c r="TF222" s="26"/>
      <c r="TG222" s="26"/>
      <c r="TH222" s="26"/>
      <c r="TI222" s="26"/>
    </row>
    <row r="223" spans="1:529" s="23" customFormat="1" ht="31.5" hidden="1" customHeight="1" x14ac:dyDescent="0.25">
      <c r="A223" s="52" t="s">
        <v>423</v>
      </c>
      <c r="B223" s="45" t="str">
        <f>'дод 9'!A187</f>
        <v>8110</v>
      </c>
      <c r="C223" s="45" t="str">
        <f>'дод 9'!B187</f>
        <v>0320</v>
      </c>
      <c r="D223" s="102" t="str">
        <f>'дод 9'!C187</f>
        <v>Заходи із запобігання та ліквідації надзвичайних ситуацій та наслідків стихійного лиха</v>
      </c>
      <c r="E223" s="66">
        <f t="shared" ref="E223" si="107">F223+I223</f>
        <v>0</v>
      </c>
      <c r="F223" s="66"/>
      <c r="G223" s="66"/>
      <c r="H223" s="66"/>
      <c r="I223" s="66"/>
      <c r="J223" s="66">
        <f t="shared" ref="J223" si="108">L223+O223</f>
        <v>0</v>
      </c>
      <c r="K223" s="66"/>
      <c r="L223" s="66"/>
      <c r="M223" s="66"/>
      <c r="N223" s="66"/>
      <c r="O223" s="66"/>
      <c r="P223" s="66">
        <f t="shared" ref="P223" si="109">E223+J223</f>
        <v>0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  <c r="IW223" s="26"/>
      <c r="IX223" s="26"/>
      <c r="IY223" s="26"/>
      <c r="IZ223" s="26"/>
      <c r="JA223" s="26"/>
      <c r="JB223" s="26"/>
      <c r="JC223" s="26"/>
      <c r="JD223" s="26"/>
      <c r="JE223" s="26"/>
      <c r="JF223" s="26"/>
      <c r="JG223" s="26"/>
      <c r="JH223" s="26"/>
      <c r="JI223" s="26"/>
      <c r="JJ223" s="26"/>
      <c r="JK223" s="26"/>
      <c r="JL223" s="26"/>
      <c r="JM223" s="26"/>
      <c r="JN223" s="26"/>
      <c r="JO223" s="26"/>
      <c r="JP223" s="26"/>
      <c r="JQ223" s="26"/>
      <c r="JR223" s="26"/>
      <c r="JS223" s="26"/>
      <c r="JT223" s="26"/>
      <c r="JU223" s="26"/>
      <c r="JV223" s="26"/>
      <c r="JW223" s="26"/>
      <c r="JX223" s="26"/>
      <c r="JY223" s="26"/>
      <c r="JZ223" s="26"/>
      <c r="KA223" s="26"/>
      <c r="KB223" s="26"/>
      <c r="KC223" s="26"/>
      <c r="KD223" s="26"/>
      <c r="KE223" s="26"/>
      <c r="KF223" s="26"/>
      <c r="KG223" s="26"/>
      <c r="KH223" s="26"/>
      <c r="KI223" s="26"/>
      <c r="KJ223" s="26"/>
      <c r="KK223" s="26"/>
      <c r="KL223" s="26"/>
      <c r="KM223" s="26"/>
      <c r="KN223" s="26"/>
      <c r="KO223" s="26"/>
      <c r="KP223" s="26"/>
      <c r="KQ223" s="26"/>
      <c r="KR223" s="26"/>
      <c r="KS223" s="26"/>
      <c r="KT223" s="26"/>
      <c r="KU223" s="26"/>
      <c r="KV223" s="26"/>
      <c r="KW223" s="26"/>
      <c r="KX223" s="26"/>
      <c r="KY223" s="26"/>
      <c r="KZ223" s="26"/>
      <c r="LA223" s="26"/>
      <c r="LB223" s="26"/>
      <c r="LC223" s="26"/>
      <c r="LD223" s="26"/>
      <c r="LE223" s="26"/>
      <c r="LF223" s="26"/>
      <c r="LG223" s="26"/>
      <c r="LH223" s="26"/>
      <c r="LI223" s="26"/>
      <c r="LJ223" s="26"/>
      <c r="LK223" s="26"/>
      <c r="LL223" s="26"/>
      <c r="LM223" s="26"/>
      <c r="LN223" s="26"/>
      <c r="LO223" s="26"/>
      <c r="LP223" s="26"/>
      <c r="LQ223" s="26"/>
      <c r="LR223" s="26"/>
      <c r="LS223" s="26"/>
      <c r="LT223" s="26"/>
      <c r="LU223" s="26"/>
      <c r="LV223" s="26"/>
      <c r="LW223" s="26"/>
      <c r="LX223" s="26"/>
      <c r="LY223" s="26"/>
      <c r="LZ223" s="26"/>
      <c r="MA223" s="26"/>
      <c r="MB223" s="26"/>
      <c r="MC223" s="26"/>
      <c r="MD223" s="26"/>
      <c r="ME223" s="26"/>
      <c r="MF223" s="26"/>
      <c r="MG223" s="26"/>
      <c r="MH223" s="26"/>
      <c r="MI223" s="26"/>
      <c r="MJ223" s="26"/>
      <c r="MK223" s="26"/>
      <c r="ML223" s="26"/>
      <c r="MM223" s="26"/>
      <c r="MN223" s="26"/>
      <c r="MO223" s="26"/>
      <c r="MP223" s="26"/>
      <c r="MQ223" s="26"/>
      <c r="MR223" s="26"/>
      <c r="MS223" s="26"/>
      <c r="MT223" s="26"/>
      <c r="MU223" s="26"/>
      <c r="MV223" s="26"/>
      <c r="MW223" s="26"/>
      <c r="MX223" s="26"/>
      <c r="MY223" s="26"/>
      <c r="MZ223" s="26"/>
      <c r="NA223" s="26"/>
      <c r="NB223" s="26"/>
      <c r="NC223" s="26"/>
      <c r="ND223" s="26"/>
      <c r="NE223" s="26"/>
      <c r="NF223" s="26"/>
      <c r="NG223" s="26"/>
      <c r="NH223" s="26"/>
      <c r="NI223" s="26"/>
      <c r="NJ223" s="26"/>
      <c r="NK223" s="26"/>
      <c r="NL223" s="26"/>
      <c r="NM223" s="26"/>
      <c r="NN223" s="26"/>
      <c r="NO223" s="26"/>
      <c r="NP223" s="26"/>
      <c r="NQ223" s="26"/>
      <c r="NR223" s="26"/>
      <c r="NS223" s="26"/>
      <c r="NT223" s="26"/>
      <c r="NU223" s="26"/>
      <c r="NV223" s="26"/>
      <c r="NW223" s="26"/>
      <c r="NX223" s="26"/>
      <c r="NY223" s="26"/>
      <c r="NZ223" s="26"/>
      <c r="OA223" s="26"/>
      <c r="OB223" s="26"/>
      <c r="OC223" s="26"/>
      <c r="OD223" s="26"/>
      <c r="OE223" s="26"/>
      <c r="OF223" s="26"/>
      <c r="OG223" s="26"/>
      <c r="OH223" s="26"/>
      <c r="OI223" s="26"/>
      <c r="OJ223" s="26"/>
      <c r="OK223" s="26"/>
      <c r="OL223" s="26"/>
      <c r="OM223" s="26"/>
      <c r="ON223" s="26"/>
      <c r="OO223" s="26"/>
      <c r="OP223" s="26"/>
      <c r="OQ223" s="26"/>
      <c r="OR223" s="26"/>
      <c r="OS223" s="26"/>
      <c r="OT223" s="26"/>
      <c r="OU223" s="26"/>
      <c r="OV223" s="26"/>
      <c r="OW223" s="26"/>
      <c r="OX223" s="26"/>
      <c r="OY223" s="26"/>
      <c r="OZ223" s="26"/>
      <c r="PA223" s="26"/>
      <c r="PB223" s="26"/>
      <c r="PC223" s="26"/>
      <c r="PD223" s="26"/>
      <c r="PE223" s="26"/>
      <c r="PF223" s="26"/>
      <c r="PG223" s="26"/>
      <c r="PH223" s="26"/>
      <c r="PI223" s="26"/>
      <c r="PJ223" s="26"/>
      <c r="PK223" s="26"/>
      <c r="PL223" s="26"/>
      <c r="PM223" s="26"/>
      <c r="PN223" s="26"/>
      <c r="PO223" s="26"/>
      <c r="PP223" s="26"/>
      <c r="PQ223" s="26"/>
      <c r="PR223" s="26"/>
      <c r="PS223" s="26"/>
      <c r="PT223" s="26"/>
      <c r="PU223" s="26"/>
      <c r="PV223" s="26"/>
      <c r="PW223" s="26"/>
      <c r="PX223" s="26"/>
      <c r="PY223" s="26"/>
      <c r="PZ223" s="26"/>
      <c r="QA223" s="26"/>
      <c r="QB223" s="26"/>
      <c r="QC223" s="26"/>
      <c r="QD223" s="26"/>
      <c r="QE223" s="26"/>
      <c r="QF223" s="26"/>
      <c r="QG223" s="26"/>
      <c r="QH223" s="26"/>
      <c r="QI223" s="26"/>
      <c r="QJ223" s="26"/>
      <c r="QK223" s="26"/>
      <c r="QL223" s="26"/>
      <c r="QM223" s="26"/>
      <c r="QN223" s="26"/>
      <c r="QO223" s="26"/>
      <c r="QP223" s="26"/>
      <c r="QQ223" s="26"/>
      <c r="QR223" s="26"/>
      <c r="QS223" s="26"/>
      <c r="QT223" s="26"/>
      <c r="QU223" s="26"/>
      <c r="QV223" s="26"/>
      <c r="QW223" s="26"/>
      <c r="QX223" s="26"/>
      <c r="QY223" s="26"/>
      <c r="QZ223" s="26"/>
      <c r="RA223" s="26"/>
      <c r="RB223" s="26"/>
      <c r="RC223" s="26"/>
      <c r="RD223" s="26"/>
      <c r="RE223" s="26"/>
      <c r="RF223" s="26"/>
      <c r="RG223" s="26"/>
      <c r="RH223" s="26"/>
      <c r="RI223" s="26"/>
      <c r="RJ223" s="26"/>
      <c r="RK223" s="26"/>
      <c r="RL223" s="26"/>
      <c r="RM223" s="26"/>
      <c r="RN223" s="26"/>
      <c r="RO223" s="26"/>
      <c r="RP223" s="26"/>
      <c r="RQ223" s="26"/>
      <c r="RR223" s="26"/>
      <c r="RS223" s="26"/>
      <c r="RT223" s="26"/>
      <c r="RU223" s="26"/>
      <c r="RV223" s="26"/>
      <c r="RW223" s="26"/>
      <c r="RX223" s="26"/>
      <c r="RY223" s="26"/>
      <c r="RZ223" s="26"/>
      <c r="SA223" s="26"/>
      <c r="SB223" s="26"/>
      <c r="SC223" s="26"/>
      <c r="SD223" s="26"/>
      <c r="SE223" s="26"/>
      <c r="SF223" s="26"/>
      <c r="SG223" s="26"/>
      <c r="SH223" s="26"/>
      <c r="SI223" s="26"/>
      <c r="SJ223" s="26"/>
      <c r="SK223" s="26"/>
      <c r="SL223" s="26"/>
      <c r="SM223" s="26"/>
      <c r="SN223" s="26"/>
      <c r="SO223" s="26"/>
      <c r="SP223" s="26"/>
      <c r="SQ223" s="26"/>
      <c r="SR223" s="26"/>
      <c r="SS223" s="26"/>
      <c r="ST223" s="26"/>
      <c r="SU223" s="26"/>
      <c r="SV223" s="26"/>
      <c r="SW223" s="26"/>
      <c r="SX223" s="26"/>
      <c r="SY223" s="26"/>
      <c r="SZ223" s="26"/>
      <c r="TA223" s="26"/>
      <c r="TB223" s="26"/>
      <c r="TC223" s="26"/>
      <c r="TD223" s="26"/>
      <c r="TE223" s="26"/>
      <c r="TF223" s="26"/>
      <c r="TG223" s="26"/>
      <c r="TH223" s="26"/>
      <c r="TI223" s="26"/>
    </row>
    <row r="224" spans="1:529" s="23" customFormat="1" hidden="1" x14ac:dyDescent="0.25">
      <c r="A224" s="52" t="s">
        <v>422</v>
      </c>
      <c r="B224" s="45" t="str">
        <f>'дод 9'!A191</f>
        <v>8230</v>
      </c>
      <c r="C224" s="45" t="str">
        <f>'дод 9'!B191</f>
        <v>0380</v>
      </c>
      <c r="D224" s="102" t="str">
        <f>'дод 9'!C191</f>
        <v>Інші заходи громадського порядку та безпеки</v>
      </c>
      <c r="E224" s="66">
        <f t="shared" ref="E224" si="110">F224+I224</f>
        <v>0</v>
      </c>
      <c r="F224" s="66"/>
      <c r="G224" s="66"/>
      <c r="H224" s="66"/>
      <c r="I224" s="66"/>
      <c r="J224" s="66">
        <f t="shared" ref="J224" si="111">L224+O224</f>
        <v>0</v>
      </c>
      <c r="K224" s="66"/>
      <c r="L224" s="66"/>
      <c r="M224" s="66"/>
      <c r="N224" s="66"/>
      <c r="O224" s="66"/>
      <c r="P224" s="66">
        <f t="shared" ref="P224" si="112">E224+J224</f>
        <v>0</v>
      </c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  <c r="IW224" s="26"/>
      <c r="IX224" s="26"/>
      <c r="IY224" s="26"/>
      <c r="IZ224" s="26"/>
      <c r="JA224" s="26"/>
      <c r="JB224" s="26"/>
      <c r="JC224" s="26"/>
      <c r="JD224" s="26"/>
      <c r="JE224" s="26"/>
      <c r="JF224" s="26"/>
      <c r="JG224" s="26"/>
      <c r="JH224" s="26"/>
      <c r="JI224" s="26"/>
      <c r="JJ224" s="26"/>
      <c r="JK224" s="26"/>
      <c r="JL224" s="26"/>
      <c r="JM224" s="26"/>
      <c r="JN224" s="26"/>
      <c r="JO224" s="26"/>
      <c r="JP224" s="26"/>
      <c r="JQ224" s="26"/>
      <c r="JR224" s="26"/>
      <c r="JS224" s="26"/>
      <c r="JT224" s="26"/>
      <c r="JU224" s="26"/>
      <c r="JV224" s="26"/>
      <c r="JW224" s="26"/>
      <c r="JX224" s="26"/>
      <c r="JY224" s="26"/>
      <c r="JZ224" s="26"/>
      <c r="KA224" s="26"/>
      <c r="KB224" s="26"/>
      <c r="KC224" s="26"/>
      <c r="KD224" s="26"/>
      <c r="KE224" s="26"/>
      <c r="KF224" s="26"/>
      <c r="KG224" s="26"/>
      <c r="KH224" s="26"/>
      <c r="KI224" s="26"/>
      <c r="KJ224" s="26"/>
      <c r="KK224" s="26"/>
      <c r="KL224" s="26"/>
      <c r="KM224" s="26"/>
      <c r="KN224" s="26"/>
      <c r="KO224" s="26"/>
      <c r="KP224" s="26"/>
      <c r="KQ224" s="26"/>
      <c r="KR224" s="26"/>
      <c r="KS224" s="26"/>
      <c r="KT224" s="26"/>
      <c r="KU224" s="26"/>
      <c r="KV224" s="26"/>
      <c r="KW224" s="26"/>
      <c r="KX224" s="26"/>
      <c r="KY224" s="26"/>
      <c r="KZ224" s="26"/>
      <c r="LA224" s="26"/>
      <c r="LB224" s="26"/>
      <c r="LC224" s="26"/>
      <c r="LD224" s="26"/>
      <c r="LE224" s="26"/>
      <c r="LF224" s="26"/>
      <c r="LG224" s="26"/>
      <c r="LH224" s="26"/>
      <c r="LI224" s="26"/>
      <c r="LJ224" s="26"/>
      <c r="LK224" s="26"/>
      <c r="LL224" s="26"/>
      <c r="LM224" s="26"/>
      <c r="LN224" s="26"/>
      <c r="LO224" s="26"/>
      <c r="LP224" s="26"/>
      <c r="LQ224" s="26"/>
      <c r="LR224" s="26"/>
      <c r="LS224" s="26"/>
      <c r="LT224" s="26"/>
      <c r="LU224" s="26"/>
      <c r="LV224" s="26"/>
      <c r="LW224" s="26"/>
      <c r="LX224" s="26"/>
      <c r="LY224" s="26"/>
      <c r="LZ224" s="26"/>
      <c r="MA224" s="26"/>
      <c r="MB224" s="26"/>
      <c r="MC224" s="26"/>
      <c r="MD224" s="26"/>
      <c r="ME224" s="26"/>
      <c r="MF224" s="26"/>
      <c r="MG224" s="26"/>
      <c r="MH224" s="26"/>
      <c r="MI224" s="26"/>
      <c r="MJ224" s="26"/>
      <c r="MK224" s="26"/>
      <c r="ML224" s="26"/>
      <c r="MM224" s="26"/>
      <c r="MN224" s="26"/>
      <c r="MO224" s="26"/>
      <c r="MP224" s="26"/>
      <c r="MQ224" s="26"/>
      <c r="MR224" s="26"/>
      <c r="MS224" s="26"/>
      <c r="MT224" s="26"/>
      <c r="MU224" s="26"/>
      <c r="MV224" s="26"/>
      <c r="MW224" s="26"/>
      <c r="MX224" s="26"/>
      <c r="MY224" s="26"/>
      <c r="MZ224" s="26"/>
      <c r="NA224" s="26"/>
      <c r="NB224" s="26"/>
      <c r="NC224" s="26"/>
      <c r="ND224" s="26"/>
      <c r="NE224" s="26"/>
      <c r="NF224" s="26"/>
      <c r="NG224" s="26"/>
      <c r="NH224" s="26"/>
      <c r="NI224" s="26"/>
      <c r="NJ224" s="26"/>
      <c r="NK224" s="26"/>
      <c r="NL224" s="26"/>
      <c r="NM224" s="26"/>
      <c r="NN224" s="26"/>
      <c r="NO224" s="26"/>
      <c r="NP224" s="26"/>
      <c r="NQ224" s="26"/>
      <c r="NR224" s="26"/>
      <c r="NS224" s="26"/>
      <c r="NT224" s="26"/>
      <c r="NU224" s="26"/>
      <c r="NV224" s="26"/>
      <c r="NW224" s="26"/>
      <c r="NX224" s="26"/>
      <c r="NY224" s="26"/>
      <c r="NZ224" s="26"/>
      <c r="OA224" s="26"/>
      <c r="OB224" s="26"/>
      <c r="OC224" s="26"/>
      <c r="OD224" s="26"/>
      <c r="OE224" s="26"/>
      <c r="OF224" s="26"/>
      <c r="OG224" s="26"/>
      <c r="OH224" s="26"/>
      <c r="OI224" s="26"/>
      <c r="OJ224" s="26"/>
      <c r="OK224" s="26"/>
      <c r="OL224" s="26"/>
      <c r="OM224" s="26"/>
      <c r="ON224" s="26"/>
      <c r="OO224" s="26"/>
      <c r="OP224" s="26"/>
      <c r="OQ224" s="26"/>
      <c r="OR224" s="26"/>
      <c r="OS224" s="26"/>
      <c r="OT224" s="26"/>
      <c r="OU224" s="26"/>
      <c r="OV224" s="26"/>
      <c r="OW224" s="26"/>
      <c r="OX224" s="26"/>
      <c r="OY224" s="26"/>
      <c r="OZ224" s="26"/>
      <c r="PA224" s="26"/>
      <c r="PB224" s="26"/>
      <c r="PC224" s="26"/>
      <c r="PD224" s="26"/>
      <c r="PE224" s="26"/>
      <c r="PF224" s="26"/>
      <c r="PG224" s="26"/>
      <c r="PH224" s="26"/>
      <c r="PI224" s="26"/>
      <c r="PJ224" s="26"/>
      <c r="PK224" s="26"/>
      <c r="PL224" s="26"/>
      <c r="PM224" s="26"/>
      <c r="PN224" s="26"/>
      <c r="PO224" s="26"/>
      <c r="PP224" s="26"/>
      <c r="PQ224" s="26"/>
      <c r="PR224" s="26"/>
      <c r="PS224" s="26"/>
      <c r="PT224" s="26"/>
      <c r="PU224" s="26"/>
      <c r="PV224" s="26"/>
      <c r="PW224" s="26"/>
      <c r="PX224" s="26"/>
      <c r="PY224" s="26"/>
      <c r="PZ224" s="26"/>
      <c r="QA224" s="26"/>
      <c r="QB224" s="26"/>
      <c r="QC224" s="26"/>
      <c r="QD224" s="26"/>
      <c r="QE224" s="26"/>
      <c r="QF224" s="26"/>
      <c r="QG224" s="26"/>
      <c r="QH224" s="26"/>
      <c r="QI224" s="26"/>
      <c r="QJ224" s="26"/>
      <c r="QK224" s="26"/>
      <c r="QL224" s="26"/>
      <c r="QM224" s="26"/>
      <c r="QN224" s="26"/>
      <c r="QO224" s="26"/>
      <c r="QP224" s="26"/>
      <c r="QQ224" s="26"/>
      <c r="QR224" s="26"/>
      <c r="QS224" s="26"/>
      <c r="QT224" s="26"/>
      <c r="QU224" s="26"/>
      <c r="QV224" s="26"/>
      <c r="QW224" s="26"/>
      <c r="QX224" s="26"/>
      <c r="QY224" s="26"/>
      <c r="QZ224" s="26"/>
      <c r="RA224" s="26"/>
      <c r="RB224" s="26"/>
      <c r="RC224" s="26"/>
      <c r="RD224" s="26"/>
      <c r="RE224" s="26"/>
      <c r="RF224" s="26"/>
      <c r="RG224" s="26"/>
      <c r="RH224" s="26"/>
      <c r="RI224" s="26"/>
      <c r="RJ224" s="26"/>
      <c r="RK224" s="26"/>
      <c r="RL224" s="26"/>
      <c r="RM224" s="26"/>
      <c r="RN224" s="26"/>
      <c r="RO224" s="26"/>
      <c r="RP224" s="26"/>
      <c r="RQ224" s="26"/>
      <c r="RR224" s="26"/>
      <c r="RS224" s="26"/>
      <c r="RT224" s="26"/>
      <c r="RU224" s="26"/>
      <c r="RV224" s="26"/>
      <c r="RW224" s="26"/>
      <c r="RX224" s="26"/>
      <c r="RY224" s="26"/>
      <c r="RZ224" s="26"/>
      <c r="SA224" s="26"/>
      <c r="SB224" s="26"/>
      <c r="SC224" s="26"/>
      <c r="SD224" s="26"/>
      <c r="SE224" s="26"/>
      <c r="SF224" s="26"/>
      <c r="SG224" s="26"/>
      <c r="SH224" s="26"/>
      <c r="SI224" s="26"/>
      <c r="SJ224" s="26"/>
      <c r="SK224" s="26"/>
      <c r="SL224" s="26"/>
      <c r="SM224" s="26"/>
      <c r="SN224" s="26"/>
      <c r="SO224" s="26"/>
      <c r="SP224" s="26"/>
      <c r="SQ224" s="26"/>
      <c r="SR224" s="26"/>
      <c r="SS224" s="26"/>
      <c r="ST224" s="26"/>
      <c r="SU224" s="26"/>
      <c r="SV224" s="26"/>
      <c r="SW224" s="26"/>
      <c r="SX224" s="26"/>
      <c r="SY224" s="26"/>
      <c r="SZ224" s="26"/>
      <c r="TA224" s="26"/>
      <c r="TB224" s="26"/>
      <c r="TC224" s="26"/>
      <c r="TD224" s="26"/>
      <c r="TE224" s="26"/>
      <c r="TF224" s="26"/>
      <c r="TG224" s="26"/>
      <c r="TH224" s="26"/>
      <c r="TI224" s="26"/>
    </row>
    <row r="225" spans="1:529" s="23" customFormat="1" ht="20.25" customHeight="1" x14ac:dyDescent="0.25">
      <c r="A225" s="43" t="s">
        <v>219</v>
      </c>
      <c r="B225" s="44" t="str">
        <f>'дод 9'!A194</f>
        <v>8340</v>
      </c>
      <c r="C225" s="44" t="str">
        <f>'дод 9'!B194</f>
        <v>0540</v>
      </c>
      <c r="D225" s="24" t="str">
        <f>'дод 9'!C194</f>
        <v>Природоохоронні заходи за рахунок цільових фондів</v>
      </c>
      <c r="E225" s="66">
        <f t="shared" si="98"/>
        <v>0</v>
      </c>
      <c r="F225" s="66"/>
      <c r="G225" s="66"/>
      <c r="H225" s="66"/>
      <c r="I225" s="66"/>
      <c r="J225" s="66">
        <f t="shared" si="100"/>
        <v>2742000</v>
      </c>
      <c r="K225" s="66"/>
      <c r="L225" s="66">
        <v>1442000</v>
      </c>
      <c r="M225" s="66"/>
      <c r="N225" s="66"/>
      <c r="O225" s="66">
        <v>1300000</v>
      </c>
      <c r="P225" s="66">
        <f t="shared" si="99"/>
        <v>2742000</v>
      </c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  <c r="IW225" s="26"/>
      <c r="IX225" s="26"/>
      <c r="IY225" s="26"/>
      <c r="IZ225" s="26"/>
      <c r="JA225" s="26"/>
      <c r="JB225" s="26"/>
      <c r="JC225" s="26"/>
      <c r="JD225" s="26"/>
      <c r="JE225" s="26"/>
      <c r="JF225" s="26"/>
      <c r="JG225" s="26"/>
      <c r="JH225" s="26"/>
      <c r="JI225" s="26"/>
      <c r="JJ225" s="26"/>
      <c r="JK225" s="26"/>
      <c r="JL225" s="26"/>
      <c r="JM225" s="26"/>
      <c r="JN225" s="26"/>
      <c r="JO225" s="26"/>
      <c r="JP225" s="26"/>
      <c r="JQ225" s="26"/>
      <c r="JR225" s="26"/>
      <c r="JS225" s="26"/>
      <c r="JT225" s="26"/>
      <c r="JU225" s="26"/>
      <c r="JV225" s="26"/>
      <c r="JW225" s="26"/>
      <c r="JX225" s="26"/>
      <c r="JY225" s="26"/>
      <c r="JZ225" s="26"/>
      <c r="KA225" s="26"/>
      <c r="KB225" s="26"/>
      <c r="KC225" s="26"/>
      <c r="KD225" s="26"/>
      <c r="KE225" s="26"/>
      <c r="KF225" s="26"/>
      <c r="KG225" s="26"/>
      <c r="KH225" s="26"/>
      <c r="KI225" s="26"/>
      <c r="KJ225" s="26"/>
      <c r="KK225" s="26"/>
      <c r="KL225" s="26"/>
      <c r="KM225" s="26"/>
      <c r="KN225" s="26"/>
      <c r="KO225" s="26"/>
      <c r="KP225" s="26"/>
      <c r="KQ225" s="26"/>
      <c r="KR225" s="26"/>
      <c r="KS225" s="26"/>
      <c r="KT225" s="26"/>
      <c r="KU225" s="26"/>
      <c r="KV225" s="26"/>
      <c r="KW225" s="26"/>
      <c r="KX225" s="26"/>
      <c r="KY225" s="26"/>
      <c r="KZ225" s="26"/>
      <c r="LA225" s="26"/>
      <c r="LB225" s="26"/>
      <c r="LC225" s="26"/>
      <c r="LD225" s="26"/>
      <c r="LE225" s="26"/>
      <c r="LF225" s="26"/>
      <c r="LG225" s="26"/>
      <c r="LH225" s="26"/>
      <c r="LI225" s="26"/>
      <c r="LJ225" s="26"/>
      <c r="LK225" s="26"/>
      <c r="LL225" s="26"/>
      <c r="LM225" s="26"/>
      <c r="LN225" s="26"/>
      <c r="LO225" s="26"/>
      <c r="LP225" s="26"/>
      <c r="LQ225" s="26"/>
      <c r="LR225" s="26"/>
      <c r="LS225" s="26"/>
      <c r="LT225" s="26"/>
      <c r="LU225" s="26"/>
      <c r="LV225" s="26"/>
      <c r="LW225" s="26"/>
      <c r="LX225" s="26"/>
      <c r="LY225" s="26"/>
      <c r="LZ225" s="26"/>
      <c r="MA225" s="26"/>
      <c r="MB225" s="26"/>
      <c r="MC225" s="26"/>
      <c r="MD225" s="26"/>
      <c r="ME225" s="26"/>
      <c r="MF225" s="26"/>
      <c r="MG225" s="26"/>
      <c r="MH225" s="26"/>
      <c r="MI225" s="26"/>
      <c r="MJ225" s="26"/>
      <c r="MK225" s="26"/>
      <c r="ML225" s="26"/>
      <c r="MM225" s="26"/>
      <c r="MN225" s="26"/>
      <c r="MO225" s="26"/>
      <c r="MP225" s="26"/>
      <c r="MQ225" s="26"/>
      <c r="MR225" s="26"/>
      <c r="MS225" s="26"/>
      <c r="MT225" s="26"/>
      <c r="MU225" s="26"/>
      <c r="MV225" s="26"/>
      <c r="MW225" s="26"/>
      <c r="MX225" s="26"/>
      <c r="MY225" s="26"/>
      <c r="MZ225" s="26"/>
      <c r="NA225" s="26"/>
      <c r="NB225" s="26"/>
      <c r="NC225" s="26"/>
      <c r="ND225" s="26"/>
      <c r="NE225" s="26"/>
      <c r="NF225" s="26"/>
      <c r="NG225" s="26"/>
      <c r="NH225" s="26"/>
      <c r="NI225" s="26"/>
      <c r="NJ225" s="26"/>
      <c r="NK225" s="26"/>
      <c r="NL225" s="26"/>
      <c r="NM225" s="26"/>
      <c r="NN225" s="26"/>
      <c r="NO225" s="26"/>
      <c r="NP225" s="26"/>
      <c r="NQ225" s="26"/>
      <c r="NR225" s="26"/>
      <c r="NS225" s="26"/>
      <c r="NT225" s="26"/>
      <c r="NU225" s="26"/>
      <c r="NV225" s="26"/>
      <c r="NW225" s="26"/>
      <c r="NX225" s="26"/>
      <c r="NY225" s="26"/>
      <c r="NZ225" s="26"/>
      <c r="OA225" s="26"/>
      <c r="OB225" s="26"/>
      <c r="OC225" s="26"/>
      <c r="OD225" s="26"/>
      <c r="OE225" s="26"/>
      <c r="OF225" s="26"/>
      <c r="OG225" s="26"/>
      <c r="OH225" s="26"/>
      <c r="OI225" s="26"/>
      <c r="OJ225" s="26"/>
      <c r="OK225" s="26"/>
      <c r="OL225" s="26"/>
      <c r="OM225" s="26"/>
      <c r="ON225" s="26"/>
      <c r="OO225" s="26"/>
      <c r="OP225" s="26"/>
      <c r="OQ225" s="26"/>
      <c r="OR225" s="26"/>
      <c r="OS225" s="26"/>
      <c r="OT225" s="26"/>
      <c r="OU225" s="26"/>
      <c r="OV225" s="26"/>
      <c r="OW225" s="26"/>
      <c r="OX225" s="26"/>
      <c r="OY225" s="26"/>
      <c r="OZ225" s="26"/>
      <c r="PA225" s="26"/>
      <c r="PB225" s="26"/>
      <c r="PC225" s="26"/>
      <c r="PD225" s="26"/>
      <c r="PE225" s="26"/>
      <c r="PF225" s="26"/>
      <c r="PG225" s="26"/>
      <c r="PH225" s="26"/>
      <c r="PI225" s="26"/>
      <c r="PJ225" s="26"/>
      <c r="PK225" s="26"/>
      <c r="PL225" s="26"/>
      <c r="PM225" s="26"/>
      <c r="PN225" s="26"/>
      <c r="PO225" s="26"/>
      <c r="PP225" s="26"/>
      <c r="PQ225" s="26"/>
      <c r="PR225" s="26"/>
      <c r="PS225" s="26"/>
      <c r="PT225" s="26"/>
      <c r="PU225" s="26"/>
      <c r="PV225" s="26"/>
      <c r="PW225" s="26"/>
      <c r="PX225" s="26"/>
      <c r="PY225" s="26"/>
      <c r="PZ225" s="26"/>
      <c r="QA225" s="26"/>
      <c r="QB225" s="26"/>
      <c r="QC225" s="26"/>
      <c r="QD225" s="26"/>
      <c r="QE225" s="26"/>
      <c r="QF225" s="26"/>
      <c r="QG225" s="26"/>
      <c r="QH225" s="26"/>
      <c r="QI225" s="26"/>
      <c r="QJ225" s="26"/>
      <c r="QK225" s="26"/>
      <c r="QL225" s="26"/>
      <c r="QM225" s="26"/>
      <c r="QN225" s="26"/>
      <c r="QO225" s="26"/>
      <c r="QP225" s="26"/>
      <c r="QQ225" s="26"/>
      <c r="QR225" s="26"/>
      <c r="QS225" s="26"/>
      <c r="QT225" s="26"/>
      <c r="QU225" s="26"/>
      <c r="QV225" s="26"/>
      <c r="QW225" s="26"/>
      <c r="QX225" s="26"/>
      <c r="QY225" s="26"/>
      <c r="QZ225" s="26"/>
      <c r="RA225" s="26"/>
      <c r="RB225" s="26"/>
      <c r="RC225" s="26"/>
      <c r="RD225" s="26"/>
      <c r="RE225" s="26"/>
      <c r="RF225" s="26"/>
      <c r="RG225" s="26"/>
      <c r="RH225" s="26"/>
      <c r="RI225" s="26"/>
      <c r="RJ225" s="26"/>
      <c r="RK225" s="26"/>
      <c r="RL225" s="26"/>
      <c r="RM225" s="26"/>
      <c r="RN225" s="26"/>
      <c r="RO225" s="26"/>
      <c r="RP225" s="26"/>
      <c r="RQ225" s="26"/>
      <c r="RR225" s="26"/>
      <c r="RS225" s="26"/>
      <c r="RT225" s="26"/>
      <c r="RU225" s="26"/>
      <c r="RV225" s="26"/>
      <c r="RW225" s="26"/>
      <c r="RX225" s="26"/>
      <c r="RY225" s="26"/>
      <c r="RZ225" s="26"/>
      <c r="SA225" s="26"/>
      <c r="SB225" s="26"/>
      <c r="SC225" s="26"/>
      <c r="SD225" s="26"/>
      <c r="SE225" s="26"/>
      <c r="SF225" s="26"/>
      <c r="SG225" s="26"/>
      <c r="SH225" s="26"/>
      <c r="SI225" s="26"/>
      <c r="SJ225" s="26"/>
      <c r="SK225" s="26"/>
      <c r="SL225" s="26"/>
      <c r="SM225" s="26"/>
      <c r="SN225" s="26"/>
      <c r="SO225" s="26"/>
      <c r="SP225" s="26"/>
      <c r="SQ225" s="26"/>
      <c r="SR225" s="26"/>
      <c r="SS225" s="26"/>
      <c r="ST225" s="26"/>
      <c r="SU225" s="26"/>
      <c r="SV225" s="26"/>
      <c r="SW225" s="26"/>
      <c r="SX225" s="26"/>
      <c r="SY225" s="26"/>
      <c r="SZ225" s="26"/>
      <c r="TA225" s="26"/>
      <c r="TB225" s="26"/>
      <c r="TC225" s="26"/>
      <c r="TD225" s="26"/>
      <c r="TE225" s="26"/>
      <c r="TF225" s="26"/>
      <c r="TG225" s="26"/>
      <c r="TH225" s="26"/>
      <c r="TI225" s="26"/>
    </row>
    <row r="226" spans="1:529" s="23" customFormat="1" ht="20.25" customHeight="1" x14ac:dyDescent="0.25">
      <c r="A226" s="43" t="s">
        <v>220</v>
      </c>
      <c r="B226" s="44" t="str">
        <f>'дод 9'!A207</f>
        <v>9770</v>
      </c>
      <c r="C226" s="44" t="str">
        <f>'дод 9'!B207</f>
        <v>0180</v>
      </c>
      <c r="D226" s="24" t="str">
        <f>'дод 9'!C207</f>
        <v>Інші субвенції з місцевого бюджету</v>
      </c>
      <c r="E226" s="66">
        <f t="shared" si="98"/>
        <v>0</v>
      </c>
      <c r="F226" s="66"/>
      <c r="G226" s="66"/>
      <c r="H226" s="66"/>
      <c r="I226" s="66"/>
      <c r="J226" s="66">
        <f t="shared" si="100"/>
        <v>7000000</v>
      </c>
      <c r="K226" s="66">
        <v>7000000</v>
      </c>
      <c r="L226" s="66"/>
      <c r="M226" s="66"/>
      <c r="N226" s="66"/>
      <c r="O226" s="66">
        <v>7000000</v>
      </c>
      <c r="P226" s="66">
        <f t="shared" si="99"/>
        <v>7000000</v>
      </c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  <c r="IW226" s="26"/>
      <c r="IX226" s="26"/>
      <c r="IY226" s="26"/>
      <c r="IZ226" s="26"/>
      <c r="JA226" s="26"/>
      <c r="JB226" s="26"/>
      <c r="JC226" s="26"/>
      <c r="JD226" s="26"/>
      <c r="JE226" s="26"/>
      <c r="JF226" s="26"/>
      <c r="JG226" s="26"/>
      <c r="JH226" s="26"/>
      <c r="JI226" s="26"/>
      <c r="JJ226" s="26"/>
      <c r="JK226" s="26"/>
      <c r="JL226" s="26"/>
      <c r="JM226" s="26"/>
      <c r="JN226" s="26"/>
      <c r="JO226" s="26"/>
      <c r="JP226" s="26"/>
      <c r="JQ226" s="26"/>
      <c r="JR226" s="26"/>
      <c r="JS226" s="26"/>
      <c r="JT226" s="26"/>
      <c r="JU226" s="26"/>
      <c r="JV226" s="26"/>
      <c r="JW226" s="26"/>
      <c r="JX226" s="26"/>
      <c r="JY226" s="26"/>
      <c r="JZ226" s="26"/>
      <c r="KA226" s="26"/>
      <c r="KB226" s="26"/>
      <c r="KC226" s="26"/>
      <c r="KD226" s="26"/>
      <c r="KE226" s="26"/>
      <c r="KF226" s="26"/>
      <c r="KG226" s="26"/>
      <c r="KH226" s="26"/>
      <c r="KI226" s="26"/>
      <c r="KJ226" s="26"/>
      <c r="KK226" s="26"/>
      <c r="KL226" s="26"/>
      <c r="KM226" s="26"/>
      <c r="KN226" s="26"/>
      <c r="KO226" s="26"/>
      <c r="KP226" s="26"/>
      <c r="KQ226" s="26"/>
      <c r="KR226" s="26"/>
      <c r="KS226" s="26"/>
      <c r="KT226" s="26"/>
      <c r="KU226" s="26"/>
      <c r="KV226" s="26"/>
      <c r="KW226" s="26"/>
      <c r="KX226" s="26"/>
      <c r="KY226" s="26"/>
      <c r="KZ226" s="26"/>
      <c r="LA226" s="26"/>
      <c r="LB226" s="26"/>
      <c r="LC226" s="26"/>
      <c r="LD226" s="26"/>
      <c r="LE226" s="26"/>
      <c r="LF226" s="26"/>
      <c r="LG226" s="26"/>
      <c r="LH226" s="26"/>
      <c r="LI226" s="26"/>
      <c r="LJ226" s="26"/>
      <c r="LK226" s="26"/>
      <c r="LL226" s="26"/>
      <c r="LM226" s="26"/>
      <c r="LN226" s="26"/>
      <c r="LO226" s="26"/>
      <c r="LP226" s="26"/>
      <c r="LQ226" s="26"/>
      <c r="LR226" s="26"/>
      <c r="LS226" s="26"/>
      <c r="LT226" s="26"/>
      <c r="LU226" s="26"/>
      <c r="LV226" s="26"/>
      <c r="LW226" s="26"/>
      <c r="LX226" s="26"/>
      <c r="LY226" s="26"/>
      <c r="LZ226" s="26"/>
      <c r="MA226" s="26"/>
      <c r="MB226" s="26"/>
      <c r="MC226" s="26"/>
      <c r="MD226" s="26"/>
      <c r="ME226" s="26"/>
      <c r="MF226" s="26"/>
      <c r="MG226" s="26"/>
      <c r="MH226" s="26"/>
      <c r="MI226" s="26"/>
      <c r="MJ226" s="26"/>
      <c r="MK226" s="26"/>
      <c r="ML226" s="26"/>
      <c r="MM226" s="26"/>
      <c r="MN226" s="26"/>
      <c r="MO226" s="26"/>
      <c r="MP226" s="26"/>
      <c r="MQ226" s="26"/>
      <c r="MR226" s="26"/>
      <c r="MS226" s="26"/>
      <c r="MT226" s="26"/>
      <c r="MU226" s="26"/>
      <c r="MV226" s="26"/>
      <c r="MW226" s="26"/>
      <c r="MX226" s="26"/>
      <c r="MY226" s="26"/>
      <c r="MZ226" s="26"/>
      <c r="NA226" s="26"/>
      <c r="NB226" s="26"/>
      <c r="NC226" s="26"/>
      <c r="ND226" s="26"/>
      <c r="NE226" s="26"/>
      <c r="NF226" s="26"/>
      <c r="NG226" s="26"/>
      <c r="NH226" s="26"/>
      <c r="NI226" s="26"/>
      <c r="NJ226" s="26"/>
      <c r="NK226" s="26"/>
      <c r="NL226" s="26"/>
      <c r="NM226" s="26"/>
      <c r="NN226" s="26"/>
      <c r="NO226" s="26"/>
      <c r="NP226" s="26"/>
      <c r="NQ226" s="26"/>
      <c r="NR226" s="26"/>
      <c r="NS226" s="26"/>
      <c r="NT226" s="26"/>
      <c r="NU226" s="26"/>
      <c r="NV226" s="26"/>
      <c r="NW226" s="26"/>
      <c r="NX226" s="26"/>
      <c r="NY226" s="26"/>
      <c r="NZ226" s="26"/>
      <c r="OA226" s="26"/>
      <c r="OB226" s="26"/>
      <c r="OC226" s="26"/>
      <c r="OD226" s="26"/>
      <c r="OE226" s="26"/>
      <c r="OF226" s="26"/>
      <c r="OG226" s="26"/>
      <c r="OH226" s="26"/>
      <c r="OI226" s="26"/>
      <c r="OJ226" s="26"/>
      <c r="OK226" s="26"/>
      <c r="OL226" s="26"/>
      <c r="OM226" s="26"/>
      <c r="ON226" s="26"/>
      <c r="OO226" s="26"/>
      <c r="OP226" s="26"/>
      <c r="OQ226" s="26"/>
      <c r="OR226" s="26"/>
      <c r="OS226" s="26"/>
      <c r="OT226" s="26"/>
      <c r="OU226" s="26"/>
      <c r="OV226" s="26"/>
      <c r="OW226" s="26"/>
      <c r="OX226" s="26"/>
      <c r="OY226" s="26"/>
      <c r="OZ226" s="26"/>
      <c r="PA226" s="26"/>
      <c r="PB226" s="26"/>
      <c r="PC226" s="26"/>
      <c r="PD226" s="26"/>
      <c r="PE226" s="26"/>
      <c r="PF226" s="26"/>
      <c r="PG226" s="26"/>
      <c r="PH226" s="26"/>
      <c r="PI226" s="26"/>
      <c r="PJ226" s="26"/>
      <c r="PK226" s="26"/>
      <c r="PL226" s="26"/>
      <c r="PM226" s="26"/>
      <c r="PN226" s="26"/>
      <c r="PO226" s="26"/>
      <c r="PP226" s="26"/>
      <c r="PQ226" s="26"/>
      <c r="PR226" s="26"/>
      <c r="PS226" s="26"/>
      <c r="PT226" s="26"/>
      <c r="PU226" s="26"/>
      <c r="PV226" s="26"/>
      <c r="PW226" s="26"/>
      <c r="PX226" s="26"/>
      <c r="PY226" s="26"/>
      <c r="PZ226" s="26"/>
      <c r="QA226" s="26"/>
      <c r="QB226" s="26"/>
      <c r="QC226" s="26"/>
      <c r="QD226" s="26"/>
      <c r="QE226" s="26"/>
      <c r="QF226" s="26"/>
      <c r="QG226" s="26"/>
      <c r="QH226" s="26"/>
      <c r="QI226" s="26"/>
      <c r="QJ226" s="26"/>
      <c r="QK226" s="26"/>
      <c r="QL226" s="26"/>
      <c r="QM226" s="26"/>
      <c r="QN226" s="26"/>
      <c r="QO226" s="26"/>
      <c r="QP226" s="26"/>
      <c r="QQ226" s="26"/>
      <c r="QR226" s="26"/>
      <c r="QS226" s="26"/>
      <c r="QT226" s="26"/>
      <c r="QU226" s="26"/>
      <c r="QV226" s="26"/>
      <c r="QW226" s="26"/>
      <c r="QX226" s="26"/>
      <c r="QY226" s="26"/>
      <c r="QZ226" s="26"/>
      <c r="RA226" s="26"/>
      <c r="RB226" s="26"/>
      <c r="RC226" s="26"/>
      <c r="RD226" s="26"/>
      <c r="RE226" s="26"/>
      <c r="RF226" s="26"/>
      <c r="RG226" s="26"/>
      <c r="RH226" s="26"/>
      <c r="RI226" s="26"/>
      <c r="RJ226" s="26"/>
      <c r="RK226" s="26"/>
      <c r="RL226" s="26"/>
      <c r="RM226" s="26"/>
      <c r="RN226" s="26"/>
      <c r="RO226" s="26"/>
      <c r="RP226" s="26"/>
      <c r="RQ226" s="26"/>
      <c r="RR226" s="26"/>
      <c r="RS226" s="26"/>
      <c r="RT226" s="26"/>
      <c r="RU226" s="26"/>
      <c r="RV226" s="26"/>
      <c r="RW226" s="26"/>
      <c r="RX226" s="26"/>
      <c r="RY226" s="26"/>
      <c r="RZ226" s="26"/>
      <c r="SA226" s="26"/>
      <c r="SB226" s="26"/>
      <c r="SC226" s="26"/>
      <c r="SD226" s="26"/>
      <c r="SE226" s="26"/>
      <c r="SF226" s="26"/>
      <c r="SG226" s="26"/>
      <c r="SH226" s="26"/>
      <c r="SI226" s="26"/>
      <c r="SJ226" s="26"/>
      <c r="SK226" s="26"/>
      <c r="SL226" s="26"/>
      <c r="SM226" s="26"/>
      <c r="SN226" s="26"/>
      <c r="SO226" s="26"/>
      <c r="SP226" s="26"/>
      <c r="SQ226" s="26"/>
      <c r="SR226" s="26"/>
      <c r="SS226" s="26"/>
      <c r="ST226" s="26"/>
      <c r="SU226" s="26"/>
      <c r="SV226" s="26"/>
      <c r="SW226" s="26"/>
      <c r="SX226" s="26"/>
      <c r="SY226" s="26"/>
      <c r="SZ226" s="26"/>
      <c r="TA226" s="26"/>
      <c r="TB226" s="26"/>
      <c r="TC226" s="26"/>
      <c r="TD226" s="26"/>
      <c r="TE226" s="26"/>
      <c r="TF226" s="26"/>
      <c r="TG226" s="26"/>
      <c r="TH226" s="26"/>
      <c r="TI226" s="26"/>
    </row>
    <row r="227" spans="1:529" s="31" customFormat="1" ht="33.75" customHeight="1" x14ac:dyDescent="0.2">
      <c r="A227" s="147" t="s">
        <v>30</v>
      </c>
      <c r="B227" s="71"/>
      <c r="C227" s="71"/>
      <c r="D227" s="30" t="s">
        <v>37</v>
      </c>
      <c r="E227" s="63">
        <f>E228</f>
        <v>6378200</v>
      </c>
      <c r="F227" s="63">
        <f t="shared" ref="F227:J228" si="113">F228</f>
        <v>6378200</v>
      </c>
      <c r="G227" s="63">
        <f t="shared" si="113"/>
        <v>5019800</v>
      </c>
      <c r="H227" s="63">
        <f t="shared" si="113"/>
        <v>75700</v>
      </c>
      <c r="I227" s="63">
        <f t="shared" si="113"/>
        <v>0</v>
      </c>
      <c r="J227" s="63">
        <f t="shared" si="113"/>
        <v>8000</v>
      </c>
      <c r="K227" s="63">
        <f t="shared" ref="K227:K228" si="114">K228</f>
        <v>8000</v>
      </c>
      <c r="L227" s="63">
        <f t="shared" ref="L227:L228" si="115">L228</f>
        <v>0</v>
      </c>
      <c r="M227" s="63">
        <f t="shared" ref="M227:M228" si="116">M228</f>
        <v>0</v>
      </c>
      <c r="N227" s="63">
        <f t="shared" ref="N227:N228" si="117">N228</f>
        <v>0</v>
      </c>
      <c r="O227" s="63">
        <f t="shared" ref="O227:P228" si="118">O228</f>
        <v>8000</v>
      </c>
      <c r="P227" s="63">
        <f t="shared" si="118"/>
        <v>6386200</v>
      </c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8"/>
      <c r="FE227" s="38"/>
      <c r="FF227" s="38"/>
      <c r="FG227" s="38"/>
      <c r="FH227" s="38"/>
      <c r="FI227" s="38"/>
      <c r="FJ227" s="38"/>
      <c r="FK227" s="38"/>
      <c r="FL227" s="38"/>
      <c r="FM227" s="38"/>
      <c r="FN227" s="38"/>
      <c r="FO227" s="38"/>
      <c r="FP227" s="38"/>
      <c r="FQ227" s="38"/>
      <c r="FR227" s="38"/>
      <c r="FS227" s="38"/>
      <c r="FT227" s="38"/>
      <c r="FU227" s="38"/>
      <c r="FV227" s="38"/>
      <c r="FW227" s="38"/>
      <c r="FX227" s="38"/>
      <c r="FY227" s="38"/>
      <c r="FZ227" s="38"/>
      <c r="GA227" s="38"/>
      <c r="GB227" s="38"/>
      <c r="GC227" s="38"/>
      <c r="GD227" s="38"/>
      <c r="GE227" s="38"/>
      <c r="GF227" s="38"/>
      <c r="GG227" s="38"/>
      <c r="GH227" s="38"/>
      <c r="GI227" s="38"/>
      <c r="GJ227" s="38"/>
      <c r="GK227" s="38"/>
      <c r="GL227" s="38"/>
      <c r="GM227" s="38"/>
      <c r="GN227" s="38"/>
      <c r="GO227" s="38"/>
      <c r="GP227" s="38"/>
      <c r="GQ227" s="38"/>
      <c r="GR227" s="38"/>
      <c r="GS227" s="38"/>
      <c r="GT227" s="38"/>
      <c r="GU227" s="38"/>
      <c r="GV227" s="38"/>
      <c r="GW227" s="38"/>
      <c r="GX227" s="38"/>
      <c r="GY227" s="38"/>
      <c r="GZ227" s="38"/>
      <c r="HA227" s="38"/>
      <c r="HB227" s="38"/>
      <c r="HC227" s="38"/>
      <c r="HD227" s="38"/>
      <c r="HE227" s="38"/>
      <c r="HF227" s="38"/>
      <c r="HG227" s="38"/>
      <c r="HH227" s="38"/>
      <c r="HI227" s="38"/>
      <c r="HJ227" s="38"/>
      <c r="HK227" s="38"/>
      <c r="HL227" s="38"/>
      <c r="HM227" s="38"/>
      <c r="HN227" s="38"/>
      <c r="HO227" s="38"/>
      <c r="HP227" s="38"/>
      <c r="HQ227" s="38"/>
      <c r="HR227" s="38"/>
      <c r="HS227" s="38"/>
      <c r="HT227" s="38"/>
      <c r="HU227" s="38"/>
      <c r="HV227" s="38"/>
      <c r="HW227" s="38"/>
      <c r="HX227" s="38"/>
      <c r="HY227" s="38"/>
      <c r="HZ227" s="38"/>
      <c r="IA227" s="38"/>
      <c r="IB227" s="38"/>
      <c r="IC227" s="38"/>
      <c r="ID227" s="38"/>
      <c r="IE227" s="38"/>
      <c r="IF227" s="38"/>
      <c r="IG227" s="38"/>
      <c r="IH227" s="38"/>
      <c r="II227" s="38"/>
      <c r="IJ227" s="38"/>
      <c r="IK227" s="38"/>
      <c r="IL227" s="38"/>
      <c r="IM227" s="38"/>
      <c r="IN227" s="38"/>
      <c r="IO227" s="38"/>
      <c r="IP227" s="38"/>
      <c r="IQ227" s="38"/>
      <c r="IR227" s="38"/>
      <c r="IS227" s="38"/>
      <c r="IT227" s="38"/>
      <c r="IU227" s="38"/>
      <c r="IV227" s="38"/>
      <c r="IW227" s="38"/>
      <c r="IX227" s="38"/>
      <c r="IY227" s="38"/>
      <c r="IZ227" s="38"/>
      <c r="JA227" s="38"/>
      <c r="JB227" s="38"/>
      <c r="JC227" s="38"/>
      <c r="JD227" s="38"/>
      <c r="JE227" s="38"/>
      <c r="JF227" s="38"/>
      <c r="JG227" s="38"/>
      <c r="JH227" s="38"/>
      <c r="JI227" s="38"/>
      <c r="JJ227" s="38"/>
      <c r="JK227" s="38"/>
      <c r="JL227" s="38"/>
      <c r="JM227" s="38"/>
      <c r="JN227" s="38"/>
      <c r="JO227" s="38"/>
      <c r="JP227" s="38"/>
      <c r="JQ227" s="38"/>
      <c r="JR227" s="38"/>
      <c r="JS227" s="38"/>
      <c r="JT227" s="38"/>
      <c r="JU227" s="38"/>
      <c r="JV227" s="38"/>
      <c r="JW227" s="38"/>
      <c r="JX227" s="38"/>
      <c r="JY227" s="38"/>
      <c r="JZ227" s="38"/>
      <c r="KA227" s="38"/>
      <c r="KB227" s="38"/>
      <c r="KC227" s="38"/>
      <c r="KD227" s="38"/>
      <c r="KE227" s="38"/>
      <c r="KF227" s="38"/>
      <c r="KG227" s="38"/>
      <c r="KH227" s="38"/>
      <c r="KI227" s="38"/>
      <c r="KJ227" s="38"/>
      <c r="KK227" s="38"/>
      <c r="KL227" s="38"/>
      <c r="KM227" s="38"/>
      <c r="KN227" s="38"/>
      <c r="KO227" s="38"/>
      <c r="KP227" s="38"/>
      <c r="KQ227" s="38"/>
      <c r="KR227" s="38"/>
      <c r="KS227" s="38"/>
      <c r="KT227" s="38"/>
      <c r="KU227" s="38"/>
      <c r="KV227" s="38"/>
      <c r="KW227" s="38"/>
      <c r="KX227" s="38"/>
      <c r="KY227" s="38"/>
      <c r="KZ227" s="38"/>
      <c r="LA227" s="38"/>
      <c r="LB227" s="38"/>
      <c r="LC227" s="38"/>
      <c r="LD227" s="38"/>
      <c r="LE227" s="38"/>
      <c r="LF227" s="38"/>
      <c r="LG227" s="38"/>
      <c r="LH227" s="38"/>
      <c r="LI227" s="38"/>
      <c r="LJ227" s="38"/>
      <c r="LK227" s="38"/>
      <c r="LL227" s="38"/>
      <c r="LM227" s="38"/>
      <c r="LN227" s="38"/>
      <c r="LO227" s="38"/>
      <c r="LP227" s="38"/>
      <c r="LQ227" s="38"/>
      <c r="LR227" s="38"/>
      <c r="LS227" s="38"/>
      <c r="LT227" s="38"/>
      <c r="LU227" s="38"/>
      <c r="LV227" s="38"/>
      <c r="LW227" s="38"/>
      <c r="LX227" s="38"/>
      <c r="LY227" s="38"/>
      <c r="LZ227" s="38"/>
      <c r="MA227" s="38"/>
      <c r="MB227" s="38"/>
      <c r="MC227" s="38"/>
      <c r="MD227" s="38"/>
      <c r="ME227" s="38"/>
      <c r="MF227" s="38"/>
      <c r="MG227" s="38"/>
      <c r="MH227" s="38"/>
      <c r="MI227" s="38"/>
      <c r="MJ227" s="38"/>
      <c r="MK227" s="38"/>
      <c r="ML227" s="38"/>
      <c r="MM227" s="38"/>
      <c r="MN227" s="38"/>
      <c r="MO227" s="38"/>
      <c r="MP227" s="38"/>
      <c r="MQ227" s="38"/>
      <c r="MR227" s="38"/>
      <c r="MS227" s="38"/>
      <c r="MT227" s="38"/>
      <c r="MU227" s="38"/>
      <c r="MV227" s="38"/>
      <c r="MW227" s="38"/>
      <c r="MX227" s="38"/>
      <c r="MY227" s="38"/>
      <c r="MZ227" s="38"/>
      <c r="NA227" s="38"/>
      <c r="NB227" s="38"/>
      <c r="NC227" s="38"/>
      <c r="ND227" s="38"/>
      <c r="NE227" s="38"/>
      <c r="NF227" s="38"/>
      <c r="NG227" s="38"/>
      <c r="NH227" s="38"/>
      <c r="NI227" s="38"/>
      <c r="NJ227" s="38"/>
      <c r="NK227" s="38"/>
      <c r="NL227" s="38"/>
      <c r="NM227" s="38"/>
      <c r="NN227" s="38"/>
      <c r="NO227" s="38"/>
      <c r="NP227" s="38"/>
      <c r="NQ227" s="38"/>
      <c r="NR227" s="38"/>
      <c r="NS227" s="38"/>
      <c r="NT227" s="38"/>
      <c r="NU227" s="38"/>
      <c r="NV227" s="38"/>
      <c r="NW227" s="38"/>
      <c r="NX227" s="38"/>
      <c r="NY227" s="38"/>
      <c r="NZ227" s="38"/>
      <c r="OA227" s="38"/>
      <c r="OB227" s="38"/>
      <c r="OC227" s="38"/>
      <c r="OD227" s="38"/>
      <c r="OE227" s="38"/>
      <c r="OF227" s="38"/>
      <c r="OG227" s="38"/>
      <c r="OH227" s="38"/>
      <c r="OI227" s="38"/>
      <c r="OJ227" s="38"/>
      <c r="OK227" s="38"/>
      <c r="OL227" s="38"/>
      <c r="OM227" s="38"/>
      <c r="ON227" s="38"/>
      <c r="OO227" s="38"/>
      <c r="OP227" s="38"/>
      <c r="OQ227" s="38"/>
      <c r="OR227" s="38"/>
      <c r="OS227" s="38"/>
      <c r="OT227" s="38"/>
      <c r="OU227" s="38"/>
      <c r="OV227" s="38"/>
      <c r="OW227" s="38"/>
      <c r="OX227" s="38"/>
      <c r="OY227" s="38"/>
      <c r="OZ227" s="38"/>
      <c r="PA227" s="38"/>
      <c r="PB227" s="38"/>
      <c r="PC227" s="38"/>
      <c r="PD227" s="38"/>
      <c r="PE227" s="38"/>
      <c r="PF227" s="38"/>
      <c r="PG227" s="38"/>
      <c r="PH227" s="38"/>
      <c r="PI227" s="38"/>
      <c r="PJ227" s="38"/>
      <c r="PK227" s="38"/>
      <c r="PL227" s="38"/>
      <c r="PM227" s="38"/>
      <c r="PN227" s="38"/>
      <c r="PO227" s="38"/>
      <c r="PP227" s="38"/>
      <c r="PQ227" s="38"/>
      <c r="PR227" s="38"/>
      <c r="PS227" s="38"/>
      <c r="PT227" s="38"/>
      <c r="PU227" s="38"/>
      <c r="PV227" s="38"/>
      <c r="PW227" s="38"/>
      <c r="PX227" s="38"/>
      <c r="PY227" s="38"/>
      <c r="PZ227" s="38"/>
      <c r="QA227" s="38"/>
      <c r="QB227" s="38"/>
      <c r="QC227" s="38"/>
      <c r="QD227" s="38"/>
      <c r="QE227" s="38"/>
      <c r="QF227" s="38"/>
      <c r="QG227" s="38"/>
      <c r="QH227" s="38"/>
      <c r="QI227" s="38"/>
      <c r="QJ227" s="38"/>
      <c r="QK227" s="38"/>
      <c r="QL227" s="38"/>
      <c r="QM227" s="38"/>
      <c r="QN227" s="38"/>
      <c r="QO227" s="38"/>
      <c r="QP227" s="38"/>
      <c r="QQ227" s="38"/>
      <c r="QR227" s="38"/>
      <c r="QS227" s="38"/>
      <c r="QT227" s="38"/>
      <c r="QU227" s="38"/>
      <c r="QV227" s="38"/>
      <c r="QW227" s="38"/>
      <c r="QX227" s="38"/>
      <c r="QY227" s="38"/>
      <c r="QZ227" s="38"/>
      <c r="RA227" s="38"/>
      <c r="RB227" s="38"/>
      <c r="RC227" s="38"/>
      <c r="RD227" s="38"/>
      <c r="RE227" s="38"/>
      <c r="RF227" s="38"/>
      <c r="RG227" s="38"/>
      <c r="RH227" s="38"/>
      <c r="RI227" s="38"/>
      <c r="RJ227" s="38"/>
      <c r="RK227" s="38"/>
      <c r="RL227" s="38"/>
      <c r="RM227" s="38"/>
      <c r="RN227" s="38"/>
      <c r="RO227" s="38"/>
      <c r="RP227" s="38"/>
      <c r="RQ227" s="38"/>
      <c r="RR227" s="38"/>
      <c r="RS227" s="38"/>
      <c r="RT227" s="38"/>
      <c r="RU227" s="38"/>
      <c r="RV227" s="38"/>
      <c r="RW227" s="38"/>
      <c r="RX227" s="38"/>
      <c r="RY227" s="38"/>
      <c r="RZ227" s="38"/>
      <c r="SA227" s="38"/>
      <c r="SB227" s="38"/>
      <c r="SC227" s="38"/>
      <c r="SD227" s="38"/>
      <c r="SE227" s="38"/>
      <c r="SF227" s="38"/>
      <c r="SG227" s="38"/>
      <c r="SH227" s="38"/>
      <c r="SI227" s="38"/>
      <c r="SJ227" s="38"/>
      <c r="SK227" s="38"/>
      <c r="SL227" s="38"/>
      <c r="SM227" s="38"/>
      <c r="SN227" s="38"/>
      <c r="SO227" s="38"/>
      <c r="SP227" s="38"/>
      <c r="SQ227" s="38"/>
      <c r="SR227" s="38"/>
      <c r="SS227" s="38"/>
      <c r="ST227" s="38"/>
      <c r="SU227" s="38"/>
      <c r="SV227" s="38"/>
      <c r="SW227" s="38"/>
      <c r="SX227" s="38"/>
      <c r="SY227" s="38"/>
      <c r="SZ227" s="38"/>
      <c r="TA227" s="38"/>
      <c r="TB227" s="38"/>
      <c r="TC227" s="38"/>
      <c r="TD227" s="38"/>
      <c r="TE227" s="38"/>
      <c r="TF227" s="38"/>
      <c r="TG227" s="38"/>
      <c r="TH227" s="38"/>
      <c r="TI227" s="38"/>
    </row>
    <row r="228" spans="1:529" s="40" customFormat="1" ht="36.75" customHeight="1" x14ac:dyDescent="0.25">
      <c r="A228" s="73" t="s">
        <v>125</v>
      </c>
      <c r="B228" s="72"/>
      <c r="C228" s="72"/>
      <c r="D228" s="33" t="s">
        <v>37</v>
      </c>
      <c r="E228" s="65">
        <f>E229</f>
        <v>6378200</v>
      </c>
      <c r="F228" s="65">
        <f t="shared" si="113"/>
        <v>6378200</v>
      </c>
      <c r="G228" s="65">
        <f t="shared" si="113"/>
        <v>5019800</v>
      </c>
      <c r="H228" s="65">
        <f t="shared" si="113"/>
        <v>75700</v>
      </c>
      <c r="I228" s="65">
        <f t="shared" si="113"/>
        <v>0</v>
      </c>
      <c r="J228" s="65">
        <f t="shared" si="113"/>
        <v>8000</v>
      </c>
      <c r="K228" s="65">
        <f t="shared" si="114"/>
        <v>8000</v>
      </c>
      <c r="L228" s="65">
        <f t="shared" si="115"/>
        <v>0</v>
      </c>
      <c r="M228" s="65">
        <f t="shared" si="116"/>
        <v>0</v>
      </c>
      <c r="N228" s="65">
        <f t="shared" si="117"/>
        <v>0</v>
      </c>
      <c r="O228" s="65">
        <f t="shared" si="118"/>
        <v>8000</v>
      </c>
      <c r="P228" s="65">
        <f t="shared" si="118"/>
        <v>6386200</v>
      </c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  <c r="HT228" s="39"/>
      <c r="HU228" s="39"/>
      <c r="HV228" s="39"/>
      <c r="HW228" s="39"/>
      <c r="HX228" s="39"/>
      <c r="HY228" s="39"/>
      <c r="HZ228" s="39"/>
      <c r="IA228" s="39"/>
      <c r="IB228" s="39"/>
      <c r="IC228" s="39"/>
      <c r="ID228" s="39"/>
      <c r="IE228" s="39"/>
      <c r="IF228" s="39"/>
      <c r="IG228" s="39"/>
      <c r="IH228" s="39"/>
      <c r="II228" s="39"/>
      <c r="IJ228" s="39"/>
      <c r="IK228" s="39"/>
      <c r="IL228" s="39"/>
      <c r="IM228" s="39"/>
      <c r="IN228" s="39"/>
      <c r="IO228" s="39"/>
      <c r="IP228" s="39"/>
      <c r="IQ228" s="39"/>
      <c r="IR228" s="39"/>
      <c r="IS228" s="39"/>
      <c r="IT228" s="39"/>
      <c r="IU228" s="39"/>
      <c r="IV228" s="39"/>
      <c r="IW228" s="39"/>
      <c r="IX228" s="39"/>
      <c r="IY228" s="39"/>
      <c r="IZ228" s="39"/>
      <c r="JA228" s="39"/>
      <c r="JB228" s="39"/>
      <c r="JC228" s="39"/>
      <c r="JD228" s="39"/>
      <c r="JE228" s="39"/>
      <c r="JF228" s="39"/>
      <c r="JG228" s="39"/>
      <c r="JH228" s="39"/>
      <c r="JI228" s="39"/>
      <c r="JJ228" s="39"/>
      <c r="JK228" s="39"/>
      <c r="JL228" s="39"/>
      <c r="JM228" s="39"/>
      <c r="JN228" s="39"/>
      <c r="JO228" s="39"/>
      <c r="JP228" s="39"/>
      <c r="JQ228" s="39"/>
      <c r="JR228" s="39"/>
      <c r="JS228" s="39"/>
      <c r="JT228" s="39"/>
      <c r="JU228" s="39"/>
      <c r="JV228" s="39"/>
      <c r="JW228" s="39"/>
      <c r="JX228" s="39"/>
      <c r="JY228" s="39"/>
      <c r="JZ228" s="39"/>
      <c r="KA228" s="39"/>
      <c r="KB228" s="39"/>
      <c r="KC228" s="39"/>
      <c r="KD228" s="39"/>
      <c r="KE228" s="39"/>
      <c r="KF228" s="39"/>
      <c r="KG228" s="39"/>
      <c r="KH228" s="39"/>
      <c r="KI228" s="39"/>
      <c r="KJ228" s="39"/>
      <c r="KK228" s="39"/>
      <c r="KL228" s="39"/>
      <c r="KM228" s="39"/>
      <c r="KN228" s="39"/>
      <c r="KO228" s="39"/>
      <c r="KP228" s="39"/>
      <c r="KQ228" s="39"/>
      <c r="KR228" s="39"/>
      <c r="KS228" s="39"/>
      <c r="KT228" s="39"/>
      <c r="KU228" s="39"/>
      <c r="KV228" s="39"/>
      <c r="KW228" s="39"/>
      <c r="KX228" s="39"/>
      <c r="KY228" s="39"/>
      <c r="KZ228" s="39"/>
      <c r="LA228" s="39"/>
      <c r="LB228" s="39"/>
      <c r="LC228" s="39"/>
      <c r="LD228" s="39"/>
      <c r="LE228" s="39"/>
      <c r="LF228" s="39"/>
      <c r="LG228" s="39"/>
      <c r="LH228" s="39"/>
      <c r="LI228" s="39"/>
      <c r="LJ228" s="39"/>
      <c r="LK228" s="39"/>
      <c r="LL228" s="39"/>
      <c r="LM228" s="39"/>
      <c r="LN228" s="39"/>
      <c r="LO228" s="39"/>
      <c r="LP228" s="39"/>
      <c r="LQ228" s="39"/>
      <c r="LR228" s="39"/>
      <c r="LS228" s="39"/>
      <c r="LT228" s="39"/>
      <c r="LU228" s="39"/>
      <c r="LV228" s="39"/>
      <c r="LW228" s="39"/>
      <c r="LX228" s="39"/>
      <c r="LY228" s="39"/>
      <c r="LZ228" s="39"/>
      <c r="MA228" s="39"/>
      <c r="MB228" s="39"/>
      <c r="MC228" s="39"/>
      <c r="MD228" s="39"/>
      <c r="ME228" s="39"/>
      <c r="MF228" s="39"/>
      <c r="MG228" s="39"/>
      <c r="MH228" s="39"/>
      <c r="MI228" s="39"/>
      <c r="MJ228" s="39"/>
      <c r="MK228" s="39"/>
      <c r="ML228" s="39"/>
      <c r="MM228" s="39"/>
      <c r="MN228" s="39"/>
      <c r="MO228" s="39"/>
      <c r="MP228" s="39"/>
      <c r="MQ228" s="39"/>
      <c r="MR228" s="39"/>
      <c r="MS228" s="39"/>
      <c r="MT228" s="39"/>
      <c r="MU228" s="39"/>
      <c r="MV228" s="39"/>
      <c r="MW228" s="39"/>
      <c r="MX228" s="39"/>
      <c r="MY228" s="39"/>
      <c r="MZ228" s="39"/>
      <c r="NA228" s="39"/>
      <c r="NB228" s="39"/>
      <c r="NC228" s="39"/>
      <c r="ND228" s="39"/>
      <c r="NE228" s="39"/>
      <c r="NF228" s="39"/>
      <c r="NG228" s="39"/>
      <c r="NH228" s="39"/>
      <c r="NI228" s="39"/>
      <c r="NJ228" s="39"/>
      <c r="NK228" s="39"/>
      <c r="NL228" s="39"/>
      <c r="NM228" s="39"/>
      <c r="NN228" s="39"/>
      <c r="NO228" s="39"/>
      <c r="NP228" s="39"/>
      <c r="NQ228" s="39"/>
      <c r="NR228" s="39"/>
      <c r="NS228" s="39"/>
      <c r="NT228" s="39"/>
      <c r="NU228" s="39"/>
      <c r="NV228" s="39"/>
      <c r="NW228" s="39"/>
      <c r="NX228" s="39"/>
      <c r="NY228" s="39"/>
      <c r="NZ228" s="39"/>
      <c r="OA228" s="39"/>
      <c r="OB228" s="39"/>
      <c r="OC228" s="39"/>
      <c r="OD228" s="39"/>
      <c r="OE228" s="39"/>
      <c r="OF228" s="39"/>
      <c r="OG228" s="39"/>
      <c r="OH228" s="39"/>
      <c r="OI228" s="39"/>
      <c r="OJ228" s="39"/>
      <c r="OK228" s="39"/>
      <c r="OL228" s="39"/>
      <c r="OM228" s="39"/>
      <c r="ON228" s="39"/>
      <c r="OO228" s="39"/>
      <c r="OP228" s="39"/>
      <c r="OQ228" s="39"/>
      <c r="OR228" s="39"/>
      <c r="OS228" s="39"/>
      <c r="OT228" s="39"/>
      <c r="OU228" s="39"/>
      <c r="OV228" s="39"/>
      <c r="OW228" s="39"/>
      <c r="OX228" s="39"/>
      <c r="OY228" s="39"/>
      <c r="OZ228" s="39"/>
      <c r="PA228" s="39"/>
      <c r="PB228" s="39"/>
      <c r="PC228" s="39"/>
      <c r="PD228" s="39"/>
      <c r="PE228" s="39"/>
      <c r="PF228" s="39"/>
      <c r="PG228" s="39"/>
      <c r="PH228" s="39"/>
      <c r="PI228" s="39"/>
      <c r="PJ228" s="39"/>
      <c r="PK228" s="39"/>
      <c r="PL228" s="39"/>
      <c r="PM228" s="39"/>
      <c r="PN228" s="39"/>
      <c r="PO228" s="39"/>
      <c r="PP228" s="39"/>
      <c r="PQ228" s="39"/>
      <c r="PR228" s="39"/>
      <c r="PS228" s="39"/>
      <c r="PT228" s="39"/>
      <c r="PU228" s="39"/>
      <c r="PV228" s="39"/>
      <c r="PW228" s="39"/>
      <c r="PX228" s="39"/>
      <c r="PY228" s="39"/>
      <c r="PZ228" s="39"/>
      <c r="QA228" s="39"/>
      <c r="QB228" s="39"/>
      <c r="QC228" s="39"/>
      <c r="QD228" s="39"/>
      <c r="QE228" s="39"/>
      <c r="QF228" s="39"/>
      <c r="QG228" s="39"/>
      <c r="QH228" s="39"/>
      <c r="QI228" s="39"/>
      <c r="QJ228" s="39"/>
      <c r="QK228" s="39"/>
      <c r="QL228" s="39"/>
      <c r="QM228" s="39"/>
      <c r="QN228" s="39"/>
      <c r="QO228" s="39"/>
      <c r="QP228" s="39"/>
      <c r="QQ228" s="39"/>
      <c r="QR228" s="39"/>
      <c r="QS228" s="39"/>
      <c r="QT228" s="39"/>
      <c r="QU228" s="39"/>
      <c r="QV228" s="39"/>
      <c r="QW228" s="39"/>
      <c r="QX228" s="39"/>
      <c r="QY228" s="39"/>
      <c r="QZ228" s="39"/>
      <c r="RA228" s="39"/>
      <c r="RB228" s="39"/>
      <c r="RC228" s="39"/>
      <c r="RD228" s="39"/>
      <c r="RE228" s="39"/>
      <c r="RF228" s="39"/>
      <c r="RG228" s="39"/>
      <c r="RH228" s="39"/>
      <c r="RI228" s="39"/>
      <c r="RJ228" s="39"/>
      <c r="RK228" s="39"/>
      <c r="RL228" s="39"/>
      <c r="RM228" s="39"/>
      <c r="RN228" s="39"/>
      <c r="RO228" s="39"/>
      <c r="RP228" s="39"/>
      <c r="RQ228" s="39"/>
      <c r="RR228" s="39"/>
      <c r="RS228" s="39"/>
      <c r="RT228" s="39"/>
      <c r="RU228" s="39"/>
      <c r="RV228" s="39"/>
      <c r="RW228" s="39"/>
      <c r="RX228" s="39"/>
      <c r="RY228" s="39"/>
      <c r="RZ228" s="39"/>
      <c r="SA228" s="39"/>
      <c r="SB228" s="39"/>
      <c r="SC228" s="39"/>
      <c r="SD228" s="39"/>
      <c r="SE228" s="39"/>
      <c r="SF228" s="39"/>
      <c r="SG228" s="39"/>
      <c r="SH228" s="39"/>
      <c r="SI228" s="39"/>
      <c r="SJ228" s="39"/>
      <c r="SK228" s="39"/>
      <c r="SL228" s="39"/>
      <c r="SM228" s="39"/>
      <c r="SN228" s="39"/>
      <c r="SO228" s="39"/>
      <c r="SP228" s="39"/>
      <c r="SQ228" s="39"/>
      <c r="SR228" s="39"/>
      <c r="SS228" s="39"/>
      <c r="ST228" s="39"/>
      <c r="SU228" s="39"/>
      <c r="SV228" s="39"/>
      <c r="SW228" s="39"/>
      <c r="SX228" s="39"/>
      <c r="SY228" s="39"/>
      <c r="SZ228" s="39"/>
      <c r="TA228" s="39"/>
      <c r="TB228" s="39"/>
      <c r="TC228" s="39"/>
      <c r="TD228" s="39"/>
      <c r="TE228" s="39"/>
      <c r="TF228" s="39"/>
      <c r="TG228" s="39"/>
      <c r="TH228" s="39"/>
      <c r="TI228" s="39"/>
    </row>
    <row r="229" spans="1:529" s="23" customFormat="1" ht="45" x14ac:dyDescent="0.25">
      <c r="A229" s="43" t="s">
        <v>0</v>
      </c>
      <c r="B229" s="44" t="str">
        <f>'дод 9'!A15</f>
        <v>0160</v>
      </c>
      <c r="C229" s="44" t="str">
        <f>'дод 9'!B15</f>
        <v>0111</v>
      </c>
      <c r="D229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229" s="66">
        <f>F229+I229</f>
        <v>6378200</v>
      </c>
      <c r="F229" s="66">
        <v>6378200</v>
      </c>
      <c r="G229" s="66">
        <v>5019800</v>
      </c>
      <c r="H229" s="66">
        <v>75700</v>
      </c>
      <c r="I229" s="66"/>
      <c r="J229" s="66">
        <f>L229+O229</f>
        <v>8000</v>
      </c>
      <c r="K229" s="66">
        <v>8000</v>
      </c>
      <c r="L229" s="66"/>
      <c r="M229" s="66"/>
      <c r="N229" s="66"/>
      <c r="O229" s="66">
        <v>8000</v>
      </c>
      <c r="P229" s="66">
        <f>E229+J229</f>
        <v>6386200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  <c r="IW229" s="26"/>
      <c r="IX229" s="26"/>
      <c r="IY229" s="26"/>
      <c r="IZ229" s="26"/>
      <c r="JA229" s="26"/>
      <c r="JB229" s="26"/>
      <c r="JC229" s="26"/>
      <c r="JD229" s="26"/>
      <c r="JE229" s="26"/>
      <c r="JF229" s="26"/>
      <c r="JG229" s="26"/>
      <c r="JH229" s="26"/>
      <c r="JI229" s="26"/>
      <c r="JJ229" s="26"/>
      <c r="JK229" s="26"/>
      <c r="JL229" s="26"/>
      <c r="JM229" s="26"/>
      <c r="JN229" s="26"/>
      <c r="JO229" s="26"/>
      <c r="JP229" s="26"/>
      <c r="JQ229" s="26"/>
      <c r="JR229" s="26"/>
      <c r="JS229" s="26"/>
      <c r="JT229" s="26"/>
      <c r="JU229" s="26"/>
      <c r="JV229" s="26"/>
      <c r="JW229" s="26"/>
      <c r="JX229" s="26"/>
      <c r="JY229" s="26"/>
      <c r="JZ229" s="26"/>
      <c r="KA229" s="26"/>
      <c r="KB229" s="26"/>
      <c r="KC229" s="26"/>
      <c r="KD229" s="26"/>
      <c r="KE229" s="26"/>
      <c r="KF229" s="26"/>
      <c r="KG229" s="26"/>
      <c r="KH229" s="26"/>
      <c r="KI229" s="26"/>
      <c r="KJ229" s="26"/>
      <c r="KK229" s="26"/>
      <c r="KL229" s="26"/>
      <c r="KM229" s="26"/>
      <c r="KN229" s="26"/>
      <c r="KO229" s="26"/>
      <c r="KP229" s="26"/>
      <c r="KQ229" s="26"/>
      <c r="KR229" s="26"/>
      <c r="KS229" s="26"/>
      <c r="KT229" s="26"/>
      <c r="KU229" s="26"/>
      <c r="KV229" s="26"/>
      <c r="KW229" s="26"/>
      <c r="KX229" s="26"/>
      <c r="KY229" s="26"/>
      <c r="KZ229" s="26"/>
      <c r="LA229" s="26"/>
      <c r="LB229" s="26"/>
      <c r="LC229" s="26"/>
      <c r="LD229" s="26"/>
      <c r="LE229" s="26"/>
      <c r="LF229" s="26"/>
      <c r="LG229" s="26"/>
      <c r="LH229" s="26"/>
      <c r="LI229" s="26"/>
      <c r="LJ229" s="26"/>
      <c r="LK229" s="26"/>
      <c r="LL229" s="26"/>
      <c r="LM229" s="26"/>
      <c r="LN229" s="26"/>
      <c r="LO229" s="26"/>
      <c r="LP229" s="26"/>
      <c r="LQ229" s="26"/>
      <c r="LR229" s="26"/>
      <c r="LS229" s="26"/>
      <c r="LT229" s="26"/>
      <c r="LU229" s="26"/>
      <c r="LV229" s="26"/>
      <c r="LW229" s="26"/>
      <c r="LX229" s="26"/>
      <c r="LY229" s="26"/>
      <c r="LZ229" s="26"/>
      <c r="MA229" s="26"/>
      <c r="MB229" s="26"/>
      <c r="MC229" s="26"/>
      <c r="MD229" s="26"/>
      <c r="ME229" s="26"/>
      <c r="MF229" s="26"/>
      <c r="MG229" s="26"/>
      <c r="MH229" s="26"/>
      <c r="MI229" s="26"/>
      <c r="MJ229" s="26"/>
      <c r="MK229" s="26"/>
      <c r="ML229" s="26"/>
      <c r="MM229" s="26"/>
      <c r="MN229" s="26"/>
      <c r="MO229" s="26"/>
      <c r="MP229" s="26"/>
      <c r="MQ229" s="26"/>
      <c r="MR229" s="26"/>
      <c r="MS229" s="26"/>
      <c r="MT229" s="26"/>
      <c r="MU229" s="26"/>
      <c r="MV229" s="26"/>
      <c r="MW229" s="26"/>
      <c r="MX229" s="26"/>
      <c r="MY229" s="26"/>
      <c r="MZ229" s="26"/>
      <c r="NA229" s="26"/>
      <c r="NB229" s="26"/>
      <c r="NC229" s="26"/>
      <c r="ND229" s="26"/>
      <c r="NE229" s="26"/>
      <c r="NF229" s="26"/>
      <c r="NG229" s="26"/>
      <c r="NH229" s="26"/>
      <c r="NI229" s="26"/>
      <c r="NJ229" s="26"/>
      <c r="NK229" s="26"/>
      <c r="NL229" s="26"/>
      <c r="NM229" s="26"/>
      <c r="NN229" s="26"/>
      <c r="NO229" s="26"/>
      <c r="NP229" s="26"/>
      <c r="NQ229" s="26"/>
      <c r="NR229" s="26"/>
      <c r="NS229" s="26"/>
      <c r="NT229" s="26"/>
      <c r="NU229" s="26"/>
      <c r="NV229" s="26"/>
      <c r="NW229" s="26"/>
      <c r="NX229" s="26"/>
      <c r="NY229" s="26"/>
      <c r="NZ229" s="26"/>
      <c r="OA229" s="26"/>
      <c r="OB229" s="26"/>
      <c r="OC229" s="26"/>
      <c r="OD229" s="26"/>
      <c r="OE229" s="26"/>
      <c r="OF229" s="26"/>
      <c r="OG229" s="26"/>
      <c r="OH229" s="26"/>
      <c r="OI229" s="26"/>
      <c r="OJ229" s="26"/>
      <c r="OK229" s="26"/>
      <c r="OL229" s="26"/>
      <c r="OM229" s="26"/>
      <c r="ON229" s="26"/>
      <c r="OO229" s="26"/>
      <c r="OP229" s="26"/>
      <c r="OQ229" s="26"/>
      <c r="OR229" s="26"/>
      <c r="OS229" s="26"/>
      <c r="OT229" s="26"/>
      <c r="OU229" s="26"/>
      <c r="OV229" s="26"/>
      <c r="OW229" s="26"/>
      <c r="OX229" s="26"/>
      <c r="OY229" s="26"/>
      <c r="OZ229" s="26"/>
      <c r="PA229" s="26"/>
      <c r="PB229" s="26"/>
      <c r="PC229" s="26"/>
      <c r="PD229" s="26"/>
      <c r="PE229" s="26"/>
      <c r="PF229" s="26"/>
      <c r="PG229" s="26"/>
      <c r="PH229" s="26"/>
      <c r="PI229" s="26"/>
      <c r="PJ229" s="26"/>
      <c r="PK229" s="26"/>
      <c r="PL229" s="26"/>
      <c r="PM229" s="26"/>
      <c r="PN229" s="26"/>
      <c r="PO229" s="26"/>
      <c r="PP229" s="26"/>
      <c r="PQ229" s="26"/>
      <c r="PR229" s="26"/>
      <c r="PS229" s="26"/>
      <c r="PT229" s="26"/>
      <c r="PU229" s="26"/>
      <c r="PV229" s="26"/>
      <c r="PW229" s="26"/>
      <c r="PX229" s="26"/>
      <c r="PY229" s="26"/>
      <c r="PZ229" s="26"/>
      <c r="QA229" s="26"/>
      <c r="QB229" s="26"/>
      <c r="QC229" s="26"/>
      <c r="QD229" s="26"/>
      <c r="QE229" s="26"/>
      <c r="QF229" s="26"/>
      <c r="QG229" s="26"/>
      <c r="QH229" s="26"/>
      <c r="QI229" s="26"/>
      <c r="QJ229" s="26"/>
      <c r="QK229" s="26"/>
      <c r="QL229" s="26"/>
      <c r="QM229" s="26"/>
      <c r="QN229" s="26"/>
      <c r="QO229" s="26"/>
      <c r="QP229" s="26"/>
      <c r="QQ229" s="26"/>
      <c r="QR229" s="26"/>
      <c r="QS229" s="26"/>
      <c r="QT229" s="26"/>
      <c r="QU229" s="26"/>
      <c r="QV229" s="26"/>
      <c r="QW229" s="26"/>
      <c r="QX229" s="26"/>
      <c r="QY229" s="26"/>
      <c r="QZ229" s="26"/>
      <c r="RA229" s="26"/>
      <c r="RB229" s="26"/>
      <c r="RC229" s="26"/>
      <c r="RD229" s="26"/>
      <c r="RE229" s="26"/>
      <c r="RF229" s="26"/>
      <c r="RG229" s="26"/>
      <c r="RH229" s="26"/>
      <c r="RI229" s="26"/>
      <c r="RJ229" s="26"/>
      <c r="RK229" s="26"/>
      <c r="RL229" s="26"/>
      <c r="RM229" s="26"/>
      <c r="RN229" s="26"/>
      <c r="RO229" s="26"/>
      <c r="RP229" s="26"/>
      <c r="RQ229" s="26"/>
      <c r="RR229" s="26"/>
      <c r="RS229" s="26"/>
      <c r="RT229" s="26"/>
      <c r="RU229" s="26"/>
      <c r="RV229" s="26"/>
      <c r="RW229" s="26"/>
      <c r="RX229" s="26"/>
      <c r="RY229" s="26"/>
      <c r="RZ229" s="26"/>
      <c r="SA229" s="26"/>
      <c r="SB229" s="26"/>
      <c r="SC229" s="26"/>
      <c r="SD229" s="26"/>
      <c r="SE229" s="26"/>
      <c r="SF229" s="26"/>
      <c r="SG229" s="26"/>
      <c r="SH229" s="26"/>
      <c r="SI229" s="26"/>
      <c r="SJ229" s="26"/>
      <c r="SK229" s="26"/>
      <c r="SL229" s="26"/>
      <c r="SM229" s="26"/>
      <c r="SN229" s="26"/>
      <c r="SO229" s="26"/>
      <c r="SP229" s="26"/>
      <c r="SQ229" s="26"/>
      <c r="SR229" s="26"/>
      <c r="SS229" s="26"/>
      <c r="ST229" s="26"/>
      <c r="SU229" s="26"/>
      <c r="SV229" s="26"/>
      <c r="SW229" s="26"/>
      <c r="SX229" s="26"/>
      <c r="SY229" s="26"/>
      <c r="SZ229" s="26"/>
      <c r="TA229" s="26"/>
      <c r="TB229" s="26"/>
      <c r="TC229" s="26"/>
      <c r="TD229" s="26"/>
      <c r="TE229" s="26"/>
      <c r="TF229" s="26"/>
      <c r="TG229" s="26"/>
      <c r="TH229" s="26"/>
      <c r="TI229" s="26"/>
    </row>
    <row r="230" spans="1:529" s="31" customFormat="1" ht="34.5" customHeight="1" x14ac:dyDescent="0.2">
      <c r="A230" s="147" t="s">
        <v>31</v>
      </c>
      <c r="B230" s="71"/>
      <c r="C230" s="71"/>
      <c r="D230" s="30" t="s">
        <v>36</v>
      </c>
      <c r="E230" s="63">
        <f>E231</f>
        <v>5372607</v>
      </c>
      <c r="F230" s="63">
        <f t="shared" ref="F230:J230" si="119">F231</f>
        <v>5372607</v>
      </c>
      <c r="G230" s="63">
        <f t="shared" si="119"/>
        <v>2958200</v>
      </c>
      <c r="H230" s="63">
        <f t="shared" si="119"/>
        <v>0</v>
      </c>
      <c r="I230" s="63">
        <f t="shared" si="119"/>
        <v>0</v>
      </c>
      <c r="J230" s="63">
        <f t="shared" si="119"/>
        <v>244411149</v>
      </c>
      <c r="K230" s="63">
        <f t="shared" ref="K230" si="120">K231</f>
        <v>230967155</v>
      </c>
      <c r="L230" s="63">
        <f t="shared" ref="L230" si="121">L231</f>
        <v>1900000</v>
      </c>
      <c r="M230" s="63">
        <f t="shared" ref="M230" si="122">M231</f>
        <v>1332000</v>
      </c>
      <c r="N230" s="63">
        <f t="shared" ref="N230" si="123">N231</f>
        <v>71500</v>
      </c>
      <c r="O230" s="63">
        <f t="shared" ref="O230:P230" si="124">O231</f>
        <v>242511149</v>
      </c>
      <c r="P230" s="63">
        <f t="shared" si="124"/>
        <v>249783756</v>
      </c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  <c r="DV230" s="38"/>
      <c r="DW230" s="38"/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ET230" s="38"/>
      <c r="EU230" s="38"/>
      <c r="EV230" s="38"/>
      <c r="EW230" s="38"/>
      <c r="EX230" s="38"/>
      <c r="EY230" s="38"/>
      <c r="EZ230" s="38"/>
      <c r="FA230" s="38"/>
      <c r="FB230" s="38"/>
      <c r="FC230" s="38"/>
      <c r="FD230" s="38"/>
      <c r="FE230" s="38"/>
      <c r="FF230" s="38"/>
      <c r="FG230" s="38"/>
      <c r="FH230" s="38"/>
      <c r="FI230" s="38"/>
      <c r="FJ230" s="38"/>
      <c r="FK230" s="38"/>
      <c r="FL230" s="38"/>
      <c r="FM230" s="38"/>
      <c r="FN230" s="38"/>
      <c r="FO230" s="38"/>
      <c r="FP230" s="38"/>
      <c r="FQ230" s="38"/>
      <c r="FR230" s="38"/>
      <c r="FS230" s="38"/>
      <c r="FT230" s="38"/>
      <c r="FU230" s="38"/>
      <c r="FV230" s="38"/>
      <c r="FW230" s="38"/>
      <c r="FX230" s="38"/>
      <c r="FY230" s="38"/>
      <c r="FZ230" s="38"/>
      <c r="GA230" s="38"/>
      <c r="GB230" s="38"/>
      <c r="GC230" s="38"/>
      <c r="GD230" s="38"/>
      <c r="GE230" s="38"/>
      <c r="GF230" s="38"/>
      <c r="GG230" s="38"/>
      <c r="GH230" s="38"/>
      <c r="GI230" s="38"/>
      <c r="GJ230" s="38"/>
      <c r="GK230" s="38"/>
      <c r="GL230" s="38"/>
      <c r="GM230" s="38"/>
      <c r="GN230" s="38"/>
      <c r="GO230" s="38"/>
      <c r="GP230" s="38"/>
      <c r="GQ230" s="38"/>
      <c r="GR230" s="38"/>
      <c r="GS230" s="38"/>
      <c r="GT230" s="38"/>
      <c r="GU230" s="38"/>
      <c r="GV230" s="38"/>
      <c r="GW230" s="38"/>
      <c r="GX230" s="38"/>
      <c r="GY230" s="38"/>
      <c r="GZ230" s="38"/>
      <c r="HA230" s="38"/>
      <c r="HB230" s="38"/>
      <c r="HC230" s="38"/>
      <c r="HD230" s="38"/>
      <c r="HE230" s="38"/>
      <c r="HF230" s="38"/>
      <c r="HG230" s="38"/>
      <c r="HH230" s="38"/>
      <c r="HI230" s="38"/>
      <c r="HJ230" s="38"/>
      <c r="HK230" s="38"/>
      <c r="HL230" s="38"/>
      <c r="HM230" s="38"/>
      <c r="HN230" s="38"/>
      <c r="HO230" s="38"/>
      <c r="HP230" s="38"/>
      <c r="HQ230" s="38"/>
      <c r="HR230" s="38"/>
      <c r="HS230" s="38"/>
      <c r="HT230" s="38"/>
      <c r="HU230" s="38"/>
      <c r="HV230" s="38"/>
      <c r="HW230" s="38"/>
      <c r="HX230" s="38"/>
      <c r="HY230" s="38"/>
      <c r="HZ230" s="38"/>
      <c r="IA230" s="38"/>
      <c r="IB230" s="38"/>
      <c r="IC230" s="38"/>
      <c r="ID230" s="38"/>
      <c r="IE230" s="38"/>
      <c r="IF230" s="38"/>
      <c r="IG230" s="38"/>
      <c r="IH230" s="38"/>
      <c r="II230" s="38"/>
      <c r="IJ230" s="38"/>
      <c r="IK230" s="38"/>
      <c r="IL230" s="38"/>
      <c r="IM230" s="38"/>
      <c r="IN230" s="38"/>
      <c r="IO230" s="38"/>
      <c r="IP230" s="38"/>
      <c r="IQ230" s="38"/>
      <c r="IR230" s="38"/>
      <c r="IS230" s="38"/>
      <c r="IT230" s="38"/>
      <c r="IU230" s="38"/>
      <c r="IV230" s="38"/>
      <c r="IW230" s="38"/>
      <c r="IX230" s="38"/>
      <c r="IY230" s="38"/>
      <c r="IZ230" s="38"/>
      <c r="JA230" s="38"/>
      <c r="JB230" s="38"/>
      <c r="JC230" s="38"/>
      <c r="JD230" s="38"/>
      <c r="JE230" s="38"/>
      <c r="JF230" s="38"/>
      <c r="JG230" s="38"/>
      <c r="JH230" s="38"/>
      <c r="JI230" s="38"/>
      <c r="JJ230" s="38"/>
      <c r="JK230" s="38"/>
      <c r="JL230" s="38"/>
      <c r="JM230" s="38"/>
      <c r="JN230" s="38"/>
      <c r="JO230" s="38"/>
      <c r="JP230" s="38"/>
      <c r="JQ230" s="38"/>
      <c r="JR230" s="38"/>
      <c r="JS230" s="38"/>
      <c r="JT230" s="38"/>
      <c r="JU230" s="38"/>
      <c r="JV230" s="38"/>
      <c r="JW230" s="38"/>
      <c r="JX230" s="38"/>
      <c r="JY230" s="38"/>
      <c r="JZ230" s="38"/>
      <c r="KA230" s="38"/>
      <c r="KB230" s="38"/>
      <c r="KC230" s="38"/>
      <c r="KD230" s="38"/>
      <c r="KE230" s="38"/>
      <c r="KF230" s="38"/>
      <c r="KG230" s="38"/>
      <c r="KH230" s="38"/>
      <c r="KI230" s="38"/>
      <c r="KJ230" s="38"/>
      <c r="KK230" s="38"/>
      <c r="KL230" s="38"/>
      <c r="KM230" s="38"/>
      <c r="KN230" s="38"/>
      <c r="KO230" s="38"/>
      <c r="KP230" s="38"/>
      <c r="KQ230" s="38"/>
      <c r="KR230" s="38"/>
      <c r="KS230" s="38"/>
      <c r="KT230" s="38"/>
      <c r="KU230" s="38"/>
      <c r="KV230" s="38"/>
      <c r="KW230" s="38"/>
      <c r="KX230" s="38"/>
      <c r="KY230" s="38"/>
      <c r="KZ230" s="38"/>
      <c r="LA230" s="38"/>
      <c r="LB230" s="38"/>
      <c r="LC230" s="38"/>
      <c r="LD230" s="38"/>
      <c r="LE230" s="38"/>
      <c r="LF230" s="38"/>
      <c r="LG230" s="38"/>
      <c r="LH230" s="38"/>
      <c r="LI230" s="38"/>
      <c r="LJ230" s="38"/>
      <c r="LK230" s="38"/>
      <c r="LL230" s="38"/>
      <c r="LM230" s="38"/>
      <c r="LN230" s="38"/>
      <c r="LO230" s="38"/>
      <c r="LP230" s="38"/>
      <c r="LQ230" s="38"/>
      <c r="LR230" s="38"/>
      <c r="LS230" s="38"/>
      <c r="LT230" s="38"/>
      <c r="LU230" s="38"/>
      <c r="LV230" s="38"/>
      <c r="LW230" s="38"/>
      <c r="LX230" s="38"/>
      <c r="LY230" s="38"/>
      <c r="LZ230" s="38"/>
      <c r="MA230" s="38"/>
      <c r="MB230" s="38"/>
      <c r="MC230" s="38"/>
      <c r="MD230" s="38"/>
      <c r="ME230" s="38"/>
      <c r="MF230" s="38"/>
      <c r="MG230" s="38"/>
      <c r="MH230" s="38"/>
      <c r="MI230" s="38"/>
      <c r="MJ230" s="38"/>
      <c r="MK230" s="38"/>
      <c r="ML230" s="38"/>
      <c r="MM230" s="38"/>
      <c r="MN230" s="38"/>
      <c r="MO230" s="38"/>
      <c r="MP230" s="38"/>
      <c r="MQ230" s="38"/>
      <c r="MR230" s="38"/>
      <c r="MS230" s="38"/>
      <c r="MT230" s="38"/>
      <c r="MU230" s="38"/>
      <c r="MV230" s="38"/>
      <c r="MW230" s="38"/>
      <c r="MX230" s="38"/>
      <c r="MY230" s="38"/>
      <c r="MZ230" s="38"/>
      <c r="NA230" s="38"/>
      <c r="NB230" s="38"/>
      <c r="NC230" s="38"/>
      <c r="ND230" s="38"/>
      <c r="NE230" s="38"/>
      <c r="NF230" s="38"/>
      <c r="NG230" s="38"/>
      <c r="NH230" s="38"/>
      <c r="NI230" s="38"/>
      <c r="NJ230" s="38"/>
      <c r="NK230" s="38"/>
      <c r="NL230" s="38"/>
      <c r="NM230" s="38"/>
      <c r="NN230" s="38"/>
      <c r="NO230" s="38"/>
      <c r="NP230" s="38"/>
      <c r="NQ230" s="38"/>
      <c r="NR230" s="38"/>
      <c r="NS230" s="38"/>
      <c r="NT230" s="38"/>
      <c r="NU230" s="38"/>
      <c r="NV230" s="38"/>
      <c r="NW230" s="38"/>
      <c r="NX230" s="38"/>
      <c r="NY230" s="38"/>
      <c r="NZ230" s="38"/>
      <c r="OA230" s="38"/>
      <c r="OB230" s="38"/>
      <c r="OC230" s="38"/>
      <c r="OD230" s="38"/>
      <c r="OE230" s="38"/>
      <c r="OF230" s="38"/>
      <c r="OG230" s="38"/>
      <c r="OH230" s="38"/>
      <c r="OI230" s="38"/>
      <c r="OJ230" s="38"/>
      <c r="OK230" s="38"/>
      <c r="OL230" s="38"/>
      <c r="OM230" s="38"/>
      <c r="ON230" s="38"/>
      <c r="OO230" s="38"/>
      <c r="OP230" s="38"/>
      <c r="OQ230" s="38"/>
      <c r="OR230" s="38"/>
      <c r="OS230" s="38"/>
      <c r="OT230" s="38"/>
      <c r="OU230" s="38"/>
      <c r="OV230" s="38"/>
      <c r="OW230" s="38"/>
      <c r="OX230" s="38"/>
      <c r="OY230" s="38"/>
      <c r="OZ230" s="38"/>
      <c r="PA230" s="38"/>
      <c r="PB230" s="38"/>
      <c r="PC230" s="38"/>
      <c r="PD230" s="38"/>
      <c r="PE230" s="38"/>
      <c r="PF230" s="38"/>
      <c r="PG230" s="38"/>
      <c r="PH230" s="38"/>
      <c r="PI230" s="38"/>
      <c r="PJ230" s="38"/>
      <c r="PK230" s="38"/>
      <c r="PL230" s="38"/>
      <c r="PM230" s="38"/>
      <c r="PN230" s="38"/>
      <c r="PO230" s="38"/>
      <c r="PP230" s="38"/>
      <c r="PQ230" s="38"/>
      <c r="PR230" s="38"/>
      <c r="PS230" s="38"/>
      <c r="PT230" s="38"/>
      <c r="PU230" s="38"/>
      <c r="PV230" s="38"/>
      <c r="PW230" s="38"/>
      <c r="PX230" s="38"/>
      <c r="PY230" s="38"/>
      <c r="PZ230" s="38"/>
      <c r="QA230" s="38"/>
      <c r="QB230" s="38"/>
      <c r="QC230" s="38"/>
      <c r="QD230" s="38"/>
      <c r="QE230" s="38"/>
      <c r="QF230" s="38"/>
      <c r="QG230" s="38"/>
      <c r="QH230" s="38"/>
      <c r="QI230" s="38"/>
      <c r="QJ230" s="38"/>
      <c r="QK230" s="38"/>
      <c r="QL230" s="38"/>
      <c r="QM230" s="38"/>
      <c r="QN230" s="38"/>
      <c r="QO230" s="38"/>
      <c r="QP230" s="38"/>
      <c r="QQ230" s="38"/>
      <c r="QR230" s="38"/>
      <c r="QS230" s="38"/>
      <c r="QT230" s="38"/>
      <c r="QU230" s="38"/>
      <c r="QV230" s="38"/>
      <c r="QW230" s="38"/>
      <c r="QX230" s="38"/>
      <c r="QY230" s="38"/>
      <c r="QZ230" s="38"/>
      <c r="RA230" s="38"/>
      <c r="RB230" s="38"/>
      <c r="RC230" s="38"/>
      <c r="RD230" s="38"/>
      <c r="RE230" s="38"/>
      <c r="RF230" s="38"/>
      <c r="RG230" s="38"/>
      <c r="RH230" s="38"/>
      <c r="RI230" s="38"/>
      <c r="RJ230" s="38"/>
      <c r="RK230" s="38"/>
      <c r="RL230" s="38"/>
      <c r="RM230" s="38"/>
      <c r="RN230" s="38"/>
      <c r="RO230" s="38"/>
      <c r="RP230" s="38"/>
      <c r="RQ230" s="38"/>
      <c r="RR230" s="38"/>
      <c r="RS230" s="38"/>
      <c r="RT230" s="38"/>
      <c r="RU230" s="38"/>
      <c r="RV230" s="38"/>
      <c r="RW230" s="38"/>
      <c r="RX230" s="38"/>
      <c r="RY230" s="38"/>
      <c r="RZ230" s="38"/>
      <c r="SA230" s="38"/>
      <c r="SB230" s="38"/>
      <c r="SC230" s="38"/>
      <c r="SD230" s="38"/>
      <c r="SE230" s="38"/>
      <c r="SF230" s="38"/>
      <c r="SG230" s="38"/>
      <c r="SH230" s="38"/>
      <c r="SI230" s="38"/>
      <c r="SJ230" s="38"/>
      <c r="SK230" s="38"/>
      <c r="SL230" s="38"/>
      <c r="SM230" s="38"/>
      <c r="SN230" s="38"/>
      <c r="SO230" s="38"/>
      <c r="SP230" s="38"/>
      <c r="SQ230" s="38"/>
      <c r="SR230" s="38"/>
      <c r="SS230" s="38"/>
      <c r="ST230" s="38"/>
      <c r="SU230" s="38"/>
      <c r="SV230" s="38"/>
      <c r="SW230" s="38"/>
      <c r="SX230" s="38"/>
      <c r="SY230" s="38"/>
      <c r="SZ230" s="38"/>
      <c r="TA230" s="38"/>
      <c r="TB230" s="38"/>
      <c r="TC230" s="38"/>
      <c r="TD230" s="38"/>
      <c r="TE230" s="38"/>
      <c r="TF230" s="38"/>
      <c r="TG230" s="38"/>
      <c r="TH230" s="38"/>
      <c r="TI230" s="38"/>
    </row>
    <row r="231" spans="1:529" s="40" customFormat="1" ht="45" x14ac:dyDescent="0.25">
      <c r="A231" s="73" t="s">
        <v>32</v>
      </c>
      <c r="B231" s="72"/>
      <c r="C231" s="72"/>
      <c r="D231" s="33" t="s">
        <v>475</v>
      </c>
      <c r="E231" s="65">
        <f>SUM(E233+E234+E235+E236+E237+E238+E240+E241+E242+E243+E244+E245+E239+E247)</f>
        <v>5372607</v>
      </c>
      <c r="F231" s="65">
        <f t="shared" ref="F231:P231" si="125">SUM(F233+F234+F235+F236+F237+F238+F240+F241+F242+F243+F244+F245+F239+F247)</f>
        <v>5372607</v>
      </c>
      <c r="G231" s="65">
        <f t="shared" si="125"/>
        <v>2958200</v>
      </c>
      <c r="H231" s="65">
        <f t="shared" si="125"/>
        <v>0</v>
      </c>
      <c r="I231" s="65">
        <f t="shared" si="125"/>
        <v>0</v>
      </c>
      <c r="J231" s="65">
        <f t="shared" si="125"/>
        <v>244411149</v>
      </c>
      <c r="K231" s="65">
        <f t="shared" si="125"/>
        <v>230967155</v>
      </c>
      <c r="L231" s="65">
        <f t="shared" si="125"/>
        <v>1900000</v>
      </c>
      <c r="M231" s="65">
        <f t="shared" si="125"/>
        <v>1332000</v>
      </c>
      <c r="N231" s="65">
        <f t="shared" si="125"/>
        <v>71500</v>
      </c>
      <c r="O231" s="65">
        <f t="shared" si="125"/>
        <v>242511149</v>
      </c>
      <c r="P231" s="65">
        <f t="shared" si="125"/>
        <v>249783756</v>
      </c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  <c r="IO231" s="39"/>
      <c r="IP231" s="39"/>
      <c r="IQ231" s="39"/>
      <c r="IR231" s="39"/>
      <c r="IS231" s="39"/>
      <c r="IT231" s="39"/>
      <c r="IU231" s="39"/>
      <c r="IV231" s="39"/>
      <c r="IW231" s="39"/>
      <c r="IX231" s="39"/>
      <c r="IY231" s="39"/>
      <c r="IZ231" s="39"/>
      <c r="JA231" s="39"/>
      <c r="JB231" s="39"/>
      <c r="JC231" s="39"/>
      <c r="JD231" s="39"/>
      <c r="JE231" s="39"/>
      <c r="JF231" s="39"/>
      <c r="JG231" s="39"/>
      <c r="JH231" s="39"/>
      <c r="JI231" s="39"/>
      <c r="JJ231" s="39"/>
      <c r="JK231" s="39"/>
      <c r="JL231" s="39"/>
      <c r="JM231" s="39"/>
      <c r="JN231" s="39"/>
      <c r="JO231" s="39"/>
      <c r="JP231" s="39"/>
      <c r="JQ231" s="39"/>
      <c r="JR231" s="39"/>
      <c r="JS231" s="39"/>
      <c r="JT231" s="39"/>
      <c r="JU231" s="39"/>
      <c r="JV231" s="39"/>
      <c r="JW231" s="39"/>
      <c r="JX231" s="39"/>
      <c r="JY231" s="39"/>
      <c r="JZ231" s="39"/>
      <c r="KA231" s="39"/>
      <c r="KB231" s="39"/>
      <c r="KC231" s="39"/>
      <c r="KD231" s="39"/>
      <c r="KE231" s="39"/>
      <c r="KF231" s="39"/>
      <c r="KG231" s="39"/>
      <c r="KH231" s="39"/>
      <c r="KI231" s="39"/>
      <c r="KJ231" s="39"/>
      <c r="KK231" s="39"/>
      <c r="KL231" s="39"/>
      <c r="KM231" s="39"/>
      <c r="KN231" s="39"/>
      <c r="KO231" s="39"/>
      <c r="KP231" s="39"/>
      <c r="KQ231" s="39"/>
      <c r="KR231" s="39"/>
      <c r="KS231" s="39"/>
      <c r="KT231" s="39"/>
      <c r="KU231" s="39"/>
      <c r="KV231" s="39"/>
      <c r="KW231" s="39"/>
      <c r="KX231" s="39"/>
      <c r="KY231" s="39"/>
      <c r="KZ231" s="39"/>
      <c r="LA231" s="39"/>
      <c r="LB231" s="39"/>
      <c r="LC231" s="39"/>
      <c r="LD231" s="39"/>
      <c r="LE231" s="39"/>
      <c r="LF231" s="39"/>
      <c r="LG231" s="39"/>
      <c r="LH231" s="39"/>
      <c r="LI231" s="39"/>
      <c r="LJ231" s="39"/>
      <c r="LK231" s="39"/>
      <c r="LL231" s="39"/>
      <c r="LM231" s="39"/>
      <c r="LN231" s="39"/>
      <c r="LO231" s="39"/>
      <c r="LP231" s="39"/>
      <c r="LQ231" s="39"/>
      <c r="LR231" s="39"/>
      <c r="LS231" s="39"/>
      <c r="LT231" s="39"/>
      <c r="LU231" s="39"/>
      <c r="LV231" s="39"/>
      <c r="LW231" s="39"/>
      <c r="LX231" s="39"/>
      <c r="LY231" s="39"/>
      <c r="LZ231" s="39"/>
      <c r="MA231" s="39"/>
      <c r="MB231" s="39"/>
      <c r="MC231" s="39"/>
      <c r="MD231" s="39"/>
      <c r="ME231" s="39"/>
      <c r="MF231" s="39"/>
      <c r="MG231" s="39"/>
      <c r="MH231" s="39"/>
      <c r="MI231" s="39"/>
      <c r="MJ231" s="39"/>
      <c r="MK231" s="39"/>
      <c r="ML231" s="39"/>
      <c r="MM231" s="39"/>
      <c r="MN231" s="39"/>
      <c r="MO231" s="39"/>
      <c r="MP231" s="39"/>
      <c r="MQ231" s="39"/>
      <c r="MR231" s="39"/>
      <c r="MS231" s="39"/>
      <c r="MT231" s="39"/>
      <c r="MU231" s="39"/>
      <c r="MV231" s="39"/>
      <c r="MW231" s="39"/>
      <c r="MX231" s="39"/>
      <c r="MY231" s="39"/>
      <c r="MZ231" s="39"/>
      <c r="NA231" s="39"/>
      <c r="NB231" s="39"/>
      <c r="NC231" s="39"/>
      <c r="ND231" s="39"/>
      <c r="NE231" s="39"/>
      <c r="NF231" s="39"/>
      <c r="NG231" s="39"/>
      <c r="NH231" s="39"/>
      <c r="NI231" s="39"/>
      <c r="NJ231" s="39"/>
      <c r="NK231" s="39"/>
      <c r="NL231" s="39"/>
      <c r="NM231" s="39"/>
      <c r="NN231" s="39"/>
      <c r="NO231" s="39"/>
      <c r="NP231" s="39"/>
      <c r="NQ231" s="39"/>
      <c r="NR231" s="39"/>
      <c r="NS231" s="39"/>
      <c r="NT231" s="39"/>
      <c r="NU231" s="39"/>
      <c r="NV231" s="39"/>
      <c r="NW231" s="39"/>
      <c r="NX231" s="39"/>
      <c r="NY231" s="39"/>
      <c r="NZ231" s="39"/>
      <c r="OA231" s="39"/>
      <c r="OB231" s="39"/>
      <c r="OC231" s="39"/>
      <c r="OD231" s="39"/>
      <c r="OE231" s="39"/>
      <c r="OF231" s="39"/>
      <c r="OG231" s="39"/>
      <c r="OH231" s="39"/>
      <c r="OI231" s="39"/>
      <c r="OJ231" s="39"/>
      <c r="OK231" s="39"/>
      <c r="OL231" s="39"/>
      <c r="OM231" s="39"/>
      <c r="ON231" s="39"/>
      <c r="OO231" s="39"/>
      <c r="OP231" s="39"/>
      <c r="OQ231" s="39"/>
      <c r="OR231" s="39"/>
      <c r="OS231" s="39"/>
      <c r="OT231" s="39"/>
      <c r="OU231" s="39"/>
      <c r="OV231" s="39"/>
      <c r="OW231" s="39"/>
      <c r="OX231" s="39"/>
      <c r="OY231" s="39"/>
      <c r="OZ231" s="39"/>
      <c r="PA231" s="39"/>
      <c r="PB231" s="39"/>
      <c r="PC231" s="39"/>
      <c r="PD231" s="39"/>
      <c r="PE231" s="39"/>
      <c r="PF231" s="39"/>
      <c r="PG231" s="39"/>
      <c r="PH231" s="39"/>
      <c r="PI231" s="39"/>
      <c r="PJ231" s="39"/>
      <c r="PK231" s="39"/>
      <c r="PL231" s="39"/>
      <c r="PM231" s="39"/>
      <c r="PN231" s="39"/>
      <c r="PO231" s="39"/>
      <c r="PP231" s="39"/>
      <c r="PQ231" s="39"/>
      <c r="PR231" s="39"/>
      <c r="PS231" s="39"/>
      <c r="PT231" s="39"/>
      <c r="PU231" s="39"/>
      <c r="PV231" s="39"/>
      <c r="PW231" s="39"/>
      <c r="PX231" s="39"/>
      <c r="PY231" s="39"/>
      <c r="PZ231" s="39"/>
      <c r="QA231" s="39"/>
      <c r="QB231" s="39"/>
      <c r="QC231" s="39"/>
      <c r="QD231" s="39"/>
      <c r="QE231" s="39"/>
      <c r="QF231" s="39"/>
      <c r="QG231" s="39"/>
      <c r="QH231" s="39"/>
      <c r="QI231" s="39"/>
      <c r="QJ231" s="39"/>
      <c r="QK231" s="39"/>
      <c r="QL231" s="39"/>
      <c r="QM231" s="39"/>
      <c r="QN231" s="39"/>
      <c r="QO231" s="39"/>
      <c r="QP231" s="39"/>
      <c r="QQ231" s="39"/>
      <c r="QR231" s="39"/>
      <c r="QS231" s="39"/>
      <c r="QT231" s="39"/>
      <c r="QU231" s="39"/>
      <c r="QV231" s="39"/>
      <c r="QW231" s="39"/>
      <c r="QX231" s="39"/>
      <c r="QY231" s="39"/>
      <c r="QZ231" s="39"/>
      <c r="RA231" s="39"/>
      <c r="RB231" s="39"/>
      <c r="RC231" s="39"/>
      <c r="RD231" s="39"/>
      <c r="RE231" s="39"/>
      <c r="RF231" s="39"/>
      <c r="RG231" s="39"/>
      <c r="RH231" s="39"/>
      <c r="RI231" s="39"/>
      <c r="RJ231" s="39"/>
      <c r="RK231" s="39"/>
      <c r="RL231" s="39"/>
      <c r="RM231" s="39"/>
      <c r="RN231" s="39"/>
      <c r="RO231" s="39"/>
      <c r="RP231" s="39"/>
      <c r="RQ231" s="39"/>
      <c r="RR231" s="39"/>
      <c r="RS231" s="39"/>
      <c r="RT231" s="39"/>
      <c r="RU231" s="39"/>
      <c r="RV231" s="39"/>
      <c r="RW231" s="39"/>
      <c r="RX231" s="39"/>
      <c r="RY231" s="39"/>
      <c r="RZ231" s="39"/>
      <c r="SA231" s="39"/>
      <c r="SB231" s="39"/>
      <c r="SC231" s="39"/>
      <c r="SD231" s="39"/>
      <c r="SE231" s="39"/>
      <c r="SF231" s="39"/>
      <c r="SG231" s="39"/>
      <c r="SH231" s="39"/>
      <c r="SI231" s="39"/>
      <c r="SJ231" s="39"/>
      <c r="SK231" s="39"/>
      <c r="SL231" s="39"/>
      <c r="SM231" s="39"/>
      <c r="SN231" s="39"/>
      <c r="SO231" s="39"/>
      <c r="SP231" s="39"/>
      <c r="SQ231" s="39"/>
      <c r="SR231" s="39"/>
      <c r="SS231" s="39"/>
      <c r="ST231" s="39"/>
      <c r="SU231" s="39"/>
      <c r="SV231" s="39"/>
      <c r="SW231" s="39"/>
      <c r="SX231" s="39"/>
      <c r="SY231" s="39"/>
      <c r="SZ231" s="39"/>
      <c r="TA231" s="39"/>
      <c r="TB231" s="39"/>
      <c r="TC231" s="39"/>
      <c r="TD231" s="39"/>
      <c r="TE231" s="39"/>
      <c r="TF231" s="39"/>
      <c r="TG231" s="39"/>
      <c r="TH231" s="39"/>
      <c r="TI231" s="39"/>
    </row>
    <row r="232" spans="1:529" s="40" customFormat="1" ht="17.25" customHeight="1" x14ac:dyDescent="0.25">
      <c r="A232" s="73"/>
      <c r="B232" s="72"/>
      <c r="C232" s="72"/>
      <c r="D232" s="118" t="s">
        <v>474</v>
      </c>
      <c r="E232" s="65">
        <f>E246</f>
        <v>0</v>
      </c>
      <c r="F232" s="65">
        <f t="shared" ref="F232:P232" si="126">F246</f>
        <v>0</v>
      </c>
      <c r="G232" s="65">
        <f t="shared" si="126"/>
        <v>0</v>
      </c>
      <c r="H232" s="65">
        <f t="shared" si="126"/>
        <v>0</v>
      </c>
      <c r="I232" s="65">
        <f t="shared" si="126"/>
        <v>0</v>
      </c>
      <c r="J232" s="65">
        <f t="shared" si="126"/>
        <v>96859595</v>
      </c>
      <c r="K232" s="65">
        <f t="shared" si="126"/>
        <v>96859595</v>
      </c>
      <c r="L232" s="65">
        <f t="shared" si="126"/>
        <v>0</v>
      </c>
      <c r="M232" s="65">
        <f t="shared" si="126"/>
        <v>0</v>
      </c>
      <c r="N232" s="65">
        <f t="shared" si="126"/>
        <v>0</v>
      </c>
      <c r="O232" s="65">
        <f t="shared" si="126"/>
        <v>96859595</v>
      </c>
      <c r="P232" s="65">
        <f t="shared" si="126"/>
        <v>96859595</v>
      </c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  <c r="IT232" s="39"/>
      <c r="IU232" s="39"/>
      <c r="IV232" s="39"/>
      <c r="IW232" s="39"/>
      <c r="IX232" s="39"/>
      <c r="IY232" s="39"/>
      <c r="IZ232" s="39"/>
      <c r="JA232" s="39"/>
      <c r="JB232" s="39"/>
      <c r="JC232" s="39"/>
      <c r="JD232" s="39"/>
      <c r="JE232" s="39"/>
      <c r="JF232" s="39"/>
      <c r="JG232" s="39"/>
      <c r="JH232" s="39"/>
      <c r="JI232" s="39"/>
      <c r="JJ232" s="39"/>
      <c r="JK232" s="39"/>
      <c r="JL232" s="39"/>
      <c r="JM232" s="39"/>
      <c r="JN232" s="39"/>
      <c r="JO232" s="39"/>
      <c r="JP232" s="39"/>
      <c r="JQ232" s="39"/>
      <c r="JR232" s="39"/>
      <c r="JS232" s="39"/>
      <c r="JT232" s="39"/>
      <c r="JU232" s="39"/>
      <c r="JV232" s="39"/>
      <c r="JW232" s="39"/>
      <c r="JX232" s="39"/>
      <c r="JY232" s="39"/>
      <c r="JZ232" s="39"/>
      <c r="KA232" s="39"/>
      <c r="KB232" s="39"/>
      <c r="KC232" s="39"/>
      <c r="KD232" s="39"/>
      <c r="KE232" s="39"/>
      <c r="KF232" s="39"/>
      <c r="KG232" s="39"/>
      <c r="KH232" s="39"/>
      <c r="KI232" s="39"/>
      <c r="KJ232" s="39"/>
      <c r="KK232" s="39"/>
      <c r="KL232" s="39"/>
      <c r="KM232" s="39"/>
      <c r="KN232" s="39"/>
      <c r="KO232" s="39"/>
      <c r="KP232" s="39"/>
      <c r="KQ232" s="39"/>
      <c r="KR232" s="39"/>
      <c r="KS232" s="39"/>
      <c r="KT232" s="39"/>
      <c r="KU232" s="39"/>
      <c r="KV232" s="39"/>
      <c r="KW232" s="39"/>
      <c r="KX232" s="39"/>
      <c r="KY232" s="39"/>
      <c r="KZ232" s="39"/>
      <c r="LA232" s="39"/>
      <c r="LB232" s="39"/>
      <c r="LC232" s="39"/>
      <c r="LD232" s="39"/>
      <c r="LE232" s="39"/>
      <c r="LF232" s="39"/>
      <c r="LG232" s="39"/>
      <c r="LH232" s="39"/>
      <c r="LI232" s="39"/>
      <c r="LJ232" s="39"/>
      <c r="LK232" s="39"/>
      <c r="LL232" s="39"/>
      <c r="LM232" s="39"/>
      <c r="LN232" s="39"/>
      <c r="LO232" s="39"/>
      <c r="LP232" s="39"/>
      <c r="LQ232" s="39"/>
      <c r="LR232" s="39"/>
      <c r="LS232" s="39"/>
      <c r="LT232" s="39"/>
      <c r="LU232" s="39"/>
      <c r="LV232" s="39"/>
      <c r="LW232" s="39"/>
      <c r="LX232" s="39"/>
      <c r="LY232" s="39"/>
      <c r="LZ232" s="39"/>
      <c r="MA232" s="39"/>
      <c r="MB232" s="39"/>
      <c r="MC232" s="39"/>
      <c r="MD232" s="39"/>
      <c r="ME232" s="39"/>
      <c r="MF232" s="39"/>
      <c r="MG232" s="39"/>
      <c r="MH232" s="39"/>
      <c r="MI232" s="39"/>
      <c r="MJ232" s="39"/>
      <c r="MK232" s="39"/>
      <c r="ML232" s="39"/>
      <c r="MM232" s="39"/>
      <c r="MN232" s="39"/>
      <c r="MO232" s="39"/>
      <c r="MP232" s="39"/>
      <c r="MQ232" s="39"/>
      <c r="MR232" s="39"/>
      <c r="MS232" s="39"/>
      <c r="MT232" s="39"/>
      <c r="MU232" s="39"/>
      <c r="MV232" s="39"/>
      <c r="MW232" s="39"/>
      <c r="MX232" s="39"/>
      <c r="MY232" s="39"/>
      <c r="MZ232" s="39"/>
      <c r="NA232" s="39"/>
      <c r="NB232" s="39"/>
      <c r="NC232" s="39"/>
      <c r="ND232" s="39"/>
      <c r="NE232" s="39"/>
      <c r="NF232" s="39"/>
      <c r="NG232" s="39"/>
      <c r="NH232" s="39"/>
      <c r="NI232" s="39"/>
      <c r="NJ232" s="39"/>
      <c r="NK232" s="39"/>
      <c r="NL232" s="39"/>
      <c r="NM232" s="39"/>
      <c r="NN232" s="39"/>
      <c r="NO232" s="39"/>
      <c r="NP232" s="39"/>
      <c r="NQ232" s="39"/>
      <c r="NR232" s="39"/>
      <c r="NS232" s="39"/>
      <c r="NT232" s="39"/>
      <c r="NU232" s="39"/>
      <c r="NV232" s="39"/>
      <c r="NW232" s="39"/>
      <c r="NX232" s="39"/>
      <c r="NY232" s="39"/>
      <c r="NZ232" s="39"/>
      <c r="OA232" s="39"/>
      <c r="OB232" s="39"/>
      <c r="OC232" s="39"/>
      <c r="OD232" s="39"/>
      <c r="OE232" s="39"/>
      <c r="OF232" s="39"/>
      <c r="OG232" s="39"/>
      <c r="OH232" s="39"/>
      <c r="OI232" s="39"/>
      <c r="OJ232" s="39"/>
      <c r="OK232" s="39"/>
      <c r="OL232" s="39"/>
      <c r="OM232" s="39"/>
      <c r="ON232" s="39"/>
      <c r="OO232" s="39"/>
      <c r="OP232" s="39"/>
      <c r="OQ232" s="39"/>
      <c r="OR232" s="39"/>
      <c r="OS232" s="39"/>
      <c r="OT232" s="39"/>
      <c r="OU232" s="39"/>
      <c r="OV232" s="39"/>
      <c r="OW232" s="39"/>
      <c r="OX232" s="39"/>
      <c r="OY232" s="39"/>
      <c r="OZ232" s="39"/>
      <c r="PA232" s="39"/>
      <c r="PB232" s="39"/>
      <c r="PC232" s="39"/>
      <c r="PD232" s="39"/>
      <c r="PE232" s="39"/>
      <c r="PF232" s="39"/>
      <c r="PG232" s="39"/>
      <c r="PH232" s="39"/>
      <c r="PI232" s="39"/>
      <c r="PJ232" s="39"/>
      <c r="PK232" s="39"/>
      <c r="PL232" s="39"/>
      <c r="PM232" s="39"/>
      <c r="PN232" s="39"/>
      <c r="PO232" s="39"/>
      <c r="PP232" s="39"/>
      <c r="PQ232" s="39"/>
      <c r="PR232" s="39"/>
      <c r="PS232" s="39"/>
      <c r="PT232" s="39"/>
      <c r="PU232" s="39"/>
      <c r="PV232" s="39"/>
      <c r="PW232" s="39"/>
      <c r="PX232" s="39"/>
      <c r="PY232" s="39"/>
      <c r="PZ232" s="39"/>
      <c r="QA232" s="39"/>
      <c r="QB232" s="39"/>
      <c r="QC232" s="39"/>
      <c r="QD232" s="39"/>
      <c r="QE232" s="39"/>
      <c r="QF232" s="39"/>
      <c r="QG232" s="39"/>
      <c r="QH232" s="39"/>
      <c r="QI232" s="39"/>
      <c r="QJ232" s="39"/>
      <c r="QK232" s="39"/>
      <c r="QL232" s="39"/>
      <c r="QM232" s="39"/>
      <c r="QN232" s="39"/>
      <c r="QO232" s="39"/>
      <c r="QP232" s="39"/>
      <c r="QQ232" s="39"/>
      <c r="QR232" s="39"/>
      <c r="QS232" s="39"/>
      <c r="QT232" s="39"/>
      <c r="QU232" s="39"/>
      <c r="QV232" s="39"/>
      <c r="QW232" s="39"/>
      <c r="QX232" s="39"/>
      <c r="QY232" s="39"/>
      <c r="QZ232" s="39"/>
      <c r="RA232" s="39"/>
      <c r="RB232" s="39"/>
      <c r="RC232" s="39"/>
      <c r="RD232" s="39"/>
      <c r="RE232" s="39"/>
      <c r="RF232" s="39"/>
      <c r="RG232" s="39"/>
      <c r="RH232" s="39"/>
      <c r="RI232" s="39"/>
      <c r="RJ232" s="39"/>
      <c r="RK232" s="39"/>
      <c r="RL232" s="39"/>
      <c r="RM232" s="39"/>
      <c r="RN232" s="39"/>
      <c r="RO232" s="39"/>
      <c r="RP232" s="39"/>
      <c r="RQ232" s="39"/>
      <c r="RR232" s="39"/>
      <c r="RS232" s="39"/>
      <c r="RT232" s="39"/>
      <c r="RU232" s="39"/>
      <c r="RV232" s="39"/>
      <c r="RW232" s="39"/>
      <c r="RX232" s="39"/>
      <c r="RY232" s="39"/>
      <c r="RZ232" s="39"/>
      <c r="SA232" s="39"/>
      <c r="SB232" s="39"/>
      <c r="SC232" s="39"/>
      <c r="SD232" s="39"/>
      <c r="SE232" s="39"/>
      <c r="SF232" s="39"/>
      <c r="SG232" s="39"/>
      <c r="SH232" s="39"/>
      <c r="SI232" s="39"/>
      <c r="SJ232" s="39"/>
      <c r="SK232" s="39"/>
      <c r="SL232" s="39"/>
      <c r="SM232" s="39"/>
      <c r="SN232" s="39"/>
      <c r="SO232" s="39"/>
      <c r="SP232" s="39"/>
      <c r="SQ232" s="39"/>
      <c r="SR232" s="39"/>
      <c r="SS232" s="39"/>
      <c r="ST232" s="39"/>
      <c r="SU232" s="39"/>
      <c r="SV232" s="39"/>
      <c r="SW232" s="39"/>
      <c r="SX232" s="39"/>
      <c r="SY232" s="39"/>
      <c r="SZ232" s="39"/>
      <c r="TA232" s="39"/>
      <c r="TB232" s="39"/>
      <c r="TC232" s="39"/>
      <c r="TD232" s="39"/>
      <c r="TE232" s="39"/>
      <c r="TF232" s="39"/>
      <c r="TG232" s="39"/>
      <c r="TH232" s="39"/>
      <c r="TI232" s="39"/>
    </row>
    <row r="233" spans="1:529" s="23" customFormat="1" ht="44.25" customHeight="1" x14ac:dyDescent="0.25">
      <c r="A233" s="43" t="s">
        <v>150</v>
      </c>
      <c r="B233" s="44" t="str">
        <f>'дод 9'!A15</f>
        <v>0160</v>
      </c>
      <c r="C233" s="44" t="str">
        <f>'дод 9'!B15</f>
        <v>0111</v>
      </c>
      <c r="D233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233" s="66">
        <f t="shared" ref="E233:E247" si="127">F233+I233</f>
        <v>3609000</v>
      </c>
      <c r="F233" s="66">
        <v>3609000</v>
      </c>
      <c r="G233" s="66">
        <v>2958200</v>
      </c>
      <c r="H233" s="66"/>
      <c r="I233" s="66"/>
      <c r="J233" s="66">
        <f>L233+O233</f>
        <v>1900000</v>
      </c>
      <c r="K233" s="66"/>
      <c r="L233" s="66">
        <v>1900000</v>
      </c>
      <c r="M233" s="66">
        <v>1332000</v>
      </c>
      <c r="N233" s="66">
        <v>71500</v>
      </c>
      <c r="O233" s="66"/>
      <c r="P233" s="66">
        <f t="shared" ref="P233:P247" si="128">E233+J233</f>
        <v>5509000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  <c r="IW233" s="26"/>
      <c r="IX233" s="26"/>
      <c r="IY233" s="26"/>
      <c r="IZ233" s="26"/>
      <c r="JA233" s="26"/>
      <c r="JB233" s="26"/>
      <c r="JC233" s="26"/>
      <c r="JD233" s="26"/>
      <c r="JE233" s="26"/>
      <c r="JF233" s="26"/>
      <c r="JG233" s="26"/>
      <c r="JH233" s="26"/>
      <c r="JI233" s="26"/>
      <c r="JJ233" s="26"/>
      <c r="JK233" s="26"/>
      <c r="JL233" s="26"/>
      <c r="JM233" s="26"/>
      <c r="JN233" s="26"/>
      <c r="JO233" s="26"/>
      <c r="JP233" s="26"/>
      <c r="JQ233" s="26"/>
      <c r="JR233" s="26"/>
      <c r="JS233" s="26"/>
      <c r="JT233" s="26"/>
      <c r="JU233" s="26"/>
      <c r="JV233" s="26"/>
      <c r="JW233" s="26"/>
      <c r="JX233" s="26"/>
      <c r="JY233" s="26"/>
      <c r="JZ233" s="26"/>
      <c r="KA233" s="26"/>
      <c r="KB233" s="26"/>
      <c r="KC233" s="26"/>
      <c r="KD233" s="26"/>
      <c r="KE233" s="26"/>
      <c r="KF233" s="26"/>
      <c r="KG233" s="26"/>
      <c r="KH233" s="26"/>
      <c r="KI233" s="26"/>
      <c r="KJ233" s="26"/>
      <c r="KK233" s="26"/>
      <c r="KL233" s="26"/>
      <c r="KM233" s="26"/>
      <c r="KN233" s="26"/>
      <c r="KO233" s="26"/>
      <c r="KP233" s="26"/>
      <c r="KQ233" s="26"/>
      <c r="KR233" s="26"/>
      <c r="KS233" s="26"/>
      <c r="KT233" s="26"/>
      <c r="KU233" s="26"/>
      <c r="KV233" s="26"/>
      <c r="KW233" s="26"/>
      <c r="KX233" s="26"/>
      <c r="KY233" s="26"/>
      <c r="KZ233" s="26"/>
      <c r="LA233" s="26"/>
      <c r="LB233" s="26"/>
      <c r="LC233" s="26"/>
      <c r="LD233" s="26"/>
      <c r="LE233" s="26"/>
      <c r="LF233" s="26"/>
      <c r="LG233" s="26"/>
      <c r="LH233" s="26"/>
      <c r="LI233" s="26"/>
      <c r="LJ233" s="26"/>
      <c r="LK233" s="26"/>
      <c r="LL233" s="26"/>
      <c r="LM233" s="26"/>
      <c r="LN233" s="26"/>
      <c r="LO233" s="26"/>
      <c r="LP233" s="26"/>
      <c r="LQ233" s="26"/>
      <c r="LR233" s="26"/>
      <c r="LS233" s="26"/>
      <c r="LT233" s="26"/>
      <c r="LU233" s="26"/>
      <c r="LV233" s="26"/>
      <c r="LW233" s="26"/>
      <c r="LX233" s="26"/>
      <c r="LY233" s="26"/>
      <c r="LZ233" s="26"/>
      <c r="MA233" s="26"/>
      <c r="MB233" s="26"/>
      <c r="MC233" s="26"/>
      <c r="MD233" s="26"/>
      <c r="ME233" s="26"/>
      <c r="MF233" s="26"/>
      <c r="MG233" s="26"/>
      <c r="MH233" s="26"/>
      <c r="MI233" s="26"/>
      <c r="MJ233" s="26"/>
      <c r="MK233" s="26"/>
      <c r="ML233" s="26"/>
      <c r="MM233" s="26"/>
      <c r="MN233" s="26"/>
      <c r="MO233" s="26"/>
      <c r="MP233" s="26"/>
      <c r="MQ233" s="26"/>
      <c r="MR233" s="26"/>
      <c r="MS233" s="26"/>
      <c r="MT233" s="26"/>
      <c r="MU233" s="26"/>
      <c r="MV233" s="26"/>
      <c r="MW233" s="26"/>
      <c r="MX233" s="26"/>
      <c r="MY233" s="26"/>
      <c r="MZ233" s="26"/>
      <c r="NA233" s="26"/>
      <c r="NB233" s="26"/>
      <c r="NC233" s="26"/>
      <c r="ND233" s="26"/>
      <c r="NE233" s="26"/>
      <c r="NF233" s="26"/>
      <c r="NG233" s="26"/>
      <c r="NH233" s="26"/>
      <c r="NI233" s="26"/>
      <c r="NJ233" s="26"/>
      <c r="NK233" s="26"/>
      <c r="NL233" s="26"/>
      <c r="NM233" s="26"/>
      <c r="NN233" s="26"/>
      <c r="NO233" s="26"/>
      <c r="NP233" s="26"/>
      <c r="NQ233" s="26"/>
      <c r="NR233" s="26"/>
      <c r="NS233" s="26"/>
      <c r="NT233" s="26"/>
      <c r="NU233" s="26"/>
      <c r="NV233" s="26"/>
      <c r="NW233" s="26"/>
      <c r="NX233" s="26"/>
      <c r="NY233" s="26"/>
      <c r="NZ233" s="26"/>
      <c r="OA233" s="26"/>
      <c r="OB233" s="26"/>
      <c r="OC233" s="26"/>
      <c r="OD233" s="26"/>
      <c r="OE233" s="26"/>
      <c r="OF233" s="26"/>
      <c r="OG233" s="26"/>
      <c r="OH233" s="26"/>
      <c r="OI233" s="26"/>
      <c r="OJ233" s="26"/>
      <c r="OK233" s="26"/>
      <c r="OL233" s="26"/>
      <c r="OM233" s="26"/>
      <c r="ON233" s="26"/>
      <c r="OO233" s="26"/>
      <c r="OP233" s="26"/>
      <c r="OQ233" s="26"/>
      <c r="OR233" s="26"/>
      <c r="OS233" s="26"/>
      <c r="OT233" s="26"/>
      <c r="OU233" s="26"/>
      <c r="OV233" s="26"/>
      <c r="OW233" s="26"/>
      <c r="OX233" s="26"/>
      <c r="OY233" s="26"/>
      <c r="OZ233" s="26"/>
      <c r="PA233" s="26"/>
      <c r="PB233" s="26"/>
      <c r="PC233" s="26"/>
      <c r="PD233" s="26"/>
      <c r="PE233" s="26"/>
      <c r="PF233" s="26"/>
      <c r="PG233" s="26"/>
      <c r="PH233" s="26"/>
      <c r="PI233" s="26"/>
      <c r="PJ233" s="26"/>
      <c r="PK233" s="26"/>
      <c r="PL233" s="26"/>
      <c r="PM233" s="26"/>
      <c r="PN233" s="26"/>
      <c r="PO233" s="26"/>
      <c r="PP233" s="26"/>
      <c r="PQ233" s="26"/>
      <c r="PR233" s="26"/>
      <c r="PS233" s="26"/>
      <c r="PT233" s="26"/>
      <c r="PU233" s="26"/>
      <c r="PV233" s="26"/>
      <c r="PW233" s="26"/>
      <c r="PX233" s="26"/>
      <c r="PY233" s="26"/>
      <c r="PZ233" s="26"/>
      <c r="QA233" s="26"/>
      <c r="QB233" s="26"/>
      <c r="QC233" s="26"/>
      <c r="QD233" s="26"/>
      <c r="QE233" s="26"/>
      <c r="QF233" s="26"/>
      <c r="QG233" s="26"/>
      <c r="QH233" s="26"/>
      <c r="QI233" s="26"/>
      <c r="QJ233" s="26"/>
      <c r="QK233" s="26"/>
      <c r="QL233" s="26"/>
      <c r="QM233" s="26"/>
      <c r="QN233" s="26"/>
      <c r="QO233" s="26"/>
      <c r="QP233" s="26"/>
      <c r="QQ233" s="26"/>
      <c r="QR233" s="26"/>
      <c r="QS233" s="26"/>
      <c r="QT233" s="26"/>
      <c r="QU233" s="26"/>
      <c r="QV233" s="26"/>
      <c r="QW233" s="26"/>
      <c r="QX233" s="26"/>
      <c r="QY233" s="26"/>
      <c r="QZ233" s="26"/>
      <c r="RA233" s="26"/>
      <c r="RB233" s="26"/>
      <c r="RC233" s="26"/>
      <c r="RD233" s="26"/>
      <c r="RE233" s="26"/>
      <c r="RF233" s="26"/>
      <c r="RG233" s="26"/>
      <c r="RH233" s="26"/>
      <c r="RI233" s="26"/>
      <c r="RJ233" s="26"/>
      <c r="RK233" s="26"/>
      <c r="RL233" s="26"/>
      <c r="RM233" s="26"/>
      <c r="RN233" s="26"/>
      <c r="RO233" s="26"/>
      <c r="RP233" s="26"/>
      <c r="RQ233" s="26"/>
      <c r="RR233" s="26"/>
      <c r="RS233" s="26"/>
      <c r="RT233" s="26"/>
      <c r="RU233" s="26"/>
      <c r="RV233" s="26"/>
      <c r="RW233" s="26"/>
      <c r="RX233" s="26"/>
      <c r="RY233" s="26"/>
      <c r="RZ233" s="26"/>
      <c r="SA233" s="26"/>
      <c r="SB233" s="26"/>
      <c r="SC233" s="26"/>
      <c r="SD233" s="26"/>
      <c r="SE233" s="26"/>
      <c r="SF233" s="26"/>
      <c r="SG233" s="26"/>
      <c r="SH233" s="26"/>
      <c r="SI233" s="26"/>
      <c r="SJ233" s="26"/>
      <c r="SK233" s="26"/>
      <c r="SL233" s="26"/>
      <c r="SM233" s="26"/>
      <c r="SN233" s="26"/>
      <c r="SO233" s="26"/>
      <c r="SP233" s="26"/>
      <c r="SQ233" s="26"/>
      <c r="SR233" s="26"/>
      <c r="SS233" s="26"/>
      <c r="ST233" s="26"/>
      <c r="SU233" s="26"/>
      <c r="SV233" s="26"/>
      <c r="SW233" s="26"/>
      <c r="SX233" s="26"/>
      <c r="SY233" s="26"/>
      <c r="SZ233" s="26"/>
      <c r="TA233" s="26"/>
      <c r="TB233" s="26"/>
      <c r="TC233" s="26"/>
      <c r="TD233" s="26"/>
      <c r="TE233" s="26"/>
      <c r="TF233" s="26"/>
      <c r="TG233" s="26"/>
      <c r="TH233" s="26"/>
      <c r="TI233" s="26"/>
    </row>
    <row r="234" spans="1:529" s="23" customFormat="1" ht="18" customHeight="1" x14ac:dyDescent="0.25">
      <c r="A234" s="43" t="s">
        <v>221</v>
      </c>
      <c r="B234" s="44" t="str">
        <f>'дод 9'!A130</f>
        <v>6030</v>
      </c>
      <c r="C234" s="44" t="str">
        <f>'дод 9'!B130</f>
        <v>0620</v>
      </c>
      <c r="D234" s="24" t="str">
        <f>'дод 9'!C130</f>
        <v>Організація благоустрою населених пунктів</v>
      </c>
      <c r="E234" s="66">
        <f t="shared" si="127"/>
        <v>0</v>
      </c>
      <c r="F234" s="66"/>
      <c r="G234" s="66"/>
      <c r="H234" s="66"/>
      <c r="I234" s="66"/>
      <c r="J234" s="66">
        <f t="shared" ref="J234:J253" si="129">L234+O234</f>
        <v>50000000</v>
      </c>
      <c r="K234" s="66">
        <v>50000000</v>
      </c>
      <c r="L234" s="66"/>
      <c r="M234" s="66"/>
      <c r="N234" s="66"/>
      <c r="O234" s="66">
        <v>50000000</v>
      </c>
      <c r="P234" s="66">
        <f t="shared" si="128"/>
        <v>50000000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  <c r="IW234" s="26"/>
      <c r="IX234" s="26"/>
      <c r="IY234" s="26"/>
      <c r="IZ234" s="26"/>
      <c r="JA234" s="26"/>
      <c r="JB234" s="26"/>
      <c r="JC234" s="26"/>
      <c r="JD234" s="26"/>
      <c r="JE234" s="26"/>
      <c r="JF234" s="26"/>
      <c r="JG234" s="26"/>
      <c r="JH234" s="26"/>
      <c r="JI234" s="26"/>
      <c r="JJ234" s="26"/>
      <c r="JK234" s="26"/>
      <c r="JL234" s="26"/>
      <c r="JM234" s="26"/>
      <c r="JN234" s="26"/>
      <c r="JO234" s="26"/>
      <c r="JP234" s="26"/>
      <c r="JQ234" s="26"/>
      <c r="JR234" s="26"/>
      <c r="JS234" s="26"/>
      <c r="JT234" s="26"/>
      <c r="JU234" s="26"/>
      <c r="JV234" s="26"/>
      <c r="JW234" s="26"/>
      <c r="JX234" s="26"/>
      <c r="JY234" s="26"/>
      <c r="JZ234" s="26"/>
      <c r="KA234" s="26"/>
      <c r="KB234" s="26"/>
      <c r="KC234" s="26"/>
      <c r="KD234" s="26"/>
      <c r="KE234" s="26"/>
      <c r="KF234" s="26"/>
      <c r="KG234" s="26"/>
      <c r="KH234" s="26"/>
      <c r="KI234" s="26"/>
      <c r="KJ234" s="26"/>
      <c r="KK234" s="26"/>
      <c r="KL234" s="26"/>
      <c r="KM234" s="26"/>
      <c r="KN234" s="26"/>
      <c r="KO234" s="26"/>
      <c r="KP234" s="26"/>
      <c r="KQ234" s="26"/>
      <c r="KR234" s="26"/>
      <c r="KS234" s="26"/>
      <c r="KT234" s="26"/>
      <c r="KU234" s="26"/>
      <c r="KV234" s="26"/>
      <c r="KW234" s="26"/>
      <c r="KX234" s="26"/>
      <c r="KY234" s="26"/>
      <c r="KZ234" s="26"/>
      <c r="LA234" s="26"/>
      <c r="LB234" s="26"/>
      <c r="LC234" s="26"/>
      <c r="LD234" s="26"/>
      <c r="LE234" s="26"/>
      <c r="LF234" s="26"/>
      <c r="LG234" s="26"/>
      <c r="LH234" s="26"/>
      <c r="LI234" s="26"/>
      <c r="LJ234" s="26"/>
      <c r="LK234" s="26"/>
      <c r="LL234" s="26"/>
      <c r="LM234" s="26"/>
      <c r="LN234" s="26"/>
      <c r="LO234" s="26"/>
      <c r="LP234" s="26"/>
      <c r="LQ234" s="26"/>
      <c r="LR234" s="26"/>
      <c r="LS234" s="26"/>
      <c r="LT234" s="26"/>
      <c r="LU234" s="26"/>
      <c r="LV234" s="26"/>
      <c r="LW234" s="26"/>
      <c r="LX234" s="26"/>
      <c r="LY234" s="26"/>
      <c r="LZ234" s="26"/>
      <c r="MA234" s="26"/>
      <c r="MB234" s="26"/>
      <c r="MC234" s="26"/>
      <c r="MD234" s="26"/>
      <c r="ME234" s="26"/>
      <c r="MF234" s="26"/>
      <c r="MG234" s="26"/>
      <c r="MH234" s="26"/>
      <c r="MI234" s="26"/>
      <c r="MJ234" s="26"/>
      <c r="MK234" s="26"/>
      <c r="ML234" s="26"/>
      <c r="MM234" s="26"/>
      <c r="MN234" s="26"/>
      <c r="MO234" s="26"/>
      <c r="MP234" s="26"/>
      <c r="MQ234" s="26"/>
      <c r="MR234" s="26"/>
      <c r="MS234" s="26"/>
      <c r="MT234" s="26"/>
      <c r="MU234" s="26"/>
      <c r="MV234" s="26"/>
      <c r="MW234" s="26"/>
      <c r="MX234" s="26"/>
      <c r="MY234" s="26"/>
      <c r="MZ234" s="26"/>
      <c r="NA234" s="26"/>
      <c r="NB234" s="26"/>
      <c r="NC234" s="26"/>
      <c r="ND234" s="26"/>
      <c r="NE234" s="26"/>
      <c r="NF234" s="26"/>
      <c r="NG234" s="26"/>
      <c r="NH234" s="26"/>
      <c r="NI234" s="26"/>
      <c r="NJ234" s="26"/>
      <c r="NK234" s="26"/>
      <c r="NL234" s="26"/>
      <c r="NM234" s="26"/>
      <c r="NN234" s="26"/>
      <c r="NO234" s="26"/>
      <c r="NP234" s="26"/>
      <c r="NQ234" s="26"/>
      <c r="NR234" s="26"/>
      <c r="NS234" s="26"/>
      <c r="NT234" s="26"/>
      <c r="NU234" s="26"/>
      <c r="NV234" s="26"/>
      <c r="NW234" s="26"/>
      <c r="NX234" s="26"/>
      <c r="NY234" s="26"/>
      <c r="NZ234" s="26"/>
      <c r="OA234" s="26"/>
      <c r="OB234" s="26"/>
      <c r="OC234" s="26"/>
      <c r="OD234" s="26"/>
      <c r="OE234" s="26"/>
      <c r="OF234" s="26"/>
      <c r="OG234" s="26"/>
      <c r="OH234" s="26"/>
      <c r="OI234" s="26"/>
      <c r="OJ234" s="26"/>
      <c r="OK234" s="26"/>
      <c r="OL234" s="26"/>
      <c r="OM234" s="26"/>
      <c r="ON234" s="26"/>
      <c r="OO234" s="26"/>
      <c r="OP234" s="26"/>
      <c r="OQ234" s="26"/>
      <c r="OR234" s="26"/>
      <c r="OS234" s="26"/>
      <c r="OT234" s="26"/>
      <c r="OU234" s="26"/>
      <c r="OV234" s="26"/>
      <c r="OW234" s="26"/>
      <c r="OX234" s="26"/>
      <c r="OY234" s="26"/>
      <c r="OZ234" s="26"/>
      <c r="PA234" s="26"/>
      <c r="PB234" s="26"/>
      <c r="PC234" s="26"/>
      <c r="PD234" s="26"/>
      <c r="PE234" s="26"/>
      <c r="PF234" s="26"/>
      <c r="PG234" s="26"/>
      <c r="PH234" s="26"/>
      <c r="PI234" s="26"/>
      <c r="PJ234" s="26"/>
      <c r="PK234" s="26"/>
      <c r="PL234" s="26"/>
      <c r="PM234" s="26"/>
      <c r="PN234" s="26"/>
      <c r="PO234" s="26"/>
      <c r="PP234" s="26"/>
      <c r="PQ234" s="26"/>
      <c r="PR234" s="26"/>
      <c r="PS234" s="26"/>
      <c r="PT234" s="26"/>
      <c r="PU234" s="26"/>
      <c r="PV234" s="26"/>
      <c r="PW234" s="26"/>
      <c r="PX234" s="26"/>
      <c r="PY234" s="26"/>
      <c r="PZ234" s="26"/>
      <c r="QA234" s="26"/>
      <c r="QB234" s="26"/>
      <c r="QC234" s="26"/>
      <c r="QD234" s="26"/>
      <c r="QE234" s="26"/>
      <c r="QF234" s="26"/>
      <c r="QG234" s="26"/>
      <c r="QH234" s="26"/>
      <c r="QI234" s="26"/>
      <c r="QJ234" s="26"/>
      <c r="QK234" s="26"/>
      <c r="QL234" s="26"/>
      <c r="QM234" s="26"/>
      <c r="QN234" s="26"/>
      <c r="QO234" s="26"/>
      <c r="QP234" s="26"/>
      <c r="QQ234" s="26"/>
      <c r="QR234" s="26"/>
      <c r="QS234" s="26"/>
      <c r="QT234" s="26"/>
      <c r="QU234" s="26"/>
      <c r="QV234" s="26"/>
      <c r="QW234" s="26"/>
      <c r="QX234" s="26"/>
      <c r="QY234" s="26"/>
      <c r="QZ234" s="26"/>
      <c r="RA234" s="26"/>
      <c r="RB234" s="26"/>
      <c r="RC234" s="26"/>
      <c r="RD234" s="26"/>
      <c r="RE234" s="26"/>
      <c r="RF234" s="26"/>
      <c r="RG234" s="26"/>
      <c r="RH234" s="26"/>
      <c r="RI234" s="26"/>
      <c r="RJ234" s="26"/>
      <c r="RK234" s="26"/>
      <c r="RL234" s="26"/>
      <c r="RM234" s="26"/>
      <c r="RN234" s="26"/>
      <c r="RO234" s="26"/>
      <c r="RP234" s="26"/>
      <c r="RQ234" s="26"/>
      <c r="RR234" s="26"/>
      <c r="RS234" s="26"/>
      <c r="RT234" s="26"/>
      <c r="RU234" s="26"/>
      <c r="RV234" s="26"/>
      <c r="RW234" s="26"/>
      <c r="RX234" s="26"/>
      <c r="RY234" s="26"/>
      <c r="RZ234" s="26"/>
      <c r="SA234" s="26"/>
      <c r="SB234" s="26"/>
      <c r="SC234" s="26"/>
      <c r="SD234" s="26"/>
      <c r="SE234" s="26"/>
      <c r="SF234" s="26"/>
      <c r="SG234" s="26"/>
      <c r="SH234" s="26"/>
      <c r="SI234" s="26"/>
      <c r="SJ234" s="26"/>
      <c r="SK234" s="26"/>
      <c r="SL234" s="26"/>
      <c r="SM234" s="26"/>
      <c r="SN234" s="26"/>
      <c r="SO234" s="26"/>
      <c r="SP234" s="26"/>
      <c r="SQ234" s="26"/>
      <c r="SR234" s="26"/>
      <c r="SS234" s="26"/>
      <c r="ST234" s="26"/>
      <c r="SU234" s="26"/>
      <c r="SV234" s="26"/>
      <c r="SW234" s="26"/>
      <c r="SX234" s="26"/>
      <c r="SY234" s="26"/>
      <c r="SZ234" s="26"/>
      <c r="TA234" s="26"/>
      <c r="TB234" s="26"/>
      <c r="TC234" s="26"/>
      <c r="TD234" s="26"/>
      <c r="TE234" s="26"/>
      <c r="TF234" s="26"/>
      <c r="TG234" s="26"/>
      <c r="TH234" s="26"/>
      <c r="TI234" s="26"/>
    </row>
    <row r="235" spans="1:529" s="23" customFormat="1" ht="54.75" customHeight="1" x14ac:dyDescent="0.25">
      <c r="A235" s="43" t="s">
        <v>222</v>
      </c>
      <c r="B235" s="44" t="str">
        <f>'дод 9'!A133</f>
        <v>6084</v>
      </c>
      <c r="C235" s="44" t="str">
        <f>'дод 9'!B133</f>
        <v>0610</v>
      </c>
      <c r="D235" s="24" t="str">
        <f>'дод 9'!C133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35" s="66">
        <f t="shared" si="127"/>
        <v>0</v>
      </c>
      <c r="F235" s="66"/>
      <c r="G235" s="66"/>
      <c r="H235" s="66"/>
      <c r="I235" s="66"/>
      <c r="J235" s="66">
        <f t="shared" si="129"/>
        <v>70060</v>
      </c>
      <c r="K235" s="66"/>
      <c r="L235" s="68"/>
      <c r="M235" s="66"/>
      <c r="N235" s="66"/>
      <c r="O235" s="66">
        <v>70060</v>
      </c>
      <c r="P235" s="66">
        <f t="shared" si="128"/>
        <v>70060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  <c r="IW235" s="26"/>
      <c r="IX235" s="26"/>
      <c r="IY235" s="26"/>
      <c r="IZ235" s="26"/>
      <c r="JA235" s="26"/>
      <c r="JB235" s="26"/>
      <c r="JC235" s="26"/>
      <c r="JD235" s="26"/>
      <c r="JE235" s="26"/>
      <c r="JF235" s="26"/>
      <c r="JG235" s="26"/>
      <c r="JH235" s="26"/>
      <c r="JI235" s="26"/>
      <c r="JJ235" s="26"/>
      <c r="JK235" s="26"/>
      <c r="JL235" s="26"/>
      <c r="JM235" s="26"/>
      <c r="JN235" s="26"/>
      <c r="JO235" s="26"/>
      <c r="JP235" s="26"/>
      <c r="JQ235" s="26"/>
      <c r="JR235" s="26"/>
      <c r="JS235" s="26"/>
      <c r="JT235" s="26"/>
      <c r="JU235" s="26"/>
      <c r="JV235" s="26"/>
      <c r="JW235" s="26"/>
      <c r="JX235" s="26"/>
      <c r="JY235" s="26"/>
      <c r="JZ235" s="26"/>
      <c r="KA235" s="26"/>
      <c r="KB235" s="26"/>
      <c r="KC235" s="26"/>
      <c r="KD235" s="26"/>
      <c r="KE235" s="26"/>
      <c r="KF235" s="26"/>
      <c r="KG235" s="26"/>
      <c r="KH235" s="26"/>
      <c r="KI235" s="26"/>
      <c r="KJ235" s="26"/>
      <c r="KK235" s="26"/>
      <c r="KL235" s="26"/>
      <c r="KM235" s="26"/>
      <c r="KN235" s="26"/>
      <c r="KO235" s="26"/>
      <c r="KP235" s="26"/>
      <c r="KQ235" s="26"/>
      <c r="KR235" s="26"/>
      <c r="KS235" s="26"/>
      <c r="KT235" s="26"/>
      <c r="KU235" s="26"/>
      <c r="KV235" s="26"/>
      <c r="KW235" s="26"/>
      <c r="KX235" s="26"/>
      <c r="KY235" s="26"/>
      <c r="KZ235" s="26"/>
      <c r="LA235" s="26"/>
      <c r="LB235" s="26"/>
      <c r="LC235" s="26"/>
      <c r="LD235" s="26"/>
      <c r="LE235" s="26"/>
      <c r="LF235" s="26"/>
      <c r="LG235" s="26"/>
      <c r="LH235" s="26"/>
      <c r="LI235" s="26"/>
      <c r="LJ235" s="26"/>
      <c r="LK235" s="26"/>
      <c r="LL235" s="26"/>
      <c r="LM235" s="26"/>
      <c r="LN235" s="26"/>
      <c r="LO235" s="26"/>
      <c r="LP235" s="26"/>
      <c r="LQ235" s="26"/>
      <c r="LR235" s="26"/>
      <c r="LS235" s="26"/>
      <c r="LT235" s="26"/>
      <c r="LU235" s="26"/>
      <c r="LV235" s="26"/>
      <c r="LW235" s="26"/>
      <c r="LX235" s="26"/>
      <c r="LY235" s="26"/>
      <c r="LZ235" s="26"/>
      <c r="MA235" s="26"/>
      <c r="MB235" s="26"/>
      <c r="MC235" s="26"/>
      <c r="MD235" s="26"/>
      <c r="ME235" s="26"/>
      <c r="MF235" s="26"/>
      <c r="MG235" s="26"/>
      <c r="MH235" s="26"/>
      <c r="MI235" s="26"/>
      <c r="MJ235" s="26"/>
      <c r="MK235" s="26"/>
      <c r="ML235" s="26"/>
      <c r="MM235" s="26"/>
      <c r="MN235" s="26"/>
      <c r="MO235" s="26"/>
      <c r="MP235" s="26"/>
      <c r="MQ235" s="26"/>
      <c r="MR235" s="26"/>
      <c r="MS235" s="26"/>
      <c r="MT235" s="26"/>
      <c r="MU235" s="26"/>
      <c r="MV235" s="26"/>
      <c r="MW235" s="26"/>
      <c r="MX235" s="26"/>
      <c r="MY235" s="26"/>
      <c r="MZ235" s="26"/>
      <c r="NA235" s="26"/>
      <c r="NB235" s="26"/>
      <c r="NC235" s="26"/>
      <c r="ND235" s="26"/>
      <c r="NE235" s="26"/>
      <c r="NF235" s="26"/>
      <c r="NG235" s="26"/>
      <c r="NH235" s="26"/>
      <c r="NI235" s="26"/>
      <c r="NJ235" s="26"/>
      <c r="NK235" s="26"/>
      <c r="NL235" s="26"/>
      <c r="NM235" s="26"/>
      <c r="NN235" s="26"/>
      <c r="NO235" s="26"/>
      <c r="NP235" s="26"/>
      <c r="NQ235" s="26"/>
      <c r="NR235" s="26"/>
      <c r="NS235" s="26"/>
      <c r="NT235" s="26"/>
      <c r="NU235" s="26"/>
      <c r="NV235" s="26"/>
      <c r="NW235" s="26"/>
      <c r="NX235" s="26"/>
      <c r="NY235" s="26"/>
      <c r="NZ235" s="26"/>
      <c r="OA235" s="26"/>
      <c r="OB235" s="26"/>
      <c r="OC235" s="26"/>
      <c r="OD235" s="26"/>
      <c r="OE235" s="26"/>
      <c r="OF235" s="26"/>
      <c r="OG235" s="26"/>
      <c r="OH235" s="26"/>
      <c r="OI235" s="26"/>
      <c r="OJ235" s="26"/>
      <c r="OK235" s="26"/>
      <c r="OL235" s="26"/>
      <c r="OM235" s="26"/>
      <c r="ON235" s="26"/>
      <c r="OO235" s="26"/>
      <c r="OP235" s="26"/>
      <c r="OQ235" s="26"/>
      <c r="OR235" s="26"/>
      <c r="OS235" s="26"/>
      <c r="OT235" s="26"/>
      <c r="OU235" s="26"/>
      <c r="OV235" s="26"/>
      <c r="OW235" s="26"/>
      <c r="OX235" s="26"/>
      <c r="OY235" s="26"/>
      <c r="OZ235" s="26"/>
      <c r="PA235" s="26"/>
      <c r="PB235" s="26"/>
      <c r="PC235" s="26"/>
      <c r="PD235" s="26"/>
      <c r="PE235" s="26"/>
      <c r="PF235" s="26"/>
      <c r="PG235" s="26"/>
      <c r="PH235" s="26"/>
      <c r="PI235" s="26"/>
      <c r="PJ235" s="26"/>
      <c r="PK235" s="26"/>
      <c r="PL235" s="26"/>
      <c r="PM235" s="26"/>
      <c r="PN235" s="26"/>
      <c r="PO235" s="26"/>
      <c r="PP235" s="26"/>
      <c r="PQ235" s="26"/>
      <c r="PR235" s="26"/>
      <c r="PS235" s="26"/>
      <c r="PT235" s="26"/>
      <c r="PU235" s="26"/>
      <c r="PV235" s="26"/>
      <c r="PW235" s="26"/>
      <c r="PX235" s="26"/>
      <c r="PY235" s="26"/>
      <c r="PZ235" s="26"/>
      <c r="QA235" s="26"/>
      <c r="QB235" s="26"/>
      <c r="QC235" s="26"/>
      <c r="QD235" s="26"/>
      <c r="QE235" s="26"/>
      <c r="QF235" s="26"/>
      <c r="QG235" s="26"/>
      <c r="QH235" s="26"/>
      <c r="QI235" s="26"/>
      <c r="QJ235" s="26"/>
      <c r="QK235" s="26"/>
      <c r="QL235" s="26"/>
      <c r="QM235" s="26"/>
      <c r="QN235" s="26"/>
      <c r="QO235" s="26"/>
      <c r="QP235" s="26"/>
      <c r="QQ235" s="26"/>
      <c r="QR235" s="26"/>
      <c r="QS235" s="26"/>
      <c r="QT235" s="26"/>
      <c r="QU235" s="26"/>
      <c r="QV235" s="26"/>
      <c r="QW235" s="26"/>
      <c r="QX235" s="26"/>
      <c r="QY235" s="26"/>
      <c r="QZ235" s="26"/>
      <c r="RA235" s="26"/>
      <c r="RB235" s="26"/>
      <c r="RC235" s="26"/>
      <c r="RD235" s="26"/>
      <c r="RE235" s="26"/>
      <c r="RF235" s="26"/>
      <c r="RG235" s="26"/>
      <c r="RH235" s="26"/>
      <c r="RI235" s="26"/>
      <c r="RJ235" s="26"/>
      <c r="RK235" s="26"/>
      <c r="RL235" s="26"/>
      <c r="RM235" s="26"/>
      <c r="RN235" s="26"/>
      <c r="RO235" s="26"/>
      <c r="RP235" s="26"/>
      <c r="RQ235" s="26"/>
      <c r="RR235" s="26"/>
      <c r="RS235" s="26"/>
      <c r="RT235" s="26"/>
      <c r="RU235" s="26"/>
      <c r="RV235" s="26"/>
      <c r="RW235" s="26"/>
      <c r="RX235" s="26"/>
      <c r="RY235" s="26"/>
      <c r="RZ235" s="26"/>
      <c r="SA235" s="26"/>
      <c r="SB235" s="26"/>
      <c r="SC235" s="26"/>
      <c r="SD235" s="26"/>
      <c r="SE235" s="26"/>
      <c r="SF235" s="26"/>
      <c r="SG235" s="26"/>
      <c r="SH235" s="26"/>
      <c r="SI235" s="26"/>
      <c r="SJ235" s="26"/>
      <c r="SK235" s="26"/>
      <c r="SL235" s="26"/>
      <c r="SM235" s="26"/>
      <c r="SN235" s="26"/>
      <c r="SO235" s="26"/>
      <c r="SP235" s="26"/>
      <c r="SQ235" s="26"/>
      <c r="SR235" s="26"/>
      <c r="SS235" s="26"/>
      <c r="ST235" s="26"/>
      <c r="SU235" s="26"/>
      <c r="SV235" s="26"/>
      <c r="SW235" s="26"/>
      <c r="SX235" s="26"/>
      <c r="SY235" s="26"/>
      <c r="SZ235" s="26"/>
      <c r="TA235" s="26"/>
      <c r="TB235" s="26"/>
      <c r="TC235" s="26"/>
      <c r="TD235" s="26"/>
      <c r="TE235" s="26"/>
      <c r="TF235" s="26"/>
      <c r="TG235" s="26"/>
      <c r="TH235" s="26"/>
      <c r="TI235" s="26"/>
    </row>
    <row r="236" spans="1:529" s="23" customFormat="1" ht="18.75" hidden="1" customHeight="1" x14ac:dyDescent="0.25">
      <c r="A236" s="43" t="s">
        <v>296</v>
      </c>
      <c r="B236" s="44" t="str">
        <f>'дод 9'!A143</f>
        <v>7310</v>
      </c>
      <c r="C236" s="44" t="str">
        <f>'дод 9'!B143</f>
        <v>0443</v>
      </c>
      <c r="D236" s="24" t="str">
        <f>'дод 9'!C143</f>
        <v>Будівництво об'єктів житлово-комунального господарства</v>
      </c>
      <c r="E236" s="66">
        <f t="shared" si="127"/>
        <v>0</v>
      </c>
      <c r="F236" s="66"/>
      <c r="G236" s="66"/>
      <c r="H236" s="66"/>
      <c r="I236" s="66"/>
      <c r="J236" s="66">
        <f t="shared" si="129"/>
        <v>0</v>
      </c>
      <c r="K236" s="66"/>
      <c r="L236" s="66"/>
      <c r="M236" s="66"/>
      <c r="N236" s="66"/>
      <c r="O236" s="66"/>
      <c r="P236" s="66">
        <f t="shared" si="128"/>
        <v>0</v>
      </c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  <c r="IW236" s="26"/>
      <c r="IX236" s="26"/>
      <c r="IY236" s="26"/>
      <c r="IZ236" s="26"/>
      <c r="JA236" s="26"/>
      <c r="JB236" s="26"/>
      <c r="JC236" s="26"/>
      <c r="JD236" s="26"/>
      <c r="JE236" s="26"/>
      <c r="JF236" s="26"/>
      <c r="JG236" s="26"/>
      <c r="JH236" s="26"/>
      <c r="JI236" s="26"/>
      <c r="JJ236" s="26"/>
      <c r="JK236" s="26"/>
      <c r="JL236" s="26"/>
      <c r="JM236" s="26"/>
      <c r="JN236" s="26"/>
      <c r="JO236" s="26"/>
      <c r="JP236" s="26"/>
      <c r="JQ236" s="26"/>
      <c r="JR236" s="26"/>
      <c r="JS236" s="26"/>
      <c r="JT236" s="26"/>
      <c r="JU236" s="26"/>
      <c r="JV236" s="26"/>
      <c r="JW236" s="26"/>
      <c r="JX236" s="26"/>
      <c r="JY236" s="26"/>
      <c r="JZ236" s="26"/>
      <c r="KA236" s="26"/>
      <c r="KB236" s="26"/>
      <c r="KC236" s="26"/>
      <c r="KD236" s="26"/>
      <c r="KE236" s="26"/>
      <c r="KF236" s="26"/>
      <c r="KG236" s="26"/>
      <c r="KH236" s="26"/>
      <c r="KI236" s="26"/>
      <c r="KJ236" s="26"/>
      <c r="KK236" s="26"/>
      <c r="KL236" s="26"/>
      <c r="KM236" s="26"/>
      <c r="KN236" s="26"/>
      <c r="KO236" s="26"/>
      <c r="KP236" s="26"/>
      <c r="KQ236" s="26"/>
      <c r="KR236" s="26"/>
      <c r="KS236" s="26"/>
      <c r="KT236" s="26"/>
      <c r="KU236" s="26"/>
      <c r="KV236" s="26"/>
      <c r="KW236" s="26"/>
      <c r="KX236" s="26"/>
      <c r="KY236" s="26"/>
      <c r="KZ236" s="26"/>
      <c r="LA236" s="26"/>
      <c r="LB236" s="26"/>
      <c r="LC236" s="26"/>
      <c r="LD236" s="26"/>
      <c r="LE236" s="26"/>
      <c r="LF236" s="26"/>
      <c r="LG236" s="26"/>
      <c r="LH236" s="26"/>
      <c r="LI236" s="26"/>
      <c r="LJ236" s="26"/>
      <c r="LK236" s="26"/>
      <c r="LL236" s="26"/>
      <c r="LM236" s="26"/>
      <c r="LN236" s="26"/>
      <c r="LO236" s="26"/>
      <c r="LP236" s="26"/>
      <c r="LQ236" s="26"/>
      <c r="LR236" s="26"/>
      <c r="LS236" s="26"/>
      <c r="LT236" s="26"/>
      <c r="LU236" s="26"/>
      <c r="LV236" s="26"/>
      <c r="LW236" s="26"/>
      <c r="LX236" s="26"/>
      <c r="LY236" s="26"/>
      <c r="LZ236" s="26"/>
      <c r="MA236" s="26"/>
      <c r="MB236" s="26"/>
      <c r="MC236" s="26"/>
      <c r="MD236" s="26"/>
      <c r="ME236" s="26"/>
      <c r="MF236" s="26"/>
      <c r="MG236" s="26"/>
      <c r="MH236" s="26"/>
      <c r="MI236" s="26"/>
      <c r="MJ236" s="26"/>
      <c r="MK236" s="26"/>
      <c r="ML236" s="26"/>
      <c r="MM236" s="26"/>
      <c r="MN236" s="26"/>
      <c r="MO236" s="26"/>
      <c r="MP236" s="26"/>
      <c r="MQ236" s="26"/>
      <c r="MR236" s="26"/>
      <c r="MS236" s="26"/>
      <c r="MT236" s="26"/>
      <c r="MU236" s="26"/>
      <c r="MV236" s="26"/>
      <c r="MW236" s="26"/>
      <c r="MX236" s="26"/>
      <c r="MY236" s="26"/>
      <c r="MZ236" s="26"/>
      <c r="NA236" s="26"/>
      <c r="NB236" s="26"/>
      <c r="NC236" s="26"/>
      <c r="ND236" s="26"/>
      <c r="NE236" s="26"/>
      <c r="NF236" s="26"/>
      <c r="NG236" s="26"/>
      <c r="NH236" s="26"/>
      <c r="NI236" s="26"/>
      <c r="NJ236" s="26"/>
      <c r="NK236" s="26"/>
      <c r="NL236" s="26"/>
      <c r="NM236" s="26"/>
      <c r="NN236" s="26"/>
      <c r="NO236" s="26"/>
      <c r="NP236" s="26"/>
      <c r="NQ236" s="26"/>
      <c r="NR236" s="26"/>
      <c r="NS236" s="26"/>
      <c r="NT236" s="26"/>
      <c r="NU236" s="26"/>
      <c r="NV236" s="26"/>
      <c r="NW236" s="26"/>
      <c r="NX236" s="26"/>
      <c r="NY236" s="26"/>
      <c r="NZ236" s="26"/>
      <c r="OA236" s="26"/>
      <c r="OB236" s="26"/>
      <c r="OC236" s="26"/>
      <c r="OD236" s="26"/>
      <c r="OE236" s="26"/>
      <c r="OF236" s="26"/>
      <c r="OG236" s="26"/>
      <c r="OH236" s="26"/>
      <c r="OI236" s="26"/>
      <c r="OJ236" s="26"/>
      <c r="OK236" s="26"/>
      <c r="OL236" s="26"/>
      <c r="OM236" s="26"/>
      <c r="ON236" s="26"/>
      <c r="OO236" s="26"/>
      <c r="OP236" s="26"/>
      <c r="OQ236" s="26"/>
      <c r="OR236" s="26"/>
      <c r="OS236" s="26"/>
      <c r="OT236" s="26"/>
      <c r="OU236" s="26"/>
      <c r="OV236" s="26"/>
      <c r="OW236" s="26"/>
      <c r="OX236" s="26"/>
      <c r="OY236" s="26"/>
      <c r="OZ236" s="26"/>
      <c r="PA236" s="26"/>
      <c r="PB236" s="26"/>
      <c r="PC236" s="26"/>
      <c r="PD236" s="26"/>
      <c r="PE236" s="26"/>
      <c r="PF236" s="26"/>
      <c r="PG236" s="26"/>
      <c r="PH236" s="26"/>
      <c r="PI236" s="26"/>
      <c r="PJ236" s="26"/>
      <c r="PK236" s="26"/>
      <c r="PL236" s="26"/>
      <c r="PM236" s="26"/>
      <c r="PN236" s="26"/>
      <c r="PO236" s="26"/>
      <c r="PP236" s="26"/>
      <c r="PQ236" s="26"/>
      <c r="PR236" s="26"/>
      <c r="PS236" s="26"/>
      <c r="PT236" s="26"/>
      <c r="PU236" s="26"/>
      <c r="PV236" s="26"/>
      <c r="PW236" s="26"/>
      <c r="PX236" s="26"/>
      <c r="PY236" s="26"/>
      <c r="PZ236" s="26"/>
      <c r="QA236" s="26"/>
      <c r="QB236" s="26"/>
      <c r="QC236" s="26"/>
      <c r="QD236" s="26"/>
      <c r="QE236" s="26"/>
      <c r="QF236" s="26"/>
      <c r="QG236" s="26"/>
      <c r="QH236" s="26"/>
      <c r="QI236" s="26"/>
      <c r="QJ236" s="26"/>
      <c r="QK236" s="26"/>
      <c r="QL236" s="26"/>
      <c r="QM236" s="26"/>
      <c r="QN236" s="26"/>
      <c r="QO236" s="26"/>
      <c r="QP236" s="26"/>
      <c r="QQ236" s="26"/>
      <c r="QR236" s="26"/>
      <c r="QS236" s="26"/>
      <c r="QT236" s="26"/>
      <c r="QU236" s="26"/>
      <c r="QV236" s="26"/>
      <c r="QW236" s="26"/>
      <c r="QX236" s="26"/>
      <c r="QY236" s="26"/>
      <c r="QZ236" s="26"/>
      <c r="RA236" s="26"/>
      <c r="RB236" s="26"/>
      <c r="RC236" s="26"/>
      <c r="RD236" s="26"/>
      <c r="RE236" s="26"/>
      <c r="RF236" s="26"/>
      <c r="RG236" s="26"/>
      <c r="RH236" s="26"/>
      <c r="RI236" s="26"/>
      <c r="RJ236" s="26"/>
      <c r="RK236" s="26"/>
      <c r="RL236" s="26"/>
      <c r="RM236" s="26"/>
      <c r="RN236" s="26"/>
      <c r="RO236" s="26"/>
      <c r="RP236" s="26"/>
      <c r="RQ236" s="26"/>
      <c r="RR236" s="26"/>
      <c r="RS236" s="26"/>
      <c r="RT236" s="26"/>
      <c r="RU236" s="26"/>
      <c r="RV236" s="26"/>
      <c r="RW236" s="26"/>
      <c r="RX236" s="26"/>
      <c r="RY236" s="26"/>
      <c r="RZ236" s="26"/>
      <c r="SA236" s="26"/>
      <c r="SB236" s="26"/>
      <c r="SC236" s="26"/>
      <c r="SD236" s="26"/>
      <c r="SE236" s="26"/>
      <c r="SF236" s="26"/>
      <c r="SG236" s="26"/>
      <c r="SH236" s="26"/>
      <c r="SI236" s="26"/>
      <c r="SJ236" s="26"/>
      <c r="SK236" s="26"/>
      <c r="SL236" s="26"/>
      <c r="SM236" s="26"/>
      <c r="SN236" s="26"/>
      <c r="SO236" s="26"/>
      <c r="SP236" s="26"/>
      <c r="SQ236" s="26"/>
      <c r="SR236" s="26"/>
      <c r="SS236" s="26"/>
      <c r="ST236" s="26"/>
      <c r="SU236" s="26"/>
      <c r="SV236" s="26"/>
      <c r="SW236" s="26"/>
      <c r="SX236" s="26"/>
      <c r="SY236" s="26"/>
      <c r="SZ236" s="26"/>
      <c r="TA236" s="26"/>
      <c r="TB236" s="26"/>
      <c r="TC236" s="26"/>
      <c r="TD236" s="26"/>
      <c r="TE236" s="26"/>
      <c r="TF236" s="26"/>
      <c r="TG236" s="26"/>
      <c r="TH236" s="26"/>
      <c r="TI236" s="26"/>
    </row>
    <row r="237" spans="1:529" s="23" customFormat="1" ht="21.75" hidden="1" customHeight="1" x14ac:dyDescent="0.25">
      <c r="A237" s="43" t="s">
        <v>297</v>
      </c>
      <c r="B237" s="44" t="str">
        <f>'дод 9'!A144</f>
        <v>7321</v>
      </c>
      <c r="C237" s="44" t="str">
        <f>'дод 9'!B144</f>
        <v>0443</v>
      </c>
      <c r="D237" s="24" t="str">
        <f>'дод 9'!C144</f>
        <v>Будівництво освітніх установ та закладів</v>
      </c>
      <c r="E237" s="66">
        <f t="shared" si="127"/>
        <v>0</v>
      </c>
      <c r="F237" s="66"/>
      <c r="G237" s="66"/>
      <c r="H237" s="66"/>
      <c r="I237" s="66"/>
      <c r="J237" s="66">
        <f t="shared" si="129"/>
        <v>0</v>
      </c>
      <c r="K237" s="66"/>
      <c r="L237" s="66"/>
      <c r="M237" s="66"/>
      <c r="N237" s="66"/>
      <c r="O237" s="66"/>
      <c r="P237" s="66">
        <f t="shared" si="128"/>
        <v>0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  <c r="IW237" s="26"/>
      <c r="IX237" s="26"/>
      <c r="IY237" s="26"/>
      <c r="IZ237" s="26"/>
      <c r="JA237" s="26"/>
      <c r="JB237" s="26"/>
      <c r="JC237" s="26"/>
      <c r="JD237" s="26"/>
      <c r="JE237" s="26"/>
      <c r="JF237" s="26"/>
      <c r="JG237" s="26"/>
      <c r="JH237" s="26"/>
      <c r="JI237" s="26"/>
      <c r="JJ237" s="26"/>
      <c r="JK237" s="26"/>
      <c r="JL237" s="26"/>
      <c r="JM237" s="26"/>
      <c r="JN237" s="26"/>
      <c r="JO237" s="26"/>
      <c r="JP237" s="26"/>
      <c r="JQ237" s="26"/>
      <c r="JR237" s="26"/>
      <c r="JS237" s="26"/>
      <c r="JT237" s="26"/>
      <c r="JU237" s="26"/>
      <c r="JV237" s="26"/>
      <c r="JW237" s="26"/>
      <c r="JX237" s="26"/>
      <c r="JY237" s="26"/>
      <c r="JZ237" s="26"/>
      <c r="KA237" s="26"/>
      <c r="KB237" s="26"/>
      <c r="KC237" s="26"/>
      <c r="KD237" s="26"/>
      <c r="KE237" s="26"/>
      <c r="KF237" s="26"/>
      <c r="KG237" s="26"/>
      <c r="KH237" s="26"/>
      <c r="KI237" s="26"/>
      <c r="KJ237" s="26"/>
      <c r="KK237" s="26"/>
      <c r="KL237" s="26"/>
      <c r="KM237" s="26"/>
      <c r="KN237" s="26"/>
      <c r="KO237" s="26"/>
      <c r="KP237" s="26"/>
      <c r="KQ237" s="26"/>
      <c r="KR237" s="26"/>
      <c r="KS237" s="26"/>
      <c r="KT237" s="26"/>
      <c r="KU237" s="26"/>
      <c r="KV237" s="26"/>
      <c r="KW237" s="26"/>
      <c r="KX237" s="26"/>
      <c r="KY237" s="26"/>
      <c r="KZ237" s="26"/>
      <c r="LA237" s="26"/>
      <c r="LB237" s="26"/>
      <c r="LC237" s="26"/>
      <c r="LD237" s="26"/>
      <c r="LE237" s="26"/>
      <c r="LF237" s="26"/>
      <c r="LG237" s="26"/>
      <c r="LH237" s="26"/>
      <c r="LI237" s="26"/>
      <c r="LJ237" s="26"/>
      <c r="LK237" s="26"/>
      <c r="LL237" s="26"/>
      <c r="LM237" s="26"/>
      <c r="LN237" s="26"/>
      <c r="LO237" s="26"/>
      <c r="LP237" s="26"/>
      <c r="LQ237" s="26"/>
      <c r="LR237" s="26"/>
      <c r="LS237" s="26"/>
      <c r="LT237" s="26"/>
      <c r="LU237" s="26"/>
      <c r="LV237" s="26"/>
      <c r="LW237" s="26"/>
      <c r="LX237" s="26"/>
      <c r="LY237" s="26"/>
      <c r="LZ237" s="26"/>
      <c r="MA237" s="26"/>
      <c r="MB237" s="26"/>
      <c r="MC237" s="26"/>
      <c r="MD237" s="26"/>
      <c r="ME237" s="26"/>
      <c r="MF237" s="26"/>
      <c r="MG237" s="26"/>
      <c r="MH237" s="26"/>
      <c r="MI237" s="26"/>
      <c r="MJ237" s="26"/>
      <c r="MK237" s="26"/>
      <c r="ML237" s="26"/>
      <c r="MM237" s="26"/>
      <c r="MN237" s="26"/>
      <c r="MO237" s="26"/>
      <c r="MP237" s="26"/>
      <c r="MQ237" s="26"/>
      <c r="MR237" s="26"/>
      <c r="MS237" s="26"/>
      <c r="MT237" s="26"/>
      <c r="MU237" s="26"/>
      <c r="MV237" s="26"/>
      <c r="MW237" s="26"/>
      <c r="MX237" s="26"/>
      <c r="MY237" s="26"/>
      <c r="MZ237" s="26"/>
      <c r="NA237" s="26"/>
      <c r="NB237" s="26"/>
      <c r="NC237" s="26"/>
      <c r="ND237" s="26"/>
      <c r="NE237" s="26"/>
      <c r="NF237" s="26"/>
      <c r="NG237" s="26"/>
      <c r="NH237" s="26"/>
      <c r="NI237" s="26"/>
      <c r="NJ237" s="26"/>
      <c r="NK237" s="26"/>
      <c r="NL237" s="26"/>
      <c r="NM237" s="26"/>
      <c r="NN237" s="26"/>
      <c r="NO237" s="26"/>
      <c r="NP237" s="26"/>
      <c r="NQ237" s="26"/>
      <c r="NR237" s="26"/>
      <c r="NS237" s="26"/>
      <c r="NT237" s="26"/>
      <c r="NU237" s="26"/>
      <c r="NV237" s="26"/>
      <c r="NW237" s="26"/>
      <c r="NX237" s="26"/>
      <c r="NY237" s="26"/>
      <c r="NZ237" s="26"/>
      <c r="OA237" s="26"/>
      <c r="OB237" s="26"/>
      <c r="OC237" s="26"/>
      <c r="OD237" s="26"/>
      <c r="OE237" s="26"/>
      <c r="OF237" s="26"/>
      <c r="OG237" s="26"/>
      <c r="OH237" s="26"/>
      <c r="OI237" s="26"/>
      <c r="OJ237" s="26"/>
      <c r="OK237" s="26"/>
      <c r="OL237" s="26"/>
      <c r="OM237" s="26"/>
      <c r="ON237" s="26"/>
      <c r="OO237" s="26"/>
      <c r="OP237" s="26"/>
      <c r="OQ237" s="26"/>
      <c r="OR237" s="26"/>
      <c r="OS237" s="26"/>
      <c r="OT237" s="26"/>
      <c r="OU237" s="26"/>
      <c r="OV237" s="26"/>
      <c r="OW237" s="26"/>
      <c r="OX237" s="26"/>
      <c r="OY237" s="26"/>
      <c r="OZ237" s="26"/>
      <c r="PA237" s="26"/>
      <c r="PB237" s="26"/>
      <c r="PC237" s="26"/>
      <c r="PD237" s="26"/>
      <c r="PE237" s="26"/>
      <c r="PF237" s="26"/>
      <c r="PG237" s="26"/>
      <c r="PH237" s="26"/>
      <c r="PI237" s="26"/>
      <c r="PJ237" s="26"/>
      <c r="PK237" s="26"/>
      <c r="PL237" s="26"/>
      <c r="PM237" s="26"/>
      <c r="PN237" s="26"/>
      <c r="PO237" s="26"/>
      <c r="PP237" s="26"/>
      <c r="PQ237" s="26"/>
      <c r="PR237" s="26"/>
      <c r="PS237" s="26"/>
      <c r="PT237" s="26"/>
      <c r="PU237" s="26"/>
      <c r="PV237" s="26"/>
      <c r="PW237" s="26"/>
      <c r="PX237" s="26"/>
      <c r="PY237" s="26"/>
      <c r="PZ237" s="26"/>
      <c r="QA237" s="26"/>
      <c r="QB237" s="26"/>
      <c r="QC237" s="26"/>
      <c r="QD237" s="26"/>
      <c r="QE237" s="26"/>
      <c r="QF237" s="26"/>
      <c r="QG237" s="26"/>
      <c r="QH237" s="26"/>
      <c r="QI237" s="26"/>
      <c r="QJ237" s="26"/>
      <c r="QK237" s="26"/>
      <c r="QL237" s="26"/>
      <c r="QM237" s="26"/>
      <c r="QN237" s="26"/>
      <c r="QO237" s="26"/>
      <c r="QP237" s="26"/>
      <c r="QQ237" s="26"/>
      <c r="QR237" s="26"/>
      <c r="QS237" s="26"/>
      <c r="QT237" s="26"/>
      <c r="QU237" s="26"/>
      <c r="QV237" s="26"/>
      <c r="QW237" s="26"/>
      <c r="QX237" s="26"/>
      <c r="QY237" s="26"/>
      <c r="QZ237" s="26"/>
      <c r="RA237" s="26"/>
      <c r="RB237" s="26"/>
      <c r="RC237" s="26"/>
      <c r="RD237" s="26"/>
      <c r="RE237" s="26"/>
      <c r="RF237" s="26"/>
      <c r="RG237" s="26"/>
      <c r="RH237" s="26"/>
      <c r="RI237" s="26"/>
      <c r="RJ237" s="26"/>
      <c r="RK237" s="26"/>
      <c r="RL237" s="26"/>
      <c r="RM237" s="26"/>
      <c r="RN237" s="26"/>
      <c r="RO237" s="26"/>
      <c r="RP237" s="26"/>
      <c r="RQ237" s="26"/>
      <c r="RR237" s="26"/>
      <c r="RS237" s="26"/>
      <c r="RT237" s="26"/>
      <c r="RU237" s="26"/>
      <c r="RV237" s="26"/>
      <c r="RW237" s="26"/>
      <c r="RX237" s="26"/>
      <c r="RY237" s="26"/>
      <c r="RZ237" s="26"/>
      <c r="SA237" s="26"/>
      <c r="SB237" s="26"/>
      <c r="SC237" s="26"/>
      <c r="SD237" s="26"/>
      <c r="SE237" s="26"/>
      <c r="SF237" s="26"/>
      <c r="SG237" s="26"/>
      <c r="SH237" s="26"/>
      <c r="SI237" s="26"/>
      <c r="SJ237" s="26"/>
      <c r="SK237" s="26"/>
      <c r="SL237" s="26"/>
      <c r="SM237" s="26"/>
      <c r="SN237" s="26"/>
      <c r="SO237" s="26"/>
      <c r="SP237" s="26"/>
      <c r="SQ237" s="26"/>
      <c r="SR237" s="26"/>
      <c r="SS237" s="26"/>
      <c r="ST237" s="26"/>
      <c r="SU237" s="26"/>
      <c r="SV237" s="26"/>
      <c r="SW237" s="26"/>
      <c r="SX237" s="26"/>
      <c r="SY237" s="26"/>
      <c r="SZ237" s="26"/>
      <c r="TA237" s="26"/>
      <c r="TB237" s="26"/>
      <c r="TC237" s="26"/>
      <c r="TD237" s="26"/>
      <c r="TE237" s="26"/>
      <c r="TF237" s="26"/>
      <c r="TG237" s="26"/>
      <c r="TH237" s="26"/>
      <c r="TI237" s="26"/>
    </row>
    <row r="238" spans="1:529" s="23" customFormat="1" ht="18" customHeight="1" x14ac:dyDescent="0.25">
      <c r="A238" s="43" t="s">
        <v>299</v>
      </c>
      <c r="B238" s="44" t="str">
        <f>'дод 9'!A145</f>
        <v>7322</v>
      </c>
      <c r="C238" s="44" t="str">
        <f>'дод 9'!B145</f>
        <v>0443</v>
      </c>
      <c r="D238" s="24" t="str">
        <f>'дод 9'!C145</f>
        <v>Будівництво медичних установ та закладів</v>
      </c>
      <c r="E238" s="66">
        <f t="shared" si="127"/>
        <v>0</v>
      </c>
      <c r="F238" s="66"/>
      <c r="G238" s="66"/>
      <c r="H238" s="66"/>
      <c r="I238" s="66"/>
      <c r="J238" s="66">
        <f t="shared" si="129"/>
        <v>3000000</v>
      </c>
      <c r="K238" s="66">
        <v>3000000</v>
      </c>
      <c r="L238" s="66"/>
      <c r="M238" s="66"/>
      <c r="N238" s="66"/>
      <c r="O238" s="66">
        <v>3000000</v>
      </c>
      <c r="P238" s="66">
        <f t="shared" si="128"/>
        <v>3000000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  <c r="IW238" s="26"/>
      <c r="IX238" s="26"/>
      <c r="IY238" s="26"/>
      <c r="IZ238" s="26"/>
      <c r="JA238" s="26"/>
      <c r="JB238" s="26"/>
      <c r="JC238" s="26"/>
      <c r="JD238" s="26"/>
      <c r="JE238" s="26"/>
      <c r="JF238" s="26"/>
      <c r="JG238" s="26"/>
      <c r="JH238" s="26"/>
      <c r="JI238" s="26"/>
      <c r="JJ238" s="26"/>
      <c r="JK238" s="26"/>
      <c r="JL238" s="26"/>
      <c r="JM238" s="26"/>
      <c r="JN238" s="26"/>
      <c r="JO238" s="26"/>
      <c r="JP238" s="26"/>
      <c r="JQ238" s="26"/>
      <c r="JR238" s="26"/>
      <c r="JS238" s="26"/>
      <c r="JT238" s="26"/>
      <c r="JU238" s="26"/>
      <c r="JV238" s="26"/>
      <c r="JW238" s="26"/>
      <c r="JX238" s="26"/>
      <c r="JY238" s="26"/>
      <c r="JZ238" s="26"/>
      <c r="KA238" s="26"/>
      <c r="KB238" s="26"/>
      <c r="KC238" s="26"/>
      <c r="KD238" s="26"/>
      <c r="KE238" s="26"/>
      <c r="KF238" s="26"/>
      <c r="KG238" s="26"/>
      <c r="KH238" s="26"/>
      <c r="KI238" s="26"/>
      <c r="KJ238" s="26"/>
      <c r="KK238" s="26"/>
      <c r="KL238" s="26"/>
      <c r="KM238" s="26"/>
      <c r="KN238" s="26"/>
      <c r="KO238" s="26"/>
      <c r="KP238" s="26"/>
      <c r="KQ238" s="26"/>
      <c r="KR238" s="26"/>
      <c r="KS238" s="26"/>
      <c r="KT238" s="26"/>
      <c r="KU238" s="26"/>
      <c r="KV238" s="26"/>
      <c r="KW238" s="26"/>
      <c r="KX238" s="26"/>
      <c r="KY238" s="26"/>
      <c r="KZ238" s="26"/>
      <c r="LA238" s="26"/>
      <c r="LB238" s="26"/>
      <c r="LC238" s="26"/>
      <c r="LD238" s="26"/>
      <c r="LE238" s="26"/>
      <c r="LF238" s="26"/>
      <c r="LG238" s="26"/>
      <c r="LH238" s="26"/>
      <c r="LI238" s="26"/>
      <c r="LJ238" s="26"/>
      <c r="LK238" s="26"/>
      <c r="LL238" s="26"/>
      <c r="LM238" s="26"/>
      <c r="LN238" s="26"/>
      <c r="LO238" s="26"/>
      <c r="LP238" s="26"/>
      <c r="LQ238" s="26"/>
      <c r="LR238" s="26"/>
      <c r="LS238" s="26"/>
      <c r="LT238" s="26"/>
      <c r="LU238" s="26"/>
      <c r="LV238" s="26"/>
      <c r="LW238" s="26"/>
      <c r="LX238" s="26"/>
      <c r="LY238" s="26"/>
      <c r="LZ238" s="26"/>
      <c r="MA238" s="26"/>
      <c r="MB238" s="26"/>
      <c r="MC238" s="26"/>
      <c r="MD238" s="26"/>
      <c r="ME238" s="26"/>
      <c r="MF238" s="26"/>
      <c r="MG238" s="26"/>
      <c r="MH238" s="26"/>
      <c r="MI238" s="26"/>
      <c r="MJ238" s="26"/>
      <c r="MK238" s="26"/>
      <c r="ML238" s="26"/>
      <c r="MM238" s="26"/>
      <c r="MN238" s="26"/>
      <c r="MO238" s="26"/>
      <c r="MP238" s="26"/>
      <c r="MQ238" s="26"/>
      <c r="MR238" s="26"/>
      <c r="MS238" s="26"/>
      <c r="MT238" s="26"/>
      <c r="MU238" s="26"/>
      <c r="MV238" s="26"/>
      <c r="MW238" s="26"/>
      <c r="MX238" s="26"/>
      <c r="MY238" s="26"/>
      <c r="MZ238" s="26"/>
      <c r="NA238" s="26"/>
      <c r="NB238" s="26"/>
      <c r="NC238" s="26"/>
      <c r="ND238" s="26"/>
      <c r="NE238" s="26"/>
      <c r="NF238" s="26"/>
      <c r="NG238" s="26"/>
      <c r="NH238" s="26"/>
      <c r="NI238" s="26"/>
      <c r="NJ238" s="26"/>
      <c r="NK238" s="26"/>
      <c r="NL238" s="26"/>
      <c r="NM238" s="26"/>
      <c r="NN238" s="26"/>
      <c r="NO238" s="26"/>
      <c r="NP238" s="26"/>
      <c r="NQ238" s="26"/>
      <c r="NR238" s="26"/>
      <c r="NS238" s="26"/>
      <c r="NT238" s="26"/>
      <c r="NU238" s="26"/>
      <c r="NV238" s="26"/>
      <c r="NW238" s="26"/>
      <c r="NX238" s="26"/>
      <c r="NY238" s="26"/>
      <c r="NZ238" s="26"/>
      <c r="OA238" s="26"/>
      <c r="OB238" s="26"/>
      <c r="OC238" s="26"/>
      <c r="OD238" s="26"/>
      <c r="OE238" s="26"/>
      <c r="OF238" s="26"/>
      <c r="OG238" s="26"/>
      <c r="OH238" s="26"/>
      <c r="OI238" s="26"/>
      <c r="OJ238" s="26"/>
      <c r="OK238" s="26"/>
      <c r="OL238" s="26"/>
      <c r="OM238" s="26"/>
      <c r="ON238" s="26"/>
      <c r="OO238" s="26"/>
      <c r="OP238" s="26"/>
      <c r="OQ238" s="26"/>
      <c r="OR238" s="26"/>
      <c r="OS238" s="26"/>
      <c r="OT238" s="26"/>
      <c r="OU238" s="26"/>
      <c r="OV238" s="26"/>
      <c r="OW238" s="26"/>
      <c r="OX238" s="26"/>
      <c r="OY238" s="26"/>
      <c r="OZ238" s="26"/>
      <c r="PA238" s="26"/>
      <c r="PB238" s="26"/>
      <c r="PC238" s="26"/>
      <c r="PD238" s="26"/>
      <c r="PE238" s="26"/>
      <c r="PF238" s="26"/>
      <c r="PG238" s="26"/>
      <c r="PH238" s="26"/>
      <c r="PI238" s="26"/>
      <c r="PJ238" s="26"/>
      <c r="PK238" s="26"/>
      <c r="PL238" s="26"/>
      <c r="PM238" s="26"/>
      <c r="PN238" s="26"/>
      <c r="PO238" s="26"/>
      <c r="PP238" s="26"/>
      <c r="PQ238" s="26"/>
      <c r="PR238" s="26"/>
      <c r="PS238" s="26"/>
      <c r="PT238" s="26"/>
      <c r="PU238" s="26"/>
      <c r="PV238" s="26"/>
      <c r="PW238" s="26"/>
      <c r="PX238" s="26"/>
      <c r="PY238" s="26"/>
      <c r="PZ238" s="26"/>
      <c r="QA238" s="26"/>
      <c r="QB238" s="26"/>
      <c r="QC238" s="26"/>
      <c r="QD238" s="26"/>
      <c r="QE238" s="26"/>
      <c r="QF238" s="26"/>
      <c r="QG238" s="26"/>
      <c r="QH238" s="26"/>
      <c r="QI238" s="26"/>
      <c r="QJ238" s="26"/>
      <c r="QK238" s="26"/>
      <c r="QL238" s="26"/>
      <c r="QM238" s="26"/>
      <c r="QN238" s="26"/>
      <c r="QO238" s="26"/>
      <c r="QP238" s="26"/>
      <c r="QQ238" s="26"/>
      <c r="QR238" s="26"/>
      <c r="QS238" s="26"/>
      <c r="QT238" s="26"/>
      <c r="QU238" s="26"/>
      <c r="QV238" s="26"/>
      <c r="QW238" s="26"/>
      <c r="QX238" s="26"/>
      <c r="QY238" s="26"/>
      <c r="QZ238" s="26"/>
      <c r="RA238" s="26"/>
      <c r="RB238" s="26"/>
      <c r="RC238" s="26"/>
      <c r="RD238" s="26"/>
      <c r="RE238" s="26"/>
      <c r="RF238" s="26"/>
      <c r="RG238" s="26"/>
      <c r="RH238" s="26"/>
      <c r="RI238" s="26"/>
      <c r="RJ238" s="26"/>
      <c r="RK238" s="26"/>
      <c r="RL238" s="26"/>
      <c r="RM238" s="26"/>
      <c r="RN238" s="26"/>
      <c r="RO238" s="26"/>
      <c r="RP238" s="26"/>
      <c r="RQ238" s="26"/>
      <c r="RR238" s="26"/>
      <c r="RS238" s="26"/>
      <c r="RT238" s="26"/>
      <c r="RU238" s="26"/>
      <c r="RV238" s="26"/>
      <c r="RW238" s="26"/>
      <c r="RX238" s="26"/>
      <c r="RY238" s="26"/>
      <c r="RZ238" s="26"/>
      <c r="SA238" s="26"/>
      <c r="SB238" s="26"/>
      <c r="SC238" s="26"/>
      <c r="SD238" s="26"/>
      <c r="SE238" s="26"/>
      <c r="SF238" s="26"/>
      <c r="SG238" s="26"/>
      <c r="SH238" s="26"/>
      <c r="SI238" s="26"/>
      <c r="SJ238" s="26"/>
      <c r="SK238" s="26"/>
      <c r="SL238" s="26"/>
      <c r="SM238" s="26"/>
      <c r="SN238" s="26"/>
      <c r="SO238" s="26"/>
      <c r="SP238" s="26"/>
      <c r="SQ238" s="26"/>
      <c r="SR238" s="26"/>
      <c r="SS238" s="26"/>
      <c r="ST238" s="26"/>
      <c r="SU238" s="26"/>
      <c r="SV238" s="26"/>
      <c r="SW238" s="26"/>
      <c r="SX238" s="26"/>
      <c r="SY238" s="26"/>
      <c r="SZ238" s="26"/>
      <c r="TA238" s="26"/>
      <c r="TB238" s="26"/>
      <c r="TC238" s="26"/>
      <c r="TD238" s="26"/>
      <c r="TE238" s="26"/>
      <c r="TF238" s="26"/>
      <c r="TG238" s="26"/>
      <c r="TH238" s="26"/>
      <c r="TI238" s="26"/>
    </row>
    <row r="239" spans="1:529" s="23" customFormat="1" ht="30" hidden="1" x14ac:dyDescent="0.25">
      <c r="A239" s="43" t="s">
        <v>393</v>
      </c>
      <c r="B239" s="44">
        <f>'дод 9'!A148</f>
        <v>7325</v>
      </c>
      <c r="C239" s="43" t="s">
        <v>118</v>
      </c>
      <c r="D239" s="24" t="str">
        <f>'дод 9'!C148</f>
        <v>Будівництво споруд, установ та закладів фізичної культури і спорту</v>
      </c>
      <c r="E239" s="66">
        <f t="shared" si="127"/>
        <v>0</v>
      </c>
      <c r="F239" s="66"/>
      <c r="G239" s="66"/>
      <c r="H239" s="66"/>
      <c r="I239" s="66"/>
      <c r="J239" s="66">
        <f t="shared" si="129"/>
        <v>0</v>
      </c>
      <c r="K239" s="66"/>
      <c r="L239" s="66"/>
      <c r="M239" s="66"/>
      <c r="N239" s="66"/>
      <c r="O239" s="66"/>
      <c r="P239" s="66">
        <f t="shared" si="128"/>
        <v>0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  <c r="IW239" s="26"/>
      <c r="IX239" s="26"/>
      <c r="IY239" s="26"/>
      <c r="IZ239" s="26"/>
      <c r="JA239" s="26"/>
      <c r="JB239" s="26"/>
      <c r="JC239" s="26"/>
      <c r="JD239" s="26"/>
      <c r="JE239" s="26"/>
      <c r="JF239" s="26"/>
      <c r="JG239" s="26"/>
      <c r="JH239" s="26"/>
      <c r="JI239" s="26"/>
      <c r="JJ239" s="26"/>
      <c r="JK239" s="26"/>
      <c r="JL239" s="26"/>
      <c r="JM239" s="26"/>
      <c r="JN239" s="26"/>
      <c r="JO239" s="26"/>
      <c r="JP239" s="26"/>
      <c r="JQ239" s="26"/>
      <c r="JR239" s="26"/>
      <c r="JS239" s="26"/>
      <c r="JT239" s="26"/>
      <c r="JU239" s="26"/>
      <c r="JV239" s="26"/>
      <c r="JW239" s="26"/>
      <c r="JX239" s="26"/>
      <c r="JY239" s="26"/>
      <c r="JZ239" s="26"/>
      <c r="KA239" s="26"/>
      <c r="KB239" s="26"/>
      <c r="KC239" s="26"/>
      <c r="KD239" s="26"/>
      <c r="KE239" s="26"/>
      <c r="KF239" s="26"/>
      <c r="KG239" s="26"/>
      <c r="KH239" s="26"/>
      <c r="KI239" s="26"/>
      <c r="KJ239" s="26"/>
      <c r="KK239" s="26"/>
      <c r="KL239" s="26"/>
      <c r="KM239" s="26"/>
      <c r="KN239" s="26"/>
      <c r="KO239" s="26"/>
      <c r="KP239" s="26"/>
      <c r="KQ239" s="26"/>
      <c r="KR239" s="26"/>
      <c r="KS239" s="26"/>
      <c r="KT239" s="26"/>
      <c r="KU239" s="26"/>
      <c r="KV239" s="26"/>
      <c r="KW239" s="26"/>
      <c r="KX239" s="26"/>
      <c r="KY239" s="26"/>
      <c r="KZ239" s="26"/>
      <c r="LA239" s="26"/>
      <c r="LB239" s="26"/>
      <c r="LC239" s="26"/>
      <c r="LD239" s="26"/>
      <c r="LE239" s="26"/>
      <c r="LF239" s="26"/>
      <c r="LG239" s="26"/>
      <c r="LH239" s="26"/>
      <c r="LI239" s="26"/>
      <c r="LJ239" s="26"/>
      <c r="LK239" s="26"/>
      <c r="LL239" s="26"/>
      <c r="LM239" s="26"/>
      <c r="LN239" s="26"/>
      <c r="LO239" s="26"/>
      <c r="LP239" s="26"/>
      <c r="LQ239" s="26"/>
      <c r="LR239" s="26"/>
      <c r="LS239" s="26"/>
      <c r="LT239" s="26"/>
      <c r="LU239" s="26"/>
      <c r="LV239" s="26"/>
      <c r="LW239" s="26"/>
      <c r="LX239" s="26"/>
      <c r="LY239" s="26"/>
      <c r="LZ239" s="26"/>
      <c r="MA239" s="26"/>
      <c r="MB239" s="26"/>
      <c r="MC239" s="26"/>
      <c r="MD239" s="26"/>
      <c r="ME239" s="26"/>
      <c r="MF239" s="26"/>
      <c r="MG239" s="26"/>
      <c r="MH239" s="26"/>
      <c r="MI239" s="26"/>
      <c r="MJ239" s="26"/>
      <c r="MK239" s="26"/>
      <c r="ML239" s="26"/>
      <c r="MM239" s="26"/>
      <c r="MN239" s="26"/>
      <c r="MO239" s="26"/>
      <c r="MP239" s="26"/>
      <c r="MQ239" s="26"/>
      <c r="MR239" s="26"/>
      <c r="MS239" s="26"/>
      <c r="MT239" s="26"/>
      <c r="MU239" s="26"/>
      <c r="MV239" s="26"/>
      <c r="MW239" s="26"/>
      <c r="MX239" s="26"/>
      <c r="MY239" s="26"/>
      <c r="MZ239" s="26"/>
      <c r="NA239" s="26"/>
      <c r="NB239" s="26"/>
      <c r="NC239" s="26"/>
      <c r="ND239" s="26"/>
      <c r="NE239" s="26"/>
      <c r="NF239" s="26"/>
      <c r="NG239" s="26"/>
      <c r="NH239" s="26"/>
      <c r="NI239" s="26"/>
      <c r="NJ239" s="26"/>
      <c r="NK239" s="26"/>
      <c r="NL239" s="26"/>
      <c r="NM239" s="26"/>
      <c r="NN239" s="26"/>
      <c r="NO239" s="26"/>
      <c r="NP239" s="26"/>
      <c r="NQ239" s="26"/>
      <c r="NR239" s="26"/>
      <c r="NS239" s="26"/>
      <c r="NT239" s="26"/>
      <c r="NU239" s="26"/>
      <c r="NV239" s="26"/>
      <c r="NW239" s="26"/>
      <c r="NX239" s="26"/>
      <c r="NY239" s="26"/>
      <c r="NZ239" s="26"/>
      <c r="OA239" s="26"/>
      <c r="OB239" s="26"/>
      <c r="OC239" s="26"/>
      <c r="OD239" s="26"/>
      <c r="OE239" s="26"/>
      <c r="OF239" s="26"/>
      <c r="OG239" s="26"/>
      <c r="OH239" s="26"/>
      <c r="OI239" s="26"/>
      <c r="OJ239" s="26"/>
      <c r="OK239" s="26"/>
      <c r="OL239" s="26"/>
      <c r="OM239" s="26"/>
      <c r="ON239" s="26"/>
      <c r="OO239" s="26"/>
      <c r="OP239" s="26"/>
      <c r="OQ239" s="26"/>
      <c r="OR239" s="26"/>
      <c r="OS239" s="26"/>
      <c r="OT239" s="26"/>
      <c r="OU239" s="26"/>
      <c r="OV239" s="26"/>
      <c r="OW239" s="26"/>
      <c r="OX239" s="26"/>
      <c r="OY239" s="26"/>
      <c r="OZ239" s="26"/>
      <c r="PA239" s="26"/>
      <c r="PB239" s="26"/>
      <c r="PC239" s="26"/>
      <c r="PD239" s="26"/>
      <c r="PE239" s="26"/>
      <c r="PF239" s="26"/>
      <c r="PG239" s="26"/>
      <c r="PH239" s="26"/>
      <c r="PI239" s="26"/>
      <c r="PJ239" s="26"/>
      <c r="PK239" s="26"/>
      <c r="PL239" s="26"/>
      <c r="PM239" s="26"/>
      <c r="PN239" s="26"/>
      <c r="PO239" s="26"/>
      <c r="PP239" s="26"/>
      <c r="PQ239" s="26"/>
      <c r="PR239" s="26"/>
      <c r="PS239" s="26"/>
      <c r="PT239" s="26"/>
      <c r="PU239" s="26"/>
      <c r="PV239" s="26"/>
      <c r="PW239" s="26"/>
      <c r="PX239" s="26"/>
      <c r="PY239" s="26"/>
      <c r="PZ239" s="26"/>
      <c r="QA239" s="26"/>
      <c r="QB239" s="26"/>
      <c r="QC239" s="26"/>
      <c r="QD239" s="26"/>
      <c r="QE239" s="26"/>
      <c r="QF239" s="26"/>
      <c r="QG239" s="26"/>
      <c r="QH239" s="26"/>
      <c r="QI239" s="26"/>
      <c r="QJ239" s="26"/>
      <c r="QK239" s="26"/>
      <c r="QL239" s="26"/>
      <c r="QM239" s="26"/>
      <c r="QN239" s="26"/>
      <c r="QO239" s="26"/>
      <c r="QP239" s="26"/>
      <c r="QQ239" s="26"/>
      <c r="QR239" s="26"/>
      <c r="QS239" s="26"/>
      <c r="QT239" s="26"/>
      <c r="QU239" s="26"/>
      <c r="QV239" s="26"/>
      <c r="QW239" s="26"/>
      <c r="QX239" s="26"/>
      <c r="QY239" s="26"/>
      <c r="QZ239" s="26"/>
      <c r="RA239" s="26"/>
      <c r="RB239" s="26"/>
      <c r="RC239" s="26"/>
      <c r="RD239" s="26"/>
      <c r="RE239" s="26"/>
      <c r="RF239" s="26"/>
      <c r="RG239" s="26"/>
      <c r="RH239" s="26"/>
      <c r="RI239" s="26"/>
      <c r="RJ239" s="26"/>
      <c r="RK239" s="26"/>
      <c r="RL239" s="26"/>
      <c r="RM239" s="26"/>
      <c r="RN239" s="26"/>
      <c r="RO239" s="26"/>
      <c r="RP239" s="26"/>
      <c r="RQ239" s="26"/>
      <c r="RR239" s="26"/>
      <c r="RS239" s="26"/>
      <c r="RT239" s="26"/>
      <c r="RU239" s="26"/>
      <c r="RV239" s="26"/>
      <c r="RW239" s="26"/>
      <c r="RX239" s="26"/>
      <c r="RY239" s="26"/>
      <c r="RZ239" s="26"/>
      <c r="SA239" s="26"/>
      <c r="SB239" s="26"/>
      <c r="SC239" s="26"/>
      <c r="SD239" s="26"/>
      <c r="SE239" s="26"/>
      <c r="SF239" s="26"/>
      <c r="SG239" s="26"/>
      <c r="SH239" s="26"/>
      <c r="SI239" s="26"/>
      <c r="SJ239" s="26"/>
      <c r="SK239" s="26"/>
      <c r="SL239" s="26"/>
      <c r="SM239" s="26"/>
      <c r="SN239" s="26"/>
      <c r="SO239" s="26"/>
      <c r="SP239" s="26"/>
      <c r="SQ239" s="26"/>
      <c r="SR239" s="26"/>
      <c r="SS239" s="26"/>
      <c r="ST239" s="26"/>
      <c r="SU239" s="26"/>
      <c r="SV239" s="26"/>
      <c r="SW239" s="26"/>
      <c r="SX239" s="26"/>
      <c r="SY239" s="26"/>
      <c r="SZ239" s="26"/>
      <c r="TA239" s="26"/>
      <c r="TB239" s="26"/>
      <c r="TC239" s="26"/>
      <c r="TD239" s="26"/>
      <c r="TE239" s="26"/>
      <c r="TF239" s="26"/>
      <c r="TG239" s="26"/>
      <c r="TH239" s="26"/>
      <c r="TI239" s="26"/>
    </row>
    <row r="240" spans="1:529" s="23" customFormat="1" ht="18" customHeight="1" x14ac:dyDescent="0.25">
      <c r="A240" s="43" t="s">
        <v>301</v>
      </c>
      <c r="B240" s="44" t="str">
        <f>'дод 9'!A149</f>
        <v>7330</v>
      </c>
      <c r="C240" s="44" t="str">
        <f>'дод 9'!B149</f>
        <v>0443</v>
      </c>
      <c r="D240" s="24" t="str">
        <f>'дод 9'!C149</f>
        <v>Будівництво інших об'єктів комунальної власності</v>
      </c>
      <c r="E240" s="66">
        <f t="shared" si="127"/>
        <v>0</v>
      </c>
      <c r="F240" s="66"/>
      <c r="G240" s="66"/>
      <c r="H240" s="66"/>
      <c r="I240" s="66"/>
      <c r="J240" s="66">
        <f t="shared" si="129"/>
        <v>37150000</v>
      </c>
      <c r="K240" s="66">
        <v>37150000</v>
      </c>
      <c r="L240" s="66"/>
      <c r="M240" s="66"/>
      <c r="N240" s="66"/>
      <c r="O240" s="66">
        <v>37150000</v>
      </c>
      <c r="P240" s="66">
        <f t="shared" si="128"/>
        <v>37150000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  <c r="IW240" s="26"/>
      <c r="IX240" s="26"/>
      <c r="IY240" s="26"/>
      <c r="IZ240" s="26"/>
      <c r="JA240" s="26"/>
      <c r="JB240" s="26"/>
      <c r="JC240" s="26"/>
      <c r="JD240" s="26"/>
      <c r="JE240" s="26"/>
      <c r="JF240" s="26"/>
      <c r="JG240" s="26"/>
      <c r="JH240" s="26"/>
      <c r="JI240" s="26"/>
      <c r="JJ240" s="26"/>
      <c r="JK240" s="26"/>
      <c r="JL240" s="26"/>
      <c r="JM240" s="26"/>
      <c r="JN240" s="26"/>
      <c r="JO240" s="26"/>
      <c r="JP240" s="26"/>
      <c r="JQ240" s="26"/>
      <c r="JR240" s="26"/>
      <c r="JS240" s="26"/>
      <c r="JT240" s="26"/>
      <c r="JU240" s="26"/>
      <c r="JV240" s="26"/>
      <c r="JW240" s="26"/>
      <c r="JX240" s="26"/>
      <c r="JY240" s="26"/>
      <c r="JZ240" s="26"/>
      <c r="KA240" s="26"/>
      <c r="KB240" s="26"/>
      <c r="KC240" s="26"/>
      <c r="KD240" s="26"/>
      <c r="KE240" s="26"/>
      <c r="KF240" s="26"/>
      <c r="KG240" s="26"/>
      <c r="KH240" s="26"/>
      <c r="KI240" s="26"/>
      <c r="KJ240" s="26"/>
      <c r="KK240" s="26"/>
      <c r="KL240" s="26"/>
      <c r="KM240" s="26"/>
      <c r="KN240" s="26"/>
      <c r="KO240" s="26"/>
      <c r="KP240" s="26"/>
      <c r="KQ240" s="26"/>
      <c r="KR240" s="26"/>
      <c r="KS240" s="26"/>
      <c r="KT240" s="26"/>
      <c r="KU240" s="26"/>
      <c r="KV240" s="26"/>
      <c r="KW240" s="26"/>
      <c r="KX240" s="26"/>
      <c r="KY240" s="26"/>
      <c r="KZ240" s="26"/>
      <c r="LA240" s="26"/>
      <c r="LB240" s="26"/>
      <c r="LC240" s="26"/>
      <c r="LD240" s="26"/>
      <c r="LE240" s="26"/>
      <c r="LF240" s="26"/>
      <c r="LG240" s="26"/>
      <c r="LH240" s="26"/>
      <c r="LI240" s="26"/>
      <c r="LJ240" s="26"/>
      <c r="LK240" s="26"/>
      <c r="LL240" s="26"/>
      <c r="LM240" s="26"/>
      <c r="LN240" s="26"/>
      <c r="LO240" s="26"/>
      <c r="LP240" s="26"/>
      <c r="LQ240" s="26"/>
      <c r="LR240" s="26"/>
      <c r="LS240" s="26"/>
      <c r="LT240" s="26"/>
      <c r="LU240" s="26"/>
      <c r="LV240" s="26"/>
      <c r="LW240" s="26"/>
      <c r="LX240" s="26"/>
      <c r="LY240" s="26"/>
      <c r="LZ240" s="26"/>
      <c r="MA240" s="26"/>
      <c r="MB240" s="26"/>
      <c r="MC240" s="26"/>
      <c r="MD240" s="26"/>
      <c r="ME240" s="26"/>
      <c r="MF240" s="26"/>
      <c r="MG240" s="26"/>
      <c r="MH240" s="26"/>
      <c r="MI240" s="26"/>
      <c r="MJ240" s="26"/>
      <c r="MK240" s="26"/>
      <c r="ML240" s="26"/>
      <c r="MM240" s="26"/>
      <c r="MN240" s="26"/>
      <c r="MO240" s="26"/>
      <c r="MP240" s="26"/>
      <c r="MQ240" s="26"/>
      <c r="MR240" s="26"/>
      <c r="MS240" s="26"/>
      <c r="MT240" s="26"/>
      <c r="MU240" s="26"/>
      <c r="MV240" s="26"/>
      <c r="MW240" s="26"/>
      <c r="MX240" s="26"/>
      <c r="MY240" s="26"/>
      <c r="MZ240" s="26"/>
      <c r="NA240" s="26"/>
      <c r="NB240" s="26"/>
      <c r="NC240" s="26"/>
      <c r="ND240" s="26"/>
      <c r="NE240" s="26"/>
      <c r="NF240" s="26"/>
      <c r="NG240" s="26"/>
      <c r="NH240" s="26"/>
      <c r="NI240" s="26"/>
      <c r="NJ240" s="26"/>
      <c r="NK240" s="26"/>
      <c r="NL240" s="26"/>
      <c r="NM240" s="26"/>
      <c r="NN240" s="26"/>
      <c r="NO240" s="26"/>
      <c r="NP240" s="26"/>
      <c r="NQ240" s="26"/>
      <c r="NR240" s="26"/>
      <c r="NS240" s="26"/>
      <c r="NT240" s="26"/>
      <c r="NU240" s="26"/>
      <c r="NV240" s="26"/>
      <c r="NW240" s="26"/>
      <c r="NX240" s="26"/>
      <c r="NY240" s="26"/>
      <c r="NZ240" s="26"/>
      <c r="OA240" s="26"/>
      <c r="OB240" s="26"/>
      <c r="OC240" s="26"/>
      <c r="OD240" s="26"/>
      <c r="OE240" s="26"/>
      <c r="OF240" s="26"/>
      <c r="OG240" s="26"/>
      <c r="OH240" s="26"/>
      <c r="OI240" s="26"/>
      <c r="OJ240" s="26"/>
      <c r="OK240" s="26"/>
      <c r="OL240" s="26"/>
      <c r="OM240" s="26"/>
      <c r="ON240" s="26"/>
      <c r="OO240" s="26"/>
      <c r="OP240" s="26"/>
      <c r="OQ240" s="26"/>
      <c r="OR240" s="26"/>
      <c r="OS240" s="26"/>
      <c r="OT240" s="26"/>
      <c r="OU240" s="26"/>
      <c r="OV240" s="26"/>
      <c r="OW240" s="26"/>
      <c r="OX240" s="26"/>
      <c r="OY240" s="26"/>
      <c r="OZ240" s="26"/>
      <c r="PA240" s="26"/>
      <c r="PB240" s="26"/>
      <c r="PC240" s="26"/>
      <c r="PD240" s="26"/>
      <c r="PE240" s="26"/>
      <c r="PF240" s="26"/>
      <c r="PG240" s="26"/>
      <c r="PH240" s="26"/>
      <c r="PI240" s="26"/>
      <c r="PJ240" s="26"/>
      <c r="PK240" s="26"/>
      <c r="PL240" s="26"/>
      <c r="PM240" s="26"/>
      <c r="PN240" s="26"/>
      <c r="PO240" s="26"/>
      <c r="PP240" s="26"/>
      <c r="PQ240" s="26"/>
      <c r="PR240" s="26"/>
      <c r="PS240" s="26"/>
      <c r="PT240" s="26"/>
      <c r="PU240" s="26"/>
      <c r="PV240" s="26"/>
      <c r="PW240" s="26"/>
      <c r="PX240" s="26"/>
      <c r="PY240" s="26"/>
      <c r="PZ240" s="26"/>
      <c r="QA240" s="26"/>
      <c r="QB240" s="26"/>
      <c r="QC240" s="26"/>
      <c r="QD240" s="26"/>
      <c r="QE240" s="26"/>
      <c r="QF240" s="26"/>
      <c r="QG240" s="26"/>
      <c r="QH240" s="26"/>
      <c r="QI240" s="26"/>
      <c r="QJ240" s="26"/>
      <c r="QK240" s="26"/>
      <c r="QL240" s="26"/>
      <c r="QM240" s="26"/>
      <c r="QN240" s="26"/>
      <c r="QO240" s="26"/>
      <c r="QP240" s="26"/>
      <c r="QQ240" s="26"/>
      <c r="QR240" s="26"/>
      <c r="QS240" s="26"/>
      <c r="QT240" s="26"/>
      <c r="QU240" s="26"/>
      <c r="QV240" s="26"/>
      <c r="QW240" s="26"/>
      <c r="QX240" s="26"/>
      <c r="QY240" s="26"/>
      <c r="QZ240" s="26"/>
      <c r="RA240" s="26"/>
      <c r="RB240" s="26"/>
      <c r="RC240" s="26"/>
      <c r="RD240" s="26"/>
      <c r="RE240" s="26"/>
      <c r="RF240" s="26"/>
      <c r="RG240" s="26"/>
      <c r="RH240" s="26"/>
      <c r="RI240" s="26"/>
      <c r="RJ240" s="26"/>
      <c r="RK240" s="26"/>
      <c r="RL240" s="26"/>
      <c r="RM240" s="26"/>
      <c r="RN240" s="26"/>
      <c r="RO240" s="26"/>
      <c r="RP240" s="26"/>
      <c r="RQ240" s="26"/>
      <c r="RR240" s="26"/>
      <c r="RS240" s="26"/>
      <c r="RT240" s="26"/>
      <c r="RU240" s="26"/>
      <c r="RV240" s="26"/>
      <c r="RW240" s="26"/>
      <c r="RX240" s="26"/>
      <c r="RY240" s="26"/>
      <c r="RZ240" s="26"/>
      <c r="SA240" s="26"/>
      <c r="SB240" s="26"/>
      <c r="SC240" s="26"/>
      <c r="SD240" s="26"/>
      <c r="SE240" s="26"/>
      <c r="SF240" s="26"/>
      <c r="SG240" s="26"/>
      <c r="SH240" s="26"/>
      <c r="SI240" s="26"/>
      <c r="SJ240" s="26"/>
      <c r="SK240" s="26"/>
      <c r="SL240" s="26"/>
      <c r="SM240" s="26"/>
      <c r="SN240" s="26"/>
      <c r="SO240" s="26"/>
      <c r="SP240" s="26"/>
      <c r="SQ240" s="26"/>
      <c r="SR240" s="26"/>
      <c r="SS240" s="26"/>
      <c r="ST240" s="26"/>
      <c r="SU240" s="26"/>
      <c r="SV240" s="26"/>
      <c r="SW240" s="26"/>
      <c r="SX240" s="26"/>
      <c r="SY240" s="26"/>
      <c r="SZ240" s="26"/>
      <c r="TA240" s="26"/>
      <c r="TB240" s="26"/>
      <c r="TC240" s="26"/>
      <c r="TD240" s="26"/>
      <c r="TE240" s="26"/>
      <c r="TF240" s="26"/>
      <c r="TG240" s="26"/>
      <c r="TH240" s="26"/>
      <c r="TI240" s="26"/>
    </row>
    <row r="241" spans="1:529" s="23" customFormat="1" ht="27" customHeight="1" x14ac:dyDescent="0.25">
      <c r="A241" s="43" t="s">
        <v>487</v>
      </c>
      <c r="B241" s="44">
        <v>7340</v>
      </c>
      <c r="C241" s="43" t="s">
        <v>118</v>
      </c>
      <c r="D241" s="24" t="s">
        <v>1</v>
      </c>
      <c r="E241" s="66">
        <f t="shared" si="127"/>
        <v>0</v>
      </c>
      <c r="F241" s="66"/>
      <c r="G241" s="66"/>
      <c r="H241" s="66"/>
      <c r="I241" s="66"/>
      <c r="J241" s="66">
        <f t="shared" si="129"/>
        <v>6000000</v>
      </c>
      <c r="K241" s="66">
        <v>6000000</v>
      </c>
      <c r="L241" s="66"/>
      <c r="M241" s="66"/>
      <c r="N241" s="66"/>
      <c r="O241" s="66">
        <v>6000000</v>
      </c>
      <c r="P241" s="66">
        <f t="shared" si="128"/>
        <v>6000000</v>
      </c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  <c r="IW241" s="26"/>
      <c r="IX241" s="26"/>
      <c r="IY241" s="26"/>
      <c r="IZ241" s="26"/>
      <c r="JA241" s="26"/>
      <c r="JB241" s="26"/>
      <c r="JC241" s="26"/>
      <c r="JD241" s="26"/>
      <c r="JE241" s="26"/>
      <c r="JF241" s="26"/>
      <c r="JG241" s="26"/>
      <c r="JH241" s="26"/>
      <c r="JI241" s="26"/>
      <c r="JJ241" s="26"/>
      <c r="JK241" s="26"/>
      <c r="JL241" s="26"/>
      <c r="JM241" s="26"/>
      <c r="JN241" s="26"/>
      <c r="JO241" s="26"/>
      <c r="JP241" s="26"/>
      <c r="JQ241" s="26"/>
      <c r="JR241" s="26"/>
      <c r="JS241" s="26"/>
      <c r="JT241" s="26"/>
      <c r="JU241" s="26"/>
      <c r="JV241" s="26"/>
      <c r="JW241" s="26"/>
      <c r="JX241" s="26"/>
      <c r="JY241" s="26"/>
      <c r="JZ241" s="26"/>
      <c r="KA241" s="26"/>
      <c r="KB241" s="26"/>
      <c r="KC241" s="26"/>
      <c r="KD241" s="26"/>
      <c r="KE241" s="26"/>
      <c r="KF241" s="26"/>
      <c r="KG241" s="26"/>
      <c r="KH241" s="26"/>
      <c r="KI241" s="26"/>
      <c r="KJ241" s="26"/>
      <c r="KK241" s="26"/>
      <c r="KL241" s="26"/>
      <c r="KM241" s="26"/>
      <c r="KN241" s="26"/>
      <c r="KO241" s="26"/>
      <c r="KP241" s="26"/>
      <c r="KQ241" s="26"/>
      <c r="KR241" s="26"/>
      <c r="KS241" s="26"/>
      <c r="KT241" s="26"/>
      <c r="KU241" s="26"/>
      <c r="KV241" s="26"/>
      <c r="KW241" s="26"/>
      <c r="KX241" s="26"/>
      <c r="KY241" s="26"/>
      <c r="KZ241" s="26"/>
      <c r="LA241" s="26"/>
      <c r="LB241" s="26"/>
      <c r="LC241" s="26"/>
      <c r="LD241" s="26"/>
      <c r="LE241" s="26"/>
      <c r="LF241" s="26"/>
      <c r="LG241" s="26"/>
      <c r="LH241" s="26"/>
      <c r="LI241" s="26"/>
      <c r="LJ241" s="26"/>
      <c r="LK241" s="26"/>
      <c r="LL241" s="26"/>
      <c r="LM241" s="26"/>
      <c r="LN241" s="26"/>
      <c r="LO241" s="26"/>
      <c r="LP241" s="26"/>
      <c r="LQ241" s="26"/>
      <c r="LR241" s="26"/>
      <c r="LS241" s="26"/>
      <c r="LT241" s="26"/>
      <c r="LU241" s="26"/>
      <c r="LV241" s="26"/>
      <c r="LW241" s="26"/>
      <c r="LX241" s="26"/>
      <c r="LY241" s="26"/>
      <c r="LZ241" s="26"/>
      <c r="MA241" s="26"/>
      <c r="MB241" s="26"/>
      <c r="MC241" s="26"/>
      <c r="MD241" s="26"/>
      <c r="ME241" s="26"/>
      <c r="MF241" s="26"/>
      <c r="MG241" s="26"/>
      <c r="MH241" s="26"/>
      <c r="MI241" s="26"/>
      <c r="MJ241" s="26"/>
      <c r="MK241" s="26"/>
      <c r="ML241" s="26"/>
      <c r="MM241" s="26"/>
      <c r="MN241" s="26"/>
      <c r="MO241" s="26"/>
      <c r="MP241" s="26"/>
      <c r="MQ241" s="26"/>
      <c r="MR241" s="26"/>
      <c r="MS241" s="26"/>
      <c r="MT241" s="26"/>
      <c r="MU241" s="26"/>
      <c r="MV241" s="26"/>
      <c r="MW241" s="26"/>
      <c r="MX241" s="26"/>
      <c r="MY241" s="26"/>
      <c r="MZ241" s="26"/>
      <c r="NA241" s="26"/>
      <c r="NB241" s="26"/>
      <c r="NC241" s="26"/>
      <c r="ND241" s="26"/>
      <c r="NE241" s="26"/>
      <c r="NF241" s="26"/>
      <c r="NG241" s="26"/>
      <c r="NH241" s="26"/>
      <c r="NI241" s="26"/>
      <c r="NJ241" s="26"/>
      <c r="NK241" s="26"/>
      <c r="NL241" s="26"/>
      <c r="NM241" s="26"/>
      <c r="NN241" s="26"/>
      <c r="NO241" s="26"/>
      <c r="NP241" s="26"/>
      <c r="NQ241" s="26"/>
      <c r="NR241" s="26"/>
      <c r="NS241" s="26"/>
      <c r="NT241" s="26"/>
      <c r="NU241" s="26"/>
      <c r="NV241" s="26"/>
      <c r="NW241" s="26"/>
      <c r="NX241" s="26"/>
      <c r="NY241" s="26"/>
      <c r="NZ241" s="26"/>
      <c r="OA241" s="26"/>
      <c r="OB241" s="26"/>
      <c r="OC241" s="26"/>
      <c r="OD241" s="26"/>
      <c r="OE241" s="26"/>
      <c r="OF241" s="26"/>
      <c r="OG241" s="26"/>
      <c r="OH241" s="26"/>
      <c r="OI241" s="26"/>
      <c r="OJ241" s="26"/>
      <c r="OK241" s="26"/>
      <c r="OL241" s="26"/>
      <c r="OM241" s="26"/>
      <c r="ON241" s="26"/>
      <c r="OO241" s="26"/>
      <c r="OP241" s="26"/>
      <c r="OQ241" s="26"/>
      <c r="OR241" s="26"/>
      <c r="OS241" s="26"/>
      <c r="OT241" s="26"/>
      <c r="OU241" s="26"/>
      <c r="OV241" s="26"/>
      <c r="OW241" s="26"/>
      <c r="OX241" s="26"/>
      <c r="OY241" s="26"/>
      <c r="OZ241" s="26"/>
      <c r="PA241" s="26"/>
      <c r="PB241" s="26"/>
      <c r="PC241" s="26"/>
      <c r="PD241" s="26"/>
      <c r="PE241" s="26"/>
      <c r="PF241" s="26"/>
      <c r="PG241" s="26"/>
      <c r="PH241" s="26"/>
      <c r="PI241" s="26"/>
      <c r="PJ241" s="26"/>
      <c r="PK241" s="26"/>
      <c r="PL241" s="26"/>
      <c r="PM241" s="26"/>
      <c r="PN241" s="26"/>
      <c r="PO241" s="26"/>
      <c r="PP241" s="26"/>
      <c r="PQ241" s="26"/>
      <c r="PR241" s="26"/>
      <c r="PS241" s="26"/>
      <c r="PT241" s="26"/>
      <c r="PU241" s="26"/>
      <c r="PV241" s="26"/>
      <c r="PW241" s="26"/>
      <c r="PX241" s="26"/>
      <c r="PY241" s="26"/>
      <c r="PZ241" s="26"/>
      <c r="QA241" s="26"/>
      <c r="QB241" s="26"/>
      <c r="QC241" s="26"/>
      <c r="QD241" s="26"/>
      <c r="QE241" s="26"/>
      <c r="QF241" s="26"/>
      <c r="QG241" s="26"/>
      <c r="QH241" s="26"/>
      <c r="QI241" s="26"/>
      <c r="QJ241" s="26"/>
      <c r="QK241" s="26"/>
      <c r="QL241" s="26"/>
      <c r="QM241" s="26"/>
      <c r="QN241" s="26"/>
      <c r="QO241" s="26"/>
      <c r="QP241" s="26"/>
      <c r="QQ241" s="26"/>
      <c r="QR241" s="26"/>
      <c r="QS241" s="26"/>
      <c r="QT241" s="26"/>
      <c r="QU241" s="26"/>
      <c r="QV241" s="26"/>
      <c r="QW241" s="26"/>
      <c r="QX241" s="26"/>
      <c r="QY241" s="26"/>
      <c r="QZ241" s="26"/>
      <c r="RA241" s="26"/>
      <c r="RB241" s="26"/>
      <c r="RC241" s="26"/>
      <c r="RD241" s="26"/>
      <c r="RE241" s="26"/>
      <c r="RF241" s="26"/>
      <c r="RG241" s="26"/>
      <c r="RH241" s="26"/>
      <c r="RI241" s="26"/>
      <c r="RJ241" s="26"/>
      <c r="RK241" s="26"/>
      <c r="RL241" s="26"/>
      <c r="RM241" s="26"/>
      <c r="RN241" s="26"/>
      <c r="RO241" s="26"/>
      <c r="RP241" s="26"/>
      <c r="RQ241" s="26"/>
      <c r="RR241" s="26"/>
      <c r="RS241" s="26"/>
      <c r="RT241" s="26"/>
      <c r="RU241" s="26"/>
      <c r="RV241" s="26"/>
      <c r="RW241" s="26"/>
      <c r="RX241" s="26"/>
      <c r="RY241" s="26"/>
      <c r="RZ241" s="26"/>
      <c r="SA241" s="26"/>
      <c r="SB241" s="26"/>
      <c r="SC241" s="26"/>
      <c r="SD241" s="26"/>
      <c r="SE241" s="26"/>
      <c r="SF241" s="26"/>
      <c r="SG241" s="26"/>
      <c r="SH241" s="26"/>
      <c r="SI241" s="26"/>
      <c r="SJ241" s="26"/>
      <c r="SK241" s="26"/>
      <c r="SL241" s="26"/>
      <c r="SM241" s="26"/>
      <c r="SN241" s="26"/>
      <c r="SO241" s="26"/>
      <c r="SP241" s="26"/>
      <c r="SQ241" s="26"/>
      <c r="SR241" s="26"/>
      <c r="SS241" s="26"/>
      <c r="ST241" s="26"/>
      <c r="SU241" s="26"/>
      <c r="SV241" s="26"/>
      <c r="SW241" s="26"/>
      <c r="SX241" s="26"/>
      <c r="SY241" s="26"/>
      <c r="SZ241" s="26"/>
      <c r="TA241" s="26"/>
      <c r="TB241" s="26"/>
      <c r="TC241" s="26"/>
      <c r="TD241" s="26"/>
      <c r="TE241" s="26"/>
      <c r="TF241" s="26"/>
      <c r="TG241" s="26"/>
      <c r="TH241" s="26"/>
      <c r="TI241" s="26"/>
    </row>
    <row r="242" spans="1:529" s="23" customFormat="1" ht="44.25" customHeight="1" x14ac:dyDescent="0.25">
      <c r="A242" s="43" t="s">
        <v>413</v>
      </c>
      <c r="B242" s="44">
        <f>'дод 9'!A152</f>
        <v>7361</v>
      </c>
      <c r="C242" s="44" t="str">
        <f>'дод 9'!B152</f>
        <v>0490</v>
      </c>
      <c r="D242" s="24" t="str">
        <f>'дод 9'!C152</f>
        <v>Співфінансування інвестиційних проектів, що реалізуються за рахунок коштів державного фонду регіонального розвитку</v>
      </c>
      <c r="E242" s="66">
        <f t="shared" ref="E242" si="130">F242+I242</f>
        <v>0</v>
      </c>
      <c r="F242" s="66"/>
      <c r="G242" s="66"/>
      <c r="H242" s="66"/>
      <c r="I242" s="66"/>
      <c r="J242" s="66">
        <f t="shared" ref="J242" si="131">L242+O242</f>
        <v>10172673</v>
      </c>
      <c r="K242" s="66">
        <v>10172673</v>
      </c>
      <c r="L242" s="66"/>
      <c r="M242" s="66"/>
      <c r="N242" s="66"/>
      <c r="O242" s="66">
        <v>10172673</v>
      </c>
      <c r="P242" s="66">
        <f t="shared" si="128"/>
        <v>10172673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  <c r="IW242" s="26"/>
      <c r="IX242" s="26"/>
      <c r="IY242" s="26"/>
      <c r="IZ242" s="26"/>
      <c r="JA242" s="26"/>
      <c r="JB242" s="26"/>
      <c r="JC242" s="26"/>
      <c r="JD242" s="26"/>
      <c r="JE242" s="26"/>
      <c r="JF242" s="26"/>
      <c r="JG242" s="26"/>
      <c r="JH242" s="26"/>
      <c r="JI242" s="26"/>
      <c r="JJ242" s="26"/>
      <c r="JK242" s="26"/>
      <c r="JL242" s="26"/>
      <c r="JM242" s="26"/>
      <c r="JN242" s="26"/>
      <c r="JO242" s="26"/>
      <c r="JP242" s="26"/>
      <c r="JQ242" s="26"/>
      <c r="JR242" s="26"/>
      <c r="JS242" s="26"/>
      <c r="JT242" s="26"/>
      <c r="JU242" s="26"/>
      <c r="JV242" s="26"/>
      <c r="JW242" s="26"/>
      <c r="JX242" s="26"/>
      <c r="JY242" s="26"/>
      <c r="JZ242" s="26"/>
      <c r="KA242" s="26"/>
      <c r="KB242" s="26"/>
      <c r="KC242" s="26"/>
      <c r="KD242" s="26"/>
      <c r="KE242" s="26"/>
      <c r="KF242" s="26"/>
      <c r="KG242" s="26"/>
      <c r="KH242" s="26"/>
      <c r="KI242" s="26"/>
      <c r="KJ242" s="26"/>
      <c r="KK242" s="26"/>
      <c r="KL242" s="26"/>
      <c r="KM242" s="26"/>
      <c r="KN242" s="26"/>
      <c r="KO242" s="26"/>
      <c r="KP242" s="26"/>
      <c r="KQ242" s="26"/>
      <c r="KR242" s="26"/>
      <c r="KS242" s="26"/>
      <c r="KT242" s="26"/>
      <c r="KU242" s="26"/>
      <c r="KV242" s="26"/>
      <c r="KW242" s="26"/>
      <c r="KX242" s="26"/>
      <c r="KY242" s="26"/>
      <c r="KZ242" s="26"/>
      <c r="LA242" s="26"/>
      <c r="LB242" s="26"/>
      <c r="LC242" s="26"/>
      <c r="LD242" s="26"/>
      <c r="LE242" s="26"/>
      <c r="LF242" s="26"/>
      <c r="LG242" s="26"/>
      <c r="LH242" s="26"/>
      <c r="LI242" s="26"/>
      <c r="LJ242" s="26"/>
      <c r="LK242" s="26"/>
      <c r="LL242" s="26"/>
      <c r="LM242" s="26"/>
      <c r="LN242" s="26"/>
      <c r="LO242" s="26"/>
      <c r="LP242" s="26"/>
      <c r="LQ242" s="26"/>
      <c r="LR242" s="26"/>
      <c r="LS242" s="26"/>
      <c r="LT242" s="26"/>
      <c r="LU242" s="26"/>
      <c r="LV242" s="26"/>
      <c r="LW242" s="26"/>
      <c r="LX242" s="26"/>
      <c r="LY242" s="26"/>
      <c r="LZ242" s="26"/>
      <c r="MA242" s="26"/>
      <c r="MB242" s="26"/>
      <c r="MC242" s="26"/>
      <c r="MD242" s="26"/>
      <c r="ME242" s="26"/>
      <c r="MF242" s="26"/>
      <c r="MG242" s="26"/>
      <c r="MH242" s="26"/>
      <c r="MI242" s="26"/>
      <c r="MJ242" s="26"/>
      <c r="MK242" s="26"/>
      <c r="ML242" s="26"/>
      <c r="MM242" s="26"/>
      <c r="MN242" s="26"/>
      <c r="MO242" s="26"/>
      <c r="MP242" s="26"/>
      <c r="MQ242" s="26"/>
      <c r="MR242" s="26"/>
      <c r="MS242" s="26"/>
      <c r="MT242" s="26"/>
      <c r="MU242" s="26"/>
      <c r="MV242" s="26"/>
      <c r="MW242" s="26"/>
      <c r="MX242" s="26"/>
      <c r="MY242" s="26"/>
      <c r="MZ242" s="26"/>
      <c r="NA242" s="26"/>
      <c r="NB242" s="26"/>
      <c r="NC242" s="26"/>
      <c r="ND242" s="26"/>
      <c r="NE242" s="26"/>
      <c r="NF242" s="26"/>
      <c r="NG242" s="26"/>
      <c r="NH242" s="26"/>
      <c r="NI242" s="26"/>
      <c r="NJ242" s="26"/>
      <c r="NK242" s="26"/>
      <c r="NL242" s="26"/>
      <c r="NM242" s="26"/>
      <c r="NN242" s="26"/>
      <c r="NO242" s="26"/>
      <c r="NP242" s="26"/>
      <c r="NQ242" s="26"/>
      <c r="NR242" s="26"/>
      <c r="NS242" s="26"/>
      <c r="NT242" s="26"/>
      <c r="NU242" s="26"/>
      <c r="NV242" s="26"/>
      <c r="NW242" s="26"/>
      <c r="NX242" s="26"/>
      <c r="NY242" s="26"/>
      <c r="NZ242" s="26"/>
      <c r="OA242" s="26"/>
      <c r="OB242" s="26"/>
      <c r="OC242" s="26"/>
      <c r="OD242" s="26"/>
      <c r="OE242" s="26"/>
      <c r="OF242" s="26"/>
      <c r="OG242" s="26"/>
      <c r="OH242" s="26"/>
      <c r="OI242" s="26"/>
      <c r="OJ242" s="26"/>
      <c r="OK242" s="26"/>
      <c r="OL242" s="26"/>
      <c r="OM242" s="26"/>
      <c r="ON242" s="26"/>
      <c r="OO242" s="26"/>
      <c r="OP242" s="26"/>
      <c r="OQ242" s="26"/>
      <c r="OR242" s="26"/>
      <c r="OS242" s="26"/>
      <c r="OT242" s="26"/>
      <c r="OU242" s="26"/>
      <c r="OV242" s="26"/>
      <c r="OW242" s="26"/>
      <c r="OX242" s="26"/>
      <c r="OY242" s="26"/>
      <c r="OZ242" s="26"/>
      <c r="PA242" s="26"/>
      <c r="PB242" s="26"/>
      <c r="PC242" s="26"/>
      <c r="PD242" s="26"/>
      <c r="PE242" s="26"/>
      <c r="PF242" s="26"/>
      <c r="PG242" s="26"/>
      <c r="PH242" s="26"/>
      <c r="PI242" s="26"/>
      <c r="PJ242" s="26"/>
      <c r="PK242" s="26"/>
      <c r="PL242" s="26"/>
      <c r="PM242" s="26"/>
      <c r="PN242" s="26"/>
      <c r="PO242" s="26"/>
      <c r="PP242" s="26"/>
      <c r="PQ242" s="26"/>
      <c r="PR242" s="26"/>
      <c r="PS242" s="26"/>
      <c r="PT242" s="26"/>
      <c r="PU242" s="26"/>
      <c r="PV242" s="26"/>
      <c r="PW242" s="26"/>
      <c r="PX242" s="26"/>
      <c r="PY242" s="26"/>
      <c r="PZ242" s="26"/>
      <c r="QA242" s="26"/>
      <c r="QB242" s="26"/>
      <c r="QC242" s="26"/>
      <c r="QD242" s="26"/>
      <c r="QE242" s="26"/>
      <c r="QF242" s="26"/>
      <c r="QG242" s="26"/>
      <c r="QH242" s="26"/>
      <c r="QI242" s="26"/>
      <c r="QJ242" s="26"/>
      <c r="QK242" s="26"/>
      <c r="QL242" s="26"/>
      <c r="QM242" s="26"/>
      <c r="QN242" s="26"/>
      <c r="QO242" s="26"/>
      <c r="QP242" s="26"/>
      <c r="QQ242" s="26"/>
      <c r="QR242" s="26"/>
      <c r="QS242" s="26"/>
      <c r="QT242" s="26"/>
      <c r="QU242" s="26"/>
      <c r="QV242" s="26"/>
      <c r="QW242" s="26"/>
      <c r="QX242" s="26"/>
      <c r="QY242" s="26"/>
      <c r="QZ242" s="26"/>
      <c r="RA242" s="26"/>
      <c r="RB242" s="26"/>
      <c r="RC242" s="26"/>
      <c r="RD242" s="26"/>
      <c r="RE242" s="26"/>
      <c r="RF242" s="26"/>
      <c r="RG242" s="26"/>
      <c r="RH242" s="26"/>
      <c r="RI242" s="26"/>
      <c r="RJ242" s="26"/>
      <c r="RK242" s="26"/>
      <c r="RL242" s="26"/>
      <c r="RM242" s="26"/>
      <c r="RN242" s="26"/>
      <c r="RO242" s="26"/>
      <c r="RP242" s="26"/>
      <c r="RQ242" s="26"/>
      <c r="RR242" s="26"/>
      <c r="RS242" s="26"/>
      <c r="RT242" s="26"/>
      <c r="RU242" s="26"/>
      <c r="RV242" s="26"/>
      <c r="RW242" s="26"/>
      <c r="RX242" s="26"/>
      <c r="RY242" s="26"/>
      <c r="RZ242" s="26"/>
      <c r="SA242" s="26"/>
      <c r="SB242" s="26"/>
      <c r="SC242" s="26"/>
      <c r="SD242" s="26"/>
      <c r="SE242" s="26"/>
      <c r="SF242" s="26"/>
      <c r="SG242" s="26"/>
      <c r="SH242" s="26"/>
      <c r="SI242" s="26"/>
      <c r="SJ242" s="26"/>
      <c r="SK242" s="26"/>
      <c r="SL242" s="26"/>
      <c r="SM242" s="26"/>
      <c r="SN242" s="26"/>
      <c r="SO242" s="26"/>
      <c r="SP242" s="26"/>
      <c r="SQ242" s="26"/>
      <c r="SR242" s="26"/>
      <c r="SS242" s="26"/>
      <c r="ST242" s="26"/>
      <c r="SU242" s="26"/>
      <c r="SV242" s="26"/>
      <c r="SW242" s="26"/>
      <c r="SX242" s="26"/>
      <c r="SY242" s="26"/>
      <c r="SZ242" s="26"/>
      <c r="TA242" s="26"/>
      <c r="TB242" s="26"/>
      <c r="TC242" s="26"/>
      <c r="TD242" s="26"/>
      <c r="TE242" s="26"/>
      <c r="TF242" s="26"/>
      <c r="TG242" s="26"/>
      <c r="TH242" s="26"/>
      <c r="TI242" s="26"/>
    </row>
    <row r="243" spans="1:529" s="23" customFormat="1" ht="42.75" hidden="1" customHeight="1" x14ac:dyDescent="0.25">
      <c r="A243" s="43" t="s">
        <v>405</v>
      </c>
      <c r="B243" s="44">
        <v>7363</v>
      </c>
      <c r="C243" s="43" t="s">
        <v>88</v>
      </c>
      <c r="D243" s="24" t="s">
        <v>443</v>
      </c>
      <c r="E243" s="66">
        <f t="shared" si="127"/>
        <v>0</v>
      </c>
      <c r="F243" s="66"/>
      <c r="G243" s="66"/>
      <c r="H243" s="66"/>
      <c r="I243" s="66"/>
      <c r="J243" s="66">
        <f t="shared" si="129"/>
        <v>0</v>
      </c>
      <c r="K243" s="66"/>
      <c r="L243" s="66"/>
      <c r="M243" s="66"/>
      <c r="N243" s="66"/>
      <c r="O243" s="66"/>
      <c r="P243" s="66">
        <f t="shared" si="128"/>
        <v>0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  <c r="IW243" s="26"/>
      <c r="IX243" s="26"/>
      <c r="IY243" s="26"/>
      <c r="IZ243" s="26"/>
      <c r="JA243" s="26"/>
      <c r="JB243" s="26"/>
      <c r="JC243" s="26"/>
      <c r="JD243" s="26"/>
      <c r="JE243" s="26"/>
      <c r="JF243" s="26"/>
      <c r="JG243" s="26"/>
      <c r="JH243" s="26"/>
      <c r="JI243" s="26"/>
      <c r="JJ243" s="26"/>
      <c r="JK243" s="26"/>
      <c r="JL243" s="26"/>
      <c r="JM243" s="26"/>
      <c r="JN243" s="26"/>
      <c r="JO243" s="26"/>
      <c r="JP243" s="26"/>
      <c r="JQ243" s="26"/>
      <c r="JR243" s="26"/>
      <c r="JS243" s="26"/>
      <c r="JT243" s="26"/>
      <c r="JU243" s="26"/>
      <c r="JV243" s="26"/>
      <c r="JW243" s="26"/>
      <c r="JX243" s="26"/>
      <c r="JY243" s="26"/>
      <c r="JZ243" s="26"/>
      <c r="KA243" s="26"/>
      <c r="KB243" s="26"/>
      <c r="KC243" s="26"/>
      <c r="KD243" s="26"/>
      <c r="KE243" s="26"/>
      <c r="KF243" s="26"/>
      <c r="KG243" s="26"/>
      <c r="KH243" s="26"/>
      <c r="KI243" s="26"/>
      <c r="KJ243" s="26"/>
      <c r="KK243" s="26"/>
      <c r="KL243" s="26"/>
      <c r="KM243" s="26"/>
      <c r="KN243" s="26"/>
      <c r="KO243" s="26"/>
      <c r="KP243" s="26"/>
      <c r="KQ243" s="26"/>
      <c r="KR243" s="26"/>
      <c r="KS243" s="26"/>
      <c r="KT243" s="26"/>
      <c r="KU243" s="26"/>
      <c r="KV243" s="26"/>
      <c r="KW243" s="26"/>
      <c r="KX243" s="26"/>
      <c r="KY243" s="26"/>
      <c r="KZ243" s="26"/>
      <c r="LA243" s="26"/>
      <c r="LB243" s="26"/>
      <c r="LC243" s="26"/>
      <c r="LD243" s="26"/>
      <c r="LE243" s="26"/>
      <c r="LF243" s="26"/>
      <c r="LG243" s="26"/>
      <c r="LH243" s="26"/>
      <c r="LI243" s="26"/>
      <c r="LJ243" s="26"/>
      <c r="LK243" s="26"/>
      <c r="LL243" s="26"/>
      <c r="LM243" s="26"/>
      <c r="LN243" s="26"/>
      <c r="LO243" s="26"/>
      <c r="LP243" s="26"/>
      <c r="LQ243" s="26"/>
      <c r="LR243" s="26"/>
      <c r="LS243" s="26"/>
      <c r="LT243" s="26"/>
      <c r="LU243" s="26"/>
      <c r="LV243" s="26"/>
      <c r="LW243" s="26"/>
      <c r="LX243" s="26"/>
      <c r="LY243" s="26"/>
      <c r="LZ243" s="26"/>
      <c r="MA243" s="26"/>
      <c r="MB243" s="26"/>
      <c r="MC243" s="26"/>
      <c r="MD243" s="26"/>
      <c r="ME243" s="26"/>
      <c r="MF243" s="26"/>
      <c r="MG243" s="26"/>
      <c r="MH243" s="26"/>
      <c r="MI243" s="26"/>
      <c r="MJ243" s="26"/>
      <c r="MK243" s="26"/>
      <c r="ML243" s="26"/>
      <c r="MM243" s="26"/>
      <c r="MN243" s="26"/>
      <c r="MO243" s="26"/>
      <c r="MP243" s="26"/>
      <c r="MQ243" s="26"/>
      <c r="MR243" s="26"/>
      <c r="MS243" s="26"/>
      <c r="MT243" s="26"/>
      <c r="MU243" s="26"/>
      <c r="MV243" s="26"/>
      <c r="MW243" s="26"/>
      <c r="MX243" s="26"/>
      <c r="MY243" s="26"/>
      <c r="MZ243" s="26"/>
      <c r="NA243" s="26"/>
      <c r="NB243" s="26"/>
      <c r="NC243" s="26"/>
      <c r="ND243" s="26"/>
      <c r="NE243" s="26"/>
      <c r="NF243" s="26"/>
      <c r="NG243" s="26"/>
      <c r="NH243" s="26"/>
      <c r="NI243" s="26"/>
      <c r="NJ243" s="26"/>
      <c r="NK243" s="26"/>
      <c r="NL243" s="26"/>
      <c r="NM243" s="26"/>
      <c r="NN243" s="26"/>
      <c r="NO243" s="26"/>
      <c r="NP243" s="26"/>
      <c r="NQ243" s="26"/>
      <c r="NR243" s="26"/>
      <c r="NS243" s="26"/>
      <c r="NT243" s="26"/>
      <c r="NU243" s="26"/>
      <c r="NV243" s="26"/>
      <c r="NW243" s="26"/>
      <c r="NX243" s="26"/>
      <c r="NY243" s="26"/>
      <c r="NZ243" s="26"/>
      <c r="OA243" s="26"/>
      <c r="OB243" s="26"/>
      <c r="OC243" s="26"/>
      <c r="OD243" s="26"/>
      <c r="OE243" s="26"/>
      <c r="OF243" s="26"/>
      <c r="OG243" s="26"/>
      <c r="OH243" s="26"/>
      <c r="OI243" s="26"/>
      <c r="OJ243" s="26"/>
      <c r="OK243" s="26"/>
      <c r="OL243" s="26"/>
      <c r="OM243" s="26"/>
      <c r="ON243" s="26"/>
      <c r="OO243" s="26"/>
      <c r="OP243" s="26"/>
      <c r="OQ243" s="26"/>
      <c r="OR243" s="26"/>
      <c r="OS243" s="26"/>
      <c r="OT243" s="26"/>
      <c r="OU243" s="26"/>
      <c r="OV243" s="26"/>
      <c r="OW243" s="26"/>
      <c r="OX243" s="26"/>
      <c r="OY243" s="26"/>
      <c r="OZ243" s="26"/>
      <c r="PA243" s="26"/>
      <c r="PB243" s="26"/>
      <c r="PC243" s="26"/>
      <c r="PD243" s="26"/>
      <c r="PE243" s="26"/>
      <c r="PF243" s="26"/>
      <c r="PG243" s="26"/>
      <c r="PH243" s="26"/>
      <c r="PI243" s="26"/>
      <c r="PJ243" s="26"/>
      <c r="PK243" s="26"/>
      <c r="PL243" s="26"/>
      <c r="PM243" s="26"/>
      <c r="PN243" s="26"/>
      <c r="PO243" s="26"/>
      <c r="PP243" s="26"/>
      <c r="PQ243" s="26"/>
      <c r="PR243" s="26"/>
      <c r="PS243" s="26"/>
      <c r="PT243" s="26"/>
      <c r="PU243" s="26"/>
      <c r="PV243" s="26"/>
      <c r="PW243" s="26"/>
      <c r="PX243" s="26"/>
      <c r="PY243" s="26"/>
      <c r="PZ243" s="26"/>
      <c r="QA243" s="26"/>
      <c r="QB243" s="26"/>
      <c r="QC243" s="26"/>
      <c r="QD243" s="26"/>
      <c r="QE243" s="26"/>
      <c r="QF243" s="26"/>
      <c r="QG243" s="26"/>
      <c r="QH243" s="26"/>
      <c r="QI243" s="26"/>
      <c r="QJ243" s="26"/>
      <c r="QK243" s="26"/>
      <c r="QL243" s="26"/>
      <c r="QM243" s="26"/>
      <c r="QN243" s="26"/>
      <c r="QO243" s="26"/>
      <c r="QP243" s="26"/>
      <c r="QQ243" s="26"/>
      <c r="QR243" s="26"/>
      <c r="QS243" s="26"/>
      <c r="QT243" s="26"/>
      <c r="QU243" s="26"/>
      <c r="QV243" s="26"/>
      <c r="QW243" s="26"/>
      <c r="QX243" s="26"/>
      <c r="QY243" s="26"/>
      <c r="QZ243" s="26"/>
      <c r="RA243" s="26"/>
      <c r="RB243" s="26"/>
      <c r="RC243" s="26"/>
      <c r="RD243" s="26"/>
      <c r="RE243" s="26"/>
      <c r="RF243" s="26"/>
      <c r="RG243" s="26"/>
      <c r="RH243" s="26"/>
      <c r="RI243" s="26"/>
      <c r="RJ243" s="26"/>
      <c r="RK243" s="26"/>
      <c r="RL243" s="26"/>
      <c r="RM243" s="26"/>
      <c r="RN243" s="26"/>
      <c r="RO243" s="26"/>
      <c r="RP243" s="26"/>
      <c r="RQ243" s="26"/>
      <c r="RR243" s="26"/>
      <c r="RS243" s="26"/>
      <c r="RT243" s="26"/>
      <c r="RU243" s="26"/>
      <c r="RV243" s="26"/>
      <c r="RW243" s="26"/>
      <c r="RX243" s="26"/>
      <c r="RY243" s="26"/>
      <c r="RZ243" s="26"/>
      <c r="SA243" s="26"/>
      <c r="SB243" s="26"/>
      <c r="SC243" s="26"/>
      <c r="SD243" s="26"/>
      <c r="SE243" s="26"/>
      <c r="SF243" s="26"/>
      <c r="SG243" s="26"/>
      <c r="SH243" s="26"/>
      <c r="SI243" s="26"/>
      <c r="SJ243" s="26"/>
      <c r="SK243" s="26"/>
      <c r="SL243" s="26"/>
      <c r="SM243" s="26"/>
      <c r="SN243" s="26"/>
      <c r="SO243" s="26"/>
      <c r="SP243" s="26"/>
      <c r="SQ243" s="26"/>
      <c r="SR243" s="26"/>
      <c r="SS243" s="26"/>
      <c r="ST243" s="26"/>
      <c r="SU243" s="26"/>
      <c r="SV243" s="26"/>
      <c r="SW243" s="26"/>
      <c r="SX243" s="26"/>
      <c r="SY243" s="26"/>
      <c r="SZ243" s="26"/>
      <c r="TA243" s="26"/>
      <c r="TB243" s="26"/>
      <c r="TC243" s="26"/>
      <c r="TD243" s="26"/>
      <c r="TE243" s="26"/>
      <c r="TF243" s="26"/>
      <c r="TG243" s="26"/>
      <c r="TH243" s="26"/>
      <c r="TI243" s="26"/>
    </row>
    <row r="244" spans="1:529" s="23" customFormat="1" ht="30" hidden="1" x14ac:dyDescent="0.25">
      <c r="A244" s="43" t="s">
        <v>491</v>
      </c>
      <c r="B244" s="44">
        <v>7370</v>
      </c>
      <c r="C244" s="43" t="s">
        <v>88</v>
      </c>
      <c r="D244" s="24" t="s">
        <v>492</v>
      </c>
      <c r="E244" s="66">
        <f>F244+I244</f>
        <v>0</v>
      </c>
      <c r="F244" s="66"/>
      <c r="G244" s="66"/>
      <c r="H244" s="66"/>
      <c r="I244" s="66"/>
      <c r="J244" s="66">
        <f t="shared" si="129"/>
        <v>0</v>
      </c>
      <c r="K244" s="66"/>
      <c r="L244" s="66"/>
      <c r="M244" s="66"/>
      <c r="N244" s="66"/>
      <c r="O244" s="66"/>
      <c r="P244" s="66">
        <f t="shared" si="128"/>
        <v>0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  <c r="IW244" s="26"/>
      <c r="IX244" s="26"/>
      <c r="IY244" s="26"/>
      <c r="IZ244" s="26"/>
      <c r="JA244" s="26"/>
      <c r="JB244" s="26"/>
      <c r="JC244" s="26"/>
      <c r="JD244" s="26"/>
      <c r="JE244" s="26"/>
      <c r="JF244" s="26"/>
      <c r="JG244" s="26"/>
      <c r="JH244" s="26"/>
      <c r="JI244" s="26"/>
      <c r="JJ244" s="26"/>
      <c r="JK244" s="26"/>
      <c r="JL244" s="26"/>
      <c r="JM244" s="26"/>
      <c r="JN244" s="26"/>
      <c r="JO244" s="26"/>
      <c r="JP244" s="26"/>
      <c r="JQ244" s="26"/>
      <c r="JR244" s="26"/>
      <c r="JS244" s="26"/>
      <c r="JT244" s="26"/>
      <c r="JU244" s="26"/>
      <c r="JV244" s="26"/>
      <c r="JW244" s="26"/>
      <c r="JX244" s="26"/>
      <c r="JY244" s="26"/>
      <c r="JZ244" s="26"/>
      <c r="KA244" s="26"/>
      <c r="KB244" s="26"/>
      <c r="KC244" s="26"/>
      <c r="KD244" s="26"/>
      <c r="KE244" s="26"/>
      <c r="KF244" s="26"/>
      <c r="KG244" s="26"/>
      <c r="KH244" s="26"/>
      <c r="KI244" s="26"/>
      <c r="KJ244" s="26"/>
      <c r="KK244" s="26"/>
      <c r="KL244" s="26"/>
      <c r="KM244" s="26"/>
      <c r="KN244" s="26"/>
      <c r="KO244" s="26"/>
      <c r="KP244" s="26"/>
      <c r="KQ244" s="26"/>
      <c r="KR244" s="26"/>
      <c r="KS244" s="26"/>
      <c r="KT244" s="26"/>
      <c r="KU244" s="26"/>
      <c r="KV244" s="26"/>
      <c r="KW244" s="26"/>
      <c r="KX244" s="26"/>
      <c r="KY244" s="26"/>
      <c r="KZ244" s="26"/>
      <c r="LA244" s="26"/>
      <c r="LB244" s="26"/>
      <c r="LC244" s="26"/>
      <c r="LD244" s="26"/>
      <c r="LE244" s="26"/>
      <c r="LF244" s="26"/>
      <c r="LG244" s="26"/>
      <c r="LH244" s="26"/>
      <c r="LI244" s="26"/>
      <c r="LJ244" s="26"/>
      <c r="LK244" s="26"/>
      <c r="LL244" s="26"/>
      <c r="LM244" s="26"/>
      <c r="LN244" s="26"/>
      <c r="LO244" s="26"/>
      <c r="LP244" s="26"/>
      <c r="LQ244" s="26"/>
      <c r="LR244" s="26"/>
      <c r="LS244" s="26"/>
      <c r="LT244" s="26"/>
      <c r="LU244" s="26"/>
      <c r="LV244" s="26"/>
      <c r="LW244" s="26"/>
      <c r="LX244" s="26"/>
      <c r="LY244" s="26"/>
      <c r="LZ244" s="26"/>
      <c r="MA244" s="26"/>
      <c r="MB244" s="26"/>
      <c r="MC244" s="26"/>
      <c r="MD244" s="26"/>
      <c r="ME244" s="26"/>
      <c r="MF244" s="26"/>
      <c r="MG244" s="26"/>
      <c r="MH244" s="26"/>
      <c r="MI244" s="26"/>
      <c r="MJ244" s="26"/>
      <c r="MK244" s="26"/>
      <c r="ML244" s="26"/>
      <c r="MM244" s="26"/>
      <c r="MN244" s="26"/>
      <c r="MO244" s="26"/>
      <c r="MP244" s="26"/>
      <c r="MQ244" s="26"/>
      <c r="MR244" s="26"/>
      <c r="MS244" s="26"/>
      <c r="MT244" s="26"/>
      <c r="MU244" s="26"/>
      <c r="MV244" s="26"/>
      <c r="MW244" s="26"/>
      <c r="MX244" s="26"/>
      <c r="MY244" s="26"/>
      <c r="MZ244" s="26"/>
      <c r="NA244" s="26"/>
      <c r="NB244" s="26"/>
      <c r="NC244" s="26"/>
      <c r="ND244" s="26"/>
      <c r="NE244" s="26"/>
      <c r="NF244" s="26"/>
      <c r="NG244" s="26"/>
      <c r="NH244" s="26"/>
      <c r="NI244" s="26"/>
      <c r="NJ244" s="26"/>
      <c r="NK244" s="26"/>
      <c r="NL244" s="26"/>
      <c r="NM244" s="26"/>
      <c r="NN244" s="26"/>
      <c r="NO244" s="26"/>
      <c r="NP244" s="26"/>
      <c r="NQ244" s="26"/>
      <c r="NR244" s="26"/>
      <c r="NS244" s="26"/>
      <c r="NT244" s="26"/>
      <c r="NU244" s="26"/>
      <c r="NV244" s="26"/>
      <c r="NW244" s="26"/>
      <c r="NX244" s="26"/>
      <c r="NY244" s="26"/>
      <c r="NZ244" s="26"/>
      <c r="OA244" s="26"/>
      <c r="OB244" s="26"/>
      <c r="OC244" s="26"/>
      <c r="OD244" s="26"/>
      <c r="OE244" s="26"/>
      <c r="OF244" s="26"/>
      <c r="OG244" s="26"/>
      <c r="OH244" s="26"/>
      <c r="OI244" s="26"/>
      <c r="OJ244" s="26"/>
      <c r="OK244" s="26"/>
      <c r="OL244" s="26"/>
      <c r="OM244" s="26"/>
      <c r="ON244" s="26"/>
      <c r="OO244" s="26"/>
      <c r="OP244" s="26"/>
      <c r="OQ244" s="26"/>
      <c r="OR244" s="26"/>
      <c r="OS244" s="26"/>
      <c r="OT244" s="26"/>
      <c r="OU244" s="26"/>
      <c r="OV244" s="26"/>
      <c r="OW244" s="26"/>
      <c r="OX244" s="26"/>
      <c r="OY244" s="26"/>
      <c r="OZ244" s="26"/>
      <c r="PA244" s="26"/>
      <c r="PB244" s="26"/>
      <c r="PC244" s="26"/>
      <c r="PD244" s="26"/>
      <c r="PE244" s="26"/>
      <c r="PF244" s="26"/>
      <c r="PG244" s="26"/>
      <c r="PH244" s="26"/>
      <c r="PI244" s="26"/>
      <c r="PJ244" s="26"/>
      <c r="PK244" s="26"/>
      <c r="PL244" s="26"/>
      <c r="PM244" s="26"/>
      <c r="PN244" s="26"/>
      <c r="PO244" s="26"/>
      <c r="PP244" s="26"/>
      <c r="PQ244" s="26"/>
      <c r="PR244" s="26"/>
      <c r="PS244" s="26"/>
      <c r="PT244" s="26"/>
      <c r="PU244" s="26"/>
      <c r="PV244" s="26"/>
      <c r="PW244" s="26"/>
      <c r="PX244" s="26"/>
      <c r="PY244" s="26"/>
      <c r="PZ244" s="26"/>
      <c r="QA244" s="26"/>
      <c r="QB244" s="26"/>
      <c r="QC244" s="26"/>
      <c r="QD244" s="26"/>
      <c r="QE244" s="26"/>
      <c r="QF244" s="26"/>
      <c r="QG244" s="26"/>
      <c r="QH244" s="26"/>
      <c r="QI244" s="26"/>
      <c r="QJ244" s="26"/>
      <c r="QK244" s="26"/>
      <c r="QL244" s="26"/>
      <c r="QM244" s="26"/>
      <c r="QN244" s="26"/>
      <c r="QO244" s="26"/>
      <c r="QP244" s="26"/>
      <c r="QQ244" s="26"/>
      <c r="QR244" s="26"/>
      <c r="QS244" s="26"/>
      <c r="QT244" s="26"/>
      <c r="QU244" s="26"/>
      <c r="QV244" s="26"/>
      <c r="QW244" s="26"/>
      <c r="QX244" s="26"/>
      <c r="QY244" s="26"/>
      <c r="QZ244" s="26"/>
      <c r="RA244" s="26"/>
      <c r="RB244" s="26"/>
      <c r="RC244" s="26"/>
      <c r="RD244" s="26"/>
      <c r="RE244" s="26"/>
      <c r="RF244" s="26"/>
      <c r="RG244" s="26"/>
      <c r="RH244" s="26"/>
      <c r="RI244" s="26"/>
      <c r="RJ244" s="26"/>
      <c r="RK244" s="26"/>
      <c r="RL244" s="26"/>
      <c r="RM244" s="26"/>
      <c r="RN244" s="26"/>
      <c r="RO244" s="26"/>
      <c r="RP244" s="26"/>
      <c r="RQ244" s="26"/>
      <c r="RR244" s="26"/>
      <c r="RS244" s="26"/>
      <c r="RT244" s="26"/>
      <c r="RU244" s="26"/>
      <c r="RV244" s="26"/>
      <c r="RW244" s="26"/>
      <c r="RX244" s="26"/>
      <c r="RY244" s="26"/>
      <c r="RZ244" s="26"/>
      <c r="SA244" s="26"/>
      <c r="SB244" s="26"/>
      <c r="SC244" s="26"/>
      <c r="SD244" s="26"/>
      <c r="SE244" s="26"/>
      <c r="SF244" s="26"/>
      <c r="SG244" s="26"/>
      <c r="SH244" s="26"/>
      <c r="SI244" s="26"/>
      <c r="SJ244" s="26"/>
      <c r="SK244" s="26"/>
      <c r="SL244" s="26"/>
      <c r="SM244" s="26"/>
      <c r="SN244" s="26"/>
      <c r="SO244" s="26"/>
      <c r="SP244" s="26"/>
      <c r="SQ244" s="26"/>
      <c r="SR244" s="26"/>
      <c r="SS244" s="26"/>
      <c r="ST244" s="26"/>
      <c r="SU244" s="26"/>
      <c r="SV244" s="26"/>
      <c r="SW244" s="26"/>
      <c r="SX244" s="26"/>
      <c r="SY244" s="26"/>
      <c r="SZ244" s="26"/>
      <c r="TA244" s="26"/>
      <c r="TB244" s="26"/>
      <c r="TC244" s="26"/>
      <c r="TD244" s="26"/>
      <c r="TE244" s="26"/>
      <c r="TF244" s="26"/>
      <c r="TG244" s="26"/>
      <c r="TH244" s="26"/>
      <c r="TI244" s="26"/>
    </row>
    <row r="245" spans="1:529" s="23" customFormat="1" ht="21.75" customHeight="1" x14ac:dyDescent="0.25">
      <c r="A245" s="43" t="s">
        <v>156</v>
      </c>
      <c r="B245" s="44" t="str">
        <f>'дод 9'!A172</f>
        <v>7640</v>
      </c>
      <c r="C245" s="44" t="str">
        <f>'дод 9'!B172</f>
        <v>0470</v>
      </c>
      <c r="D245" s="24" t="s">
        <v>540</v>
      </c>
      <c r="E245" s="66">
        <f t="shared" si="127"/>
        <v>1763607</v>
      </c>
      <c r="F245" s="66">
        <v>1763607</v>
      </c>
      <c r="G245" s="66"/>
      <c r="H245" s="66"/>
      <c r="I245" s="66"/>
      <c r="J245" s="66">
        <f t="shared" si="129"/>
        <v>136118416</v>
      </c>
      <c r="K245" s="66">
        <v>124644482</v>
      </c>
      <c r="L245" s="68"/>
      <c r="M245" s="66"/>
      <c r="N245" s="66"/>
      <c r="O245" s="66">
        <v>136118416</v>
      </c>
      <c r="P245" s="66">
        <f t="shared" si="128"/>
        <v>137882023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  <c r="IW245" s="26"/>
      <c r="IX245" s="26"/>
      <c r="IY245" s="26"/>
      <c r="IZ245" s="26"/>
      <c r="JA245" s="26"/>
      <c r="JB245" s="26"/>
      <c r="JC245" s="26"/>
      <c r="JD245" s="26"/>
      <c r="JE245" s="26"/>
      <c r="JF245" s="26"/>
      <c r="JG245" s="26"/>
      <c r="JH245" s="26"/>
      <c r="JI245" s="26"/>
      <c r="JJ245" s="26"/>
      <c r="JK245" s="26"/>
      <c r="JL245" s="26"/>
      <c r="JM245" s="26"/>
      <c r="JN245" s="26"/>
      <c r="JO245" s="26"/>
      <c r="JP245" s="26"/>
      <c r="JQ245" s="26"/>
      <c r="JR245" s="26"/>
      <c r="JS245" s="26"/>
      <c r="JT245" s="26"/>
      <c r="JU245" s="26"/>
      <c r="JV245" s="26"/>
      <c r="JW245" s="26"/>
      <c r="JX245" s="26"/>
      <c r="JY245" s="26"/>
      <c r="JZ245" s="26"/>
      <c r="KA245" s="26"/>
      <c r="KB245" s="26"/>
      <c r="KC245" s="26"/>
      <c r="KD245" s="26"/>
      <c r="KE245" s="26"/>
      <c r="KF245" s="26"/>
      <c r="KG245" s="26"/>
      <c r="KH245" s="26"/>
      <c r="KI245" s="26"/>
      <c r="KJ245" s="26"/>
      <c r="KK245" s="26"/>
      <c r="KL245" s="26"/>
      <c r="KM245" s="26"/>
      <c r="KN245" s="26"/>
      <c r="KO245" s="26"/>
      <c r="KP245" s="26"/>
      <c r="KQ245" s="26"/>
      <c r="KR245" s="26"/>
      <c r="KS245" s="26"/>
      <c r="KT245" s="26"/>
      <c r="KU245" s="26"/>
      <c r="KV245" s="26"/>
      <c r="KW245" s="26"/>
      <c r="KX245" s="26"/>
      <c r="KY245" s="26"/>
      <c r="KZ245" s="26"/>
      <c r="LA245" s="26"/>
      <c r="LB245" s="26"/>
      <c r="LC245" s="26"/>
      <c r="LD245" s="26"/>
      <c r="LE245" s="26"/>
      <c r="LF245" s="26"/>
      <c r="LG245" s="26"/>
      <c r="LH245" s="26"/>
      <c r="LI245" s="26"/>
      <c r="LJ245" s="26"/>
      <c r="LK245" s="26"/>
      <c r="LL245" s="26"/>
      <c r="LM245" s="26"/>
      <c r="LN245" s="26"/>
      <c r="LO245" s="26"/>
      <c r="LP245" s="26"/>
      <c r="LQ245" s="26"/>
      <c r="LR245" s="26"/>
      <c r="LS245" s="26"/>
      <c r="LT245" s="26"/>
      <c r="LU245" s="26"/>
      <c r="LV245" s="26"/>
      <c r="LW245" s="26"/>
      <c r="LX245" s="26"/>
      <c r="LY245" s="26"/>
      <c r="LZ245" s="26"/>
      <c r="MA245" s="26"/>
      <c r="MB245" s="26"/>
      <c r="MC245" s="26"/>
      <c r="MD245" s="26"/>
      <c r="ME245" s="26"/>
      <c r="MF245" s="26"/>
      <c r="MG245" s="26"/>
      <c r="MH245" s="26"/>
      <c r="MI245" s="26"/>
      <c r="MJ245" s="26"/>
      <c r="MK245" s="26"/>
      <c r="ML245" s="26"/>
      <c r="MM245" s="26"/>
      <c r="MN245" s="26"/>
      <c r="MO245" s="26"/>
      <c r="MP245" s="26"/>
      <c r="MQ245" s="26"/>
      <c r="MR245" s="26"/>
      <c r="MS245" s="26"/>
      <c r="MT245" s="26"/>
      <c r="MU245" s="26"/>
      <c r="MV245" s="26"/>
      <c r="MW245" s="26"/>
      <c r="MX245" s="26"/>
      <c r="MY245" s="26"/>
      <c r="MZ245" s="26"/>
      <c r="NA245" s="26"/>
      <c r="NB245" s="26"/>
      <c r="NC245" s="26"/>
      <c r="ND245" s="26"/>
      <c r="NE245" s="26"/>
      <c r="NF245" s="26"/>
      <c r="NG245" s="26"/>
      <c r="NH245" s="26"/>
      <c r="NI245" s="26"/>
      <c r="NJ245" s="26"/>
      <c r="NK245" s="26"/>
      <c r="NL245" s="26"/>
      <c r="NM245" s="26"/>
      <c r="NN245" s="26"/>
      <c r="NO245" s="26"/>
      <c r="NP245" s="26"/>
      <c r="NQ245" s="26"/>
      <c r="NR245" s="26"/>
      <c r="NS245" s="26"/>
      <c r="NT245" s="26"/>
      <c r="NU245" s="26"/>
      <c r="NV245" s="26"/>
      <c r="NW245" s="26"/>
      <c r="NX245" s="26"/>
      <c r="NY245" s="26"/>
      <c r="NZ245" s="26"/>
      <c r="OA245" s="26"/>
      <c r="OB245" s="26"/>
      <c r="OC245" s="26"/>
      <c r="OD245" s="26"/>
      <c r="OE245" s="26"/>
      <c r="OF245" s="26"/>
      <c r="OG245" s="26"/>
      <c r="OH245" s="26"/>
      <c r="OI245" s="26"/>
      <c r="OJ245" s="26"/>
      <c r="OK245" s="26"/>
      <c r="OL245" s="26"/>
      <c r="OM245" s="26"/>
      <c r="ON245" s="26"/>
      <c r="OO245" s="26"/>
      <c r="OP245" s="26"/>
      <c r="OQ245" s="26"/>
      <c r="OR245" s="26"/>
      <c r="OS245" s="26"/>
      <c r="OT245" s="26"/>
      <c r="OU245" s="26"/>
      <c r="OV245" s="26"/>
      <c r="OW245" s="26"/>
      <c r="OX245" s="26"/>
      <c r="OY245" s="26"/>
      <c r="OZ245" s="26"/>
      <c r="PA245" s="26"/>
      <c r="PB245" s="26"/>
      <c r="PC245" s="26"/>
      <c r="PD245" s="26"/>
      <c r="PE245" s="26"/>
      <c r="PF245" s="26"/>
      <c r="PG245" s="26"/>
      <c r="PH245" s="26"/>
      <c r="PI245" s="26"/>
      <c r="PJ245" s="26"/>
      <c r="PK245" s="26"/>
      <c r="PL245" s="26"/>
      <c r="PM245" s="26"/>
      <c r="PN245" s="26"/>
      <c r="PO245" s="26"/>
      <c r="PP245" s="26"/>
      <c r="PQ245" s="26"/>
      <c r="PR245" s="26"/>
      <c r="PS245" s="26"/>
      <c r="PT245" s="26"/>
      <c r="PU245" s="26"/>
      <c r="PV245" s="26"/>
      <c r="PW245" s="26"/>
      <c r="PX245" s="26"/>
      <c r="PY245" s="26"/>
      <c r="PZ245" s="26"/>
      <c r="QA245" s="26"/>
      <c r="QB245" s="26"/>
      <c r="QC245" s="26"/>
      <c r="QD245" s="26"/>
      <c r="QE245" s="26"/>
      <c r="QF245" s="26"/>
      <c r="QG245" s="26"/>
      <c r="QH245" s="26"/>
      <c r="QI245" s="26"/>
      <c r="QJ245" s="26"/>
      <c r="QK245" s="26"/>
      <c r="QL245" s="26"/>
      <c r="QM245" s="26"/>
      <c r="QN245" s="26"/>
      <c r="QO245" s="26"/>
      <c r="QP245" s="26"/>
      <c r="QQ245" s="26"/>
      <c r="QR245" s="26"/>
      <c r="QS245" s="26"/>
      <c r="QT245" s="26"/>
      <c r="QU245" s="26"/>
      <c r="QV245" s="26"/>
      <c r="QW245" s="26"/>
      <c r="QX245" s="26"/>
      <c r="QY245" s="26"/>
      <c r="QZ245" s="26"/>
      <c r="RA245" s="26"/>
      <c r="RB245" s="26"/>
      <c r="RC245" s="26"/>
      <c r="RD245" s="26"/>
      <c r="RE245" s="26"/>
      <c r="RF245" s="26"/>
      <c r="RG245" s="26"/>
      <c r="RH245" s="26"/>
      <c r="RI245" s="26"/>
      <c r="RJ245" s="26"/>
      <c r="RK245" s="26"/>
      <c r="RL245" s="26"/>
      <c r="RM245" s="26"/>
      <c r="RN245" s="26"/>
      <c r="RO245" s="26"/>
      <c r="RP245" s="26"/>
      <c r="RQ245" s="26"/>
      <c r="RR245" s="26"/>
      <c r="RS245" s="26"/>
      <c r="RT245" s="26"/>
      <c r="RU245" s="26"/>
      <c r="RV245" s="26"/>
      <c r="RW245" s="26"/>
      <c r="RX245" s="26"/>
      <c r="RY245" s="26"/>
      <c r="RZ245" s="26"/>
      <c r="SA245" s="26"/>
      <c r="SB245" s="26"/>
      <c r="SC245" s="26"/>
      <c r="SD245" s="26"/>
      <c r="SE245" s="26"/>
      <c r="SF245" s="26"/>
      <c r="SG245" s="26"/>
      <c r="SH245" s="26"/>
      <c r="SI245" s="26"/>
      <c r="SJ245" s="26"/>
      <c r="SK245" s="26"/>
      <c r="SL245" s="26"/>
      <c r="SM245" s="26"/>
      <c r="SN245" s="26"/>
      <c r="SO245" s="26"/>
      <c r="SP245" s="26"/>
      <c r="SQ245" s="26"/>
      <c r="SR245" s="26"/>
      <c r="SS245" s="26"/>
      <c r="ST245" s="26"/>
      <c r="SU245" s="26"/>
      <c r="SV245" s="26"/>
      <c r="SW245" s="26"/>
      <c r="SX245" s="26"/>
      <c r="SY245" s="26"/>
      <c r="SZ245" s="26"/>
      <c r="TA245" s="26"/>
      <c r="TB245" s="26"/>
      <c r="TC245" s="26"/>
      <c r="TD245" s="26"/>
      <c r="TE245" s="26"/>
      <c r="TF245" s="26"/>
      <c r="TG245" s="26"/>
      <c r="TH245" s="26"/>
      <c r="TI245" s="26"/>
    </row>
    <row r="246" spans="1:529" s="27" customFormat="1" ht="13.5" customHeight="1" x14ac:dyDescent="0.25">
      <c r="A246" s="116"/>
      <c r="B246" s="117"/>
      <c r="C246" s="117"/>
      <c r="D246" s="120" t="s">
        <v>474</v>
      </c>
      <c r="E246" s="66">
        <f t="shared" si="127"/>
        <v>0</v>
      </c>
      <c r="F246" s="115"/>
      <c r="G246" s="115"/>
      <c r="H246" s="115"/>
      <c r="I246" s="115"/>
      <c r="J246" s="115">
        <f t="shared" si="129"/>
        <v>96859595</v>
      </c>
      <c r="K246" s="115">
        <v>96859595</v>
      </c>
      <c r="L246" s="119"/>
      <c r="M246" s="115"/>
      <c r="N246" s="115"/>
      <c r="O246" s="115">
        <v>96859595</v>
      </c>
      <c r="P246" s="115">
        <f t="shared" si="128"/>
        <v>96859595</v>
      </c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  <c r="IM246" s="36"/>
      <c r="IN246" s="36"/>
      <c r="IO246" s="36"/>
      <c r="IP246" s="36"/>
      <c r="IQ246" s="36"/>
      <c r="IR246" s="36"/>
      <c r="IS246" s="36"/>
      <c r="IT246" s="36"/>
      <c r="IU246" s="36"/>
      <c r="IV246" s="36"/>
      <c r="IW246" s="36"/>
      <c r="IX246" s="36"/>
      <c r="IY246" s="36"/>
      <c r="IZ246" s="36"/>
      <c r="JA246" s="36"/>
      <c r="JB246" s="36"/>
      <c r="JC246" s="36"/>
      <c r="JD246" s="36"/>
      <c r="JE246" s="36"/>
      <c r="JF246" s="36"/>
      <c r="JG246" s="36"/>
      <c r="JH246" s="36"/>
      <c r="JI246" s="36"/>
      <c r="JJ246" s="36"/>
      <c r="JK246" s="36"/>
      <c r="JL246" s="36"/>
      <c r="JM246" s="36"/>
      <c r="JN246" s="36"/>
      <c r="JO246" s="36"/>
      <c r="JP246" s="36"/>
      <c r="JQ246" s="36"/>
      <c r="JR246" s="36"/>
      <c r="JS246" s="36"/>
      <c r="JT246" s="36"/>
      <c r="JU246" s="36"/>
      <c r="JV246" s="36"/>
      <c r="JW246" s="36"/>
      <c r="JX246" s="36"/>
      <c r="JY246" s="36"/>
      <c r="JZ246" s="36"/>
      <c r="KA246" s="36"/>
      <c r="KB246" s="36"/>
      <c r="KC246" s="36"/>
      <c r="KD246" s="36"/>
      <c r="KE246" s="36"/>
      <c r="KF246" s="36"/>
      <c r="KG246" s="36"/>
      <c r="KH246" s="36"/>
      <c r="KI246" s="36"/>
      <c r="KJ246" s="36"/>
      <c r="KK246" s="36"/>
      <c r="KL246" s="36"/>
      <c r="KM246" s="36"/>
      <c r="KN246" s="36"/>
      <c r="KO246" s="36"/>
      <c r="KP246" s="36"/>
      <c r="KQ246" s="36"/>
      <c r="KR246" s="36"/>
      <c r="KS246" s="36"/>
      <c r="KT246" s="36"/>
      <c r="KU246" s="36"/>
      <c r="KV246" s="36"/>
      <c r="KW246" s="36"/>
      <c r="KX246" s="36"/>
      <c r="KY246" s="36"/>
      <c r="KZ246" s="36"/>
      <c r="LA246" s="36"/>
      <c r="LB246" s="36"/>
      <c r="LC246" s="36"/>
      <c r="LD246" s="36"/>
      <c r="LE246" s="36"/>
      <c r="LF246" s="36"/>
      <c r="LG246" s="36"/>
      <c r="LH246" s="36"/>
      <c r="LI246" s="36"/>
      <c r="LJ246" s="36"/>
      <c r="LK246" s="36"/>
      <c r="LL246" s="36"/>
      <c r="LM246" s="36"/>
      <c r="LN246" s="36"/>
      <c r="LO246" s="36"/>
      <c r="LP246" s="36"/>
      <c r="LQ246" s="36"/>
      <c r="LR246" s="36"/>
      <c r="LS246" s="36"/>
      <c r="LT246" s="36"/>
      <c r="LU246" s="36"/>
      <c r="LV246" s="36"/>
      <c r="LW246" s="36"/>
      <c r="LX246" s="36"/>
      <c r="LY246" s="36"/>
      <c r="LZ246" s="36"/>
      <c r="MA246" s="36"/>
      <c r="MB246" s="36"/>
      <c r="MC246" s="36"/>
      <c r="MD246" s="36"/>
      <c r="ME246" s="36"/>
      <c r="MF246" s="36"/>
      <c r="MG246" s="36"/>
      <c r="MH246" s="36"/>
      <c r="MI246" s="36"/>
      <c r="MJ246" s="36"/>
      <c r="MK246" s="36"/>
      <c r="ML246" s="36"/>
      <c r="MM246" s="36"/>
      <c r="MN246" s="36"/>
      <c r="MO246" s="36"/>
      <c r="MP246" s="36"/>
      <c r="MQ246" s="36"/>
      <c r="MR246" s="36"/>
      <c r="MS246" s="36"/>
      <c r="MT246" s="36"/>
      <c r="MU246" s="36"/>
      <c r="MV246" s="36"/>
      <c r="MW246" s="36"/>
      <c r="MX246" s="36"/>
      <c r="MY246" s="36"/>
      <c r="MZ246" s="36"/>
      <c r="NA246" s="36"/>
      <c r="NB246" s="36"/>
      <c r="NC246" s="36"/>
      <c r="ND246" s="36"/>
      <c r="NE246" s="36"/>
      <c r="NF246" s="36"/>
      <c r="NG246" s="36"/>
      <c r="NH246" s="36"/>
      <c r="NI246" s="36"/>
      <c r="NJ246" s="36"/>
      <c r="NK246" s="36"/>
      <c r="NL246" s="36"/>
      <c r="NM246" s="36"/>
      <c r="NN246" s="36"/>
      <c r="NO246" s="36"/>
      <c r="NP246" s="36"/>
      <c r="NQ246" s="36"/>
      <c r="NR246" s="36"/>
      <c r="NS246" s="36"/>
      <c r="NT246" s="36"/>
      <c r="NU246" s="36"/>
      <c r="NV246" s="36"/>
      <c r="NW246" s="36"/>
      <c r="NX246" s="36"/>
      <c r="NY246" s="36"/>
      <c r="NZ246" s="36"/>
      <c r="OA246" s="36"/>
      <c r="OB246" s="36"/>
      <c r="OC246" s="36"/>
      <c r="OD246" s="36"/>
      <c r="OE246" s="36"/>
      <c r="OF246" s="36"/>
      <c r="OG246" s="36"/>
      <c r="OH246" s="36"/>
      <c r="OI246" s="36"/>
      <c r="OJ246" s="36"/>
      <c r="OK246" s="36"/>
      <c r="OL246" s="36"/>
      <c r="OM246" s="36"/>
      <c r="ON246" s="36"/>
      <c r="OO246" s="36"/>
      <c r="OP246" s="36"/>
      <c r="OQ246" s="36"/>
      <c r="OR246" s="36"/>
      <c r="OS246" s="36"/>
      <c r="OT246" s="36"/>
      <c r="OU246" s="36"/>
      <c r="OV246" s="36"/>
      <c r="OW246" s="36"/>
      <c r="OX246" s="36"/>
      <c r="OY246" s="36"/>
      <c r="OZ246" s="36"/>
      <c r="PA246" s="36"/>
      <c r="PB246" s="36"/>
      <c r="PC246" s="36"/>
      <c r="PD246" s="36"/>
      <c r="PE246" s="36"/>
      <c r="PF246" s="36"/>
      <c r="PG246" s="36"/>
      <c r="PH246" s="36"/>
      <c r="PI246" s="36"/>
      <c r="PJ246" s="36"/>
      <c r="PK246" s="36"/>
      <c r="PL246" s="36"/>
      <c r="PM246" s="36"/>
      <c r="PN246" s="36"/>
      <c r="PO246" s="36"/>
      <c r="PP246" s="36"/>
      <c r="PQ246" s="36"/>
      <c r="PR246" s="36"/>
      <c r="PS246" s="36"/>
      <c r="PT246" s="36"/>
      <c r="PU246" s="36"/>
      <c r="PV246" s="36"/>
      <c r="PW246" s="36"/>
      <c r="PX246" s="36"/>
      <c r="PY246" s="36"/>
      <c r="PZ246" s="36"/>
      <c r="QA246" s="36"/>
      <c r="QB246" s="36"/>
      <c r="QC246" s="36"/>
      <c r="QD246" s="36"/>
      <c r="QE246" s="36"/>
      <c r="QF246" s="36"/>
      <c r="QG246" s="36"/>
      <c r="QH246" s="36"/>
      <c r="QI246" s="36"/>
      <c r="QJ246" s="36"/>
      <c r="QK246" s="36"/>
      <c r="QL246" s="36"/>
      <c r="QM246" s="36"/>
      <c r="QN246" s="36"/>
      <c r="QO246" s="36"/>
      <c r="QP246" s="36"/>
      <c r="QQ246" s="36"/>
      <c r="QR246" s="36"/>
      <c r="QS246" s="36"/>
      <c r="QT246" s="36"/>
      <c r="QU246" s="36"/>
      <c r="QV246" s="36"/>
      <c r="QW246" s="36"/>
      <c r="QX246" s="36"/>
      <c r="QY246" s="36"/>
      <c r="QZ246" s="36"/>
      <c r="RA246" s="36"/>
      <c r="RB246" s="36"/>
      <c r="RC246" s="36"/>
      <c r="RD246" s="36"/>
      <c r="RE246" s="36"/>
      <c r="RF246" s="36"/>
      <c r="RG246" s="36"/>
      <c r="RH246" s="36"/>
      <c r="RI246" s="36"/>
      <c r="RJ246" s="36"/>
      <c r="RK246" s="36"/>
      <c r="RL246" s="36"/>
      <c r="RM246" s="36"/>
      <c r="RN246" s="36"/>
      <c r="RO246" s="36"/>
      <c r="RP246" s="36"/>
      <c r="RQ246" s="36"/>
      <c r="RR246" s="36"/>
      <c r="RS246" s="36"/>
      <c r="RT246" s="36"/>
      <c r="RU246" s="36"/>
      <c r="RV246" s="36"/>
      <c r="RW246" s="36"/>
      <c r="RX246" s="36"/>
      <c r="RY246" s="36"/>
      <c r="RZ246" s="36"/>
      <c r="SA246" s="36"/>
      <c r="SB246" s="36"/>
      <c r="SC246" s="36"/>
      <c r="SD246" s="36"/>
      <c r="SE246" s="36"/>
      <c r="SF246" s="36"/>
      <c r="SG246" s="36"/>
      <c r="SH246" s="36"/>
      <c r="SI246" s="36"/>
      <c r="SJ246" s="36"/>
      <c r="SK246" s="36"/>
      <c r="SL246" s="36"/>
      <c r="SM246" s="36"/>
      <c r="SN246" s="36"/>
      <c r="SO246" s="36"/>
      <c r="SP246" s="36"/>
      <c r="SQ246" s="36"/>
      <c r="SR246" s="36"/>
      <c r="SS246" s="36"/>
      <c r="ST246" s="36"/>
      <c r="SU246" s="36"/>
      <c r="SV246" s="36"/>
      <c r="SW246" s="36"/>
      <c r="SX246" s="36"/>
      <c r="SY246" s="36"/>
      <c r="SZ246" s="36"/>
      <c r="TA246" s="36"/>
      <c r="TB246" s="36"/>
      <c r="TC246" s="36"/>
      <c r="TD246" s="36"/>
      <c r="TE246" s="36"/>
      <c r="TF246" s="36"/>
      <c r="TG246" s="36"/>
      <c r="TH246" s="36"/>
      <c r="TI246" s="36"/>
    </row>
    <row r="247" spans="1:529" s="23" customFormat="1" ht="105" hidden="1" x14ac:dyDescent="0.25">
      <c r="A247" s="43" t="s">
        <v>410</v>
      </c>
      <c r="B247" s="44">
        <v>7691</v>
      </c>
      <c r="C247" s="46" t="s">
        <v>88</v>
      </c>
      <c r="D247" s="24" t="s">
        <v>344</v>
      </c>
      <c r="E247" s="66">
        <f t="shared" si="127"/>
        <v>0</v>
      </c>
      <c r="F247" s="66"/>
      <c r="G247" s="66"/>
      <c r="H247" s="66"/>
      <c r="I247" s="66"/>
      <c r="J247" s="66">
        <f t="shared" si="129"/>
        <v>0</v>
      </c>
      <c r="K247" s="66"/>
      <c r="L247" s="68"/>
      <c r="M247" s="66"/>
      <c r="N247" s="66"/>
      <c r="O247" s="66"/>
      <c r="P247" s="66">
        <f t="shared" si="128"/>
        <v>0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  <c r="IW247" s="26"/>
      <c r="IX247" s="26"/>
      <c r="IY247" s="26"/>
      <c r="IZ247" s="26"/>
      <c r="JA247" s="26"/>
      <c r="JB247" s="26"/>
      <c r="JC247" s="26"/>
      <c r="JD247" s="26"/>
      <c r="JE247" s="26"/>
      <c r="JF247" s="26"/>
      <c r="JG247" s="26"/>
      <c r="JH247" s="26"/>
      <c r="JI247" s="26"/>
      <c r="JJ247" s="26"/>
      <c r="JK247" s="26"/>
      <c r="JL247" s="26"/>
      <c r="JM247" s="26"/>
      <c r="JN247" s="26"/>
      <c r="JO247" s="26"/>
      <c r="JP247" s="26"/>
      <c r="JQ247" s="26"/>
      <c r="JR247" s="26"/>
      <c r="JS247" s="26"/>
      <c r="JT247" s="26"/>
      <c r="JU247" s="26"/>
      <c r="JV247" s="26"/>
      <c r="JW247" s="26"/>
      <c r="JX247" s="26"/>
      <c r="JY247" s="26"/>
      <c r="JZ247" s="26"/>
      <c r="KA247" s="26"/>
      <c r="KB247" s="26"/>
      <c r="KC247" s="26"/>
      <c r="KD247" s="26"/>
      <c r="KE247" s="26"/>
      <c r="KF247" s="26"/>
      <c r="KG247" s="26"/>
      <c r="KH247" s="26"/>
      <c r="KI247" s="26"/>
      <c r="KJ247" s="26"/>
      <c r="KK247" s="26"/>
      <c r="KL247" s="26"/>
      <c r="KM247" s="26"/>
      <c r="KN247" s="26"/>
      <c r="KO247" s="26"/>
      <c r="KP247" s="26"/>
      <c r="KQ247" s="26"/>
      <c r="KR247" s="26"/>
      <c r="KS247" s="26"/>
      <c r="KT247" s="26"/>
      <c r="KU247" s="26"/>
      <c r="KV247" s="26"/>
      <c r="KW247" s="26"/>
      <c r="KX247" s="26"/>
      <c r="KY247" s="26"/>
      <c r="KZ247" s="26"/>
      <c r="LA247" s="26"/>
      <c r="LB247" s="26"/>
      <c r="LC247" s="26"/>
      <c r="LD247" s="26"/>
      <c r="LE247" s="26"/>
      <c r="LF247" s="26"/>
      <c r="LG247" s="26"/>
      <c r="LH247" s="26"/>
      <c r="LI247" s="26"/>
      <c r="LJ247" s="26"/>
      <c r="LK247" s="26"/>
      <c r="LL247" s="26"/>
      <c r="LM247" s="26"/>
      <c r="LN247" s="26"/>
      <c r="LO247" s="26"/>
      <c r="LP247" s="26"/>
      <c r="LQ247" s="26"/>
      <c r="LR247" s="26"/>
      <c r="LS247" s="26"/>
      <c r="LT247" s="26"/>
      <c r="LU247" s="26"/>
      <c r="LV247" s="26"/>
      <c r="LW247" s="26"/>
      <c r="LX247" s="26"/>
      <c r="LY247" s="26"/>
      <c r="LZ247" s="26"/>
      <c r="MA247" s="26"/>
      <c r="MB247" s="26"/>
      <c r="MC247" s="26"/>
      <c r="MD247" s="26"/>
      <c r="ME247" s="26"/>
      <c r="MF247" s="26"/>
      <c r="MG247" s="26"/>
      <c r="MH247" s="26"/>
      <c r="MI247" s="26"/>
      <c r="MJ247" s="26"/>
      <c r="MK247" s="26"/>
      <c r="ML247" s="26"/>
      <c r="MM247" s="26"/>
      <c r="MN247" s="26"/>
      <c r="MO247" s="26"/>
      <c r="MP247" s="26"/>
      <c r="MQ247" s="26"/>
      <c r="MR247" s="26"/>
      <c r="MS247" s="26"/>
      <c r="MT247" s="26"/>
      <c r="MU247" s="26"/>
      <c r="MV247" s="26"/>
      <c r="MW247" s="26"/>
      <c r="MX247" s="26"/>
      <c r="MY247" s="26"/>
      <c r="MZ247" s="26"/>
      <c r="NA247" s="26"/>
      <c r="NB247" s="26"/>
      <c r="NC247" s="26"/>
      <c r="ND247" s="26"/>
      <c r="NE247" s="26"/>
      <c r="NF247" s="26"/>
      <c r="NG247" s="26"/>
      <c r="NH247" s="26"/>
      <c r="NI247" s="26"/>
      <c r="NJ247" s="26"/>
      <c r="NK247" s="26"/>
      <c r="NL247" s="26"/>
      <c r="NM247" s="26"/>
      <c r="NN247" s="26"/>
      <c r="NO247" s="26"/>
      <c r="NP247" s="26"/>
      <c r="NQ247" s="26"/>
      <c r="NR247" s="26"/>
      <c r="NS247" s="26"/>
      <c r="NT247" s="26"/>
      <c r="NU247" s="26"/>
      <c r="NV247" s="26"/>
      <c r="NW247" s="26"/>
      <c r="NX247" s="26"/>
      <c r="NY247" s="26"/>
      <c r="NZ247" s="26"/>
      <c r="OA247" s="26"/>
      <c r="OB247" s="26"/>
      <c r="OC247" s="26"/>
      <c r="OD247" s="26"/>
      <c r="OE247" s="26"/>
      <c r="OF247" s="26"/>
      <c r="OG247" s="26"/>
      <c r="OH247" s="26"/>
      <c r="OI247" s="26"/>
      <c r="OJ247" s="26"/>
      <c r="OK247" s="26"/>
      <c r="OL247" s="26"/>
      <c r="OM247" s="26"/>
      <c r="ON247" s="26"/>
      <c r="OO247" s="26"/>
      <c r="OP247" s="26"/>
      <c r="OQ247" s="26"/>
      <c r="OR247" s="26"/>
      <c r="OS247" s="26"/>
      <c r="OT247" s="26"/>
      <c r="OU247" s="26"/>
      <c r="OV247" s="26"/>
      <c r="OW247" s="26"/>
      <c r="OX247" s="26"/>
      <c r="OY247" s="26"/>
      <c r="OZ247" s="26"/>
      <c r="PA247" s="26"/>
      <c r="PB247" s="26"/>
      <c r="PC247" s="26"/>
      <c r="PD247" s="26"/>
      <c r="PE247" s="26"/>
      <c r="PF247" s="26"/>
      <c r="PG247" s="26"/>
      <c r="PH247" s="26"/>
      <c r="PI247" s="26"/>
      <c r="PJ247" s="26"/>
      <c r="PK247" s="26"/>
      <c r="PL247" s="26"/>
      <c r="PM247" s="26"/>
      <c r="PN247" s="26"/>
      <c r="PO247" s="26"/>
      <c r="PP247" s="26"/>
      <c r="PQ247" s="26"/>
      <c r="PR247" s="26"/>
      <c r="PS247" s="26"/>
      <c r="PT247" s="26"/>
      <c r="PU247" s="26"/>
      <c r="PV247" s="26"/>
      <c r="PW247" s="26"/>
      <c r="PX247" s="26"/>
      <c r="PY247" s="26"/>
      <c r="PZ247" s="26"/>
      <c r="QA247" s="26"/>
      <c r="QB247" s="26"/>
      <c r="QC247" s="26"/>
      <c r="QD247" s="26"/>
      <c r="QE247" s="26"/>
      <c r="QF247" s="26"/>
      <c r="QG247" s="26"/>
      <c r="QH247" s="26"/>
      <c r="QI247" s="26"/>
      <c r="QJ247" s="26"/>
      <c r="QK247" s="26"/>
      <c r="QL247" s="26"/>
      <c r="QM247" s="26"/>
      <c r="QN247" s="26"/>
      <c r="QO247" s="26"/>
      <c r="QP247" s="26"/>
      <c r="QQ247" s="26"/>
      <c r="QR247" s="26"/>
      <c r="QS247" s="26"/>
      <c r="QT247" s="26"/>
      <c r="QU247" s="26"/>
      <c r="QV247" s="26"/>
      <c r="QW247" s="26"/>
      <c r="QX247" s="26"/>
      <c r="QY247" s="26"/>
      <c r="QZ247" s="26"/>
      <c r="RA247" s="26"/>
      <c r="RB247" s="26"/>
      <c r="RC247" s="26"/>
      <c r="RD247" s="26"/>
      <c r="RE247" s="26"/>
      <c r="RF247" s="26"/>
      <c r="RG247" s="26"/>
      <c r="RH247" s="26"/>
      <c r="RI247" s="26"/>
      <c r="RJ247" s="26"/>
      <c r="RK247" s="26"/>
      <c r="RL247" s="26"/>
      <c r="RM247" s="26"/>
      <c r="RN247" s="26"/>
      <c r="RO247" s="26"/>
      <c r="RP247" s="26"/>
      <c r="RQ247" s="26"/>
      <c r="RR247" s="26"/>
      <c r="RS247" s="26"/>
      <c r="RT247" s="26"/>
      <c r="RU247" s="26"/>
      <c r="RV247" s="26"/>
      <c r="RW247" s="26"/>
      <c r="RX247" s="26"/>
      <c r="RY247" s="26"/>
      <c r="RZ247" s="26"/>
      <c r="SA247" s="26"/>
      <c r="SB247" s="26"/>
      <c r="SC247" s="26"/>
      <c r="SD247" s="26"/>
      <c r="SE247" s="26"/>
      <c r="SF247" s="26"/>
      <c r="SG247" s="26"/>
      <c r="SH247" s="26"/>
      <c r="SI247" s="26"/>
      <c r="SJ247" s="26"/>
      <c r="SK247" s="26"/>
      <c r="SL247" s="26"/>
      <c r="SM247" s="26"/>
      <c r="SN247" s="26"/>
      <c r="SO247" s="26"/>
      <c r="SP247" s="26"/>
      <c r="SQ247" s="26"/>
      <c r="SR247" s="26"/>
      <c r="SS247" s="26"/>
      <c r="ST247" s="26"/>
      <c r="SU247" s="26"/>
      <c r="SV247" s="26"/>
      <c r="SW247" s="26"/>
      <c r="SX247" s="26"/>
      <c r="SY247" s="26"/>
      <c r="SZ247" s="26"/>
      <c r="TA247" s="26"/>
      <c r="TB247" s="26"/>
      <c r="TC247" s="26"/>
      <c r="TD247" s="26"/>
      <c r="TE247" s="26"/>
      <c r="TF247" s="26"/>
      <c r="TG247" s="26"/>
      <c r="TH247" s="26"/>
      <c r="TI247" s="26"/>
    </row>
    <row r="248" spans="1:529" s="31" customFormat="1" ht="30.75" customHeight="1" x14ac:dyDescent="0.2">
      <c r="A248" s="147" t="s">
        <v>223</v>
      </c>
      <c r="B248" s="71"/>
      <c r="C248" s="71"/>
      <c r="D248" s="30" t="s">
        <v>43</v>
      </c>
      <c r="E248" s="63">
        <f>E249</f>
        <v>9565500</v>
      </c>
      <c r="F248" s="63">
        <f t="shared" ref="F248:J248" si="132">F249</f>
        <v>9565500</v>
      </c>
      <c r="G248" s="63">
        <f t="shared" si="132"/>
        <v>7405200</v>
      </c>
      <c r="H248" s="63">
        <f t="shared" si="132"/>
        <v>86000</v>
      </c>
      <c r="I248" s="63">
        <f t="shared" si="132"/>
        <v>0</v>
      </c>
      <c r="J248" s="63">
        <f t="shared" si="132"/>
        <v>1960391</v>
      </c>
      <c r="K248" s="63">
        <f t="shared" ref="K248" si="133">K249</f>
        <v>900000</v>
      </c>
      <c r="L248" s="63">
        <f t="shared" ref="L248" si="134">L249</f>
        <v>1060391</v>
      </c>
      <c r="M248" s="63">
        <f t="shared" ref="M248" si="135">M249</f>
        <v>0</v>
      </c>
      <c r="N248" s="63">
        <f t="shared" ref="N248" si="136">N249</f>
        <v>0</v>
      </c>
      <c r="O248" s="63">
        <f t="shared" ref="O248:P248" si="137">O249</f>
        <v>900000</v>
      </c>
      <c r="P248" s="63">
        <f t="shared" si="137"/>
        <v>11525891</v>
      </c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8"/>
      <c r="GE248" s="38"/>
      <c r="GF248" s="38"/>
      <c r="GG248" s="38"/>
      <c r="GH248" s="38"/>
      <c r="GI248" s="38"/>
      <c r="GJ248" s="38"/>
      <c r="GK248" s="38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  <c r="HR248" s="38"/>
      <c r="HS248" s="38"/>
      <c r="HT248" s="38"/>
      <c r="HU248" s="38"/>
      <c r="HV248" s="38"/>
      <c r="HW248" s="38"/>
      <c r="HX248" s="38"/>
      <c r="HY248" s="38"/>
      <c r="HZ248" s="38"/>
      <c r="IA248" s="38"/>
      <c r="IB248" s="38"/>
      <c r="IC248" s="38"/>
      <c r="ID248" s="38"/>
      <c r="IE248" s="38"/>
      <c r="IF248" s="38"/>
      <c r="IG248" s="38"/>
      <c r="IH248" s="38"/>
      <c r="II248" s="38"/>
      <c r="IJ248" s="38"/>
      <c r="IK248" s="38"/>
      <c r="IL248" s="38"/>
      <c r="IM248" s="38"/>
      <c r="IN248" s="38"/>
      <c r="IO248" s="38"/>
      <c r="IP248" s="38"/>
      <c r="IQ248" s="38"/>
      <c r="IR248" s="38"/>
      <c r="IS248" s="38"/>
      <c r="IT248" s="38"/>
      <c r="IU248" s="38"/>
      <c r="IV248" s="38"/>
      <c r="IW248" s="38"/>
      <c r="IX248" s="38"/>
      <c r="IY248" s="38"/>
      <c r="IZ248" s="38"/>
      <c r="JA248" s="38"/>
      <c r="JB248" s="38"/>
      <c r="JC248" s="38"/>
      <c r="JD248" s="38"/>
      <c r="JE248" s="38"/>
      <c r="JF248" s="38"/>
      <c r="JG248" s="38"/>
      <c r="JH248" s="38"/>
      <c r="JI248" s="38"/>
      <c r="JJ248" s="38"/>
      <c r="JK248" s="38"/>
      <c r="JL248" s="38"/>
      <c r="JM248" s="38"/>
      <c r="JN248" s="38"/>
      <c r="JO248" s="38"/>
      <c r="JP248" s="38"/>
      <c r="JQ248" s="38"/>
      <c r="JR248" s="38"/>
      <c r="JS248" s="38"/>
      <c r="JT248" s="38"/>
      <c r="JU248" s="38"/>
      <c r="JV248" s="38"/>
      <c r="JW248" s="38"/>
      <c r="JX248" s="38"/>
      <c r="JY248" s="38"/>
      <c r="JZ248" s="38"/>
      <c r="KA248" s="38"/>
      <c r="KB248" s="38"/>
      <c r="KC248" s="38"/>
      <c r="KD248" s="38"/>
      <c r="KE248" s="38"/>
      <c r="KF248" s="38"/>
      <c r="KG248" s="38"/>
      <c r="KH248" s="38"/>
      <c r="KI248" s="38"/>
      <c r="KJ248" s="38"/>
      <c r="KK248" s="38"/>
      <c r="KL248" s="38"/>
      <c r="KM248" s="38"/>
      <c r="KN248" s="38"/>
      <c r="KO248" s="38"/>
      <c r="KP248" s="38"/>
      <c r="KQ248" s="38"/>
      <c r="KR248" s="38"/>
      <c r="KS248" s="38"/>
      <c r="KT248" s="38"/>
      <c r="KU248" s="38"/>
      <c r="KV248" s="38"/>
      <c r="KW248" s="38"/>
      <c r="KX248" s="38"/>
      <c r="KY248" s="38"/>
      <c r="KZ248" s="38"/>
      <c r="LA248" s="38"/>
      <c r="LB248" s="38"/>
      <c r="LC248" s="38"/>
      <c r="LD248" s="38"/>
      <c r="LE248" s="38"/>
      <c r="LF248" s="38"/>
      <c r="LG248" s="38"/>
      <c r="LH248" s="38"/>
      <c r="LI248" s="38"/>
      <c r="LJ248" s="38"/>
      <c r="LK248" s="38"/>
      <c r="LL248" s="38"/>
      <c r="LM248" s="38"/>
      <c r="LN248" s="38"/>
      <c r="LO248" s="38"/>
      <c r="LP248" s="38"/>
      <c r="LQ248" s="38"/>
      <c r="LR248" s="38"/>
      <c r="LS248" s="38"/>
      <c r="LT248" s="38"/>
      <c r="LU248" s="38"/>
      <c r="LV248" s="38"/>
      <c r="LW248" s="38"/>
      <c r="LX248" s="38"/>
      <c r="LY248" s="38"/>
      <c r="LZ248" s="38"/>
      <c r="MA248" s="38"/>
      <c r="MB248" s="38"/>
      <c r="MC248" s="38"/>
      <c r="MD248" s="38"/>
      <c r="ME248" s="38"/>
      <c r="MF248" s="38"/>
      <c r="MG248" s="38"/>
      <c r="MH248" s="38"/>
      <c r="MI248" s="38"/>
      <c r="MJ248" s="38"/>
      <c r="MK248" s="38"/>
      <c r="ML248" s="38"/>
      <c r="MM248" s="38"/>
      <c r="MN248" s="38"/>
      <c r="MO248" s="38"/>
      <c r="MP248" s="38"/>
      <c r="MQ248" s="38"/>
      <c r="MR248" s="38"/>
      <c r="MS248" s="38"/>
      <c r="MT248" s="38"/>
      <c r="MU248" s="38"/>
      <c r="MV248" s="38"/>
      <c r="MW248" s="38"/>
      <c r="MX248" s="38"/>
      <c r="MY248" s="38"/>
      <c r="MZ248" s="38"/>
      <c r="NA248" s="38"/>
      <c r="NB248" s="38"/>
      <c r="NC248" s="38"/>
      <c r="ND248" s="38"/>
      <c r="NE248" s="38"/>
      <c r="NF248" s="38"/>
      <c r="NG248" s="38"/>
      <c r="NH248" s="38"/>
      <c r="NI248" s="38"/>
      <c r="NJ248" s="38"/>
      <c r="NK248" s="38"/>
      <c r="NL248" s="38"/>
      <c r="NM248" s="38"/>
      <c r="NN248" s="38"/>
      <c r="NO248" s="38"/>
      <c r="NP248" s="38"/>
      <c r="NQ248" s="38"/>
      <c r="NR248" s="38"/>
      <c r="NS248" s="38"/>
      <c r="NT248" s="38"/>
      <c r="NU248" s="38"/>
      <c r="NV248" s="38"/>
      <c r="NW248" s="38"/>
      <c r="NX248" s="38"/>
      <c r="NY248" s="38"/>
      <c r="NZ248" s="38"/>
      <c r="OA248" s="38"/>
      <c r="OB248" s="38"/>
      <c r="OC248" s="38"/>
      <c r="OD248" s="38"/>
      <c r="OE248" s="38"/>
      <c r="OF248" s="38"/>
      <c r="OG248" s="38"/>
      <c r="OH248" s="38"/>
      <c r="OI248" s="38"/>
      <c r="OJ248" s="38"/>
      <c r="OK248" s="38"/>
      <c r="OL248" s="38"/>
      <c r="OM248" s="38"/>
      <c r="ON248" s="38"/>
      <c r="OO248" s="38"/>
      <c r="OP248" s="38"/>
      <c r="OQ248" s="38"/>
      <c r="OR248" s="38"/>
      <c r="OS248" s="38"/>
      <c r="OT248" s="38"/>
      <c r="OU248" s="38"/>
      <c r="OV248" s="38"/>
      <c r="OW248" s="38"/>
      <c r="OX248" s="38"/>
      <c r="OY248" s="38"/>
      <c r="OZ248" s="38"/>
      <c r="PA248" s="38"/>
      <c r="PB248" s="38"/>
      <c r="PC248" s="38"/>
      <c r="PD248" s="38"/>
      <c r="PE248" s="38"/>
      <c r="PF248" s="38"/>
      <c r="PG248" s="38"/>
      <c r="PH248" s="38"/>
      <c r="PI248" s="38"/>
      <c r="PJ248" s="38"/>
      <c r="PK248" s="38"/>
      <c r="PL248" s="38"/>
      <c r="PM248" s="38"/>
      <c r="PN248" s="38"/>
      <c r="PO248" s="38"/>
      <c r="PP248" s="38"/>
      <c r="PQ248" s="38"/>
      <c r="PR248" s="38"/>
      <c r="PS248" s="38"/>
      <c r="PT248" s="38"/>
      <c r="PU248" s="38"/>
      <c r="PV248" s="38"/>
      <c r="PW248" s="38"/>
      <c r="PX248" s="38"/>
      <c r="PY248" s="38"/>
      <c r="PZ248" s="38"/>
      <c r="QA248" s="38"/>
      <c r="QB248" s="38"/>
      <c r="QC248" s="38"/>
      <c r="QD248" s="38"/>
      <c r="QE248" s="38"/>
      <c r="QF248" s="38"/>
      <c r="QG248" s="38"/>
      <c r="QH248" s="38"/>
      <c r="QI248" s="38"/>
      <c r="QJ248" s="38"/>
      <c r="QK248" s="38"/>
      <c r="QL248" s="38"/>
      <c r="QM248" s="38"/>
      <c r="QN248" s="38"/>
      <c r="QO248" s="38"/>
      <c r="QP248" s="38"/>
      <c r="QQ248" s="38"/>
      <c r="QR248" s="38"/>
      <c r="QS248" s="38"/>
      <c r="QT248" s="38"/>
      <c r="QU248" s="38"/>
      <c r="QV248" s="38"/>
      <c r="QW248" s="38"/>
      <c r="QX248" s="38"/>
      <c r="QY248" s="38"/>
      <c r="QZ248" s="38"/>
      <c r="RA248" s="38"/>
      <c r="RB248" s="38"/>
      <c r="RC248" s="38"/>
      <c r="RD248" s="38"/>
      <c r="RE248" s="38"/>
      <c r="RF248" s="38"/>
      <c r="RG248" s="38"/>
      <c r="RH248" s="38"/>
      <c r="RI248" s="38"/>
      <c r="RJ248" s="38"/>
      <c r="RK248" s="38"/>
      <c r="RL248" s="38"/>
      <c r="RM248" s="38"/>
      <c r="RN248" s="38"/>
      <c r="RO248" s="38"/>
      <c r="RP248" s="38"/>
      <c r="RQ248" s="38"/>
      <c r="RR248" s="38"/>
      <c r="RS248" s="38"/>
      <c r="RT248" s="38"/>
      <c r="RU248" s="38"/>
      <c r="RV248" s="38"/>
      <c r="RW248" s="38"/>
      <c r="RX248" s="38"/>
      <c r="RY248" s="38"/>
      <c r="RZ248" s="38"/>
      <c r="SA248" s="38"/>
      <c r="SB248" s="38"/>
      <c r="SC248" s="38"/>
      <c r="SD248" s="38"/>
      <c r="SE248" s="38"/>
      <c r="SF248" s="38"/>
      <c r="SG248" s="38"/>
      <c r="SH248" s="38"/>
      <c r="SI248" s="38"/>
      <c r="SJ248" s="38"/>
      <c r="SK248" s="38"/>
      <c r="SL248" s="38"/>
      <c r="SM248" s="38"/>
      <c r="SN248" s="38"/>
      <c r="SO248" s="38"/>
      <c r="SP248" s="38"/>
      <c r="SQ248" s="38"/>
      <c r="SR248" s="38"/>
      <c r="SS248" s="38"/>
      <c r="ST248" s="38"/>
      <c r="SU248" s="38"/>
      <c r="SV248" s="38"/>
      <c r="SW248" s="38"/>
      <c r="SX248" s="38"/>
      <c r="SY248" s="38"/>
      <c r="SZ248" s="38"/>
      <c r="TA248" s="38"/>
      <c r="TB248" s="38"/>
      <c r="TC248" s="38"/>
      <c r="TD248" s="38"/>
      <c r="TE248" s="38"/>
      <c r="TF248" s="38"/>
      <c r="TG248" s="38"/>
      <c r="TH248" s="38"/>
      <c r="TI248" s="38"/>
    </row>
    <row r="249" spans="1:529" s="40" customFormat="1" ht="35.25" customHeight="1" x14ac:dyDescent="0.25">
      <c r="A249" s="73" t="s">
        <v>224</v>
      </c>
      <c r="B249" s="72"/>
      <c r="C249" s="72"/>
      <c r="D249" s="33" t="s">
        <v>43</v>
      </c>
      <c r="E249" s="65">
        <f>E250+E251+E252+E253</f>
        <v>9565500</v>
      </c>
      <c r="F249" s="65">
        <f t="shared" ref="F249:P249" si="138">F250+F251+F252+F253</f>
        <v>9565500</v>
      </c>
      <c r="G249" s="65">
        <f t="shared" si="138"/>
        <v>7405200</v>
      </c>
      <c r="H249" s="65">
        <f t="shared" si="138"/>
        <v>86000</v>
      </c>
      <c r="I249" s="65">
        <f t="shared" si="138"/>
        <v>0</v>
      </c>
      <c r="J249" s="65">
        <f>J250+J251+J252+J253</f>
        <v>1960391</v>
      </c>
      <c r="K249" s="65">
        <f t="shared" si="138"/>
        <v>900000</v>
      </c>
      <c r="L249" s="65">
        <f t="shared" si="138"/>
        <v>1060391</v>
      </c>
      <c r="M249" s="65">
        <f t="shared" si="138"/>
        <v>0</v>
      </c>
      <c r="N249" s="65">
        <f t="shared" si="138"/>
        <v>0</v>
      </c>
      <c r="O249" s="65">
        <f t="shared" si="138"/>
        <v>900000</v>
      </c>
      <c r="P249" s="65">
        <f t="shared" si="138"/>
        <v>11525891</v>
      </c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  <c r="GQ249" s="39"/>
      <c r="GR249" s="39"/>
      <c r="GS249" s="39"/>
      <c r="GT249" s="39"/>
      <c r="GU249" s="39"/>
      <c r="GV249" s="39"/>
      <c r="GW249" s="39"/>
      <c r="GX249" s="39"/>
      <c r="GY249" s="39"/>
      <c r="GZ249" s="39"/>
      <c r="HA249" s="39"/>
      <c r="HB249" s="39"/>
      <c r="HC249" s="39"/>
      <c r="HD249" s="39"/>
      <c r="HE249" s="39"/>
      <c r="HF249" s="39"/>
      <c r="HG249" s="39"/>
      <c r="HH249" s="39"/>
      <c r="HI249" s="39"/>
      <c r="HJ249" s="39"/>
      <c r="HK249" s="39"/>
      <c r="HL249" s="39"/>
      <c r="HM249" s="39"/>
      <c r="HN249" s="39"/>
      <c r="HO249" s="39"/>
      <c r="HP249" s="39"/>
      <c r="HQ249" s="39"/>
      <c r="HR249" s="39"/>
      <c r="HS249" s="39"/>
      <c r="HT249" s="39"/>
      <c r="HU249" s="39"/>
      <c r="HV249" s="39"/>
      <c r="HW249" s="39"/>
      <c r="HX249" s="39"/>
      <c r="HY249" s="39"/>
      <c r="HZ249" s="39"/>
      <c r="IA249" s="39"/>
      <c r="IB249" s="39"/>
      <c r="IC249" s="39"/>
      <c r="ID249" s="39"/>
      <c r="IE249" s="39"/>
      <c r="IF249" s="39"/>
      <c r="IG249" s="39"/>
      <c r="IH249" s="39"/>
      <c r="II249" s="39"/>
      <c r="IJ249" s="39"/>
      <c r="IK249" s="39"/>
      <c r="IL249" s="39"/>
      <c r="IM249" s="39"/>
      <c r="IN249" s="39"/>
      <c r="IO249" s="39"/>
      <c r="IP249" s="39"/>
      <c r="IQ249" s="39"/>
      <c r="IR249" s="39"/>
      <c r="IS249" s="39"/>
      <c r="IT249" s="39"/>
      <c r="IU249" s="39"/>
      <c r="IV249" s="39"/>
      <c r="IW249" s="39"/>
      <c r="IX249" s="39"/>
      <c r="IY249" s="39"/>
      <c r="IZ249" s="39"/>
      <c r="JA249" s="39"/>
      <c r="JB249" s="39"/>
      <c r="JC249" s="39"/>
      <c r="JD249" s="39"/>
      <c r="JE249" s="39"/>
      <c r="JF249" s="39"/>
      <c r="JG249" s="39"/>
      <c r="JH249" s="39"/>
      <c r="JI249" s="39"/>
      <c r="JJ249" s="39"/>
      <c r="JK249" s="39"/>
      <c r="JL249" s="39"/>
      <c r="JM249" s="39"/>
      <c r="JN249" s="39"/>
      <c r="JO249" s="39"/>
      <c r="JP249" s="39"/>
      <c r="JQ249" s="39"/>
      <c r="JR249" s="39"/>
      <c r="JS249" s="39"/>
      <c r="JT249" s="39"/>
      <c r="JU249" s="39"/>
      <c r="JV249" s="39"/>
      <c r="JW249" s="39"/>
      <c r="JX249" s="39"/>
      <c r="JY249" s="39"/>
      <c r="JZ249" s="39"/>
      <c r="KA249" s="39"/>
      <c r="KB249" s="39"/>
      <c r="KC249" s="39"/>
      <c r="KD249" s="39"/>
      <c r="KE249" s="39"/>
      <c r="KF249" s="39"/>
      <c r="KG249" s="39"/>
      <c r="KH249" s="39"/>
      <c r="KI249" s="39"/>
      <c r="KJ249" s="39"/>
      <c r="KK249" s="39"/>
      <c r="KL249" s="39"/>
      <c r="KM249" s="39"/>
      <c r="KN249" s="39"/>
      <c r="KO249" s="39"/>
      <c r="KP249" s="39"/>
      <c r="KQ249" s="39"/>
      <c r="KR249" s="39"/>
      <c r="KS249" s="39"/>
      <c r="KT249" s="39"/>
      <c r="KU249" s="39"/>
      <c r="KV249" s="39"/>
      <c r="KW249" s="39"/>
      <c r="KX249" s="39"/>
      <c r="KY249" s="39"/>
      <c r="KZ249" s="39"/>
      <c r="LA249" s="39"/>
      <c r="LB249" s="39"/>
      <c r="LC249" s="39"/>
      <c r="LD249" s="39"/>
      <c r="LE249" s="39"/>
      <c r="LF249" s="39"/>
      <c r="LG249" s="39"/>
      <c r="LH249" s="39"/>
      <c r="LI249" s="39"/>
      <c r="LJ249" s="39"/>
      <c r="LK249" s="39"/>
      <c r="LL249" s="39"/>
      <c r="LM249" s="39"/>
      <c r="LN249" s="39"/>
      <c r="LO249" s="39"/>
      <c r="LP249" s="39"/>
      <c r="LQ249" s="39"/>
      <c r="LR249" s="39"/>
      <c r="LS249" s="39"/>
      <c r="LT249" s="39"/>
      <c r="LU249" s="39"/>
      <c r="LV249" s="39"/>
      <c r="LW249" s="39"/>
      <c r="LX249" s="39"/>
      <c r="LY249" s="39"/>
      <c r="LZ249" s="39"/>
      <c r="MA249" s="39"/>
      <c r="MB249" s="39"/>
      <c r="MC249" s="39"/>
      <c r="MD249" s="39"/>
      <c r="ME249" s="39"/>
      <c r="MF249" s="39"/>
      <c r="MG249" s="39"/>
      <c r="MH249" s="39"/>
      <c r="MI249" s="39"/>
      <c r="MJ249" s="39"/>
      <c r="MK249" s="39"/>
      <c r="ML249" s="39"/>
      <c r="MM249" s="39"/>
      <c r="MN249" s="39"/>
      <c r="MO249" s="39"/>
      <c r="MP249" s="39"/>
      <c r="MQ249" s="39"/>
      <c r="MR249" s="39"/>
      <c r="MS249" s="39"/>
      <c r="MT249" s="39"/>
      <c r="MU249" s="39"/>
      <c r="MV249" s="39"/>
      <c r="MW249" s="39"/>
      <c r="MX249" s="39"/>
      <c r="MY249" s="39"/>
      <c r="MZ249" s="39"/>
      <c r="NA249" s="39"/>
      <c r="NB249" s="39"/>
      <c r="NC249" s="39"/>
      <c r="ND249" s="39"/>
      <c r="NE249" s="39"/>
      <c r="NF249" s="39"/>
      <c r="NG249" s="39"/>
      <c r="NH249" s="39"/>
      <c r="NI249" s="39"/>
      <c r="NJ249" s="39"/>
      <c r="NK249" s="39"/>
      <c r="NL249" s="39"/>
      <c r="NM249" s="39"/>
      <c r="NN249" s="39"/>
      <c r="NO249" s="39"/>
      <c r="NP249" s="39"/>
      <c r="NQ249" s="39"/>
      <c r="NR249" s="39"/>
      <c r="NS249" s="39"/>
      <c r="NT249" s="39"/>
      <c r="NU249" s="39"/>
      <c r="NV249" s="39"/>
      <c r="NW249" s="39"/>
      <c r="NX249" s="39"/>
      <c r="NY249" s="39"/>
      <c r="NZ249" s="39"/>
      <c r="OA249" s="39"/>
      <c r="OB249" s="39"/>
      <c r="OC249" s="39"/>
      <c r="OD249" s="39"/>
      <c r="OE249" s="39"/>
      <c r="OF249" s="39"/>
      <c r="OG249" s="39"/>
      <c r="OH249" s="39"/>
      <c r="OI249" s="39"/>
      <c r="OJ249" s="39"/>
      <c r="OK249" s="39"/>
      <c r="OL249" s="39"/>
      <c r="OM249" s="39"/>
      <c r="ON249" s="39"/>
      <c r="OO249" s="39"/>
      <c r="OP249" s="39"/>
      <c r="OQ249" s="39"/>
      <c r="OR249" s="39"/>
      <c r="OS249" s="39"/>
      <c r="OT249" s="39"/>
      <c r="OU249" s="39"/>
      <c r="OV249" s="39"/>
      <c r="OW249" s="39"/>
      <c r="OX249" s="39"/>
      <c r="OY249" s="39"/>
      <c r="OZ249" s="39"/>
      <c r="PA249" s="39"/>
      <c r="PB249" s="39"/>
      <c r="PC249" s="39"/>
      <c r="PD249" s="39"/>
      <c r="PE249" s="39"/>
      <c r="PF249" s="39"/>
      <c r="PG249" s="39"/>
      <c r="PH249" s="39"/>
      <c r="PI249" s="39"/>
      <c r="PJ249" s="39"/>
      <c r="PK249" s="39"/>
      <c r="PL249" s="39"/>
      <c r="PM249" s="39"/>
      <c r="PN249" s="39"/>
      <c r="PO249" s="39"/>
      <c r="PP249" s="39"/>
      <c r="PQ249" s="39"/>
      <c r="PR249" s="39"/>
      <c r="PS249" s="39"/>
      <c r="PT249" s="39"/>
      <c r="PU249" s="39"/>
      <c r="PV249" s="39"/>
      <c r="PW249" s="39"/>
      <c r="PX249" s="39"/>
      <c r="PY249" s="39"/>
      <c r="PZ249" s="39"/>
      <c r="QA249" s="39"/>
      <c r="QB249" s="39"/>
      <c r="QC249" s="39"/>
      <c r="QD249" s="39"/>
      <c r="QE249" s="39"/>
      <c r="QF249" s="39"/>
      <c r="QG249" s="39"/>
      <c r="QH249" s="39"/>
      <c r="QI249" s="39"/>
      <c r="QJ249" s="39"/>
      <c r="QK249" s="39"/>
      <c r="QL249" s="39"/>
      <c r="QM249" s="39"/>
      <c r="QN249" s="39"/>
      <c r="QO249" s="39"/>
      <c r="QP249" s="39"/>
      <c r="QQ249" s="39"/>
      <c r="QR249" s="39"/>
      <c r="QS249" s="39"/>
      <c r="QT249" s="39"/>
      <c r="QU249" s="39"/>
      <c r="QV249" s="39"/>
      <c r="QW249" s="39"/>
      <c r="QX249" s="39"/>
      <c r="QY249" s="39"/>
      <c r="QZ249" s="39"/>
      <c r="RA249" s="39"/>
      <c r="RB249" s="39"/>
      <c r="RC249" s="39"/>
      <c r="RD249" s="39"/>
      <c r="RE249" s="39"/>
      <c r="RF249" s="39"/>
      <c r="RG249" s="39"/>
      <c r="RH249" s="39"/>
      <c r="RI249" s="39"/>
      <c r="RJ249" s="39"/>
      <c r="RK249" s="39"/>
      <c r="RL249" s="39"/>
      <c r="RM249" s="39"/>
      <c r="RN249" s="39"/>
      <c r="RO249" s="39"/>
      <c r="RP249" s="39"/>
      <c r="RQ249" s="39"/>
      <c r="RR249" s="39"/>
      <c r="RS249" s="39"/>
      <c r="RT249" s="39"/>
      <c r="RU249" s="39"/>
      <c r="RV249" s="39"/>
      <c r="RW249" s="39"/>
      <c r="RX249" s="39"/>
      <c r="RY249" s="39"/>
      <c r="RZ249" s="39"/>
      <c r="SA249" s="39"/>
      <c r="SB249" s="39"/>
      <c r="SC249" s="39"/>
      <c r="SD249" s="39"/>
      <c r="SE249" s="39"/>
      <c r="SF249" s="39"/>
      <c r="SG249" s="39"/>
      <c r="SH249" s="39"/>
      <c r="SI249" s="39"/>
      <c r="SJ249" s="39"/>
      <c r="SK249" s="39"/>
      <c r="SL249" s="39"/>
      <c r="SM249" s="39"/>
      <c r="SN249" s="39"/>
      <c r="SO249" s="39"/>
      <c r="SP249" s="39"/>
      <c r="SQ249" s="39"/>
      <c r="SR249" s="39"/>
      <c r="SS249" s="39"/>
      <c r="ST249" s="39"/>
      <c r="SU249" s="39"/>
      <c r="SV249" s="39"/>
      <c r="SW249" s="39"/>
      <c r="SX249" s="39"/>
      <c r="SY249" s="39"/>
      <c r="SZ249" s="39"/>
      <c r="TA249" s="39"/>
      <c r="TB249" s="39"/>
      <c r="TC249" s="39"/>
      <c r="TD249" s="39"/>
      <c r="TE249" s="39"/>
      <c r="TF249" s="39"/>
      <c r="TG249" s="39"/>
      <c r="TH249" s="39"/>
      <c r="TI249" s="39"/>
    </row>
    <row r="250" spans="1:529" s="23" customFormat="1" ht="45" customHeight="1" x14ac:dyDescent="0.25">
      <c r="A250" s="43" t="s">
        <v>225</v>
      </c>
      <c r="B250" s="44" t="str">
        <f>'дод 9'!A15</f>
        <v>0160</v>
      </c>
      <c r="C250" s="44" t="str">
        <f>'дод 9'!B15</f>
        <v>0111</v>
      </c>
      <c r="D250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250" s="66">
        <f>F250+I250</f>
        <v>9390500</v>
      </c>
      <c r="F250" s="66">
        <v>9390500</v>
      </c>
      <c r="G250" s="66">
        <v>7405200</v>
      </c>
      <c r="H250" s="66">
        <v>86000</v>
      </c>
      <c r="I250" s="66"/>
      <c r="J250" s="66">
        <f t="shared" si="129"/>
        <v>0</v>
      </c>
      <c r="K250" s="66"/>
      <c r="L250" s="66"/>
      <c r="M250" s="66"/>
      <c r="N250" s="66"/>
      <c r="O250" s="66"/>
      <c r="P250" s="66">
        <f>E250+J250</f>
        <v>9390500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  <c r="IW250" s="26"/>
      <c r="IX250" s="26"/>
      <c r="IY250" s="26"/>
      <c r="IZ250" s="26"/>
      <c r="JA250" s="26"/>
      <c r="JB250" s="26"/>
      <c r="JC250" s="26"/>
      <c r="JD250" s="26"/>
      <c r="JE250" s="26"/>
      <c r="JF250" s="26"/>
      <c r="JG250" s="26"/>
      <c r="JH250" s="26"/>
      <c r="JI250" s="26"/>
      <c r="JJ250" s="26"/>
      <c r="JK250" s="26"/>
      <c r="JL250" s="26"/>
      <c r="JM250" s="26"/>
      <c r="JN250" s="26"/>
      <c r="JO250" s="26"/>
      <c r="JP250" s="26"/>
      <c r="JQ250" s="26"/>
      <c r="JR250" s="26"/>
      <c r="JS250" s="26"/>
      <c r="JT250" s="26"/>
      <c r="JU250" s="26"/>
      <c r="JV250" s="26"/>
      <c r="JW250" s="26"/>
      <c r="JX250" s="26"/>
      <c r="JY250" s="26"/>
      <c r="JZ250" s="26"/>
      <c r="KA250" s="26"/>
      <c r="KB250" s="26"/>
      <c r="KC250" s="26"/>
      <c r="KD250" s="26"/>
      <c r="KE250" s="26"/>
      <c r="KF250" s="26"/>
      <c r="KG250" s="26"/>
      <c r="KH250" s="26"/>
      <c r="KI250" s="26"/>
      <c r="KJ250" s="26"/>
      <c r="KK250" s="26"/>
      <c r="KL250" s="26"/>
      <c r="KM250" s="26"/>
      <c r="KN250" s="26"/>
      <c r="KO250" s="26"/>
      <c r="KP250" s="26"/>
      <c r="KQ250" s="26"/>
      <c r="KR250" s="26"/>
      <c r="KS250" s="26"/>
      <c r="KT250" s="26"/>
      <c r="KU250" s="26"/>
      <c r="KV250" s="26"/>
      <c r="KW250" s="26"/>
      <c r="KX250" s="26"/>
      <c r="KY250" s="26"/>
      <c r="KZ250" s="26"/>
      <c r="LA250" s="26"/>
      <c r="LB250" s="26"/>
      <c r="LC250" s="26"/>
      <c r="LD250" s="26"/>
      <c r="LE250" s="26"/>
      <c r="LF250" s="26"/>
      <c r="LG250" s="26"/>
      <c r="LH250" s="26"/>
      <c r="LI250" s="26"/>
      <c r="LJ250" s="26"/>
      <c r="LK250" s="26"/>
      <c r="LL250" s="26"/>
      <c r="LM250" s="26"/>
      <c r="LN250" s="26"/>
      <c r="LO250" s="26"/>
      <c r="LP250" s="26"/>
      <c r="LQ250" s="26"/>
      <c r="LR250" s="26"/>
      <c r="LS250" s="26"/>
      <c r="LT250" s="26"/>
      <c r="LU250" s="26"/>
      <c r="LV250" s="26"/>
      <c r="LW250" s="26"/>
      <c r="LX250" s="26"/>
      <c r="LY250" s="26"/>
      <c r="LZ250" s="26"/>
      <c r="MA250" s="26"/>
      <c r="MB250" s="26"/>
      <c r="MC250" s="26"/>
      <c r="MD250" s="26"/>
      <c r="ME250" s="26"/>
      <c r="MF250" s="26"/>
      <c r="MG250" s="26"/>
      <c r="MH250" s="26"/>
      <c r="MI250" s="26"/>
      <c r="MJ250" s="26"/>
      <c r="MK250" s="26"/>
      <c r="ML250" s="26"/>
      <c r="MM250" s="26"/>
      <c r="MN250" s="26"/>
      <c r="MO250" s="26"/>
      <c r="MP250" s="26"/>
      <c r="MQ250" s="26"/>
      <c r="MR250" s="26"/>
      <c r="MS250" s="26"/>
      <c r="MT250" s="26"/>
      <c r="MU250" s="26"/>
      <c r="MV250" s="26"/>
      <c r="MW250" s="26"/>
      <c r="MX250" s="26"/>
      <c r="MY250" s="26"/>
      <c r="MZ250" s="26"/>
      <c r="NA250" s="26"/>
      <c r="NB250" s="26"/>
      <c r="NC250" s="26"/>
      <c r="ND250" s="26"/>
      <c r="NE250" s="26"/>
      <c r="NF250" s="26"/>
      <c r="NG250" s="26"/>
      <c r="NH250" s="26"/>
      <c r="NI250" s="26"/>
      <c r="NJ250" s="26"/>
      <c r="NK250" s="26"/>
      <c r="NL250" s="26"/>
      <c r="NM250" s="26"/>
      <c r="NN250" s="26"/>
      <c r="NO250" s="26"/>
      <c r="NP250" s="26"/>
      <c r="NQ250" s="26"/>
      <c r="NR250" s="26"/>
      <c r="NS250" s="26"/>
      <c r="NT250" s="26"/>
      <c r="NU250" s="26"/>
      <c r="NV250" s="26"/>
      <c r="NW250" s="26"/>
      <c r="NX250" s="26"/>
      <c r="NY250" s="26"/>
      <c r="NZ250" s="26"/>
      <c r="OA250" s="26"/>
      <c r="OB250" s="26"/>
      <c r="OC250" s="26"/>
      <c r="OD250" s="26"/>
      <c r="OE250" s="26"/>
      <c r="OF250" s="26"/>
      <c r="OG250" s="26"/>
      <c r="OH250" s="26"/>
      <c r="OI250" s="26"/>
      <c r="OJ250" s="26"/>
      <c r="OK250" s="26"/>
      <c r="OL250" s="26"/>
      <c r="OM250" s="26"/>
      <c r="ON250" s="26"/>
      <c r="OO250" s="26"/>
      <c r="OP250" s="26"/>
      <c r="OQ250" s="26"/>
      <c r="OR250" s="26"/>
      <c r="OS250" s="26"/>
      <c r="OT250" s="26"/>
      <c r="OU250" s="26"/>
      <c r="OV250" s="26"/>
      <c r="OW250" s="26"/>
      <c r="OX250" s="26"/>
      <c r="OY250" s="26"/>
      <c r="OZ250" s="26"/>
      <c r="PA250" s="26"/>
      <c r="PB250" s="26"/>
      <c r="PC250" s="26"/>
      <c r="PD250" s="26"/>
      <c r="PE250" s="26"/>
      <c r="PF250" s="26"/>
      <c r="PG250" s="26"/>
      <c r="PH250" s="26"/>
      <c r="PI250" s="26"/>
      <c r="PJ250" s="26"/>
      <c r="PK250" s="26"/>
      <c r="PL250" s="26"/>
      <c r="PM250" s="26"/>
      <c r="PN250" s="26"/>
      <c r="PO250" s="26"/>
      <c r="PP250" s="26"/>
      <c r="PQ250" s="26"/>
      <c r="PR250" s="26"/>
      <c r="PS250" s="26"/>
      <c r="PT250" s="26"/>
      <c r="PU250" s="26"/>
      <c r="PV250" s="26"/>
      <c r="PW250" s="26"/>
      <c r="PX250" s="26"/>
      <c r="PY250" s="26"/>
      <c r="PZ250" s="26"/>
      <c r="QA250" s="26"/>
      <c r="QB250" s="26"/>
      <c r="QC250" s="26"/>
      <c r="QD250" s="26"/>
      <c r="QE250" s="26"/>
      <c r="QF250" s="26"/>
      <c r="QG250" s="26"/>
      <c r="QH250" s="26"/>
      <c r="QI250" s="26"/>
      <c r="QJ250" s="26"/>
      <c r="QK250" s="26"/>
      <c r="QL250" s="26"/>
      <c r="QM250" s="26"/>
      <c r="QN250" s="26"/>
      <c r="QO250" s="26"/>
      <c r="QP250" s="26"/>
      <c r="QQ250" s="26"/>
      <c r="QR250" s="26"/>
      <c r="QS250" s="26"/>
      <c r="QT250" s="26"/>
      <c r="QU250" s="26"/>
      <c r="QV250" s="26"/>
      <c r="QW250" s="26"/>
      <c r="QX250" s="26"/>
      <c r="QY250" s="26"/>
      <c r="QZ250" s="26"/>
      <c r="RA250" s="26"/>
      <c r="RB250" s="26"/>
      <c r="RC250" s="26"/>
      <c r="RD250" s="26"/>
      <c r="RE250" s="26"/>
      <c r="RF250" s="26"/>
      <c r="RG250" s="26"/>
      <c r="RH250" s="26"/>
      <c r="RI250" s="26"/>
      <c r="RJ250" s="26"/>
      <c r="RK250" s="26"/>
      <c r="RL250" s="26"/>
      <c r="RM250" s="26"/>
      <c r="RN250" s="26"/>
      <c r="RO250" s="26"/>
      <c r="RP250" s="26"/>
      <c r="RQ250" s="26"/>
      <c r="RR250" s="26"/>
      <c r="RS250" s="26"/>
      <c r="RT250" s="26"/>
      <c r="RU250" s="26"/>
      <c r="RV250" s="26"/>
      <c r="RW250" s="26"/>
      <c r="RX250" s="26"/>
      <c r="RY250" s="26"/>
      <c r="RZ250" s="26"/>
      <c r="SA250" s="26"/>
      <c r="SB250" s="26"/>
      <c r="SC250" s="26"/>
      <c r="SD250" s="26"/>
      <c r="SE250" s="26"/>
      <c r="SF250" s="26"/>
      <c r="SG250" s="26"/>
      <c r="SH250" s="26"/>
      <c r="SI250" s="26"/>
      <c r="SJ250" s="26"/>
      <c r="SK250" s="26"/>
      <c r="SL250" s="26"/>
      <c r="SM250" s="26"/>
      <c r="SN250" s="26"/>
      <c r="SO250" s="26"/>
      <c r="SP250" s="26"/>
      <c r="SQ250" s="26"/>
      <c r="SR250" s="26"/>
      <c r="SS250" s="26"/>
      <c r="ST250" s="26"/>
      <c r="SU250" s="26"/>
      <c r="SV250" s="26"/>
      <c r="SW250" s="26"/>
      <c r="SX250" s="26"/>
      <c r="SY250" s="26"/>
      <c r="SZ250" s="26"/>
      <c r="TA250" s="26"/>
      <c r="TB250" s="26"/>
      <c r="TC250" s="26"/>
      <c r="TD250" s="26"/>
      <c r="TE250" s="26"/>
      <c r="TF250" s="26"/>
      <c r="TG250" s="26"/>
      <c r="TH250" s="26"/>
      <c r="TI250" s="26"/>
    </row>
    <row r="251" spans="1:529" s="23" customFormat="1" ht="30" x14ac:dyDescent="0.25">
      <c r="A251" s="43" t="s">
        <v>340</v>
      </c>
      <c r="B251" s="44" t="str">
        <f>'дод 9'!A134</f>
        <v>6090</v>
      </c>
      <c r="C251" s="44" t="str">
        <f>'дод 9'!B134</f>
        <v>0640</v>
      </c>
      <c r="D251" s="24" t="str">
        <f>'дод 9'!C134</f>
        <v>Інша діяльність у сфері житлово-комунального господарства</v>
      </c>
      <c r="E251" s="66">
        <f>F251+I251</f>
        <v>175000</v>
      </c>
      <c r="F251" s="66">
        <v>175000</v>
      </c>
      <c r="G251" s="66"/>
      <c r="H251" s="66"/>
      <c r="I251" s="66"/>
      <c r="J251" s="66">
        <f t="shared" si="129"/>
        <v>0</v>
      </c>
      <c r="K251" s="66"/>
      <c r="L251" s="66"/>
      <c r="M251" s="66"/>
      <c r="N251" s="66"/>
      <c r="O251" s="66"/>
      <c r="P251" s="66">
        <f>E251+J251</f>
        <v>175000</v>
      </c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  <c r="IW251" s="26"/>
      <c r="IX251" s="26"/>
      <c r="IY251" s="26"/>
      <c r="IZ251" s="26"/>
      <c r="JA251" s="26"/>
      <c r="JB251" s="26"/>
      <c r="JC251" s="26"/>
      <c r="JD251" s="26"/>
      <c r="JE251" s="26"/>
      <c r="JF251" s="26"/>
      <c r="JG251" s="26"/>
      <c r="JH251" s="26"/>
      <c r="JI251" s="26"/>
      <c r="JJ251" s="26"/>
      <c r="JK251" s="26"/>
      <c r="JL251" s="26"/>
      <c r="JM251" s="26"/>
      <c r="JN251" s="26"/>
      <c r="JO251" s="26"/>
      <c r="JP251" s="26"/>
      <c r="JQ251" s="26"/>
      <c r="JR251" s="26"/>
      <c r="JS251" s="26"/>
      <c r="JT251" s="26"/>
      <c r="JU251" s="26"/>
      <c r="JV251" s="26"/>
      <c r="JW251" s="26"/>
      <c r="JX251" s="26"/>
      <c r="JY251" s="26"/>
      <c r="JZ251" s="26"/>
      <c r="KA251" s="26"/>
      <c r="KB251" s="26"/>
      <c r="KC251" s="26"/>
      <c r="KD251" s="26"/>
      <c r="KE251" s="26"/>
      <c r="KF251" s="26"/>
      <c r="KG251" s="26"/>
      <c r="KH251" s="26"/>
      <c r="KI251" s="26"/>
      <c r="KJ251" s="26"/>
      <c r="KK251" s="26"/>
      <c r="KL251" s="26"/>
      <c r="KM251" s="26"/>
      <c r="KN251" s="26"/>
      <c r="KO251" s="26"/>
      <c r="KP251" s="26"/>
      <c r="KQ251" s="26"/>
      <c r="KR251" s="26"/>
      <c r="KS251" s="26"/>
      <c r="KT251" s="26"/>
      <c r="KU251" s="26"/>
      <c r="KV251" s="26"/>
      <c r="KW251" s="26"/>
      <c r="KX251" s="26"/>
      <c r="KY251" s="26"/>
      <c r="KZ251" s="26"/>
      <c r="LA251" s="26"/>
      <c r="LB251" s="26"/>
      <c r="LC251" s="26"/>
      <c r="LD251" s="26"/>
      <c r="LE251" s="26"/>
      <c r="LF251" s="26"/>
      <c r="LG251" s="26"/>
      <c r="LH251" s="26"/>
      <c r="LI251" s="26"/>
      <c r="LJ251" s="26"/>
      <c r="LK251" s="26"/>
      <c r="LL251" s="26"/>
      <c r="LM251" s="26"/>
      <c r="LN251" s="26"/>
      <c r="LO251" s="26"/>
      <c r="LP251" s="26"/>
      <c r="LQ251" s="26"/>
      <c r="LR251" s="26"/>
      <c r="LS251" s="26"/>
      <c r="LT251" s="26"/>
      <c r="LU251" s="26"/>
      <c r="LV251" s="26"/>
      <c r="LW251" s="26"/>
      <c r="LX251" s="26"/>
      <c r="LY251" s="26"/>
      <c r="LZ251" s="26"/>
      <c r="MA251" s="26"/>
      <c r="MB251" s="26"/>
      <c r="MC251" s="26"/>
      <c r="MD251" s="26"/>
      <c r="ME251" s="26"/>
      <c r="MF251" s="26"/>
      <c r="MG251" s="26"/>
      <c r="MH251" s="26"/>
      <c r="MI251" s="26"/>
      <c r="MJ251" s="26"/>
      <c r="MK251" s="26"/>
      <c r="ML251" s="26"/>
      <c r="MM251" s="26"/>
      <c r="MN251" s="26"/>
      <c r="MO251" s="26"/>
      <c r="MP251" s="26"/>
      <c r="MQ251" s="26"/>
      <c r="MR251" s="26"/>
      <c r="MS251" s="26"/>
      <c r="MT251" s="26"/>
      <c r="MU251" s="26"/>
      <c r="MV251" s="26"/>
      <c r="MW251" s="26"/>
      <c r="MX251" s="26"/>
      <c r="MY251" s="26"/>
      <c r="MZ251" s="26"/>
      <c r="NA251" s="26"/>
      <c r="NB251" s="26"/>
      <c r="NC251" s="26"/>
      <c r="ND251" s="26"/>
      <c r="NE251" s="26"/>
      <c r="NF251" s="26"/>
      <c r="NG251" s="26"/>
      <c r="NH251" s="26"/>
      <c r="NI251" s="26"/>
      <c r="NJ251" s="26"/>
      <c r="NK251" s="26"/>
      <c r="NL251" s="26"/>
      <c r="NM251" s="26"/>
      <c r="NN251" s="26"/>
      <c r="NO251" s="26"/>
      <c r="NP251" s="26"/>
      <c r="NQ251" s="26"/>
      <c r="NR251" s="26"/>
      <c r="NS251" s="26"/>
      <c r="NT251" s="26"/>
      <c r="NU251" s="26"/>
      <c r="NV251" s="26"/>
      <c r="NW251" s="26"/>
      <c r="NX251" s="26"/>
      <c r="NY251" s="26"/>
      <c r="NZ251" s="26"/>
      <c r="OA251" s="26"/>
      <c r="OB251" s="26"/>
      <c r="OC251" s="26"/>
      <c r="OD251" s="26"/>
      <c r="OE251" s="26"/>
      <c r="OF251" s="26"/>
      <c r="OG251" s="26"/>
      <c r="OH251" s="26"/>
      <c r="OI251" s="26"/>
      <c r="OJ251" s="26"/>
      <c r="OK251" s="26"/>
      <c r="OL251" s="26"/>
      <c r="OM251" s="26"/>
      <c r="ON251" s="26"/>
      <c r="OO251" s="26"/>
      <c r="OP251" s="26"/>
      <c r="OQ251" s="26"/>
      <c r="OR251" s="26"/>
      <c r="OS251" s="26"/>
      <c r="OT251" s="26"/>
      <c r="OU251" s="26"/>
      <c r="OV251" s="26"/>
      <c r="OW251" s="26"/>
      <c r="OX251" s="26"/>
      <c r="OY251" s="26"/>
      <c r="OZ251" s="26"/>
      <c r="PA251" s="26"/>
      <c r="PB251" s="26"/>
      <c r="PC251" s="26"/>
      <c r="PD251" s="26"/>
      <c r="PE251" s="26"/>
      <c r="PF251" s="26"/>
      <c r="PG251" s="26"/>
      <c r="PH251" s="26"/>
      <c r="PI251" s="26"/>
      <c r="PJ251" s="26"/>
      <c r="PK251" s="26"/>
      <c r="PL251" s="26"/>
      <c r="PM251" s="26"/>
      <c r="PN251" s="26"/>
      <c r="PO251" s="26"/>
      <c r="PP251" s="26"/>
      <c r="PQ251" s="26"/>
      <c r="PR251" s="26"/>
      <c r="PS251" s="26"/>
      <c r="PT251" s="26"/>
      <c r="PU251" s="26"/>
      <c r="PV251" s="26"/>
      <c r="PW251" s="26"/>
      <c r="PX251" s="26"/>
      <c r="PY251" s="26"/>
      <c r="PZ251" s="26"/>
      <c r="QA251" s="26"/>
      <c r="QB251" s="26"/>
      <c r="QC251" s="26"/>
      <c r="QD251" s="26"/>
      <c r="QE251" s="26"/>
      <c r="QF251" s="26"/>
      <c r="QG251" s="26"/>
      <c r="QH251" s="26"/>
      <c r="QI251" s="26"/>
      <c r="QJ251" s="26"/>
      <c r="QK251" s="26"/>
      <c r="QL251" s="26"/>
      <c r="QM251" s="26"/>
      <c r="QN251" s="26"/>
      <c r="QO251" s="26"/>
      <c r="QP251" s="26"/>
      <c r="QQ251" s="26"/>
      <c r="QR251" s="26"/>
      <c r="QS251" s="26"/>
      <c r="QT251" s="26"/>
      <c r="QU251" s="26"/>
      <c r="QV251" s="26"/>
      <c r="QW251" s="26"/>
      <c r="QX251" s="26"/>
      <c r="QY251" s="26"/>
      <c r="QZ251" s="26"/>
      <c r="RA251" s="26"/>
      <c r="RB251" s="26"/>
      <c r="RC251" s="26"/>
      <c r="RD251" s="26"/>
      <c r="RE251" s="26"/>
      <c r="RF251" s="26"/>
      <c r="RG251" s="26"/>
      <c r="RH251" s="26"/>
      <c r="RI251" s="26"/>
      <c r="RJ251" s="26"/>
      <c r="RK251" s="26"/>
      <c r="RL251" s="26"/>
      <c r="RM251" s="26"/>
      <c r="RN251" s="26"/>
      <c r="RO251" s="26"/>
      <c r="RP251" s="26"/>
      <c r="RQ251" s="26"/>
      <c r="RR251" s="26"/>
      <c r="RS251" s="26"/>
      <c r="RT251" s="26"/>
      <c r="RU251" s="26"/>
      <c r="RV251" s="26"/>
      <c r="RW251" s="26"/>
      <c r="RX251" s="26"/>
      <c r="RY251" s="26"/>
      <c r="RZ251" s="26"/>
      <c r="SA251" s="26"/>
      <c r="SB251" s="26"/>
      <c r="SC251" s="26"/>
      <c r="SD251" s="26"/>
      <c r="SE251" s="26"/>
      <c r="SF251" s="26"/>
      <c r="SG251" s="26"/>
      <c r="SH251" s="26"/>
      <c r="SI251" s="26"/>
      <c r="SJ251" s="26"/>
      <c r="SK251" s="26"/>
      <c r="SL251" s="26"/>
      <c r="SM251" s="26"/>
      <c r="SN251" s="26"/>
      <c r="SO251" s="26"/>
      <c r="SP251" s="26"/>
      <c r="SQ251" s="26"/>
      <c r="SR251" s="26"/>
      <c r="SS251" s="26"/>
      <c r="ST251" s="26"/>
      <c r="SU251" s="26"/>
      <c r="SV251" s="26"/>
      <c r="SW251" s="26"/>
      <c r="SX251" s="26"/>
      <c r="SY251" s="26"/>
      <c r="SZ251" s="26"/>
      <c r="TA251" s="26"/>
      <c r="TB251" s="26"/>
      <c r="TC251" s="26"/>
      <c r="TD251" s="26"/>
      <c r="TE251" s="26"/>
      <c r="TF251" s="26"/>
      <c r="TG251" s="26"/>
      <c r="TH251" s="26"/>
      <c r="TI251" s="26"/>
    </row>
    <row r="252" spans="1:529" s="23" customFormat="1" ht="36" customHeight="1" x14ac:dyDescent="0.25">
      <c r="A252" s="43" t="s">
        <v>521</v>
      </c>
      <c r="B252" s="43" t="s">
        <v>522</v>
      </c>
      <c r="C252" s="43" t="s">
        <v>118</v>
      </c>
      <c r="D252" s="24" t="s">
        <v>524</v>
      </c>
      <c r="E252" s="66">
        <f>F252+I252</f>
        <v>0</v>
      </c>
      <c r="F252" s="66"/>
      <c r="G252" s="66"/>
      <c r="H252" s="66"/>
      <c r="I252" s="66"/>
      <c r="J252" s="66">
        <f t="shared" si="129"/>
        <v>900000</v>
      </c>
      <c r="K252" s="66">
        <v>900000</v>
      </c>
      <c r="L252" s="66"/>
      <c r="M252" s="66"/>
      <c r="N252" s="66"/>
      <c r="O252" s="66">
        <v>900000</v>
      </c>
      <c r="P252" s="66">
        <f>E252+J252</f>
        <v>900000</v>
      </c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  <c r="IV252" s="26"/>
      <c r="IW252" s="26"/>
      <c r="IX252" s="26"/>
      <c r="IY252" s="26"/>
      <c r="IZ252" s="26"/>
      <c r="JA252" s="26"/>
      <c r="JB252" s="26"/>
      <c r="JC252" s="26"/>
      <c r="JD252" s="26"/>
      <c r="JE252" s="26"/>
      <c r="JF252" s="26"/>
      <c r="JG252" s="26"/>
      <c r="JH252" s="26"/>
      <c r="JI252" s="26"/>
      <c r="JJ252" s="26"/>
      <c r="JK252" s="26"/>
      <c r="JL252" s="26"/>
      <c r="JM252" s="26"/>
      <c r="JN252" s="26"/>
      <c r="JO252" s="26"/>
      <c r="JP252" s="26"/>
      <c r="JQ252" s="26"/>
      <c r="JR252" s="26"/>
      <c r="JS252" s="26"/>
      <c r="JT252" s="26"/>
      <c r="JU252" s="26"/>
      <c r="JV252" s="26"/>
      <c r="JW252" s="26"/>
      <c r="JX252" s="26"/>
      <c r="JY252" s="26"/>
      <c r="JZ252" s="26"/>
      <c r="KA252" s="26"/>
      <c r="KB252" s="26"/>
      <c r="KC252" s="26"/>
      <c r="KD252" s="26"/>
      <c r="KE252" s="26"/>
      <c r="KF252" s="26"/>
      <c r="KG252" s="26"/>
      <c r="KH252" s="26"/>
      <c r="KI252" s="26"/>
      <c r="KJ252" s="26"/>
      <c r="KK252" s="26"/>
      <c r="KL252" s="26"/>
      <c r="KM252" s="26"/>
      <c r="KN252" s="26"/>
      <c r="KO252" s="26"/>
      <c r="KP252" s="26"/>
      <c r="KQ252" s="26"/>
      <c r="KR252" s="26"/>
      <c r="KS252" s="26"/>
      <c r="KT252" s="26"/>
      <c r="KU252" s="26"/>
      <c r="KV252" s="26"/>
      <c r="KW252" s="26"/>
      <c r="KX252" s="26"/>
      <c r="KY252" s="26"/>
      <c r="KZ252" s="26"/>
      <c r="LA252" s="26"/>
      <c r="LB252" s="26"/>
      <c r="LC252" s="26"/>
      <c r="LD252" s="26"/>
      <c r="LE252" s="26"/>
      <c r="LF252" s="26"/>
      <c r="LG252" s="26"/>
      <c r="LH252" s="26"/>
      <c r="LI252" s="26"/>
      <c r="LJ252" s="26"/>
      <c r="LK252" s="26"/>
      <c r="LL252" s="26"/>
      <c r="LM252" s="26"/>
      <c r="LN252" s="26"/>
      <c r="LO252" s="26"/>
      <c r="LP252" s="26"/>
      <c r="LQ252" s="26"/>
      <c r="LR252" s="26"/>
      <c r="LS252" s="26"/>
      <c r="LT252" s="26"/>
      <c r="LU252" s="26"/>
      <c r="LV252" s="26"/>
      <c r="LW252" s="26"/>
      <c r="LX252" s="26"/>
      <c r="LY252" s="26"/>
      <c r="LZ252" s="26"/>
      <c r="MA252" s="26"/>
      <c r="MB252" s="26"/>
      <c r="MC252" s="26"/>
      <c r="MD252" s="26"/>
      <c r="ME252" s="26"/>
      <c r="MF252" s="26"/>
      <c r="MG252" s="26"/>
      <c r="MH252" s="26"/>
      <c r="MI252" s="26"/>
      <c r="MJ252" s="26"/>
      <c r="MK252" s="26"/>
      <c r="ML252" s="26"/>
      <c r="MM252" s="26"/>
      <c r="MN252" s="26"/>
      <c r="MO252" s="26"/>
      <c r="MP252" s="26"/>
      <c r="MQ252" s="26"/>
      <c r="MR252" s="26"/>
      <c r="MS252" s="26"/>
      <c r="MT252" s="26"/>
      <c r="MU252" s="26"/>
      <c r="MV252" s="26"/>
      <c r="MW252" s="26"/>
      <c r="MX252" s="26"/>
      <c r="MY252" s="26"/>
      <c r="MZ252" s="26"/>
      <c r="NA252" s="26"/>
      <c r="NB252" s="26"/>
      <c r="NC252" s="26"/>
      <c r="ND252" s="26"/>
      <c r="NE252" s="26"/>
      <c r="NF252" s="26"/>
      <c r="NG252" s="26"/>
      <c r="NH252" s="26"/>
      <c r="NI252" s="26"/>
      <c r="NJ252" s="26"/>
      <c r="NK252" s="26"/>
      <c r="NL252" s="26"/>
      <c r="NM252" s="26"/>
      <c r="NN252" s="26"/>
      <c r="NO252" s="26"/>
      <c r="NP252" s="26"/>
      <c r="NQ252" s="26"/>
      <c r="NR252" s="26"/>
      <c r="NS252" s="26"/>
      <c r="NT252" s="26"/>
      <c r="NU252" s="26"/>
      <c r="NV252" s="26"/>
      <c r="NW252" s="26"/>
      <c r="NX252" s="26"/>
      <c r="NY252" s="26"/>
      <c r="NZ252" s="26"/>
      <c r="OA252" s="26"/>
      <c r="OB252" s="26"/>
      <c r="OC252" s="26"/>
      <c r="OD252" s="26"/>
      <c r="OE252" s="26"/>
      <c r="OF252" s="26"/>
      <c r="OG252" s="26"/>
      <c r="OH252" s="26"/>
      <c r="OI252" s="26"/>
      <c r="OJ252" s="26"/>
      <c r="OK252" s="26"/>
      <c r="OL252" s="26"/>
      <c r="OM252" s="26"/>
      <c r="ON252" s="26"/>
      <c r="OO252" s="26"/>
      <c r="OP252" s="26"/>
      <c r="OQ252" s="26"/>
      <c r="OR252" s="26"/>
      <c r="OS252" s="26"/>
      <c r="OT252" s="26"/>
      <c r="OU252" s="26"/>
      <c r="OV252" s="26"/>
      <c r="OW252" s="26"/>
      <c r="OX252" s="26"/>
      <c r="OY252" s="26"/>
      <c r="OZ252" s="26"/>
      <c r="PA252" s="26"/>
      <c r="PB252" s="26"/>
      <c r="PC252" s="26"/>
      <c r="PD252" s="26"/>
      <c r="PE252" s="26"/>
      <c r="PF252" s="26"/>
      <c r="PG252" s="26"/>
      <c r="PH252" s="26"/>
      <c r="PI252" s="26"/>
      <c r="PJ252" s="26"/>
      <c r="PK252" s="26"/>
      <c r="PL252" s="26"/>
      <c r="PM252" s="26"/>
      <c r="PN252" s="26"/>
      <c r="PO252" s="26"/>
      <c r="PP252" s="26"/>
      <c r="PQ252" s="26"/>
      <c r="PR252" s="26"/>
      <c r="PS252" s="26"/>
      <c r="PT252" s="26"/>
      <c r="PU252" s="26"/>
      <c r="PV252" s="26"/>
      <c r="PW252" s="26"/>
      <c r="PX252" s="26"/>
      <c r="PY252" s="26"/>
      <c r="PZ252" s="26"/>
      <c r="QA252" s="26"/>
      <c r="QB252" s="26"/>
      <c r="QC252" s="26"/>
      <c r="QD252" s="26"/>
      <c r="QE252" s="26"/>
      <c r="QF252" s="26"/>
      <c r="QG252" s="26"/>
      <c r="QH252" s="26"/>
      <c r="QI252" s="26"/>
      <c r="QJ252" s="26"/>
      <c r="QK252" s="26"/>
      <c r="QL252" s="26"/>
      <c r="QM252" s="26"/>
      <c r="QN252" s="26"/>
      <c r="QO252" s="26"/>
      <c r="QP252" s="26"/>
      <c r="QQ252" s="26"/>
      <c r="QR252" s="26"/>
      <c r="QS252" s="26"/>
      <c r="QT252" s="26"/>
      <c r="QU252" s="26"/>
      <c r="QV252" s="26"/>
      <c r="QW252" s="26"/>
      <c r="QX252" s="26"/>
      <c r="QY252" s="26"/>
      <c r="QZ252" s="26"/>
      <c r="RA252" s="26"/>
      <c r="RB252" s="26"/>
      <c r="RC252" s="26"/>
      <c r="RD252" s="26"/>
      <c r="RE252" s="26"/>
      <c r="RF252" s="26"/>
      <c r="RG252" s="26"/>
      <c r="RH252" s="26"/>
      <c r="RI252" s="26"/>
      <c r="RJ252" s="26"/>
      <c r="RK252" s="26"/>
      <c r="RL252" s="26"/>
      <c r="RM252" s="26"/>
      <c r="RN252" s="26"/>
      <c r="RO252" s="26"/>
      <c r="RP252" s="26"/>
      <c r="RQ252" s="26"/>
      <c r="RR252" s="26"/>
      <c r="RS252" s="26"/>
      <c r="RT252" s="26"/>
      <c r="RU252" s="26"/>
      <c r="RV252" s="26"/>
      <c r="RW252" s="26"/>
      <c r="RX252" s="26"/>
      <c r="RY252" s="26"/>
      <c r="RZ252" s="26"/>
      <c r="SA252" s="26"/>
      <c r="SB252" s="26"/>
      <c r="SC252" s="26"/>
      <c r="SD252" s="26"/>
      <c r="SE252" s="26"/>
      <c r="SF252" s="26"/>
      <c r="SG252" s="26"/>
      <c r="SH252" s="26"/>
      <c r="SI252" s="26"/>
      <c r="SJ252" s="26"/>
      <c r="SK252" s="26"/>
      <c r="SL252" s="26"/>
      <c r="SM252" s="26"/>
      <c r="SN252" s="26"/>
      <c r="SO252" s="26"/>
      <c r="SP252" s="26"/>
      <c r="SQ252" s="26"/>
      <c r="SR252" s="26"/>
      <c r="SS252" s="26"/>
      <c r="ST252" s="26"/>
      <c r="SU252" s="26"/>
      <c r="SV252" s="26"/>
      <c r="SW252" s="26"/>
      <c r="SX252" s="26"/>
      <c r="SY252" s="26"/>
      <c r="SZ252" s="26"/>
      <c r="TA252" s="26"/>
      <c r="TB252" s="26"/>
      <c r="TC252" s="26"/>
      <c r="TD252" s="26"/>
      <c r="TE252" s="26"/>
      <c r="TF252" s="26"/>
      <c r="TG252" s="26"/>
      <c r="TH252" s="26"/>
      <c r="TI252" s="26"/>
    </row>
    <row r="253" spans="1:529" s="23" customFormat="1" ht="90.75" customHeight="1" x14ac:dyDescent="0.25">
      <c r="A253" s="52" t="s">
        <v>326</v>
      </c>
      <c r="B253" s="45" t="str">
        <f>'дод 9'!A179</f>
        <v>7691</v>
      </c>
      <c r="C253" s="45" t="str">
        <f>'дод 9'!B179</f>
        <v>0490</v>
      </c>
      <c r="D253" s="22" t="str">
        <f>'дод 9'!C179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53" s="66">
        <f>F253+I253</f>
        <v>0</v>
      </c>
      <c r="F253" s="66"/>
      <c r="G253" s="66"/>
      <c r="H253" s="66"/>
      <c r="I253" s="66"/>
      <c r="J253" s="66">
        <f t="shared" si="129"/>
        <v>1060391</v>
      </c>
      <c r="K253" s="66"/>
      <c r="L253" s="66">
        <v>1060391</v>
      </c>
      <c r="M253" s="66"/>
      <c r="N253" s="66"/>
      <c r="O253" s="66"/>
      <c r="P253" s="66">
        <f>E253+J253</f>
        <v>1060391</v>
      </c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  <c r="IV253" s="26"/>
      <c r="IW253" s="26"/>
      <c r="IX253" s="26"/>
      <c r="IY253" s="26"/>
      <c r="IZ253" s="26"/>
      <c r="JA253" s="26"/>
      <c r="JB253" s="26"/>
      <c r="JC253" s="26"/>
      <c r="JD253" s="26"/>
      <c r="JE253" s="26"/>
      <c r="JF253" s="26"/>
      <c r="JG253" s="26"/>
      <c r="JH253" s="26"/>
      <c r="JI253" s="26"/>
      <c r="JJ253" s="26"/>
      <c r="JK253" s="26"/>
      <c r="JL253" s="26"/>
      <c r="JM253" s="26"/>
      <c r="JN253" s="26"/>
      <c r="JO253" s="26"/>
      <c r="JP253" s="26"/>
      <c r="JQ253" s="26"/>
      <c r="JR253" s="26"/>
      <c r="JS253" s="26"/>
      <c r="JT253" s="26"/>
      <c r="JU253" s="26"/>
      <c r="JV253" s="26"/>
      <c r="JW253" s="26"/>
      <c r="JX253" s="26"/>
      <c r="JY253" s="26"/>
      <c r="JZ253" s="26"/>
      <c r="KA253" s="26"/>
      <c r="KB253" s="26"/>
      <c r="KC253" s="26"/>
      <c r="KD253" s="26"/>
      <c r="KE253" s="26"/>
      <c r="KF253" s="26"/>
      <c r="KG253" s="26"/>
      <c r="KH253" s="26"/>
      <c r="KI253" s="26"/>
      <c r="KJ253" s="26"/>
      <c r="KK253" s="26"/>
      <c r="KL253" s="26"/>
      <c r="KM253" s="26"/>
      <c r="KN253" s="26"/>
      <c r="KO253" s="26"/>
      <c r="KP253" s="26"/>
      <c r="KQ253" s="26"/>
      <c r="KR253" s="26"/>
      <c r="KS253" s="26"/>
      <c r="KT253" s="26"/>
      <c r="KU253" s="26"/>
      <c r="KV253" s="26"/>
      <c r="KW253" s="26"/>
      <c r="KX253" s="26"/>
      <c r="KY253" s="26"/>
      <c r="KZ253" s="26"/>
      <c r="LA253" s="26"/>
      <c r="LB253" s="26"/>
      <c r="LC253" s="26"/>
      <c r="LD253" s="26"/>
      <c r="LE253" s="26"/>
      <c r="LF253" s="26"/>
      <c r="LG253" s="26"/>
      <c r="LH253" s="26"/>
      <c r="LI253" s="26"/>
      <c r="LJ253" s="26"/>
      <c r="LK253" s="26"/>
      <c r="LL253" s="26"/>
      <c r="LM253" s="26"/>
      <c r="LN253" s="26"/>
      <c r="LO253" s="26"/>
      <c r="LP253" s="26"/>
      <c r="LQ253" s="26"/>
      <c r="LR253" s="26"/>
      <c r="LS253" s="26"/>
      <c r="LT253" s="26"/>
      <c r="LU253" s="26"/>
      <c r="LV253" s="26"/>
      <c r="LW253" s="26"/>
      <c r="LX253" s="26"/>
      <c r="LY253" s="26"/>
      <c r="LZ253" s="26"/>
      <c r="MA253" s="26"/>
      <c r="MB253" s="26"/>
      <c r="MC253" s="26"/>
      <c r="MD253" s="26"/>
      <c r="ME253" s="26"/>
      <c r="MF253" s="26"/>
      <c r="MG253" s="26"/>
      <c r="MH253" s="26"/>
      <c r="MI253" s="26"/>
      <c r="MJ253" s="26"/>
      <c r="MK253" s="26"/>
      <c r="ML253" s="26"/>
      <c r="MM253" s="26"/>
      <c r="MN253" s="26"/>
      <c r="MO253" s="26"/>
      <c r="MP253" s="26"/>
      <c r="MQ253" s="26"/>
      <c r="MR253" s="26"/>
      <c r="MS253" s="26"/>
      <c r="MT253" s="26"/>
      <c r="MU253" s="26"/>
      <c r="MV253" s="26"/>
      <c r="MW253" s="26"/>
      <c r="MX253" s="26"/>
      <c r="MY253" s="26"/>
      <c r="MZ253" s="26"/>
      <c r="NA253" s="26"/>
      <c r="NB253" s="26"/>
      <c r="NC253" s="26"/>
      <c r="ND253" s="26"/>
      <c r="NE253" s="26"/>
      <c r="NF253" s="26"/>
      <c r="NG253" s="26"/>
      <c r="NH253" s="26"/>
      <c r="NI253" s="26"/>
      <c r="NJ253" s="26"/>
      <c r="NK253" s="26"/>
      <c r="NL253" s="26"/>
      <c r="NM253" s="26"/>
      <c r="NN253" s="26"/>
      <c r="NO253" s="26"/>
      <c r="NP253" s="26"/>
      <c r="NQ253" s="26"/>
      <c r="NR253" s="26"/>
      <c r="NS253" s="26"/>
      <c r="NT253" s="26"/>
      <c r="NU253" s="26"/>
      <c r="NV253" s="26"/>
      <c r="NW253" s="26"/>
      <c r="NX253" s="26"/>
      <c r="NY253" s="26"/>
      <c r="NZ253" s="26"/>
      <c r="OA253" s="26"/>
      <c r="OB253" s="26"/>
      <c r="OC253" s="26"/>
      <c r="OD253" s="26"/>
      <c r="OE253" s="26"/>
      <c r="OF253" s="26"/>
      <c r="OG253" s="26"/>
      <c r="OH253" s="26"/>
      <c r="OI253" s="26"/>
      <c r="OJ253" s="26"/>
      <c r="OK253" s="26"/>
      <c r="OL253" s="26"/>
      <c r="OM253" s="26"/>
      <c r="ON253" s="26"/>
      <c r="OO253" s="26"/>
      <c r="OP253" s="26"/>
      <c r="OQ253" s="26"/>
      <c r="OR253" s="26"/>
      <c r="OS253" s="26"/>
      <c r="OT253" s="26"/>
      <c r="OU253" s="26"/>
      <c r="OV253" s="26"/>
      <c r="OW253" s="26"/>
      <c r="OX253" s="26"/>
      <c r="OY253" s="26"/>
      <c r="OZ253" s="26"/>
      <c r="PA253" s="26"/>
      <c r="PB253" s="26"/>
      <c r="PC253" s="26"/>
      <c r="PD253" s="26"/>
      <c r="PE253" s="26"/>
      <c r="PF253" s="26"/>
      <c r="PG253" s="26"/>
      <c r="PH253" s="26"/>
      <c r="PI253" s="26"/>
      <c r="PJ253" s="26"/>
      <c r="PK253" s="26"/>
      <c r="PL253" s="26"/>
      <c r="PM253" s="26"/>
      <c r="PN253" s="26"/>
      <c r="PO253" s="26"/>
      <c r="PP253" s="26"/>
      <c r="PQ253" s="26"/>
      <c r="PR253" s="26"/>
      <c r="PS253" s="26"/>
      <c r="PT253" s="26"/>
      <c r="PU253" s="26"/>
      <c r="PV253" s="26"/>
      <c r="PW253" s="26"/>
      <c r="PX253" s="26"/>
      <c r="PY253" s="26"/>
      <c r="PZ253" s="26"/>
      <c r="QA253" s="26"/>
      <c r="QB253" s="26"/>
      <c r="QC253" s="26"/>
      <c r="QD253" s="26"/>
      <c r="QE253" s="26"/>
      <c r="QF253" s="26"/>
      <c r="QG253" s="26"/>
      <c r="QH253" s="26"/>
      <c r="QI253" s="26"/>
      <c r="QJ253" s="26"/>
      <c r="QK253" s="26"/>
      <c r="QL253" s="26"/>
      <c r="QM253" s="26"/>
      <c r="QN253" s="26"/>
      <c r="QO253" s="26"/>
      <c r="QP253" s="26"/>
      <c r="QQ253" s="26"/>
      <c r="QR253" s="26"/>
      <c r="QS253" s="26"/>
      <c r="QT253" s="26"/>
      <c r="QU253" s="26"/>
      <c r="QV253" s="26"/>
      <c r="QW253" s="26"/>
      <c r="QX253" s="26"/>
      <c r="QY253" s="26"/>
      <c r="QZ253" s="26"/>
      <c r="RA253" s="26"/>
      <c r="RB253" s="26"/>
      <c r="RC253" s="26"/>
      <c r="RD253" s="26"/>
      <c r="RE253" s="26"/>
      <c r="RF253" s="26"/>
      <c r="RG253" s="26"/>
      <c r="RH253" s="26"/>
      <c r="RI253" s="26"/>
      <c r="RJ253" s="26"/>
      <c r="RK253" s="26"/>
      <c r="RL253" s="26"/>
      <c r="RM253" s="26"/>
      <c r="RN253" s="26"/>
      <c r="RO253" s="26"/>
      <c r="RP253" s="26"/>
      <c r="RQ253" s="26"/>
      <c r="RR253" s="26"/>
      <c r="RS253" s="26"/>
      <c r="RT253" s="26"/>
      <c r="RU253" s="26"/>
      <c r="RV253" s="26"/>
      <c r="RW253" s="26"/>
      <c r="RX253" s="26"/>
      <c r="RY253" s="26"/>
      <c r="RZ253" s="26"/>
      <c r="SA253" s="26"/>
      <c r="SB253" s="26"/>
      <c r="SC253" s="26"/>
      <c r="SD253" s="26"/>
      <c r="SE253" s="26"/>
      <c r="SF253" s="26"/>
      <c r="SG253" s="26"/>
      <c r="SH253" s="26"/>
      <c r="SI253" s="26"/>
      <c r="SJ253" s="26"/>
      <c r="SK253" s="26"/>
      <c r="SL253" s="26"/>
      <c r="SM253" s="26"/>
      <c r="SN253" s="26"/>
      <c r="SO253" s="26"/>
      <c r="SP253" s="26"/>
      <c r="SQ253" s="26"/>
      <c r="SR253" s="26"/>
      <c r="SS253" s="26"/>
      <c r="ST253" s="26"/>
      <c r="SU253" s="26"/>
      <c r="SV253" s="26"/>
      <c r="SW253" s="26"/>
      <c r="SX253" s="26"/>
      <c r="SY253" s="26"/>
      <c r="SZ253" s="26"/>
      <c r="TA253" s="26"/>
      <c r="TB253" s="26"/>
      <c r="TC253" s="26"/>
      <c r="TD253" s="26"/>
      <c r="TE253" s="26"/>
      <c r="TF253" s="26"/>
      <c r="TG253" s="26"/>
      <c r="TH253" s="26"/>
      <c r="TI253" s="26"/>
    </row>
    <row r="254" spans="1:529" s="31" customFormat="1" ht="34.5" customHeight="1" x14ac:dyDescent="0.2">
      <c r="A254" s="147" t="s">
        <v>228</v>
      </c>
      <c r="B254" s="71"/>
      <c r="C254" s="71"/>
      <c r="D254" s="30" t="s">
        <v>45</v>
      </c>
      <c r="E254" s="63">
        <f>E255</f>
        <v>4301300</v>
      </c>
      <c r="F254" s="63">
        <f t="shared" ref="F254:J255" si="139">F255</f>
        <v>4301300</v>
      </c>
      <c r="G254" s="63">
        <f t="shared" si="139"/>
        <v>3301600</v>
      </c>
      <c r="H254" s="63">
        <f t="shared" si="139"/>
        <v>46000</v>
      </c>
      <c r="I254" s="63">
        <f t="shared" si="139"/>
        <v>0</v>
      </c>
      <c r="J254" s="63">
        <f t="shared" si="139"/>
        <v>0</v>
      </c>
      <c r="K254" s="63">
        <f t="shared" ref="K254:K255" si="140">K255</f>
        <v>0</v>
      </c>
      <c r="L254" s="63">
        <f t="shared" ref="L254:L255" si="141">L255</f>
        <v>0</v>
      </c>
      <c r="M254" s="63">
        <f t="shared" ref="M254:M255" si="142">M255</f>
        <v>0</v>
      </c>
      <c r="N254" s="63">
        <f t="shared" ref="N254:N255" si="143">N255</f>
        <v>0</v>
      </c>
      <c r="O254" s="63">
        <f t="shared" ref="O254:P255" si="144">O255</f>
        <v>0</v>
      </c>
      <c r="P254" s="63">
        <f t="shared" si="144"/>
        <v>4301300</v>
      </c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  <c r="DL254" s="38"/>
      <c r="DM254" s="38"/>
      <c r="DN254" s="38"/>
      <c r="DO254" s="38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ET254" s="38"/>
      <c r="EU254" s="38"/>
      <c r="EV254" s="38"/>
      <c r="EW254" s="38"/>
      <c r="EX254" s="38"/>
      <c r="EY254" s="38"/>
      <c r="EZ254" s="38"/>
      <c r="FA254" s="38"/>
      <c r="FB254" s="38"/>
      <c r="FC254" s="38"/>
      <c r="FD254" s="38"/>
      <c r="FE254" s="38"/>
      <c r="FF254" s="38"/>
      <c r="FG254" s="38"/>
      <c r="FH254" s="38"/>
      <c r="FI254" s="38"/>
      <c r="FJ254" s="38"/>
      <c r="FK254" s="38"/>
      <c r="FL254" s="38"/>
      <c r="FM254" s="38"/>
      <c r="FN254" s="38"/>
      <c r="FO254" s="38"/>
      <c r="FP254" s="38"/>
      <c r="FQ254" s="38"/>
      <c r="FR254" s="38"/>
      <c r="FS254" s="38"/>
      <c r="FT254" s="38"/>
      <c r="FU254" s="38"/>
      <c r="FV254" s="38"/>
      <c r="FW254" s="38"/>
      <c r="FX254" s="38"/>
      <c r="FY254" s="38"/>
      <c r="FZ254" s="38"/>
      <c r="GA254" s="38"/>
      <c r="GB254" s="38"/>
      <c r="GC254" s="38"/>
      <c r="GD254" s="38"/>
      <c r="GE254" s="38"/>
      <c r="GF254" s="38"/>
      <c r="GG254" s="38"/>
      <c r="GH254" s="38"/>
      <c r="GI254" s="38"/>
      <c r="GJ254" s="38"/>
      <c r="GK254" s="38"/>
      <c r="GL254" s="38"/>
      <c r="GM254" s="38"/>
      <c r="GN254" s="38"/>
      <c r="GO254" s="38"/>
      <c r="GP254" s="38"/>
      <c r="GQ254" s="38"/>
      <c r="GR254" s="38"/>
      <c r="GS254" s="38"/>
      <c r="GT254" s="38"/>
      <c r="GU254" s="38"/>
      <c r="GV254" s="38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8"/>
      <c r="HO254" s="38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8"/>
      <c r="IH254" s="38"/>
      <c r="II254" s="38"/>
      <c r="IJ254" s="38"/>
      <c r="IK254" s="38"/>
      <c r="IL254" s="38"/>
      <c r="IM254" s="38"/>
      <c r="IN254" s="38"/>
      <c r="IO254" s="38"/>
      <c r="IP254" s="38"/>
      <c r="IQ254" s="38"/>
      <c r="IR254" s="38"/>
      <c r="IS254" s="38"/>
      <c r="IT254" s="38"/>
      <c r="IU254" s="38"/>
      <c r="IV254" s="38"/>
      <c r="IW254" s="38"/>
      <c r="IX254" s="38"/>
      <c r="IY254" s="38"/>
      <c r="IZ254" s="38"/>
      <c r="JA254" s="38"/>
      <c r="JB254" s="38"/>
      <c r="JC254" s="38"/>
      <c r="JD254" s="38"/>
      <c r="JE254" s="38"/>
      <c r="JF254" s="38"/>
      <c r="JG254" s="38"/>
      <c r="JH254" s="38"/>
      <c r="JI254" s="38"/>
      <c r="JJ254" s="38"/>
      <c r="JK254" s="38"/>
      <c r="JL254" s="38"/>
      <c r="JM254" s="38"/>
      <c r="JN254" s="38"/>
      <c r="JO254" s="38"/>
      <c r="JP254" s="38"/>
      <c r="JQ254" s="38"/>
      <c r="JR254" s="38"/>
      <c r="JS254" s="38"/>
      <c r="JT254" s="38"/>
      <c r="JU254" s="38"/>
      <c r="JV254" s="38"/>
      <c r="JW254" s="38"/>
      <c r="JX254" s="38"/>
      <c r="JY254" s="38"/>
      <c r="JZ254" s="38"/>
      <c r="KA254" s="38"/>
      <c r="KB254" s="38"/>
      <c r="KC254" s="38"/>
      <c r="KD254" s="38"/>
      <c r="KE254" s="38"/>
      <c r="KF254" s="38"/>
      <c r="KG254" s="38"/>
      <c r="KH254" s="38"/>
      <c r="KI254" s="38"/>
      <c r="KJ254" s="38"/>
      <c r="KK254" s="38"/>
      <c r="KL254" s="38"/>
      <c r="KM254" s="38"/>
      <c r="KN254" s="38"/>
      <c r="KO254" s="38"/>
      <c r="KP254" s="38"/>
      <c r="KQ254" s="38"/>
      <c r="KR254" s="38"/>
      <c r="KS254" s="38"/>
      <c r="KT254" s="38"/>
      <c r="KU254" s="38"/>
      <c r="KV254" s="38"/>
      <c r="KW254" s="38"/>
      <c r="KX254" s="38"/>
      <c r="KY254" s="38"/>
      <c r="KZ254" s="38"/>
      <c r="LA254" s="38"/>
      <c r="LB254" s="38"/>
      <c r="LC254" s="38"/>
      <c r="LD254" s="38"/>
      <c r="LE254" s="38"/>
      <c r="LF254" s="38"/>
      <c r="LG254" s="38"/>
      <c r="LH254" s="38"/>
      <c r="LI254" s="38"/>
      <c r="LJ254" s="38"/>
      <c r="LK254" s="38"/>
      <c r="LL254" s="38"/>
      <c r="LM254" s="38"/>
      <c r="LN254" s="38"/>
      <c r="LO254" s="38"/>
      <c r="LP254" s="38"/>
      <c r="LQ254" s="38"/>
      <c r="LR254" s="38"/>
      <c r="LS254" s="38"/>
      <c r="LT254" s="38"/>
      <c r="LU254" s="38"/>
      <c r="LV254" s="38"/>
      <c r="LW254" s="38"/>
      <c r="LX254" s="38"/>
      <c r="LY254" s="38"/>
      <c r="LZ254" s="38"/>
      <c r="MA254" s="38"/>
      <c r="MB254" s="38"/>
      <c r="MC254" s="38"/>
      <c r="MD254" s="38"/>
      <c r="ME254" s="38"/>
      <c r="MF254" s="38"/>
      <c r="MG254" s="38"/>
      <c r="MH254" s="38"/>
      <c r="MI254" s="38"/>
      <c r="MJ254" s="38"/>
      <c r="MK254" s="38"/>
      <c r="ML254" s="38"/>
      <c r="MM254" s="38"/>
      <c r="MN254" s="38"/>
      <c r="MO254" s="38"/>
      <c r="MP254" s="38"/>
      <c r="MQ254" s="38"/>
      <c r="MR254" s="38"/>
      <c r="MS254" s="38"/>
      <c r="MT254" s="38"/>
      <c r="MU254" s="38"/>
      <c r="MV254" s="38"/>
      <c r="MW254" s="38"/>
      <c r="MX254" s="38"/>
      <c r="MY254" s="38"/>
      <c r="MZ254" s="38"/>
      <c r="NA254" s="38"/>
      <c r="NB254" s="38"/>
      <c r="NC254" s="38"/>
      <c r="ND254" s="38"/>
      <c r="NE254" s="38"/>
      <c r="NF254" s="38"/>
      <c r="NG254" s="38"/>
      <c r="NH254" s="38"/>
      <c r="NI254" s="38"/>
      <c r="NJ254" s="38"/>
      <c r="NK254" s="38"/>
      <c r="NL254" s="38"/>
      <c r="NM254" s="38"/>
      <c r="NN254" s="38"/>
      <c r="NO254" s="38"/>
      <c r="NP254" s="38"/>
      <c r="NQ254" s="38"/>
      <c r="NR254" s="38"/>
      <c r="NS254" s="38"/>
      <c r="NT254" s="38"/>
      <c r="NU254" s="38"/>
      <c r="NV254" s="38"/>
      <c r="NW254" s="38"/>
      <c r="NX254" s="38"/>
      <c r="NY254" s="38"/>
      <c r="NZ254" s="38"/>
      <c r="OA254" s="38"/>
      <c r="OB254" s="38"/>
      <c r="OC254" s="38"/>
      <c r="OD254" s="38"/>
      <c r="OE254" s="38"/>
      <c r="OF254" s="38"/>
      <c r="OG254" s="38"/>
      <c r="OH254" s="38"/>
      <c r="OI254" s="38"/>
      <c r="OJ254" s="38"/>
      <c r="OK254" s="38"/>
      <c r="OL254" s="38"/>
      <c r="OM254" s="38"/>
      <c r="ON254" s="38"/>
      <c r="OO254" s="38"/>
      <c r="OP254" s="38"/>
      <c r="OQ254" s="38"/>
      <c r="OR254" s="38"/>
      <c r="OS254" s="38"/>
      <c r="OT254" s="38"/>
      <c r="OU254" s="38"/>
      <c r="OV254" s="38"/>
      <c r="OW254" s="38"/>
      <c r="OX254" s="38"/>
      <c r="OY254" s="38"/>
      <c r="OZ254" s="38"/>
      <c r="PA254" s="38"/>
      <c r="PB254" s="38"/>
      <c r="PC254" s="38"/>
      <c r="PD254" s="38"/>
      <c r="PE254" s="38"/>
      <c r="PF254" s="38"/>
      <c r="PG254" s="38"/>
      <c r="PH254" s="38"/>
      <c r="PI254" s="38"/>
      <c r="PJ254" s="38"/>
      <c r="PK254" s="38"/>
      <c r="PL254" s="38"/>
      <c r="PM254" s="38"/>
      <c r="PN254" s="38"/>
      <c r="PO254" s="38"/>
      <c r="PP254" s="38"/>
      <c r="PQ254" s="38"/>
      <c r="PR254" s="38"/>
      <c r="PS254" s="38"/>
      <c r="PT254" s="38"/>
      <c r="PU254" s="38"/>
      <c r="PV254" s="38"/>
      <c r="PW254" s="38"/>
      <c r="PX254" s="38"/>
      <c r="PY254" s="38"/>
      <c r="PZ254" s="38"/>
      <c r="QA254" s="38"/>
      <c r="QB254" s="38"/>
      <c r="QC254" s="38"/>
      <c r="QD254" s="38"/>
      <c r="QE254" s="38"/>
      <c r="QF254" s="38"/>
      <c r="QG254" s="38"/>
      <c r="QH254" s="38"/>
      <c r="QI254" s="38"/>
      <c r="QJ254" s="38"/>
      <c r="QK254" s="38"/>
      <c r="QL254" s="38"/>
      <c r="QM254" s="38"/>
      <c r="QN254" s="38"/>
      <c r="QO254" s="38"/>
      <c r="QP254" s="38"/>
      <c r="QQ254" s="38"/>
      <c r="QR254" s="38"/>
      <c r="QS254" s="38"/>
      <c r="QT254" s="38"/>
      <c r="QU254" s="38"/>
      <c r="QV254" s="38"/>
      <c r="QW254" s="38"/>
      <c r="QX254" s="38"/>
      <c r="QY254" s="38"/>
      <c r="QZ254" s="38"/>
      <c r="RA254" s="38"/>
      <c r="RB254" s="38"/>
      <c r="RC254" s="38"/>
      <c r="RD254" s="38"/>
      <c r="RE254" s="38"/>
      <c r="RF254" s="38"/>
      <c r="RG254" s="38"/>
      <c r="RH254" s="38"/>
      <c r="RI254" s="38"/>
      <c r="RJ254" s="38"/>
      <c r="RK254" s="38"/>
      <c r="RL254" s="38"/>
      <c r="RM254" s="38"/>
      <c r="RN254" s="38"/>
      <c r="RO254" s="38"/>
      <c r="RP254" s="38"/>
      <c r="RQ254" s="38"/>
      <c r="RR254" s="38"/>
      <c r="RS254" s="38"/>
      <c r="RT254" s="38"/>
      <c r="RU254" s="38"/>
      <c r="RV254" s="38"/>
      <c r="RW254" s="38"/>
      <c r="RX254" s="38"/>
      <c r="RY254" s="38"/>
      <c r="RZ254" s="38"/>
      <c r="SA254" s="38"/>
      <c r="SB254" s="38"/>
      <c r="SC254" s="38"/>
      <c r="SD254" s="38"/>
      <c r="SE254" s="38"/>
      <c r="SF254" s="38"/>
      <c r="SG254" s="38"/>
      <c r="SH254" s="38"/>
      <c r="SI254" s="38"/>
      <c r="SJ254" s="38"/>
      <c r="SK254" s="38"/>
      <c r="SL254" s="38"/>
      <c r="SM254" s="38"/>
      <c r="SN254" s="38"/>
      <c r="SO254" s="38"/>
      <c r="SP254" s="38"/>
      <c r="SQ254" s="38"/>
      <c r="SR254" s="38"/>
      <c r="SS254" s="38"/>
      <c r="ST254" s="38"/>
      <c r="SU254" s="38"/>
      <c r="SV254" s="38"/>
      <c r="SW254" s="38"/>
      <c r="SX254" s="38"/>
      <c r="SY254" s="38"/>
      <c r="SZ254" s="38"/>
      <c r="TA254" s="38"/>
      <c r="TB254" s="38"/>
      <c r="TC254" s="38"/>
      <c r="TD254" s="38"/>
      <c r="TE254" s="38"/>
      <c r="TF254" s="38"/>
      <c r="TG254" s="38"/>
      <c r="TH254" s="38"/>
      <c r="TI254" s="38"/>
    </row>
    <row r="255" spans="1:529" s="40" customFormat="1" ht="35.25" customHeight="1" x14ac:dyDescent="0.25">
      <c r="A255" s="73" t="s">
        <v>226</v>
      </c>
      <c r="B255" s="72"/>
      <c r="C255" s="72"/>
      <c r="D255" s="33" t="s">
        <v>45</v>
      </c>
      <c r="E255" s="65">
        <f>E256</f>
        <v>4301300</v>
      </c>
      <c r="F255" s="65">
        <f t="shared" si="139"/>
        <v>4301300</v>
      </c>
      <c r="G255" s="65">
        <f t="shared" si="139"/>
        <v>3301600</v>
      </c>
      <c r="H255" s="65">
        <f t="shared" si="139"/>
        <v>46000</v>
      </c>
      <c r="I255" s="65">
        <f t="shared" si="139"/>
        <v>0</v>
      </c>
      <c r="J255" s="65">
        <f t="shared" si="139"/>
        <v>0</v>
      </c>
      <c r="K255" s="65">
        <f t="shared" si="140"/>
        <v>0</v>
      </c>
      <c r="L255" s="65">
        <f t="shared" si="141"/>
        <v>0</v>
      </c>
      <c r="M255" s="65">
        <f t="shared" si="142"/>
        <v>0</v>
      </c>
      <c r="N255" s="65">
        <f t="shared" si="143"/>
        <v>0</v>
      </c>
      <c r="O255" s="65">
        <f t="shared" si="144"/>
        <v>0</v>
      </c>
      <c r="P255" s="65">
        <f t="shared" si="144"/>
        <v>4301300</v>
      </c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 s="39"/>
      <c r="IL255" s="39"/>
      <c r="IM255" s="39"/>
      <c r="IN255" s="39"/>
      <c r="IO255" s="39"/>
      <c r="IP255" s="39"/>
      <c r="IQ255" s="39"/>
      <c r="IR255" s="39"/>
      <c r="IS255" s="39"/>
      <c r="IT255" s="39"/>
      <c r="IU255" s="39"/>
      <c r="IV255" s="39"/>
      <c r="IW255" s="39"/>
      <c r="IX255" s="39"/>
      <c r="IY255" s="39"/>
      <c r="IZ255" s="39"/>
      <c r="JA255" s="39"/>
      <c r="JB255" s="39"/>
      <c r="JC255" s="39"/>
      <c r="JD255" s="39"/>
      <c r="JE255" s="39"/>
      <c r="JF255" s="39"/>
      <c r="JG255" s="39"/>
      <c r="JH255" s="39"/>
      <c r="JI255" s="39"/>
      <c r="JJ255" s="39"/>
      <c r="JK255" s="39"/>
      <c r="JL255" s="39"/>
      <c r="JM255" s="39"/>
      <c r="JN255" s="39"/>
      <c r="JO255" s="39"/>
      <c r="JP255" s="39"/>
      <c r="JQ255" s="39"/>
      <c r="JR255" s="39"/>
      <c r="JS255" s="39"/>
      <c r="JT255" s="39"/>
      <c r="JU255" s="39"/>
      <c r="JV255" s="39"/>
      <c r="JW255" s="39"/>
      <c r="JX255" s="39"/>
      <c r="JY255" s="39"/>
      <c r="JZ255" s="39"/>
      <c r="KA255" s="39"/>
      <c r="KB255" s="39"/>
      <c r="KC255" s="39"/>
      <c r="KD255" s="39"/>
      <c r="KE255" s="39"/>
      <c r="KF255" s="39"/>
      <c r="KG255" s="39"/>
      <c r="KH255" s="39"/>
      <c r="KI255" s="39"/>
      <c r="KJ255" s="39"/>
      <c r="KK255" s="39"/>
      <c r="KL255" s="39"/>
      <c r="KM255" s="39"/>
      <c r="KN255" s="39"/>
      <c r="KO255" s="39"/>
      <c r="KP255" s="39"/>
      <c r="KQ255" s="39"/>
      <c r="KR255" s="39"/>
      <c r="KS255" s="39"/>
      <c r="KT255" s="39"/>
      <c r="KU255" s="39"/>
      <c r="KV255" s="39"/>
      <c r="KW255" s="39"/>
      <c r="KX255" s="39"/>
      <c r="KY255" s="39"/>
      <c r="KZ255" s="39"/>
      <c r="LA255" s="39"/>
      <c r="LB255" s="39"/>
      <c r="LC255" s="39"/>
      <c r="LD255" s="39"/>
      <c r="LE255" s="39"/>
      <c r="LF255" s="39"/>
      <c r="LG255" s="39"/>
      <c r="LH255" s="39"/>
      <c r="LI255" s="39"/>
      <c r="LJ255" s="39"/>
      <c r="LK255" s="39"/>
      <c r="LL255" s="39"/>
      <c r="LM255" s="39"/>
      <c r="LN255" s="39"/>
      <c r="LO255" s="39"/>
      <c r="LP255" s="39"/>
      <c r="LQ255" s="39"/>
      <c r="LR255" s="39"/>
      <c r="LS255" s="39"/>
      <c r="LT255" s="39"/>
      <c r="LU255" s="39"/>
      <c r="LV255" s="39"/>
      <c r="LW255" s="39"/>
      <c r="LX255" s="39"/>
      <c r="LY255" s="39"/>
      <c r="LZ255" s="39"/>
      <c r="MA255" s="39"/>
      <c r="MB255" s="39"/>
      <c r="MC255" s="39"/>
      <c r="MD255" s="39"/>
      <c r="ME255" s="39"/>
      <c r="MF255" s="39"/>
      <c r="MG255" s="39"/>
      <c r="MH255" s="39"/>
      <c r="MI255" s="39"/>
      <c r="MJ255" s="39"/>
      <c r="MK255" s="39"/>
      <c r="ML255" s="39"/>
      <c r="MM255" s="39"/>
      <c r="MN255" s="39"/>
      <c r="MO255" s="39"/>
      <c r="MP255" s="39"/>
      <c r="MQ255" s="39"/>
      <c r="MR255" s="39"/>
      <c r="MS255" s="39"/>
      <c r="MT255" s="39"/>
      <c r="MU255" s="39"/>
      <c r="MV255" s="39"/>
      <c r="MW255" s="39"/>
      <c r="MX255" s="39"/>
      <c r="MY255" s="39"/>
      <c r="MZ255" s="39"/>
      <c r="NA255" s="39"/>
      <c r="NB255" s="39"/>
      <c r="NC255" s="39"/>
      <c r="ND255" s="39"/>
      <c r="NE255" s="39"/>
      <c r="NF255" s="39"/>
      <c r="NG255" s="39"/>
      <c r="NH255" s="39"/>
      <c r="NI255" s="39"/>
      <c r="NJ255" s="39"/>
      <c r="NK255" s="39"/>
      <c r="NL255" s="39"/>
      <c r="NM255" s="39"/>
      <c r="NN255" s="39"/>
      <c r="NO255" s="39"/>
      <c r="NP255" s="39"/>
      <c r="NQ255" s="39"/>
      <c r="NR255" s="39"/>
      <c r="NS255" s="39"/>
      <c r="NT255" s="39"/>
      <c r="NU255" s="39"/>
      <c r="NV255" s="39"/>
      <c r="NW255" s="39"/>
      <c r="NX255" s="39"/>
      <c r="NY255" s="39"/>
      <c r="NZ255" s="39"/>
      <c r="OA255" s="39"/>
      <c r="OB255" s="39"/>
      <c r="OC255" s="39"/>
      <c r="OD255" s="39"/>
      <c r="OE255" s="39"/>
      <c r="OF255" s="39"/>
      <c r="OG255" s="39"/>
      <c r="OH255" s="39"/>
      <c r="OI255" s="39"/>
      <c r="OJ255" s="39"/>
      <c r="OK255" s="39"/>
      <c r="OL255" s="39"/>
      <c r="OM255" s="39"/>
      <c r="ON255" s="39"/>
      <c r="OO255" s="39"/>
      <c r="OP255" s="39"/>
      <c r="OQ255" s="39"/>
      <c r="OR255" s="39"/>
      <c r="OS255" s="39"/>
      <c r="OT255" s="39"/>
      <c r="OU255" s="39"/>
      <c r="OV255" s="39"/>
      <c r="OW255" s="39"/>
      <c r="OX255" s="39"/>
      <c r="OY255" s="39"/>
      <c r="OZ255" s="39"/>
      <c r="PA255" s="39"/>
      <c r="PB255" s="39"/>
      <c r="PC255" s="39"/>
      <c r="PD255" s="39"/>
      <c r="PE255" s="39"/>
      <c r="PF255" s="39"/>
      <c r="PG255" s="39"/>
      <c r="PH255" s="39"/>
      <c r="PI255" s="39"/>
      <c r="PJ255" s="39"/>
      <c r="PK255" s="39"/>
      <c r="PL255" s="39"/>
      <c r="PM255" s="39"/>
      <c r="PN255" s="39"/>
      <c r="PO255" s="39"/>
      <c r="PP255" s="39"/>
      <c r="PQ255" s="39"/>
      <c r="PR255" s="39"/>
      <c r="PS255" s="39"/>
      <c r="PT255" s="39"/>
      <c r="PU255" s="39"/>
      <c r="PV255" s="39"/>
      <c r="PW255" s="39"/>
      <c r="PX255" s="39"/>
      <c r="PY255" s="39"/>
      <c r="PZ255" s="39"/>
      <c r="QA255" s="39"/>
      <c r="QB255" s="39"/>
      <c r="QC255" s="39"/>
      <c r="QD255" s="39"/>
      <c r="QE255" s="39"/>
      <c r="QF255" s="39"/>
      <c r="QG255" s="39"/>
      <c r="QH255" s="39"/>
      <c r="QI255" s="39"/>
      <c r="QJ255" s="39"/>
      <c r="QK255" s="39"/>
      <c r="QL255" s="39"/>
      <c r="QM255" s="39"/>
      <c r="QN255" s="39"/>
      <c r="QO255" s="39"/>
      <c r="QP255" s="39"/>
      <c r="QQ255" s="39"/>
      <c r="QR255" s="39"/>
      <c r="QS255" s="39"/>
      <c r="QT255" s="39"/>
      <c r="QU255" s="39"/>
      <c r="QV255" s="39"/>
      <c r="QW255" s="39"/>
      <c r="QX255" s="39"/>
      <c r="QY255" s="39"/>
      <c r="QZ255" s="39"/>
      <c r="RA255" s="39"/>
      <c r="RB255" s="39"/>
      <c r="RC255" s="39"/>
      <c r="RD255" s="39"/>
      <c r="RE255" s="39"/>
      <c r="RF255" s="39"/>
      <c r="RG255" s="39"/>
      <c r="RH255" s="39"/>
      <c r="RI255" s="39"/>
      <c r="RJ255" s="39"/>
      <c r="RK255" s="39"/>
      <c r="RL255" s="39"/>
      <c r="RM255" s="39"/>
      <c r="RN255" s="39"/>
      <c r="RO255" s="39"/>
      <c r="RP255" s="39"/>
      <c r="RQ255" s="39"/>
      <c r="RR255" s="39"/>
      <c r="RS255" s="39"/>
      <c r="RT255" s="39"/>
      <c r="RU255" s="39"/>
      <c r="RV255" s="39"/>
      <c r="RW255" s="39"/>
      <c r="RX255" s="39"/>
      <c r="RY255" s="39"/>
      <c r="RZ255" s="39"/>
      <c r="SA255" s="39"/>
      <c r="SB255" s="39"/>
      <c r="SC255" s="39"/>
      <c r="SD255" s="39"/>
      <c r="SE255" s="39"/>
      <c r="SF255" s="39"/>
      <c r="SG255" s="39"/>
      <c r="SH255" s="39"/>
      <c r="SI255" s="39"/>
      <c r="SJ255" s="39"/>
      <c r="SK255" s="39"/>
      <c r="SL255" s="39"/>
      <c r="SM255" s="39"/>
      <c r="SN255" s="39"/>
      <c r="SO255" s="39"/>
      <c r="SP255" s="39"/>
      <c r="SQ255" s="39"/>
      <c r="SR255" s="39"/>
      <c r="SS255" s="39"/>
      <c r="ST255" s="39"/>
      <c r="SU255" s="39"/>
      <c r="SV255" s="39"/>
      <c r="SW255" s="39"/>
      <c r="SX255" s="39"/>
      <c r="SY255" s="39"/>
      <c r="SZ255" s="39"/>
      <c r="TA255" s="39"/>
      <c r="TB255" s="39"/>
      <c r="TC255" s="39"/>
      <c r="TD255" s="39"/>
      <c r="TE255" s="39"/>
      <c r="TF255" s="39"/>
      <c r="TG255" s="39"/>
      <c r="TH255" s="39"/>
      <c r="TI255" s="39"/>
    </row>
    <row r="256" spans="1:529" s="23" customFormat="1" ht="43.5" customHeight="1" x14ac:dyDescent="0.25">
      <c r="A256" s="43" t="s">
        <v>227</v>
      </c>
      <c r="B256" s="44" t="str">
        <f>'дод 9'!A15</f>
        <v>0160</v>
      </c>
      <c r="C256" s="44" t="str">
        <f>'дод 9'!B15</f>
        <v>0111</v>
      </c>
      <c r="D256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256" s="66">
        <f>F256+I256</f>
        <v>4301300</v>
      </c>
      <c r="F256" s="66">
        <v>4301300</v>
      </c>
      <c r="G256" s="66">
        <v>3301600</v>
      </c>
      <c r="H256" s="66">
        <v>46000</v>
      </c>
      <c r="I256" s="66"/>
      <c r="J256" s="66">
        <f>L256+O256</f>
        <v>0</v>
      </c>
      <c r="K256" s="66"/>
      <c r="L256" s="66"/>
      <c r="M256" s="66"/>
      <c r="N256" s="66"/>
      <c r="O256" s="66"/>
      <c r="P256" s="66">
        <f>E256+J256</f>
        <v>4301300</v>
      </c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  <c r="IW256" s="26"/>
      <c r="IX256" s="26"/>
      <c r="IY256" s="26"/>
      <c r="IZ256" s="26"/>
      <c r="JA256" s="26"/>
      <c r="JB256" s="26"/>
      <c r="JC256" s="26"/>
      <c r="JD256" s="26"/>
      <c r="JE256" s="26"/>
      <c r="JF256" s="26"/>
      <c r="JG256" s="26"/>
      <c r="JH256" s="26"/>
      <c r="JI256" s="26"/>
      <c r="JJ256" s="26"/>
      <c r="JK256" s="26"/>
      <c r="JL256" s="26"/>
      <c r="JM256" s="26"/>
      <c r="JN256" s="26"/>
      <c r="JO256" s="26"/>
      <c r="JP256" s="26"/>
      <c r="JQ256" s="26"/>
      <c r="JR256" s="26"/>
      <c r="JS256" s="26"/>
      <c r="JT256" s="26"/>
      <c r="JU256" s="26"/>
      <c r="JV256" s="26"/>
      <c r="JW256" s="26"/>
      <c r="JX256" s="26"/>
      <c r="JY256" s="26"/>
      <c r="JZ256" s="26"/>
      <c r="KA256" s="26"/>
      <c r="KB256" s="26"/>
      <c r="KC256" s="26"/>
      <c r="KD256" s="26"/>
      <c r="KE256" s="26"/>
      <c r="KF256" s="26"/>
      <c r="KG256" s="26"/>
      <c r="KH256" s="26"/>
      <c r="KI256" s="26"/>
      <c r="KJ256" s="26"/>
      <c r="KK256" s="26"/>
      <c r="KL256" s="26"/>
      <c r="KM256" s="26"/>
      <c r="KN256" s="26"/>
      <c r="KO256" s="26"/>
      <c r="KP256" s="26"/>
      <c r="KQ256" s="26"/>
      <c r="KR256" s="26"/>
      <c r="KS256" s="26"/>
      <c r="KT256" s="26"/>
      <c r="KU256" s="26"/>
      <c r="KV256" s="26"/>
      <c r="KW256" s="26"/>
      <c r="KX256" s="26"/>
      <c r="KY256" s="26"/>
      <c r="KZ256" s="26"/>
      <c r="LA256" s="26"/>
      <c r="LB256" s="26"/>
      <c r="LC256" s="26"/>
      <c r="LD256" s="26"/>
      <c r="LE256" s="26"/>
      <c r="LF256" s="26"/>
      <c r="LG256" s="26"/>
      <c r="LH256" s="26"/>
      <c r="LI256" s="26"/>
      <c r="LJ256" s="26"/>
      <c r="LK256" s="26"/>
      <c r="LL256" s="26"/>
      <c r="LM256" s="26"/>
      <c r="LN256" s="26"/>
      <c r="LO256" s="26"/>
      <c r="LP256" s="26"/>
      <c r="LQ256" s="26"/>
      <c r="LR256" s="26"/>
      <c r="LS256" s="26"/>
      <c r="LT256" s="26"/>
      <c r="LU256" s="26"/>
      <c r="LV256" s="26"/>
      <c r="LW256" s="26"/>
      <c r="LX256" s="26"/>
      <c r="LY256" s="26"/>
      <c r="LZ256" s="26"/>
      <c r="MA256" s="26"/>
      <c r="MB256" s="26"/>
      <c r="MC256" s="26"/>
      <c r="MD256" s="26"/>
      <c r="ME256" s="26"/>
      <c r="MF256" s="26"/>
      <c r="MG256" s="26"/>
      <c r="MH256" s="26"/>
      <c r="MI256" s="26"/>
      <c r="MJ256" s="26"/>
      <c r="MK256" s="26"/>
      <c r="ML256" s="26"/>
      <c r="MM256" s="26"/>
      <c r="MN256" s="26"/>
      <c r="MO256" s="26"/>
      <c r="MP256" s="26"/>
      <c r="MQ256" s="26"/>
      <c r="MR256" s="26"/>
      <c r="MS256" s="26"/>
      <c r="MT256" s="26"/>
      <c r="MU256" s="26"/>
      <c r="MV256" s="26"/>
      <c r="MW256" s="26"/>
      <c r="MX256" s="26"/>
      <c r="MY256" s="26"/>
      <c r="MZ256" s="26"/>
      <c r="NA256" s="26"/>
      <c r="NB256" s="26"/>
      <c r="NC256" s="26"/>
      <c r="ND256" s="26"/>
      <c r="NE256" s="26"/>
      <c r="NF256" s="26"/>
      <c r="NG256" s="26"/>
      <c r="NH256" s="26"/>
      <c r="NI256" s="26"/>
      <c r="NJ256" s="26"/>
      <c r="NK256" s="26"/>
      <c r="NL256" s="26"/>
      <c r="NM256" s="26"/>
      <c r="NN256" s="26"/>
      <c r="NO256" s="26"/>
      <c r="NP256" s="26"/>
      <c r="NQ256" s="26"/>
      <c r="NR256" s="26"/>
      <c r="NS256" s="26"/>
      <c r="NT256" s="26"/>
      <c r="NU256" s="26"/>
      <c r="NV256" s="26"/>
      <c r="NW256" s="26"/>
      <c r="NX256" s="26"/>
      <c r="NY256" s="26"/>
      <c r="NZ256" s="26"/>
      <c r="OA256" s="26"/>
      <c r="OB256" s="26"/>
      <c r="OC256" s="26"/>
      <c r="OD256" s="26"/>
      <c r="OE256" s="26"/>
      <c r="OF256" s="26"/>
      <c r="OG256" s="26"/>
      <c r="OH256" s="26"/>
      <c r="OI256" s="26"/>
      <c r="OJ256" s="26"/>
      <c r="OK256" s="26"/>
      <c r="OL256" s="26"/>
      <c r="OM256" s="26"/>
      <c r="ON256" s="26"/>
      <c r="OO256" s="26"/>
      <c r="OP256" s="26"/>
      <c r="OQ256" s="26"/>
      <c r="OR256" s="26"/>
      <c r="OS256" s="26"/>
      <c r="OT256" s="26"/>
      <c r="OU256" s="26"/>
      <c r="OV256" s="26"/>
      <c r="OW256" s="26"/>
      <c r="OX256" s="26"/>
      <c r="OY256" s="26"/>
      <c r="OZ256" s="26"/>
      <c r="PA256" s="26"/>
      <c r="PB256" s="26"/>
      <c r="PC256" s="26"/>
      <c r="PD256" s="26"/>
      <c r="PE256" s="26"/>
      <c r="PF256" s="26"/>
      <c r="PG256" s="26"/>
      <c r="PH256" s="26"/>
      <c r="PI256" s="26"/>
      <c r="PJ256" s="26"/>
      <c r="PK256" s="26"/>
      <c r="PL256" s="26"/>
      <c r="PM256" s="26"/>
      <c r="PN256" s="26"/>
      <c r="PO256" s="26"/>
      <c r="PP256" s="26"/>
      <c r="PQ256" s="26"/>
      <c r="PR256" s="26"/>
      <c r="PS256" s="26"/>
      <c r="PT256" s="26"/>
      <c r="PU256" s="26"/>
      <c r="PV256" s="26"/>
      <c r="PW256" s="26"/>
      <c r="PX256" s="26"/>
      <c r="PY256" s="26"/>
      <c r="PZ256" s="26"/>
      <c r="QA256" s="26"/>
      <c r="QB256" s="26"/>
      <c r="QC256" s="26"/>
      <c r="QD256" s="26"/>
      <c r="QE256" s="26"/>
      <c r="QF256" s="26"/>
      <c r="QG256" s="26"/>
      <c r="QH256" s="26"/>
      <c r="QI256" s="26"/>
      <c r="QJ256" s="26"/>
      <c r="QK256" s="26"/>
      <c r="QL256" s="26"/>
      <c r="QM256" s="26"/>
      <c r="QN256" s="26"/>
      <c r="QO256" s="26"/>
      <c r="QP256" s="26"/>
      <c r="QQ256" s="26"/>
      <c r="QR256" s="26"/>
      <c r="QS256" s="26"/>
      <c r="QT256" s="26"/>
      <c r="QU256" s="26"/>
      <c r="QV256" s="26"/>
      <c r="QW256" s="26"/>
      <c r="QX256" s="26"/>
      <c r="QY256" s="26"/>
      <c r="QZ256" s="26"/>
      <c r="RA256" s="26"/>
      <c r="RB256" s="26"/>
      <c r="RC256" s="26"/>
      <c r="RD256" s="26"/>
      <c r="RE256" s="26"/>
      <c r="RF256" s="26"/>
      <c r="RG256" s="26"/>
      <c r="RH256" s="26"/>
      <c r="RI256" s="26"/>
      <c r="RJ256" s="26"/>
      <c r="RK256" s="26"/>
      <c r="RL256" s="26"/>
      <c r="RM256" s="26"/>
      <c r="RN256" s="26"/>
      <c r="RO256" s="26"/>
      <c r="RP256" s="26"/>
      <c r="RQ256" s="26"/>
      <c r="RR256" s="26"/>
      <c r="RS256" s="26"/>
      <c r="RT256" s="26"/>
      <c r="RU256" s="26"/>
      <c r="RV256" s="26"/>
      <c r="RW256" s="26"/>
      <c r="RX256" s="26"/>
      <c r="RY256" s="26"/>
      <c r="RZ256" s="26"/>
      <c r="SA256" s="26"/>
      <c r="SB256" s="26"/>
      <c r="SC256" s="26"/>
      <c r="SD256" s="26"/>
      <c r="SE256" s="26"/>
      <c r="SF256" s="26"/>
      <c r="SG256" s="26"/>
      <c r="SH256" s="26"/>
      <c r="SI256" s="26"/>
      <c r="SJ256" s="26"/>
      <c r="SK256" s="26"/>
      <c r="SL256" s="26"/>
      <c r="SM256" s="26"/>
      <c r="SN256" s="26"/>
      <c r="SO256" s="26"/>
      <c r="SP256" s="26"/>
      <c r="SQ256" s="26"/>
      <c r="SR256" s="26"/>
      <c r="SS256" s="26"/>
      <c r="ST256" s="26"/>
      <c r="SU256" s="26"/>
      <c r="SV256" s="26"/>
      <c r="SW256" s="26"/>
      <c r="SX256" s="26"/>
      <c r="SY256" s="26"/>
      <c r="SZ256" s="26"/>
      <c r="TA256" s="26"/>
      <c r="TB256" s="26"/>
      <c r="TC256" s="26"/>
      <c r="TD256" s="26"/>
      <c r="TE256" s="26"/>
      <c r="TF256" s="26"/>
      <c r="TG256" s="26"/>
      <c r="TH256" s="26"/>
      <c r="TI256" s="26"/>
    </row>
    <row r="257" spans="1:529" s="31" customFormat="1" ht="37.5" customHeight="1" x14ac:dyDescent="0.2">
      <c r="A257" s="147" t="s">
        <v>229</v>
      </c>
      <c r="B257" s="71"/>
      <c r="C257" s="71"/>
      <c r="D257" s="30" t="s">
        <v>42</v>
      </c>
      <c r="E257" s="63">
        <f>E258</f>
        <v>21543300</v>
      </c>
      <c r="F257" s="63">
        <f t="shared" ref="F257:J257" si="145">F258</f>
        <v>21043300</v>
      </c>
      <c r="G257" s="63">
        <f t="shared" si="145"/>
        <v>14962200</v>
      </c>
      <c r="H257" s="63">
        <f t="shared" si="145"/>
        <v>286600</v>
      </c>
      <c r="I257" s="63">
        <f t="shared" si="145"/>
        <v>500000</v>
      </c>
      <c r="J257" s="63">
        <f t="shared" si="145"/>
        <v>83000</v>
      </c>
      <c r="K257" s="63">
        <f t="shared" ref="K257" si="146">K258</f>
        <v>83000</v>
      </c>
      <c r="L257" s="63">
        <f t="shared" ref="L257" si="147">L258</f>
        <v>0</v>
      </c>
      <c r="M257" s="63">
        <f t="shared" ref="M257" si="148">M258</f>
        <v>0</v>
      </c>
      <c r="N257" s="63">
        <f t="shared" ref="N257" si="149">N258</f>
        <v>0</v>
      </c>
      <c r="O257" s="63">
        <f t="shared" ref="O257" si="150">O258</f>
        <v>83000</v>
      </c>
      <c r="P257" s="63">
        <f>P258</f>
        <v>21626300</v>
      </c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8"/>
      <c r="GE257" s="38"/>
      <c r="GF257" s="38"/>
      <c r="GG257" s="38"/>
      <c r="GH257" s="38"/>
      <c r="GI257" s="38"/>
      <c r="GJ257" s="38"/>
      <c r="GK257" s="38"/>
      <c r="GL257" s="38"/>
      <c r="GM257" s="38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8"/>
      <c r="HO257" s="38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  <c r="HZ257" s="38"/>
      <c r="IA257" s="38"/>
      <c r="IB257" s="38"/>
      <c r="IC257" s="38"/>
      <c r="ID257" s="38"/>
      <c r="IE257" s="38"/>
      <c r="IF257" s="38"/>
      <c r="IG257" s="38"/>
      <c r="IH257" s="38"/>
      <c r="II257" s="38"/>
      <c r="IJ257" s="38"/>
      <c r="IK257" s="38"/>
      <c r="IL257" s="38"/>
      <c r="IM257" s="38"/>
      <c r="IN257" s="38"/>
      <c r="IO257" s="38"/>
      <c r="IP257" s="38"/>
      <c r="IQ257" s="38"/>
      <c r="IR257" s="38"/>
      <c r="IS257" s="38"/>
      <c r="IT257" s="38"/>
      <c r="IU257" s="38"/>
      <c r="IV257" s="38"/>
      <c r="IW257" s="38"/>
      <c r="IX257" s="38"/>
      <c r="IY257" s="38"/>
      <c r="IZ257" s="38"/>
      <c r="JA257" s="38"/>
      <c r="JB257" s="38"/>
      <c r="JC257" s="38"/>
      <c r="JD257" s="38"/>
      <c r="JE257" s="38"/>
      <c r="JF257" s="38"/>
      <c r="JG257" s="38"/>
      <c r="JH257" s="38"/>
      <c r="JI257" s="38"/>
      <c r="JJ257" s="38"/>
      <c r="JK257" s="38"/>
      <c r="JL257" s="38"/>
      <c r="JM257" s="38"/>
      <c r="JN257" s="38"/>
      <c r="JO257" s="38"/>
      <c r="JP257" s="38"/>
      <c r="JQ257" s="38"/>
      <c r="JR257" s="38"/>
      <c r="JS257" s="38"/>
      <c r="JT257" s="38"/>
      <c r="JU257" s="38"/>
      <c r="JV257" s="38"/>
      <c r="JW257" s="38"/>
      <c r="JX257" s="38"/>
      <c r="JY257" s="38"/>
      <c r="JZ257" s="38"/>
      <c r="KA257" s="38"/>
      <c r="KB257" s="38"/>
      <c r="KC257" s="38"/>
      <c r="KD257" s="38"/>
      <c r="KE257" s="38"/>
      <c r="KF257" s="38"/>
      <c r="KG257" s="38"/>
      <c r="KH257" s="38"/>
      <c r="KI257" s="38"/>
      <c r="KJ257" s="38"/>
      <c r="KK257" s="38"/>
      <c r="KL257" s="38"/>
      <c r="KM257" s="38"/>
      <c r="KN257" s="38"/>
      <c r="KO257" s="38"/>
      <c r="KP257" s="38"/>
      <c r="KQ257" s="38"/>
      <c r="KR257" s="38"/>
      <c r="KS257" s="38"/>
      <c r="KT257" s="38"/>
      <c r="KU257" s="38"/>
      <c r="KV257" s="38"/>
      <c r="KW257" s="38"/>
      <c r="KX257" s="38"/>
      <c r="KY257" s="38"/>
      <c r="KZ257" s="38"/>
      <c r="LA257" s="38"/>
      <c r="LB257" s="38"/>
      <c r="LC257" s="38"/>
      <c r="LD257" s="38"/>
      <c r="LE257" s="38"/>
      <c r="LF257" s="38"/>
      <c r="LG257" s="38"/>
      <c r="LH257" s="38"/>
      <c r="LI257" s="38"/>
      <c r="LJ257" s="38"/>
      <c r="LK257" s="38"/>
      <c r="LL257" s="38"/>
      <c r="LM257" s="38"/>
      <c r="LN257" s="38"/>
      <c r="LO257" s="38"/>
      <c r="LP257" s="38"/>
      <c r="LQ257" s="38"/>
      <c r="LR257" s="38"/>
      <c r="LS257" s="38"/>
      <c r="LT257" s="38"/>
      <c r="LU257" s="38"/>
      <c r="LV257" s="38"/>
      <c r="LW257" s="38"/>
      <c r="LX257" s="38"/>
      <c r="LY257" s="38"/>
      <c r="LZ257" s="38"/>
      <c r="MA257" s="38"/>
      <c r="MB257" s="38"/>
      <c r="MC257" s="38"/>
      <c r="MD257" s="38"/>
      <c r="ME257" s="38"/>
      <c r="MF257" s="38"/>
      <c r="MG257" s="38"/>
      <c r="MH257" s="38"/>
      <c r="MI257" s="38"/>
      <c r="MJ257" s="38"/>
      <c r="MK257" s="38"/>
      <c r="ML257" s="38"/>
      <c r="MM257" s="38"/>
      <c r="MN257" s="38"/>
      <c r="MO257" s="38"/>
      <c r="MP257" s="38"/>
      <c r="MQ257" s="38"/>
      <c r="MR257" s="38"/>
      <c r="MS257" s="38"/>
      <c r="MT257" s="38"/>
      <c r="MU257" s="38"/>
      <c r="MV257" s="38"/>
      <c r="MW257" s="38"/>
      <c r="MX257" s="38"/>
      <c r="MY257" s="38"/>
      <c r="MZ257" s="38"/>
      <c r="NA257" s="38"/>
      <c r="NB257" s="38"/>
      <c r="NC257" s="38"/>
      <c r="ND257" s="38"/>
      <c r="NE257" s="38"/>
      <c r="NF257" s="38"/>
      <c r="NG257" s="38"/>
      <c r="NH257" s="38"/>
      <c r="NI257" s="38"/>
      <c r="NJ257" s="38"/>
      <c r="NK257" s="38"/>
      <c r="NL257" s="38"/>
      <c r="NM257" s="38"/>
      <c r="NN257" s="38"/>
      <c r="NO257" s="38"/>
      <c r="NP257" s="38"/>
      <c r="NQ257" s="38"/>
      <c r="NR257" s="38"/>
      <c r="NS257" s="38"/>
      <c r="NT257" s="38"/>
      <c r="NU257" s="38"/>
      <c r="NV257" s="38"/>
      <c r="NW257" s="38"/>
      <c r="NX257" s="38"/>
      <c r="NY257" s="38"/>
      <c r="NZ257" s="38"/>
      <c r="OA257" s="38"/>
      <c r="OB257" s="38"/>
      <c r="OC257" s="38"/>
      <c r="OD257" s="38"/>
      <c r="OE257" s="38"/>
      <c r="OF257" s="38"/>
      <c r="OG257" s="38"/>
      <c r="OH257" s="38"/>
      <c r="OI257" s="38"/>
      <c r="OJ257" s="38"/>
      <c r="OK257" s="38"/>
      <c r="OL257" s="38"/>
      <c r="OM257" s="38"/>
      <c r="ON257" s="38"/>
      <c r="OO257" s="38"/>
      <c r="OP257" s="38"/>
      <c r="OQ257" s="38"/>
      <c r="OR257" s="38"/>
      <c r="OS257" s="38"/>
      <c r="OT257" s="38"/>
      <c r="OU257" s="38"/>
      <c r="OV257" s="38"/>
      <c r="OW257" s="38"/>
      <c r="OX257" s="38"/>
      <c r="OY257" s="38"/>
      <c r="OZ257" s="38"/>
      <c r="PA257" s="38"/>
      <c r="PB257" s="38"/>
      <c r="PC257" s="38"/>
      <c r="PD257" s="38"/>
      <c r="PE257" s="38"/>
      <c r="PF257" s="38"/>
      <c r="PG257" s="38"/>
      <c r="PH257" s="38"/>
      <c r="PI257" s="38"/>
      <c r="PJ257" s="38"/>
      <c r="PK257" s="38"/>
      <c r="PL257" s="38"/>
      <c r="PM257" s="38"/>
      <c r="PN257" s="38"/>
      <c r="PO257" s="38"/>
      <c r="PP257" s="38"/>
      <c r="PQ257" s="38"/>
      <c r="PR257" s="38"/>
      <c r="PS257" s="38"/>
      <c r="PT257" s="38"/>
      <c r="PU257" s="38"/>
      <c r="PV257" s="38"/>
      <c r="PW257" s="38"/>
      <c r="PX257" s="38"/>
      <c r="PY257" s="38"/>
      <c r="PZ257" s="38"/>
      <c r="QA257" s="38"/>
      <c r="QB257" s="38"/>
      <c r="QC257" s="38"/>
      <c r="QD257" s="38"/>
      <c r="QE257" s="38"/>
      <c r="QF257" s="38"/>
      <c r="QG257" s="38"/>
      <c r="QH257" s="38"/>
      <c r="QI257" s="38"/>
      <c r="QJ257" s="38"/>
      <c r="QK257" s="38"/>
      <c r="QL257" s="38"/>
      <c r="QM257" s="38"/>
      <c r="QN257" s="38"/>
      <c r="QO257" s="38"/>
      <c r="QP257" s="38"/>
      <c r="QQ257" s="38"/>
      <c r="QR257" s="38"/>
      <c r="QS257" s="38"/>
      <c r="QT257" s="38"/>
      <c r="QU257" s="38"/>
      <c r="QV257" s="38"/>
      <c r="QW257" s="38"/>
      <c r="QX257" s="38"/>
      <c r="QY257" s="38"/>
      <c r="QZ257" s="38"/>
      <c r="RA257" s="38"/>
      <c r="RB257" s="38"/>
      <c r="RC257" s="38"/>
      <c r="RD257" s="38"/>
      <c r="RE257" s="38"/>
      <c r="RF257" s="38"/>
      <c r="RG257" s="38"/>
      <c r="RH257" s="38"/>
      <c r="RI257" s="38"/>
      <c r="RJ257" s="38"/>
      <c r="RK257" s="38"/>
      <c r="RL257" s="38"/>
      <c r="RM257" s="38"/>
      <c r="RN257" s="38"/>
      <c r="RO257" s="38"/>
      <c r="RP257" s="38"/>
      <c r="RQ257" s="38"/>
      <c r="RR257" s="38"/>
      <c r="RS257" s="38"/>
      <c r="RT257" s="38"/>
      <c r="RU257" s="38"/>
      <c r="RV257" s="38"/>
      <c r="RW257" s="38"/>
      <c r="RX257" s="38"/>
      <c r="RY257" s="38"/>
      <c r="RZ257" s="38"/>
      <c r="SA257" s="38"/>
      <c r="SB257" s="38"/>
      <c r="SC257" s="38"/>
      <c r="SD257" s="38"/>
      <c r="SE257" s="38"/>
      <c r="SF257" s="38"/>
      <c r="SG257" s="38"/>
      <c r="SH257" s="38"/>
      <c r="SI257" s="38"/>
      <c r="SJ257" s="38"/>
      <c r="SK257" s="38"/>
      <c r="SL257" s="38"/>
      <c r="SM257" s="38"/>
      <c r="SN257" s="38"/>
      <c r="SO257" s="38"/>
      <c r="SP257" s="38"/>
      <c r="SQ257" s="38"/>
      <c r="SR257" s="38"/>
      <c r="SS257" s="38"/>
      <c r="ST257" s="38"/>
      <c r="SU257" s="38"/>
      <c r="SV257" s="38"/>
      <c r="SW257" s="38"/>
      <c r="SX257" s="38"/>
      <c r="SY257" s="38"/>
      <c r="SZ257" s="38"/>
      <c r="TA257" s="38"/>
      <c r="TB257" s="38"/>
      <c r="TC257" s="38"/>
      <c r="TD257" s="38"/>
      <c r="TE257" s="38"/>
      <c r="TF257" s="38"/>
      <c r="TG257" s="38"/>
      <c r="TH257" s="38"/>
      <c r="TI257" s="38"/>
    </row>
    <row r="258" spans="1:529" s="40" customFormat="1" ht="37.5" customHeight="1" x14ac:dyDescent="0.25">
      <c r="A258" s="73" t="s">
        <v>230</v>
      </c>
      <c r="B258" s="72"/>
      <c r="C258" s="72"/>
      <c r="D258" s="33" t="s">
        <v>42</v>
      </c>
      <c r="E258" s="65">
        <f>E259+E260++E261+E262+E263+E264</f>
        <v>21543300</v>
      </c>
      <c r="F258" s="65">
        <f t="shared" ref="F258:P258" si="151">F259+F260++F261+F262+F263+F264</f>
        <v>21043300</v>
      </c>
      <c r="G258" s="65">
        <f t="shared" si="151"/>
        <v>14962200</v>
      </c>
      <c r="H258" s="65">
        <f t="shared" si="151"/>
        <v>286600</v>
      </c>
      <c r="I258" s="65">
        <f t="shared" si="151"/>
        <v>500000</v>
      </c>
      <c r="J258" s="65">
        <f t="shared" si="151"/>
        <v>83000</v>
      </c>
      <c r="K258" s="65">
        <f>K259+K260++K261+K262+K263+K264</f>
        <v>83000</v>
      </c>
      <c r="L258" s="65">
        <f t="shared" si="151"/>
        <v>0</v>
      </c>
      <c r="M258" s="65">
        <f t="shared" si="151"/>
        <v>0</v>
      </c>
      <c r="N258" s="65">
        <f t="shared" si="151"/>
        <v>0</v>
      </c>
      <c r="O258" s="65">
        <f t="shared" si="151"/>
        <v>83000</v>
      </c>
      <c r="P258" s="65">
        <f t="shared" si="151"/>
        <v>21626300</v>
      </c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  <c r="HT258" s="39"/>
      <c r="HU258" s="39"/>
      <c r="HV258" s="39"/>
      <c r="HW258" s="39"/>
      <c r="HX258" s="39"/>
      <c r="HY258" s="39"/>
      <c r="HZ258" s="39"/>
      <c r="IA258" s="39"/>
      <c r="IB258" s="39"/>
      <c r="IC258" s="39"/>
      <c r="ID258" s="39"/>
      <c r="IE258" s="39"/>
      <c r="IF258" s="39"/>
      <c r="IG258" s="39"/>
      <c r="IH258" s="39"/>
      <c r="II258" s="39"/>
      <c r="IJ258" s="39"/>
      <c r="IK258" s="39"/>
      <c r="IL258" s="39"/>
      <c r="IM258" s="39"/>
      <c r="IN258" s="39"/>
      <c r="IO258" s="39"/>
      <c r="IP258" s="39"/>
      <c r="IQ258" s="39"/>
      <c r="IR258" s="39"/>
      <c r="IS258" s="39"/>
      <c r="IT258" s="39"/>
      <c r="IU258" s="39"/>
      <c r="IV258" s="39"/>
      <c r="IW258" s="39"/>
      <c r="IX258" s="39"/>
      <c r="IY258" s="39"/>
      <c r="IZ258" s="39"/>
      <c r="JA258" s="39"/>
      <c r="JB258" s="39"/>
      <c r="JC258" s="39"/>
      <c r="JD258" s="39"/>
      <c r="JE258" s="39"/>
      <c r="JF258" s="39"/>
      <c r="JG258" s="39"/>
      <c r="JH258" s="39"/>
      <c r="JI258" s="39"/>
      <c r="JJ258" s="39"/>
      <c r="JK258" s="39"/>
      <c r="JL258" s="39"/>
      <c r="JM258" s="39"/>
      <c r="JN258" s="39"/>
      <c r="JO258" s="39"/>
      <c r="JP258" s="39"/>
      <c r="JQ258" s="39"/>
      <c r="JR258" s="39"/>
      <c r="JS258" s="39"/>
      <c r="JT258" s="39"/>
      <c r="JU258" s="39"/>
      <c r="JV258" s="39"/>
      <c r="JW258" s="39"/>
      <c r="JX258" s="39"/>
      <c r="JY258" s="39"/>
      <c r="JZ258" s="39"/>
      <c r="KA258" s="39"/>
      <c r="KB258" s="39"/>
      <c r="KC258" s="39"/>
      <c r="KD258" s="39"/>
      <c r="KE258" s="39"/>
      <c r="KF258" s="39"/>
      <c r="KG258" s="39"/>
      <c r="KH258" s="39"/>
      <c r="KI258" s="39"/>
      <c r="KJ258" s="39"/>
      <c r="KK258" s="39"/>
      <c r="KL258" s="39"/>
      <c r="KM258" s="39"/>
      <c r="KN258" s="39"/>
      <c r="KO258" s="39"/>
      <c r="KP258" s="39"/>
      <c r="KQ258" s="39"/>
      <c r="KR258" s="39"/>
      <c r="KS258" s="39"/>
      <c r="KT258" s="39"/>
      <c r="KU258" s="39"/>
      <c r="KV258" s="39"/>
      <c r="KW258" s="39"/>
      <c r="KX258" s="39"/>
      <c r="KY258" s="39"/>
      <c r="KZ258" s="39"/>
      <c r="LA258" s="39"/>
      <c r="LB258" s="39"/>
      <c r="LC258" s="39"/>
      <c r="LD258" s="39"/>
      <c r="LE258" s="39"/>
      <c r="LF258" s="39"/>
      <c r="LG258" s="39"/>
      <c r="LH258" s="39"/>
      <c r="LI258" s="39"/>
      <c r="LJ258" s="39"/>
      <c r="LK258" s="39"/>
      <c r="LL258" s="39"/>
      <c r="LM258" s="39"/>
      <c r="LN258" s="39"/>
      <c r="LO258" s="39"/>
      <c r="LP258" s="39"/>
      <c r="LQ258" s="39"/>
      <c r="LR258" s="39"/>
      <c r="LS258" s="39"/>
      <c r="LT258" s="39"/>
      <c r="LU258" s="39"/>
      <c r="LV258" s="39"/>
      <c r="LW258" s="39"/>
      <c r="LX258" s="39"/>
      <c r="LY258" s="39"/>
      <c r="LZ258" s="39"/>
      <c r="MA258" s="39"/>
      <c r="MB258" s="39"/>
      <c r="MC258" s="39"/>
      <c r="MD258" s="39"/>
      <c r="ME258" s="39"/>
      <c r="MF258" s="39"/>
      <c r="MG258" s="39"/>
      <c r="MH258" s="39"/>
      <c r="MI258" s="39"/>
      <c r="MJ258" s="39"/>
      <c r="MK258" s="39"/>
      <c r="ML258" s="39"/>
      <c r="MM258" s="39"/>
      <c r="MN258" s="39"/>
      <c r="MO258" s="39"/>
      <c r="MP258" s="39"/>
      <c r="MQ258" s="39"/>
      <c r="MR258" s="39"/>
      <c r="MS258" s="39"/>
      <c r="MT258" s="39"/>
      <c r="MU258" s="39"/>
      <c r="MV258" s="39"/>
      <c r="MW258" s="39"/>
      <c r="MX258" s="39"/>
      <c r="MY258" s="39"/>
      <c r="MZ258" s="39"/>
      <c r="NA258" s="39"/>
      <c r="NB258" s="39"/>
      <c r="NC258" s="39"/>
      <c r="ND258" s="39"/>
      <c r="NE258" s="39"/>
      <c r="NF258" s="39"/>
      <c r="NG258" s="39"/>
      <c r="NH258" s="39"/>
      <c r="NI258" s="39"/>
      <c r="NJ258" s="39"/>
      <c r="NK258" s="39"/>
      <c r="NL258" s="39"/>
      <c r="NM258" s="39"/>
      <c r="NN258" s="39"/>
      <c r="NO258" s="39"/>
      <c r="NP258" s="39"/>
      <c r="NQ258" s="39"/>
      <c r="NR258" s="39"/>
      <c r="NS258" s="39"/>
      <c r="NT258" s="39"/>
      <c r="NU258" s="39"/>
      <c r="NV258" s="39"/>
      <c r="NW258" s="39"/>
      <c r="NX258" s="39"/>
      <c r="NY258" s="39"/>
      <c r="NZ258" s="39"/>
      <c r="OA258" s="39"/>
      <c r="OB258" s="39"/>
      <c r="OC258" s="39"/>
      <c r="OD258" s="39"/>
      <c r="OE258" s="39"/>
      <c r="OF258" s="39"/>
      <c r="OG258" s="39"/>
      <c r="OH258" s="39"/>
      <c r="OI258" s="39"/>
      <c r="OJ258" s="39"/>
      <c r="OK258" s="39"/>
      <c r="OL258" s="39"/>
      <c r="OM258" s="39"/>
      <c r="ON258" s="39"/>
      <c r="OO258" s="39"/>
      <c r="OP258" s="39"/>
      <c r="OQ258" s="39"/>
      <c r="OR258" s="39"/>
      <c r="OS258" s="39"/>
      <c r="OT258" s="39"/>
      <c r="OU258" s="39"/>
      <c r="OV258" s="39"/>
      <c r="OW258" s="39"/>
      <c r="OX258" s="39"/>
      <c r="OY258" s="39"/>
      <c r="OZ258" s="39"/>
      <c r="PA258" s="39"/>
      <c r="PB258" s="39"/>
      <c r="PC258" s="39"/>
      <c r="PD258" s="39"/>
      <c r="PE258" s="39"/>
      <c r="PF258" s="39"/>
      <c r="PG258" s="39"/>
      <c r="PH258" s="39"/>
      <c r="PI258" s="39"/>
      <c r="PJ258" s="39"/>
      <c r="PK258" s="39"/>
      <c r="PL258" s="39"/>
      <c r="PM258" s="39"/>
      <c r="PN258" s="39"/>
      <c r="PO258" s="39"/>
      <c r="PP258" s="39"/>
      <c r="PQ258" s="39"/>
      <c r="PR258" s="39"/>
      <c r="PS258" s="39"/>
      <c r="PT258" s="39"/>
      <c r="PU258" s="39"/>
      <c r="PV258" s="39"/>
      <c r="PW258" s="39"/>
      <c r="PX258" s="39"/>
      <c r="PY258" s="39"/>
      <c r="PZ258" s="39"/>
      <c r="QA258" s="39"/>
      <c r="QB258" s="39"/>
      <c r="QC258" s="39"/>
      <c r="QD258" s="39"/>
      <c r="QE258" s="39"/>
      <c r="QF258" s="39"/>
      <c r="QG258" s="39"/>
      <c r="QH258" s="39"/>
      <c r="QI258" s="39"/>
      <c r="QJ258" s="39"/>
      <c r="QK258" s="39"/>
      <c r="QL258" s="39"/>
      <c r="QM258" s="39"/>
      <c r="QN258" s="39"/>
      <c r="QO258" s="39"/>
      <c r="QP258" s="39"/>
      <c r="QQ258" s="39"/>
      <c r="QR258" s="39"/>
      <c r="QS258" s="39"/>
      <c r="QT258" s="39"/>
      <c r="QU258" s="39"/>
      <c r="QV258" s="39"/>
      <c r="QW258" s="39"/>
      <c r="QX258" s="39"/>
      <c r="QY258" s="39"/>
      <c r="QZ258" s="39"/>
      <c r="RA258" s="39"/>
      <c r="RB258" s="39"/>
      <c r="RC258" s="39"/>
      <c r="RD258" s="39"/>
      <c r="RE258" s="39"/>
      <c r="RF258" s="39"/>
      <c r="RG258" s="39"/>
      <c r="RH258" s="39"/>
      <c r="RI258" s="39"/>
      <c r="RJ258" s="39"/>
      <c r="RK258" s="39"/>
      <c r="RL258" s="39"/>
      <c r="RM258" s="39"/>
      <c r="RN258" s="39"/>
      <c r="RO258" s="39"/>
      <c r="RP258" s="39"/>
      <c r="RQ258" s="39"/>
      <c r="RR258" s="39"/>
      <c r="RS258" s="39"/>
      <c r="RT258" s="39"/>
      <c r="RU258" s="39"/>
      <c r="RV258" s="39"/>
      <c r="RW258" s="39"/>
      <c r="RX258" s="39"/>
      <c r="RY258" s="39"/>
      <c r="RZ258" s="39"/>
      <c r="SA258" s="39"/>
      <c r="SB258" s="39"/>
      <c r="SC258" s="39"/>
      <c r="SD258" s="39"/>
      <c r="SE258" s="39"/>
      <c r="SF258" s="39"/>
      <c r="SG258" s="39"/>
      <c r="SH258" s="39"/>
      <c r="SI258" s="39"/>
      <c r="SJ258" s="39"/>
      <c r="SK258" s="39"/>
      <c r="SL258" s="39"/>
      <c r="SM258" s="39"/>
      <c r="SN258" s="39"/>
      <c r="SO258" s="39"/>
      <c r="SP258" s="39"/>
      <c r="SQ258" s="39"/>
      <c r="SR258" s="39"/>
      <c r="SS258" s="39"/>
      <c r="ST258" s="39"/>
      <c r="SU258" s="39"/>
      <c r="SV258" s="39"/>
      <c r="SW258" s="39"/>
      <c r="SX258" s="39"/>
      <c r="SY258" s="39"/>
      <c r="SZ258" s="39"/>
      <c r="TA258" s="39"/>
      <c r="TB258" s="39"/>
      <c r="TC258" s="39"/>
      <c r="TD258" s="39"/>
      <c r="TE258" s="39"/>
      <c r="TF258" s="39"/>
      <c r="TG258" s="39"/>
      <c r="TH258" s="39"/>
      <c r="TI258" s="39"/>
    </row>
    <row r="259" spans="1:529" s="23" customFormat="1" ht="47.25" customHeight="1" x14ac:dyDescent="0.25">
      <c r="A259" s="43" t="s">
        <v>231</v>
      </c>
      <c r="B259" s="44" t="str">
        <f>'дод 9'!A15</f>
        <v>0160</v>
      </c>
      <c r="C259" s="44" t="str">
        <f>'дод 9'!B15</f>
        <v>0111</v>
      </c>
      <c r="D259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259" s="66">
        <f t="shared" ref="E259:E264" si="152">F259+I259</f>
        <v>19290300</v>
      </c>
      <c r="F259" s="66">
        <v>19290300</v>
      </c>
      <c r="G259" s="66">
        <v>14962200</v>
      </c>
      <c r="H259" s="66">
        <v>286600</v>
      </c>
      <c r="I259" s="66"/>
      <c r="J259" s="66">
        <f>L259+O259</f>
        <v>18000</v>
      </c>
      <c r="K259" s="66">
        <v>18000</v>
      </c>
      <c r="L259" s="66"/>
      <c r="M259" s="66"/>
      <c r="N259" s="66"/>
      <c r="O259" s="66">
        <v>18000</v>
      </c>
      <c r="P259" s="66">
        <f t="shared" ref="P259:P264" si="153">E259+J259</f>
        <v>19308300</v>
      </c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  <c r="IU259" s="26"/>
      <c r="IV259" s="26"/>
      <c r="IW259" s="26"/>
      <c r="IX259" s="26"/>
      <c r="IY259" s="26"/>
      <c r="IZ259" s="26"/>
      <c r="JA259" s="26"/>
      <c r="JB259" s="26"/>
      <c r="JC259" s="26"/>
      <c r="JD259" s="26"/>
      <c r="JE259" s="26"/>
      <c r="JF259" s="26"/>
      <c r="JG259" s="26"/>
      <c r="JH259" s="26"/>
      <c r="JI259" s="26"/>
      <c r="JJ259" s="26"/>
      <c r="JK259" s="26"/>
      <c r="JL259" s="26"/>
      <c r="JM259" s="26"/>
      <c r="JN259" s="26"/>
      <c r="JO259" s="26"/>
      <c r="JP259" s="26"/>
      <c r="JQ259" s="26"/>
      <c r="JR259" s="26"/>
      <c r="JS259" s="26"/>
      <c r="JT259" s="26"/>
      <c r="JU259" s="26"/>
      <c r="JV259" s="26"/>
      <c r="JW259" s="26"/>
      <c r="JX259" s="26"/>
      <c r="JY259" s="26"/>
      <c r="JZ259" s="26"/>
      <c r="KA259" s="26"/>
      <c r="KB259" s="26"/>
      <c r="KC259" s="26"/>
      <c r="KD259" s="26"/>
      <c r="KE259" s="26"/>
      <c r="KF259" s="26"/>
      <c r="KG259" s="26"/>
      <c r="KH259" s="26"/>
      <c r="KI259" s="26"/>
      <c r="KJ259" s="26"/>
      <c r="KK259" s="26"/>
      <c r="KL259" s="26"/>
      <c r="KM259" s="26"/>
      <c r="KN259" s="26"/>
      <c r="KO259" s="26"/>
      <c r="KP259" s="26"/>
      <c r="KQ259" s="26"/>
      <c r="KR259" s="26"/>
      <c r="KS259" s="26"/>
      <c r="KT259" s="26"/>
      <c r="KU259" s="26"/>
      <c r="KV259" s="26"/>
      <c r="KW259" s="26"/>
      <c r="KX259" s="26"/>
      <c r="KY259" s="26"/>
      <c r="KZ259" s="26"/>
      <c r="LA259" s="26"/>
      <c r="LB259" s="26"/>
      <c r="LC259" s="26"/>
      <c r="LD259" s="26"/>
      <c r="LE259" s="26"/>
      <c r="LF259" s="26"/>
      <c r="LG259" s="26"/>
      <c r="LH259" s="26"/>
      <c r="LI259" s="26"/>
      <c r="LJ259" s="26"/>
      <c r="LK259" s="26"/>
      <c r="LL259" s="26"/>
      <c r="LM259" s="26"/>
      <c r="LN259" s="26"/>
      <c r="LO259" s="26"/>
      <c r="LP259" s="26"/>
      <c r="LQ259" s="26"/>
      <c r="LR259" s="26"/>
      <c r="LS259" s="26"/>
      <c r="LT259" s="26"/>
      <c r="LU259" s="26"/>
      <c r="LV259" s="26"/>
      <c r="LW259" s="26"/>
      <c r="LX259" s="26"/>
      <c r="LY259" s="26"/>
      <c r="LZ259" s="26"/>
      <c r="MA259" s="26"/>
      <c r="MB259" s="26"/>
      <c r="MC259" s="26"/>
      <c r="MD259" s="26"/>
      <c r="ME259" s="26"/>
      <c r="MF259" s="26"/>
      <c r="MG259" s="26"/>
      <c r="MH259" s="26"/>
      <c r="MI259" s="26"/>
      <c r="MJ259" s="26"/>
      <c r="MK259" s="26"/>
      <c r="ML259" s="26"/>
      <c r="MM259" s="26"/>
      <c r="MN259" s="26"/>
      <c r="MO259" s="26"/>
      <c r="MP259" s="26"/>
      <c r="MQ259" s="26"/>
      <c r="MR259" s="26"/>
      <c r="MS259" s="26"/>
      <c r="MT259" s="26"/>
      <c r="MU259" s="26"/>
      <c r="MV259" s="26"/>
      <c r="MW259" s="26"/>
      <c r="MX259" s="26"/>
      <c r="MY259" s="26"/>
      <c r="MZ259" s="26"/>
      <c r="NA259" s="26"/>
      <c r="NB259" s="26"/>
      <c r="NC259" s="26"/>
      <c r="ND259" s="26"/>
      <c r="NE259" s="26"/>
      <c r="NF259" s="26"/>
      <c r="NG259" s="26"/>
      <c r="NH259" s="26"/>
      <c r="NI259" s="26"/>
      <c r="NJ259" s="26"/>
      <c r="NK259" s="26"/>
      <c r="NL259" s="26"/>
      <c r="NM259" s="26"/>
      <c r="NN259" s="26"/>
      <c r="NO259" s="26"/>
      <c r="NP259" s="26"/>
      <c r="NQ259" s="26"/>
      <c r="NR259" s="26"/>
      <c r="NS259" s="26"/>
      <c r="NT259" s="26"/>
      <c r="NU259" s="26"/>
      <c r="NV259" s="26"/>
      <c r="NW259" s="26"/>
      <c r="NX259" s="26"/>
      <c r="NY259" s="26"/>
      <c r="NZ259" s="26"/>
      <c r="OA259" s="26"/>
      <c r="OB259" s="26"/>
      <c r="OC259" s="26"/>
      <c r="OD259" s="26"/>
      <c r="OE259" s="26"/>
      <c r="OF259" s="26"/>
      <c r="OG259" s="26"/>
      <c r="OH259" s="26"/>
      <c r="OI259" s="26"/>
      <c r="OJ259" s="26"/>
      <c r="OK259" s="26"/>
      <c r="OL259" s="26"/>
      <c r="OM259" s="26"/>
      <c r="ON259" s="26"/>
      <c r="OO259" s="26"/>
      <c r="OP259" s="26"/>
      <c r="OQ259" s="26"/>
      <c r="OR259" s="26"/>
      <c r="OS259" s="26"/>
      <c r="OT259" s="26"/>
      <c r="OU259" s="26"/>
      <c r="OV259" s="26"/>
      <c r="OW259" s="26"/>
      <c r="OX259" s="26"/>
      <c r="OY259" s="26"/>
      <c r="OZ259" s="26"/>
      <c r="PA259" s="26"/>
      <c r="PB259" s="26"/>
      <c r="PC259" s="26"/>
      <c r="PD259" s="26"/>
      <c r="PE259" s="26"/>
      <c r="PF259" s="26"/>
      <c r="PG259" s="26"/>
      <c r="PH259" s="26"/>
      <c r="PI259" s="26"/>
      <c r="PJ259" s="26"/>
      <c r="PK259" s="26"/>
      <c r="PL259" s="26"/>
      <c r="PM259" s="26"/>
      <c r="PN259" s="26"/>
      <c r="PO259" s="26"/>
      <c r="PP259" s="26"/>
      <c r="PQ259" s="26"/>
      <c r="PR259" s="26"/>
      <c r="PS259" s="26"/>
      <c r="PT259" s="26"/>
      <c r="PU259" s="26"/>
      <c r="PV259" s="26"/>
      <c r="PW259" s="26"/>
      <c r="PX259" s="26"/>
      <c r="PY259" s="26"/>
      <c r="PZ259" s="26"/>
      <c r="QA259" s="26"/>
      <c r="QB259" s="26"/>
      <c r="QC259" s="26"/>
      <c r="QD259" s="26"/>
      <c r="QE259" s="26"/>
      <c r="QF259" s="26"/>
      <c r="QG259" s="26"/>
      <c r="QH259" s="26"/>
      <c r="QI259" s="26"/>
      <c r="QJ259" s="26"/>
      <c r="QK259" s="26"/>
      <c r="QL259" s="26"/>
      <c r="QM259" s="26"/>
      <c r="QN259" s="26"/>
      <c r="QO259" s="26"/>
      <c r="QP259" s="26"/>
      <c r="QQ259" s="26"/>
      <c r="QR259" s="26"/>
      <c r="QS259" s="26"/>
      <c r="QT259" s="26"/>
      <c r="QU259" s="26"/>
      <c r="QV259" s="26"/>
      <c r="QW259" s="26"/>
      <c r="QX259" s="26"/>
      <c r="QY259" s="26"/>
      <c r="QZ259" s="26"/>
      <c r="RA259" s="26"/>
      <c r="RB259" s="26"/>
      <c r="RC259" s="26"/>
      <c r="RD259" s="26"/>
      <c r="RE259" s="26"/>
      <c r="RF259" s="26"/>
      <c r="RG259" s="26"/>
      <c r="RH259" s="26"/>
      <c r="RI259" s="26"/>
      <c r="RJ259" s="26"/>
      <c r="RK259" s="26"/>
      <c r="RL259" s="26"/>
      <c r="RM259" s="26"/>
      <c r="RN259" s="26"/>
      <c r="RO259" s="26"/>
      <c r="RP259" s="26"/>
      <c r="RQ259" s="26"/>
      <c r="RR259" s="26"/>
      <c r="RS259" s="26"/>
      <c r="RT259" s="26"/>
      <c r="RU259" s="26"/>
      <c r="RV259" s="26"/>
      <c r="RW259" s="26"/>
      <c r="RX259" s="26"/>
      <c r="RY259" s="26"/>
      <c r="RZ259" s="26"/>
      <c r="SA259" s="26"/>
      <c r="SB259" s="26"/>
      <c r="SC259" s="26"/>
      <c r="SD259" s="26"/>
      <c r="SE259" s="26"/>
      <c r="SF259" s="26"/>
      <c r="SG259" s="26"/>
      <c r="SH259" s="26"/>
      <c r="SI259" s="26"/>
      <c r="SJ259" s="26"/>
      <c r="SK259" s="26"/>
      <c r="SL259" s="26"/>
      <c r="SM259" s="26"/>
      <c r="SN259" s="26"/>
      <c r="SO259" s="26"/>
      <c r="SP259" s="26"/>
      <c r="SQ259" s="26"/>
      <c r="SR259" s="26"/>
      <c r="SS259" s="26"/>
      <c r="ST259" s="26"/>
      <c r="SU259" s="26"/>
      <c r="SV259" s="26"/>
      <c r="SW259" s="26"/>
      <c r="SX259" s="26"/>
      <c r="SY259" s="26"/>
      <c r="SZ259" s="26"/>
      <c r="TA259" s="26"/>
      <c r="TB259" s="26"/>
      <c r="TC259" s="26"/>
      <c r="TD259" s="26"/>
      <c r="TE259" s="26"/>
      <c r="TF259" s="26"/>
      <c r="TG259" s="26"/>
      <c r="TH259" s="26"/>
      <c r="TI259" s="26"/>
    </row>
    <row r="260" spans="1:529" s="28" customFormat="1" ht="29.25" customHeight="1" x14ac:dyDescent="0.25">
      <c r="A260" s="43" t="s">
        <v>232</v>
      </c>
      <c r="B260" s="44" t="str">
        <f>'дод 9'!A140</f>
        <v>7130</v>
      </c>
      <c r="C260" s="44" t="str">
        <f>'дод 9'!B140</f>
        <v>0421</v>
      </c>
      <c r="D260" s="24" t="str">
        <f>'дод 9'!C140</f>
        <v>Здійснення заходів із землеустрою</v>
      </c>
      <c r="E260" s="66">
        <f t="shared" si="152"/>
        <v>550000</v>
      </c>
      <c r="F260" s="66">
        <v>550000</v>
      </c>
      <c r="G260" s="66"/>
      <c r="H260" s="66"/>
      <c r="I260" s="66"/>
      <c r="J260" s="66">
        <f t="shared" ref="J260:J264" si="154">L260+O260</f>
        <v>0</v>
      </c>
      <c r="K260" s="66"/>
      <c r="L260" s="66"/>
      <c r="M260" s="66"/>
      <c r="N260" s="66"/>
      <c r="O260" s="66"/>
      <c r="P260" s="66">
        <f t="shared" si="153"/>
        <v>550000</v>
      </c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  <c r="IE260" s="37"/>
      <c r="IF260" s="37"/>
      <c r="IG260" s="37"/>
      <c r="IH260" s="37"/>
      <c r="II260" s="37"/>
      <c r="IJ260" s="37"/>
      <c r="IK260" s="37"/>
      <c r="IL260" s="37"/>
      <c r="IM260" s="37"/>
      <c r="IN260" s="37"/>
      <c r="IO260" s="37"/>
      <c r="IP260" s="37"/>
      <c r="IQ260" s="37"/>
      <c r="IR260" s="37"/>
      <c r="IS260" s="37"/>
      <c r="IT260" s="37"/>
      <c r="IU260" s="37"/>
      <c r="IV260" s="37"/>
      <c r="IW260" s="37"/>
      <c r="IX260" s="37"/>
      <c r="IY260" s="37"/>
      <c r="IZ260" s="37"/>
      <c r="JA260" s="37"/>
      <c r="JB260" s="37"/>
      <c r="JC260" s="37"/>
      <c r="JD260" s="37"/>
      <c r="JE260" s="37"/>
      <c r="JF260" s="37"/>
      <c r="JG260" s="37"/>
      <c r="JH260" s="37"/>
      <c r="JI260" s="37"/>
      <c r="JJ260" s="37"/>
      <c r="JK260" s="37"/>
      <c r="JL260" s="37"/>
      <c r="JM260" s="37"/>
      <c r="JN260" s="37"/>
      <c r="JO260" s="37"/>
      <c r="JP260" s="37"/>
      <c r="JQ260" s="37"/>
      <c r="JR260" s="37"/>
      <c r="JS260" s="37"/>
      <c r="JT260" s="37"/>
      <c r="JU260" s="37"/>
      <c r="JV260" s="37"/>
      <c r="JW260" s="37"/>
      <c r="JX260" s="37"/>
      <c r="JY260" s="37"/>
      <c r="JZ260" s="37"/>
      <c r="KA260" s="37"/>
      <c r="KB260" s="37"/>
      <c r="KC260" s="37"/>
      <c r="KD260" s="37"/>
      <c r="KE260" s="37"/>
      <c r="KF260" s="37"/>
      <c r="KG260" s="37"/>
      <c r="KH260" s="37"/>
      <c r="KI260" s="37"/>
      <c r="KJ260" s="37"/>
      <c r="KK260" s="37"/>
      <c r="KL260" s="37"/>
      <c r="KM260" s="37"/>
      <c r="KN260" s="37"/>
      <c r="KO260" s="37"/>
      <c r="KP260" s="37"/>
      <c r="KQ260" s="37"/>
      <c r="KR260" s="37"/>
      <c r="KS260" s="37"/>
      <c r="KT260" s="37"/>
      <c r="KU260" s="37"/>
      <c r="KV260" s="37"/>
      <c r="KW260" s="37"/>
      <c r="KX260" s="37"/>
      <c r="KY260" s="37"/>
      <c r="KZ260" s="37"/>
      <c r="LA260" s="37"/>
      <c r="LB260" s="37"/>
      <c r="LC260" s="37"/>
      <c r="LD260" s="37"/>
      <c r="LE260" s="37"/>
      <c r="LF260" s="37"/>
      <c r="LG260" s="37"/>
      <c r="LH260" s="37"/>
      <c r="LI260" s="37"/>
      <c r="LJ260" s="37"/>
      <c r="LK260" s="37"/>
      <c r="LL260" s="37"/>
      <c r="LM260" s="37"/>
      <c r="LN260" s="37"/>
      <c r="LO260" s="37"/>
      <c r="LP260" s="37"/>
      <c r="LQ260" s="37"/>
      <c r="LR260" s="37"/>
      <c r="LS260" s="37"/>
      <c r="LT260" s="37"/>
      <c r="LU260" s="37"/>
      <c r="LV260" s="37"/>
      <c r="LW260" s="37"/>
      <c r="LX260" s="37"/>
      <c r="LY260" s="37"/>
      <c r="LZ260" s="37"/>
      <c r="MA260" s="37"/>
      <c r="MB260" s="37"/>
      <c r="MC260" s="37"/>
      <c r="MD260" s="37"/>
      <c r="ME260" s="37"/>
      <c r="MF260" s="37"/>
      <c r="MG260" s="37"/>
      <c r="MH260" s="37"/>
      <c r="MI260" s="37"/>
      <c r="MJ260" s="37"/>
      <c r="MK260" s="37"/>
      <c r="ML260" s="37"/>
      <c r="MM260" s="37"/>
      <c r="MN260" s="37"/>
      <c r="MO260" s="37"/>
      <c r="MP260" s="37"/>
      <c r="MQ260" s="37"/>
      <c r="MR260" s="37"/>
      <c r="MS260" s="37"/>
      <c r="MT260" s="37"/>
      <c r="MU260" s="37"/>
      <c r="MV260" s="37"/>
      <c r="MW260" s="37"/>
      <c r="MX260" s="37"/>
      <c r="MY260" s="37"/>
      <c r="MZ260" s="37"/>
      <c r="NA260" s="37"/>
      <c r="NB260" s="37"/>
      <c r="NC260" s="37"/>
      <c r="ND260" s="37"/>
      <c r="NE260" s="37"/>
      <c r="NF260" s="37"/>
      <c r="NG260" s="37"/>
      <c r="NH260" s="37"/>
      <c r="NI260" s="37"/>
      <c r="NJ260" s="37"/>
      <c r="NK260" s="37"/>
      <c r="NL260" s="37"/>
      <c r="NM260" s="37"/>
      <c r="NN260" s="37"/>
      <c r="NO260" s="37"/>
      <c r="NP260" s="37"/>
      <c r="NQ260" s="37"/>
      <c r="NR260" s="37"/>
      <c r="NS260" s="37"/>
      <c r="NT260" s="37"/>
      <c r="NU260" s="37"/>
      <c r="NV260" s="37"/>
      <c r="NW260" s="37"/>
      <c r="NX260" s="37"/>
      <c r="NY260" s="37"/>
      <c r="NZ260" s="37"/>
      <c r="OA260" s="37"/>
      <c r="OB260" s="37"/>
      <c r="OC260" s="37"/>
      <c r="OD260" s="37"/>
      <c r="OE260" s="37"/>
      <c r="OF260" s="37"/>
      <c r="OG260" s="37"/>
      <c r="OH260" s="37"/>
      <c r="OI260" s="37"/>
      <c r="OJ260" s="37"/>
      <c r="OK260" s="37"/>
      <c r="OL260" s="37"/>
      <c r="OM260" s="37"/>
      <c r="ON260" s="37"/>
      <c r="OO260" s="37"/>
      <c r="OP260" s="37"/>
      <c r="OQ260" s="37"/>
      <c r="OR260" s="37"/>
      <c r="OS260" s="37"/>
      <c r="OT260" s="37"/>
      <c r="OU260" s="37"/>
      <c r="OV260" s="37"/>
      <c r="OW260" s="37"/>
      <c r="OX260" s="37"/>
      <c r="OY260" s="37"/>
      <c r="OZ260" s="37"/>
      <c r="PA260" s="37"/>
      <c r="PB260" s="37"/>
      <c r="PC260" s="37"/>
      <c r="PD260" s="37"/>
      <c r="PE260" s="37"/>
      <c r="PF260" s="37"/>
      <c r="PG260" s="37"/>
      <c r="PH260" s="37"/>
      <c r="PI260" s="37"/>
      <c r="PJ260" s="37"/>
      <c r="PK260" s="37"/>
      <c r="PL260" s="37"/>
      <c r="PM260" s="37"/>
      <c r="PN260" s="37"/>
      <c r="PO260" s="37"/>
      <c r="PP260" s="37"/>
      <c r="PQ260" s="37"/>
      <c r="PR260" s="37"/>
      <c r="PS260" s="37"/>
      <c r="PT260" s="37"/>
      <c r="PU260" s="37"/>
      <c r="PV260" s="37"/>
      <c r="PW260" s="37"/>
      <c r="PX260" s="37"/>
      <c r="PY260" s="37"/>
      <c r="PZ260" s="37"/>
      <c r="QA260" s="37"/>
      <c r="QB260" s="37"/>
      <c r="QC260" s="37"/>
      <c r="QD260" s="37"/>
      <c r="QE260" s="37"/>
      <c r="QF260" s="37"/>
      <c r="QG260" s="37"/>
      <c r="QH260" s="37"/>
      <c r="QI260" s="37"/>
      <c r="QJ260" s="37"/>
      <c r="QK260" s="37"/>
      <c r="QL260" s="37"/>
      <c r="QM260" s="37"/>
      <c r="QN260" s="37"/>
      <c r="QO260" s="37"/>
      <c r="QP260" s="37"/>
      <c r="QQ260" s="37"/>
      <c r="QR260" s="37"/>
      <c r="QS260" s="37"/>
      <c r="QT260" s="37"/>
      <c r="QU260" s="37"/>
      <c r="QV260" s="37"/>
      <c r="QW260" s="37"/>
      <c r="QX260" s="37"/>
      <c r="QY260" s="37"/>
      <c r="QZ260" s="37"/>
      <c r="RA260" s="37"/>
      <c r="RB260" s="37"/>
      <c r="RC260" s="37"/>
      <c r="RD260" s="37"/>
      <c r="RE260" s="37"/>
      <c r="RF260" s="37"/>
      <c r="RG260" s="37"/>
      <c r="RH260" s="37"/>
      <c r="RI260" s="37"/>
      <c r="RJ260" s="37"/>
      <c r="RK260" s="37"/>
      <c r="RL260" s="37"/>
      <c r="RM260" s="37"/>
      <c r="RN260" s="37"/>
      <c r="RO260" s="37"/>
      <c r="RP260" s="37"/>
      <c r="RQ260" s="37"/>
      <c r="RR260" s="37"/>
      <c r="RS260" s="37"/>
      <c r="RT260" s="37"/>
      <c r="RU260" s="37"/>
      <c r="RV260" s="37"/>
      <c r="RW260" s="37"/>
      <c r="RX260" s="37"/>
      <c r="RY260" s="37"/>
      <c r="RZ260" s="37"/>
      <c r="SA260" s="37"/>
      <c r="SB260" s="37"/>
      <c r="SC260" s="37"/>
      <c r="SD260" s="37"/>
      <c r="SE260" s="37"/>
      <c r="SF260" s="37"/>
      <c r="SG260" s="37"/>
      <c r="SH260" s="37"/>
      <c r="SI260" s="37"/>
      <c r="SJ260" s="37"/>
      <c r="SK260" s="37"/>
      <c r="SL260" s="37"/>
      <c r="SM260" s="37"/>
      <c r="SN260" s="37"/>
      <c r="SO260" s="37"/>
      <c r="SP260" s="37"/>
      <c r="SQ260" s="37"/>
      <c r="SR260" s="37"/>
      <c r="SS260" s="37"/>
      <c r="ST260" s="37"/>
      <c r="SU260" s="37"/>
      <c r="SV260" s="37"/>
      <c r="SW260" s="37"/>
      <c r="SX260" s="37"/>
      <c r="SY260" s="37"/>
      <c r="SZ260" s="37"/>
      <c r="TA260" s="37"/>
      <c r="TB260" s="37"/>
      <c r="TC260" s="37"/>
      <c r="TD260" s="37"/>
      <c r="TE260" s="37"/>
      <c r="TF260" s="37"/>
      <c r="TG260" s="37"/>
      <c r="TH260" s="37"/>
      <c r="TI260" s="37"/>
    </row>
    <row r="261" spans="1:529" s="23" customFormat="1" ht="27" customHeight="1" x14ac:dyDescent="0.25">
      <c r="A261" s="52" t="s">
        <v>233</v>
      </c>
      <c r="B261" s="45" t="str">
        <f>'дод 9'!A171</f>
        <v>7610</v>
      </c>
      <c r="C261" s="45" t="str">
        <f>'дод 9'!B171</f>
        <v>0411</v>
      </c>
      <c r="D261" s="22" t="str">
        <f>'дод 9'!C171</f>
        <v>Сприяння розвитку малого та середнього підприємництва</v>
      </c>
      <c r="E261" s="66">
        <f t="shared" si="152"/>
        <v>915000</v>
      </c>
      <c r="F261" s="66">
        <f>215000+200000</f>
        <v>415000</v>
      </c>
      <c r="G261" s="66"/>
      <c r="H261" s="66"/>
      <c r="I261" s="66">
        <f>700000-200000</f>
        <v>500000</v>
      </c>
      <c r="J261" s="66">
        <f t="shared" si="154"/>
        <v>0</v>
      </c>
      <c r="K261" s="66"/>
      <c r="L261" s="66"/>
      <c r="M261" s="66"/>
      <c r="N261" s="66"/>
      <c r="O261" s="66"/>
      <c r="P261" s="66">
        <f t="shared" si="153"/>
        <v>915000</v>
      </c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  <c r="IV261" s="26"/>
      <c r="IW261" s="26"/>
      <c r="IX261" s="26"/>
      <c r="IY261" s="26"/>
      <c r="IZ261" s="26"/>
      <c r="JA261" s="26"/>
      <c r="JB261" s="26"/>
      <c r="JC261" s="26"/>
      <c r="JD261" s="26"/>
      <c r="JE261" s="26"/>
      <c r="JF261" s="26"/>
      <c r="JG261" s="26"/>
      <c r="JH261" s="26"/>
      <c r="JI261" s="26"/>
      <c r="JJ261" s="26"/>
      <c r="JK261" s="26"/>
      <c r="JL261" s="26"/>
      <c r="JM261" s="26"/>
      <c r="JN261" s="26"/>
      <c r="JO261" s="26"/>
      <c r="JP261" s="26"/>
      <c r="JQ261" s="26"/>
      <c r="JR261" s="26"/>
      <c r="JS261" s="26"/>
      <c r="JT261" s="26"/>
      <c r="JU261" s="26"/>
      <c r="JV261" s="26"/>
      <c r="JW261" s="26"/>
      <c r="JX261" s="26"/>
      <c r="JY261" s="26"/>
      <c r="JZ261" s="26"/>
      <c r="KA261" s="26"/>
      <c r="KB261" s="26"/>
      <c r="KC261" s="26"/>
      <c r="KD261" s="26"/>
      <c r="KE261" s="26"/>
      <c r="KF261" s="26"/>
      <c r="KG261" s="26"/>
      <c r="KH261" s="26"/>
      <c r="KI261" s="26"/>
      <c r="KJ261" s="26"/>
      <c r="KK261" s="26"/>
      <c r="KL261" s="26"/>
      <c r="KM261" s="26"/>
      <c r="KN261" s="26"/>
      <c r="KO261" s="26"/>
      <c r="KP261" s="26"/>
      <c r="KQ261" s="26"/>
      <c r="KR261" s="26"/>
      <c r="KS261" s="26"/>
      <c r="KT261" s="26"/>
      <c r="KU261" s="26"/>
      <c r="KV261" s="26"/>
      <c r="KW261" s="26"/>
      <c r="KX261" s="26"/>
      <c r="KY261" s="26"/>
      <c r="KZ261" s="26"/>
      <c r="LA261" s="26"/>
      <c r="LB261" s="26"/>
      <c r="LC261" s="26"/>
      <c r="LD261" s="26"/>
      <c r="LE261" s="26"/>
      <c r="LF261" s="26"/>
      <c r="LG261" s="26"/>
      <c r="LH261" s="26"/>
      <c r="LI261" s="26"/>
      <c r="LJ261" s="26"/>
      <c r="LK261" s="26"/>
      <c r="LL261" s="26"/>
      <c r="LM261" s="26"/>
      <c r="LN261" s="26"/>
      <c r="LO261" s="26"/>
      <c r="LP261" s="26"/>
      <c r="LQ261" s="26"/>
      <c r="LR261" s="26"/>
      <c r="LS261" s="26"/>
      <c r="LT261" s="26"/>
      <c r="LU261" s="26"/>
      <c r="LV261" s="26"/>
      <c r="LW261" s="26"/>
      <c r="LX261" s="26"/>
      <c r="LY261" s="26"/>
      <c r="LZ261" s="26"/>
      <c r="MA261" s="26"/>
      <c r="MB261" s="26"/>
      <c r="MC261" s="26"/>
      <c r="MD261" s="26"/>
      <c r="ME261" s="26"/>
      <c r="MF261" s="26"/>
      <c r="MG261" s="26"/>
      <c r="MH261" s="26"/>
      <c r="MI261" s="26"/>
      <c r="MJ261" s="26"/>
      <c r="MK261" s="26"/>
      <c r="ML261" s="26"/>
      <c r="MM261" s="26"/>
      <c r="MN261" s="26"/>
      <c r="MO261" s="26"/>
      <c r="MP261" s="26"/>
      <c r="MQ261" s="26"/>
      <c r="MR261" s="26"/>
      <c r="MS261" s="26"/>
      <c r="MT261" s="26"/>
      <c r="MU261" s="26"/>
      <c r="MV261" s="26"/>
      <c r="MW261" s="26"/>
      <c r="MX261" s="26"/>
      <c r="MY261" s="26"/>
      <c r="MZ261" s="26"/>
      <c r="NA261" s="26"/>
      <c r="NB261" s="26"/>
      <c r="NC261" s="26"/>
      <c r="ND261" s="26"/>
      <c r="NE261" s="26"/>
      <c r="NF261" s="26"/>
      <c r="NG261" s="26"/>
      <c r="NH261" s="26"/>
      <c r="NI261" s="26"/>
      <c r="NJ261" s="26"/>
      <c r="NK261" s="26"/>
      <c r="NL261" s="26"/>
      <c r="NM261" s="26"/>
      <c r="NN261" s="26"/>
      <c r="NO261" s="26"/>
      <c r="NP261" s="26"/>
      <c r="NQ261" s="26"/>
      <c r="NR261" s="26"/>
      <c r="NS261" s="26"/>
      <c r="NT261" s="26"/>
      <c r="NU261" s="26"/>
      <c r="NV261" s="26"/>
      <c r="NW261" s="26"/>
      <c r="NX261" s="26"/>
      <c r="NY261" s="26"/>
      <c r="NZ261" s="26"/>
      <c r="OA261" s="26"/>
      <c r="OB261" s="26"/>
      <c r="OC261" s="26"/>
      <c r="OD261" s="26"/>
      <c r="OE261" s="26"/>
      <c r="OF261" s="26"/>
      <c r="OG261" s="26"/>
      <c r="OH261" s="26"/>
      <c r="OI261" s="26"/>
      <c r="OJ261" s="26"/>
      <c r="OK261" s="26"/>
      <c r="OL261" s="26"/>
      <c r="OM261" s="26"/>
      <c r="ON261" s="26"/>
      <c r="OO261" s="26"/>
      <c r="OP261" s="26"/>
      <c r="OQ261" s="26"/>
      <c r="OR261" s="26"/>
      <c r="OS261" s="26"/>
      <c r="OT261" s="26"/>
      <c r="OU261" s="26"/>
      <c r="OV261" s="26"/>
      <c r="OW261" s="26"/>
      <c r="OX261" s="26"/>
      <c r="OY261" s="26"/>
      <c r="OZ261" s="26"/>
      <c r="PA261" s="26"/>
      <c r="PB261" s="26"/>
      <c r="PC261" s="26"/>
      <c r="PD261" s="26"/>
      <c r="PE261" s="26"/>
      <c r="PF261" s="26"/>
      <c r="PG261" s="26"/>
      <c r="PH261" s="26"/>
      <c r="PI261" s="26"/>
      <c r="PJ261" s="26"/>
      <c r="PK261" s="26"/>
      <c r="PL261" s="26"/>
      <c r="PM261" s="26"/>
      <c r="PN261" s="26"/>
      <c r="PO261" s="26"/>
      <c r="PP261" s="26"/>
      <c r="PQ261" s="26"/>
      <c r="PR261" s="26"/>
      <c r="PS261" s="26"/>
      <c r="PT261" s="26"/>
      <c r="PU261" s="26"/>
      <c r="PV261" s="26"/>
      <c r="PW261" s="26"/>
      <c r="PX261" s="26"/>
      <c r="PY261" s="26"/>
      <c r="PZ261" s="26"/>
      <c r="QA261" s="26"/>
      <c r="QB261" s="26"/>
      <c r="QC261" s="26"/>
      <c r="QD261" s="26"/>
      <c r="QE261" s="26"/>
      <c r="QF261" s="26"/>
      <c r="QG261" s="26"/>
      <c r="QH261" s="26"/>
      <c r="QI261" s="26"/>
      <c r="QJ261" s="26"/>
      <c r="QK261" s="26"/>
      <c r="QL261" s="26"/>
      <c r="QM261" s="26"/>
      <c r="QN261" s="26"/>
      <c r="QO261" s="26"/>
      <c r="QP261" s="26"/>
      <c r="QQ261" s="26"/>
      <c r="QR261" s="26"/>
      <c r="QS261" s="26"/>
      <c r="QT261" s="26"/>
      <c r="QU261" s="26"/>
      <c r="QV261" s="26"/>
      <c r="QW261" s="26"/>
      <c r="QX261" s="26"/>
      <c r="QY261" s="26"/>
      <c r="QZ261" s="26"/>
      <c r="RA261" s="26"/>
      <c r="RB261" s="26"/>
      <c r="RC261" s="26"/>
      <c r="RD261" s="26"/>
      <c r="RE261" s="26"/>
      <c r="RF261" s="26"/>
      <c r="RG261" s="26"/>
      <c r="RH261" s="26"/>
      <c r="RI261" s="26"/>
      <c r="RJ261" s="26"/>
      <c r="RK261" s="26"/>
      <c r="RL261" s="26"/>
      <c r="RM261" s="26"/>
      <c r="RN261" s="26"/>
      <c r="RO261" s="26"/>
      <c r="RP261" s="26"/>
      <c r="RQ261" s="26"/>
      <c r="RR261" s="26"/>
      <c r="RS261" s="26"/>
      <c r="RT261" s="26"/>
      <c r="RU261" s="26"/>
      <c r="RV261" s="26"/>
      <c r="RW261" s="26"/>
      <c r="RX261" s="26"/>
      <c r="RY261" s="26"/>
      <c r="RZ261" s="26"/>
      <c r="SA261" s="26"/>
      <c r="SB261" s="26"/>
      <c r="SC261" s="26"/>
      <c r="SD261" s="26"/>
      <c r="SE261" s="26"/>
      <c r="SF261" s="26"/>
      <c r="SG261" s="26"/>
      <c r="SH261" s="26"/>
      <c r="SI261" s="26"/>
      <c r="SJ261" s="26"/>
      <c r="SK261" s="26"/>
      <c r="SL261" s="26"/>
      <c r="SM261" s="26"/>
      <c r="SN261" s="26"/>
      <c r="SO261" s="26"/>
      <c r="SP261" s="26"/>
      <c r="SQ261" s="26"/>
      <c r="SR261" s="26"/>
      <c r="SS261" s="26"/>
      <c r="ST261" s="26"/>
      <c r="SU261" s="26"/>
      <c r="SV261" s="26"/>
      <c r="SW261" s="26"/>
      <c r="SX261" s="26"/>
      <c r="SY261" s="26"/>
      <c r="SZ261" s="26"/>
      <c r="TA261" s="26"/>
      <c r="TB261" s="26"/>
      <c r="TC261" s="26"/>
      <c r="TD261" s="26"/>
      <c r="TE261" s="26"/>
      <c r="TF261" s="26"/>
      <c r="TG261" s="26"/>
      <c r="TH261" s="26"/>
      <c r="TI261" s="26"/>
    </row>
    <row r="262" spans="1:529" s="23" customFormat="1" ht="37.5" customHeight="1" x14ac:dyDescent="0.25">
      <c r="A262" s="52" t="s">
        <v>287</v>
      </c>
      <c r="B262" s="45" t="str">
        <f>'дод 9'!A174</f>
        <v>7650</v>
      </c>
      <c r="C262" s="45" t="str">
        <f>'дод 9'!B174</f>
        <v>0490</v>
      </c>
      <c r="D262" s="22" t="str">
        <f>'дод 9'!C174</f>
        <v>Проведення експертної грошової оцінки земельної ділянки чи права на неї</v>
      </c>
      <c r="E262" s="66">
        <f t="shared" si="152"/>
        <v>0</v>
      </c>
      <c r="F262" s="66"/>
      <c r="G262" s="66"/>
      <c r="H262" s="66"/>
      <c r="I262" s="66"/>
      <c r="J262" s="66">
        <f t="shared" si="154"/>
        <v>20000</v>
      </c>
      <c r="K262" s="66">
        <v>20000</v>
      </c>
      <c r="L262" s="66"/>
      <c r="M262" s="66"/>
      <c r="N262" s="66"/>
      <c r="O262" s="66">
        <v>20000</v>
      </c>
      <c r="P262" s="66">
        <f t="shared" si="153"/>
        <v>20000</v>
      </c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  <c r="IV262" s="26"/>
      <c r="IW262" s="26"/>
      <c r="IX262" s="26"/>
      <c r="IY262" s="26"/>
      <c r="IZ262" s="26"/>
      <c r="JA262" s="26"/>
      <c r="JB262" s="26"/>
      <c r="JC262" s="26"/>
      <c r="JD262" s="26"/>
      <c r="JE262" s="26"/>
      <c r="JF262" s="26"/>
      <c r="JG262" s="26"/>
      <c r="JH262" s="26"/>
      <c r="JI262" s="26"/>
      <c r="JJ262" s="26"/>
      <c r="JK262" s="26"/>
      <c r="JL262" s="26"/>
      <c r="JM262" s="26"/>
      <c r="JN262" s="26"/>
      <c r="JO262" s="26"/>
      <c r="JP262" s="26"/>
      <c r="JQ262" s="26"/>
      <c r="JR262" s="26"/>
      <c r="JS262" s="26"/>
      <c r="JT262" s="26"/>
      <c r="JU262" s="26"/>
      <c r="JV262" s="26"/>
      <c r="JW262" s="26"/>
      <c r="JX262" s="26"/>
      <c r="JY262" s="26"/>
      <c r="JZ262" s="26"/>
      <c r="KA262" s="26"/>
      <c r="KB262" s="26"/>
      <c r="KC262" s="26"/>
      <c r="KD262" s="26"/>
      <c r="KE262" s="26"/>
      <c r="KF262" s="26"/>
      <c r="KG262" s="26"/>
      <c r="KH262" s="26"/>
      <c r="KI262" s="26"/>
      <c r="KJ262" s="26"/>
      <c r="KK262" s="26"/>
      <c r="KL262" s="26"/>
      <c r="KM262" s="26"/>
      <c r="KN262" s="26"/>
      <c r="KO262" s="26"/>
      <c r="KP262" s="26"/>
      <c r="KQ262" s="26"/>
      <c r="KR262" s="26"/>
      <c r="KS262" s="26"/>
      <c r="KT262" s="26"/>
      <c r="KU262" s="26"/>
      <c r="KV262" s="26"/>
      <c r="KW262" s="26"/>
      <c r="KX262" s="26"/>
      <c r="KY262" s="26"/>
      <c r="KZ262" s="26"/>
      <c r="LA262" s="26"/>
      <c r="LB262" s="26"/>
      <c r="LC262" s="26"/>
      <c r="LD262" s="26"/>
      <c r="LE262" s="26"/>
      <c r="LF262" s="26"/>
      <c r="LG262" s="26"/>
      <c r="LH262" s="26"/>
      <c r="LI262" s="26"/>
      <c r="LJ262" s="26"/>
      <c r="LK262" s="26"/>
      <c r="LL262" s="26"/>
      <c r="LM262" s="26"/>
      <c r="LN262" s="26"/>
      <c r="LO262" s="26"/>
      <c r="LP262" s="26"/>
      <c r="LQ262" s="26"/>
      <c r="LR262" s="26"/>
      <c r="LS262" s="26"/>
      <c r="LT262" s="26"/>
      <c r="LU262" s="26"/>
      <c r="LV262" s="26"/>
      <c r="LW262" s="26"/>
      <c r="LX262" s="26"/>
      <c r="LY262" s="26"/>
      <c r="LZ262" s="26"/>
      <c r="MA262" s="26"/>
      <c r="MB262" s="26"/>
      <c r="MC262" s="26"/>
      <c r="MD262" s="26"/>
      <c r="ME262" s="26"/>
      <c r="MF262" s="26"/>
      <c r="MG262" s="26"/>
      <c r="MH262" s="26"/>
      <c r="MI262" s="26"/>
      <c r="MJ262" s="26"/>
      <c r="MK262" s="26"/>
      <c r="ML262" s="26"/>
      <c r="MM262" s="26"/>
      <c r="MN262" s="26"/>
      <c r="MO262" s="26"/>
      <c r="MP262" s="26"/>
      <c r="MQ262" s="26"/>
      <c r="MR262" s="26"/>
      <c r="MS262" s="26"/>
      <c r="MT262" s="26"/>
      <c r="MU262" s="26"/>
      <c r="MV262" s="26"/>
      <c r="MW262" s="26"/>
      <c r="MX262" s="26"/>
      <c r="MY262" s="26"/>
      <c r="MZ262" s="26"/>
      <c r="NA262" s="26"/>
      <c r="NB262" s="26"/>
      <c r="NC262" s="26"/>
      <c r="ND262" s="26"/>
      <c r="NE262" s="26"/>
      <c r="NF262" s="26"/>
      <c r="NG262" s="26"/>
      <c r="NH262" s="26"/>
      <c r="NI262" s="26"/>
      <c r="NJ262" s="26"/>
      <c r="NK262" s="26"/>
      <c r="NL262" s="26"/>
      <c r="NM262" s="26"/>
      <c r="NN262" s="26"/>
      <c r="NO262" s="26"/>
      <c r="NP262" s="26"/>
      <c r="NQ262" s="26"/>
      <c r="NR262" s="26"/>
      <c r="NS262" s="26"/>
      <c r="NT262" s="26"/>
      <c r="NU262" s="26"/>
      <c r="NV262" s="26"/>
      <c r="NW262" s="26"/>
      <c r="NX262" s="26"/>
      <c r="NY262" s="26"/>
      <c r="NZ262" s="26"/>
      <c r="OA262" s="26"/>
      <c r="OB262" s="26"/>
      <c r="OC262" s="26"/>
      <c r="OD262" s="26"/>
      <c r="OE262" s="26"/>
      <c r="OF262" s="26"/>
      <c r="OG262" s="26"/>
      <c r="OH262" s="26"/>
      <c r="OI262" s="26"/>
      <c r="OJ262" s="26"/>
      <c r="OK262" s="26"/>
      <c r="OL262" s="26"/>
      <c r="OM262" s="26"/>
      <c r="ON262" s="26"/>
      <c r="OO262" s="26"/>
      <c r="OP262" s="26"/>
      <c r="OQ262" s="26"/>
      <c r="OR262" s="26"/>
      <c r="OS262" s="26"/>
      <c r="OT262" s="26"/>
      <c r="OU262" s="26"/>
      <c r="OV262" s="26"/>
      <c r="OW262" s="26"/>
      <c r="OX262" s="26"/>
      <c r="OY262" s="26"/>
      <c r="OZ262" s="26"/>
      <c r="PA262" s="26"/>
      <c r="PB262" s="26"/>
      <c r="PC262" s="26"/>
      <c r="PD262" s="26"/>
      <c r="PE262" s="26"/>
      <c r="PF262" s="26"/>
      <c r="PG262" s="26"/>
      <c r="PH262" s="26"/>
      <c r="PI262" s="26"/>
      <c r="PJ262" s="26"/>
      <c r="PK262" s="26"/>
      <c r="PL262" s="26"/>
      <c r="PM262" s="26"/>
      <c r="PN262" s="26"/>
      <c r="PO262" s="26"/>
      <c r="PP262" s="26"/>
      <c r="PQ262" s="26"/>
      <c r="PR262" s="26"/>
      <c r="PS262" s="26"/>
      <c r="PT262" s="26"/>
      <c r="PU262" s="26"/>
      <c r="PV262" s="26"/>
      <c r="PW262" s="26"/>
      <c r="PX262" s="26"/>
      <c r="PY262" s="26"/>
      <c r="PZ262" s="26"/>
      <c r="QA262" s="26"/>
      <c r="QB262" s="26"/>
      <c r="QC262" s="26"/>
      <c r="QD262" s="26"/>
      <c r="QE262" s="26"/>
      <c r="QF262" s="26"/>
      <c r="QG262" s="26"/>
      <c r="QH262" s="26"/>
      <c r="QI262" s="26"/>
      <c r="QJ262" s="26"/>
      <c r="QK262" s="26"/>
      <c r="QL262" s="26"/>
      <c r="QM262" s="26"/>
      <c r="QN262" s="26"/>
      <c r="QO262" s="26"/>
      <c r="QP262" s="26"/>
      <c r="QQ262" s="26"/>
      <c r="QR262" s="26"/>
      <c r="QS262" s="26"/>
      <c r="QT262" s="26"/>
      <c r="QU262" s="26"/>
      <c r="QV262" s="26"/>
      <c r="QW262" s="26"/>
      <c r="QX262" s="26"/>
      <c r="QY262" s="26"/>
      <c r="QZ262" s="26"/>
      <c r="RA262" s="26"/>
      <c r="RB262" s="26"/>
      <c r="RC262" s="26"/>
      <c r="RD262" s="26"/>
      <c r="RE262" s="26"/>
      <c r="RF262" s="26"/>
      <c r="RG262" s="26"/>
      <c r="RH262" s="26"/>
      <c r="RI262" s="26"/>
      <c r="RJ262" s="26"/>
      <c r="RK262" s="26"/>
      <c r="RL262" s="26"/>
      <c r="RM262" s="26"/>
      <c r="RN262" s="26"/>
      <c r="RO262" s="26"/>
      <c r="RP262" s="26"/>
      <c r="RQ262" s="26"/>
      <c r="RR262" s="26"/>
      <c r="RS262" s="26"/>
      <c r="RT262" s="26"/>
      <c r="RU262" s="26"/>
      <c r="RV262" s="26"/>
      <c r="RW262" s="26"/>
      <c r="RX262" s="26"/>
      <c r="RY262" s="26"/>
      <c r="RZ262" s="26"/>
      <c r="SA262" s="26"/>
      <c r="SB262" s="26"/>
      <c r="SC262" s="26"/>
      <c r="SD262" s="26"/>
      <c r="SE262" s="26"/>
      <c r="SF262" s="26"/>
      <c r="SG262" s="26"/>
      <c r="SH262" s="26"/>
      <c r="SI262" s="26"/>
      <c r="SJ262" s="26"/>
      <c r="SK262" s="26"/>
      <c r="SL262" s="26"/>
      <c r="SM262" s="26"/>
      <c r="SN262" s="26"/>
      <c r="SO262" s="26"/>
      <c r="SP262" s="26"/>
      <c r="SQ262" s="26"/>
      <c r="SR262" s="26"/>
      <c r="SS262" s="26"/>
      <c r="ST262" s="26"/>
      <c r="SU262" s="26"/>
      <c r="SV262" s="26"/>
      <c r="SW262" s="26"/>
      <c r="SX262" s="26"/>
      <c r="SY262" s="26"/>
      <c r="SZ262" s="26"/>
      <c r="TA262" s="26"/>
      <c r="TB262" s="26"/>
      <c r="TC262" s="26"/>
      <c r="TD262" s="26"/>
      <c r="TE262" s="26"/>
      <c r="TF262" s="26"/>
      <c r="TG262" s="26"/>
      <c r="TH262" s="26"/>
      <c r="TI262" s="26"/>
    </row>
    <row r="263" spans="1:529" s="23" customFormat="1" ht="51.75" customHeight="1" x14ac:dyDescent="0.25">
      <c r="A263" s="52" t="s">
        <v>289</v>
      </c>
      <c r="B263" s="45" t="str">
        <f>'дод 9'!A175</f>
        <v>7660</v>
      </c>
      <c r="C263" s="45" t="str">
        <f>'дод 9'!B175</f>
        <v>0490</v>
      </c>
      <c r="D263" s="22" t="str">
        <f>'дод 9'!C175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63" s="66">
        <f t="shared" si="152"/>
        <v>0</v>
      </c>
      <c r="F263" s="66"/>
      <c r="G263" s="66"/>
      <c r="H263" s="66"/>
      <c r="I263" s="66"/>
      <c r="J263" s="66">
        <f t="shared" si="154"/>
        <v>45000</v>
      </c>
      <c r="K263" s="66">
        <v>45000</v>
      </c>
      <c r="L263" s="66"/>
      <c r="M263" s="66"/>
      <c r="N263" s="66"/>
      <c r="O263" s="66">
        <v>45000</v>
      </c>
      <c r="P263" s="66">
        <f t="shared" si="153"/>
        <v>45000</v>
      </c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  <c r="IW263" s="26"/>
      <c r="IX263" s="26"/>
      <c r="IY263" s="26"/>
      <c r="IZ263" s="26"/>
      <c r="JA263" s="26"/>
      <c r="JB263" s="26"/>
      <c r="JC263" s="26"/>
      <c r="JD263" s="26"/>
      <c r="JE263" s="26"/>
      <c r="JF263" s="26"/>
      <c r="JG263" s="26"/>
      <c r="JH263" s="26"/>
      <c r="JI263" s="26"/>
      <c r="JJ263" s="26"/>
      <c r="JK263" s="26"/>
      <c r="JL263" s="26"/>
      <c r="JM263" s="26"/>
      <c r="JN263" s="26"/>
      <c r="JO263" s="26"/>
      <c r="JP263" s="26"/>
      <c r="JQ263" s="26"/>
      <c r="JR263" s="26"/>
      <c r="JS263" s="26"/>
      <c r="JT263" s="26"/>
      <c r="JU263" s="26"/>
      <c r="JV263" s="26"/>
      <c r="JW263" s="26"/>
      <c r="JX263" s="26"/>
      <c r="JY263" s="26"/>
      <c r="JZ263" s="26"/>
      <c r="KA263" s="26"/>
      <c r="KB263" s="26"/>
      <c r="KC263" s="26"/>
      <c r="KD263" s="26"/>
      <c r="KE263" s="26"/>
      <c r="KF263" s="26"/>
      <c r="KG263" s="26"/>
      <c r="KH263" s="26"/>
      <c r="KI263" s="26"/>
      <c r="KJ263" s="26"/>
      <c r="KK263" s="26"/>
      <c r="KL263" s="26"/>
      <c r="KM263" s="26"/>
      <c r="KN263" s="26"/>
      <c r="KO263" s="26"/>
      <c r="KP263" s="26"/>
      <c r="KQ263" s="26"/>
      <c r="KR263" s="26"/>
      <c r="KS263" s="26"/>
      <c r="KT263" s="26"/>
      <c r="KU263" s="26"/>
      <c r="KV263" s="26"/>
      <c r="KW263" s="26"/>
      <c r="KX263" s="26"/>
      <c r="KY263" s="26"/>
      <c r="KZ263" s="26"/>
      <c r="LA263" s="26"/>
      <c r="LB263" s="26"/>
      <c r="LC263" s="26"/>
      <c r="LD263" s="26"/>
      <c r="LE263" s="26"/>
      <c r="LF263" s="26"/>
      <c r="LG263" s="26"/>
      <c r="LH263" s="26"/>
      <c r="LI263" s="26"/>
      <c r="LJ263" s="26"/>
      <c r="LK263" s="26"/>
      <c r="LL263" s="26"/>
      <c r="LM263" s="26"/>
      <c r="LN263" s="26"/>
      <c r="LO263" s="26"/>
      <c r="LP263" s="26"/>
      <c r="LQ263" s="26"/>
      <c r="LR263" s="26"/>
      <c r="LS263" s="26"/>
      <c r="LT263" s="26"/>
      <c r="LU263" s="26"/>
      <c r="LV263" s="26"/>
      <c r="LW263" s="26"/>
      <c r="LX263" s="26"/>
      <c r="LY263" s="26"/>
      <c r="LZ263" s="26"/>
      <c r="MA263" s="26"/>
      <c r="MB263" s="26"/>
      <c r="MC263" s="26"/>
      <c r="MD263" s="26"/>
      <c r="ME263" s="26"/>
      <c r="MF263" s="26"/>
      <c r="MG263" s="26"/>
      <c r="MH263" s="26"/>
      <c r="MI263" s="26"/>
      <c r="MJ263" s="26"/>
      <c r="MK263" s="26"/>
      <c r="ML263" s="26"/>
      <c r="MM263" s="26"/>
      <c r="MN263" s="26"/>
      <c r="MO263" s="26"/>
      <c r="MP263" s="26"/>
      <c r="MQ263" s="26"/>
      <c r="MR263" s="26"/>
      <c r="MS263" s="26"/>
      <c r="MT263" s="26"/>
      <c r="MU263" s="26"/>
      <c r="MV263" s="26"/>
      <c r="MW263" s="26"/>
      <c r="MX263" s="26"/>
      <c r="MY263" s="26"/>
      <c r="MZ263" s="26"/>
      <c r="NA263" s="26"/>
      <c r="NB263" s="26"/>
      <c r="NC263" s="26"/>
      <c r="ND263" s="26"/>
      <c r="NE263" s="26"/>
      <c r="NF263" s="26"/>
      <c r="NG263" s="26"/>
      <c r="NH263" s="26"/>
      <c r="NI263" s="26"/>
      <c r="NJ263" s="26"/>
      <c r="NK263" s="26"/>
      <c r="NL263" s="26"/>
      <c r="NM263" s="26"/>
      <c r="NN263" s="26"/>
      <c r="NO263" s="26"/>
      <c r="NP263" s="26"/>
      <c r="NQ263" s="26"/>
      <c r="NR263" s="26"/>
      <c r="NS263" s="26"/>
      <c r="NT263" s="26"/>
      <c r="NU263" s="26"/>
      <c r="NV263" s="26"/>
      <c r="NW263" s="26"/>
      <c r="NX263" s="26"/>
      <c r="NY263" s="26"/>
      <c r="NZ263" s="26"/>
      <c r="OA263" s="26"/>
      <c r="OB263" s="26"/>
      <c r="OC263" s="26"/>
      <c r="OD263" s="26"/>
      <c r="OE263" s="26"/>
      <c r="OF263" s="26"/>
      <c r="OG263" s="26"/>
      <c r="OH263" s="26"/>
      <c r="OI263" s="26"/>
      <c r="OJ263" s="26"/>
      <c r="OK263" s="26"/>
      <c r="OL263" s="26"/>
      <c r="OM263" s="26"/>
      <c r="ON263" s="26"/>
      <c r="OO263" s="26"/>
      <c r="OP263" s="26"/>
      <c r="OQ263" s="26"/>
      <c r="OR263" s="26"/>
      <c r="OS263" s="26"/>
      <c r="OT263" s="26"/>
      <c r="OU263" s="26"/>
      <c r="OV263" s="26"/>
      <c r="OW263" s="26"/>
      <c r="OX263" s="26"/>
      <c r="OY263" s="26"/>
      <c r="OZ263" s="26"/>
      <c r="PA263" s="26"/>
      <c r="PB263" s="26"/>
      <c r="PC263" s="26"/>
      <c r="PD263" s="26"/>
      <c r="PE263" s="26"/>
      <c r="PF263" s="26"/>
      <c r="PG263" s="26"/>
      <c r="PH263" s="26"/>
      <c r="PI263" s="26"/>
      <c r="PJ263" s="26"/>
      <c r="PK263" s="26"/>
      <c r="PL263" s="26"/>
      <c r="PM263" s="26"/>
      <c r="PN263" s="26"/>
      <c r="PO263" s="26"/>
      <c r="PP263" s="26"/>
      <c r="PQ263" s="26"/>
      <c r="PR263" s="26"/>
      <c r="PS263" s="26"/>
      <c r="PT263" s="26"/>
      <c r="PU263" s="26"/>
      <c r="PV263" s="26"/>
      <c r="PW263" s="26"/>
      <c r="PX263" s="26"/>
      <c r="PY263" s="26"/>
      <c r="PZ263" s="26"/>
      <c r="QA263" s="26"/>
      <c r="QB263" s="26"/>
      <c r="QC263" s="26"/>
      <c r="QD263" s="26"/>
      <c r="QE263" s="26"/>
      <c r="QF263" s="26"/>
      <c r="QG263" s="26"/>
      <c r="QH263" s="26"/>
      <c r="QI263" s="26"/>
      <c r="QJ263" s="26"/>
      <c r="QK263" s="26"/>
      <c r="QL263" s="26"/>
      <c r="QM263" s="26"/>
      <c r="QN263" s="26"/>
      <c r="QO263" s="26"/>
      <c r="QP263" s="26"/>
      <c r="QQ263" s="26"/>
      <c r="QR263" s="26"/>
      <c r="QS263" s="26"/>
      <c r="QT263" s="26"/>
      <c r="QU263" s="26"/>
      <c r="QV263" s="26"/>
      <c r="QW263" s="26"/>
      <c r="QX263" s="26"/>
      <c r="QY263" s="26"/>
      <c r="QZ263" s="26"/>
      <c r="RA263" s="26"/>
      <c r="RB263" s="26"/>
      <c r="RC263" s="26"/>
      <c r="RD263" s="26"/>
      <c r="RE263" s="26"/>
      <c r="RF263" s="26"/>
      <c r="RG263" s="26"/>
      <c r="RH263" s="26"/>
      <c r="RI263" s="26"/>
      <c r="RJ263" s="26"/>
      <c r="RK263" s="26"/>
      <c r="RL263" s="26"/>
      <c r="RM263" s="26"/>
      <c r="RN263" s="26"/>
      <c r="RO263" s="26"/>
      <c r="RP263" s="26"/>
      <c r="RQ263" s="26"/>
      <c r="RR263" s="26"/>
      <c r="RS263" s="26"/>
      <c r="RT263" s="26"/>
      <c r="RU263" s="26"/>
      <c r="RV263" s="26"/>
      <c r="RW263" s="26"/>
      <c r="RX263" s="26"/>
      <c r="RY263" s="26"/>
      <c r="RZ263" s="26"/>
      <c r="SA263" s="26"/>
      <c r="SB263" s="26"/>
      <c r="SC263" s="26"/>
      <c r="SD263" s="26"/>
      <c r="SE263" s="26"/>
      <c r="SF263" s="26"/>
      <c r="SG263" s="26"/>
      <c r="SH263" s="26"/>
      <c r="SI263" s="26"/>
      <c r="SJ263" s="26"/>
      <c r="SK263" s="26"/>
      <c r="SL263" s="26"/>
      <c r="SM263" s="26"/>
      <c r="SN263" s="26"/>
      <c r="SO263" s="26"/>
      <c r="SP263" s="26"/>
      <c r="SQ263" s="26"/>
      <c r="SR263" s="26"/>
      <c r="SS263" s="26"/>
      <c r="ST263" s="26"/>
      <c r="SU263" s="26"/>
      <c r="SV263" s="26"/>
      <c r="SW263" s="26"/>
      <c r="SX263" s="26"/>
      <c r="SY263" s="26"/>
      <c r="SZ263" s="26"/>
      <c r="TA263" s="26"/>
      <c r="TB263" s="26"/>
      <c r="TC263" s="26"/>
      <c r="TD263" s="26"/>
      <c r="TE263" s="26"/>
      <c r="TF263" s="26"/>
      <c r="TG263" s="26"/>
      <c r="TH263" s="26"/>
      <c r="TI263" s="26"/>
    </row>
    <row r="264" spans="1:529" s="23" customFormat="1" ht="23.25" customHeight="1" x14ac:dyDescent="0.25">
      <c r="A264" s="52" t="s">
        <v>285</v>
      </c>
      <c r="B264" s="45" t="str">
        <f>'дод 9'!A180</f>
        <v>7693</v>
      </c>
      <c r="C264" s="45" t="str">
        <f>'дод 9'!B180</f>
        <v>0490</v>
      </c>
      <c r="D264" s="22" t="str">
        <f>'дод 9'!C180</f>
        <v>Інші заходи, пов'язані з економічною діяльністю</v>
      </c>
      <c r="E264" s="66">
        <f t="shared" si="152"/>
        <v>788000</v>
      </c>
      <c r="F264" s="66">
        <v>788000</v>
      </c>
      <c r="G264" s="66"/>
      <c r="H264" s="66"/>
      <c r="I264" s="66"/>
      <c r="J264" s="66">
        <f t="shared" si="154"/>
        <v>0</v>
      </c>
      <c r="K264" s="66"/>
      <c r="L264" s="66"/>
      <c r="M264" s="66"/>
      <c r="N264" s="66"/>
      <c r="O264" s="66"/>
      <c r="P264" s="66">
        <f t="shared" si="153"/>
        <v>788000</v>
      </c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  <c r="IT264" s="26"/>
      <c r="IU264" s="26"/>
      <c r="IV264" s="26"/>
      <c r="IW264" s="26"/>
      <c r="IX264" s="26"/>
      <c r="IY264" s="26"/>
      <c r="IZ264" s="26"/>
      <c r="JA264" s="26"/>
      <c r="JB264" s="26"/>
      <c r="JC264" s="26"/>
      <c r="JD264" s="26"/>
      <c r="JE264" s="26"/>
      <c r="JF264" s="26"/>
      <c r="JG264" s="26"/>
      <c r="JH264" s="26"/>
      <c r="JI264" s="26"/>
      <c r="JJ264" s="26"/>
      <c r="JK264" s="26"/>
      <c r="JL264" s="26"/>
      <c r="JM264" s="26"/>
      <c r="JN264" s="26"/>
      <c r="JO264" s="26"/>
      <c r="JP264" s="26"/>
      <c r="JQ264" s="26"/>
      <c r="JR264" s="26"/>
      <c r="JS264" s="26"/>
      <c r="JT264" s="26"/>
      <c r="JU264" s="26"/>
      <c r="JV264" s="26"/>
      <c r="JW264" s="26"/>
      <c r="JX264" s="26"/>
      <c r="JY264" s="26"/>
      <c r="JZ264" s="26"/>
      <c r="KA264" s="26"/>
      <c r="KB264" s="26"/>
      <c r="KC264" s="26"/>
      <c r="KD264" s="26"/>
      <c r="KE264" s="26"/>
      <c r="KF264" s="26"/>
      <c r="KG264" s="26"/>
      <c r="KH264" s="26"/>
      <c r="KI264" s="26"/>
      <c r="KJ264" s="26"/>
      <c r="KK264" s="26"/>
      <c r="KL264" s="26"/>
      <c r="KM264" s="26"/>
      <c r="KN264" s="26"/>
      <c r="KO264" s="26"/>
      <c r="KP264" s="26"/>
      <c r="KQ264" s="26"/>
      <c r="KR264" s="26"/>
      <c r="KS264" s="26"/>
      <c r="KT264" s="26"/>
      <c r="KU264" s="26"/>
      <c r="KV264" s="26"/>
      <c r="KW264" s="26"/>
      <c r="KX264" s="26"/>
      <c r="KY264" s="26"/>
      <c r="KZ264" s="26"/>
      <c r="LA264" s="26"/>
      <c r="LB264" s="26"/>
      <c r="LC264" s="26"/>
      <c r="LD264" s="26"/>
      <c r="LE264" s="26"/>
      <c r="LF264" s="26"/>
      <c r="LG264" s="26"/>
      <c r="LH264" s="26"/>
      <c r="LI264" s="26"/>
      <c r="LJ264" s="26"/>
      <c r="LK264" s="26"/>
      <c r="LL264" s="26"/>
      <c r="LM264" s="26"/>
      <c r="LN264" s="26"/>
      <c r="LO264" s="26"/>
      <c r="LP264" s="26"/>
      <c r="LQ264" s="26"/>
      <c r="LR264" s="26"/>
      <c r="LS264" s="26"/>
      <c r="LT264" s="26"/>
      <c r="LU264" s="26"/>
      <c r="LV264" s="26"/>
      <c r="LW264" s="26"/>
      <c r="LX264" s="26"/>
      <c r="LY264" s="26"/>
      <c r="LZ264" s="26"/>
      <c r="MA264" s="26"/>
      <c r="MB264" s="26"/>
      <c r="MC264" s="26"/>
      <c r="MD264" s="26"/>
      <c r="ME264" s="26"/>
      <c r="MF264" s="26"/>
      <c r="MG264" s="26"/>
      <c r="MH264" s="26"/>
      <c r="MI264" s="26"/>
      <c r="MJ264" s="26"/>
      <c r="MK264" s="26"/>
      <c r="ML264" s="26"/>
      <c r="MM264" s="26"/>
      <c r="MN264" s="26"/>
      <c r="MO264" s="26"/>
      <c r="MP264" s="26"/>
      <c r="MQ264" s="26"/>
      <c r="MR264" s="26"/>
      <c r="MS264" s="26"/>
      <c r="MT264" s="26"/>
      <c r="MU264" s="26"/>
      <c r="MV264" s="26"/>
      <c r="MW264" s="26"/>
      <c r="MX264" s="26"/>
      <c r="MY264" s="26"/>
      <c r="MZ264" s="26"/>
      <c r="NA264" s="26"/>
      <c r="NB264" s="26"/>
      <c r="NC264" s="26"/>
      <c r="ND264" s="26"/>
      <c r="NE264" s="26"/>
      <c r="NF264" s="26"/>
      <c r="NG264" s="26"/>
      <c r="NH264" s="26"/>
      <c r="NI264" s="26"/>
      <c r="NJ264" s="26"/>
      <c r="NK264" s="26"/>
      <c r="NL264" s="26"/>
      <c r="NM264" s="26"/>
      <c r="NN264" s="26"/>
      <c r="NO264" s="26"/>
      <c r="NP264" s="26"/>
      <c r="NQ264" s="26"/>
      <c r="NR264" s="26"/>
      <c r="NS264" s="26"/>
      <c r="NT264" s="26"/>
      <c r="NU264" s="26"/>
      <c r="NV264" s="26"/>
      <c r="NW264" s="26"/>
      <c r="NX264" s="26"/>
      <c r="NY264" s="26"/>
      <c r="NZ264" s="26"/>
      <c r="OA264" s="26"/>
      <c r="OB264" s="26"/>
      <c r="OC264" s="26"/>
      <c r="OD264" s="26"/>
      <c r="OE264" s="26"/>
      <c r="OF264" s="26"/>
      <c r="OG264" s="26"/>
      <c r="OH264" s="26"/>
      <c r="OI264" s="26"/>
      <c r="OJ264" s="26"/>
      <c r="OK264" s="26"/>
      <c r="OL264" s="26"/>
      <c r="OM264" s="26"/>
      <c r="ON264" s="26"/>
      <c r="OO264" s="26"/>
      <c r="OP264" s="26"/>
      <c r="OQ264" s="26"/>
      <c r="OR264" s="26"/>
      <c r="OS264" s="26"/>
      <c r="OT264" s="26"/>
      <c r="OU264" s="26"/>
      <c r="OV264" s="26"/>
      <c r="OW264" s="26"/>
      <c r="OX264" s="26"/>
      <c r="OY264" s="26"/>
      <c r="OZ264" s="26"/>
      <c r="PA264" s="26"/>
      <c r="PB264" s="26"/>
      <c r="PC264" s="26"/>
      <c r="PD264" s="26"/>
      <c r="PE264" s="26"/>
      <c r="PF264" s="26"/>
      <c r="PG264" s="26"/>
      <c r="PH264" s="26"/>
      <c r="PI264" s="26"/>
      <c r="PJ264" s="26"/>
      <c r="PK264" s="26"/>
      <c r="PL264" s="26"/>
      <c r="PM264" s="26"/>
      <c r="PN264" s="26"/>
      <c r="PO264" s="26"/>
      <c r="PP264" s="26"/>
      <c r="PQ264" s="26"/>
      <c r="PR264" s="26"/>
      <c r="PS264" s="26"/>
      <c r="PT264" s="26"/>
      <c r="PU264" s="26"/>
      <c r="PV264" s="26"/>
      <c r="PW264" s="26"/>
      <c r="PX264" s="26"/>
      <c r="PY264" s="26"/>
      <c r="PZ264" s="26"/>
      <c r="QA264" s="26"/>
      <c r="QB264" s="26"/>
      <c r="QC264" s="26"/>
      <c r="QD264" s="26"/>
      <c r="QE264" s="26"/>
      <c r="QF264" s="26"/>
      <c r="QG264" s="26"/>
      <c r="QH264" s="26"/>
      <c r="QI264" s="26"/>
      <c r="QJ264" s="26"/>
      <c r="QK264" s="26"/>
      <c r="QL264" s="26"/>
      <c r="QM264" s="26"/>
      <c r="QN264" s="26"/>
      <c r="QO264" s="26"/>
      <c r="QP264" s="26"/>
      <c r="QQ264" s="26"/>
      <c r="QR264" s="26"/>
      <c r="QS264" s="26"/>
      <c r="QT264" s="26"/>
      <c r="QU264" s="26"/>
      <c r="QV264" s="26"/>
      <c r="QW264" s="26"/>
      <c r="QX264" s="26"/>
      <c r="QY264" s="26"/>
      <c r="QZ264" s="26"/>
      <c r="RA264" s="26"/>
      <c r="RB264" s="26"/>
      <c r="RC264" s="26"/>
      <c r="RD264" s="26"/>
      <c r="RE264" s="26"/>
      <c r="RF264" s="26"/>
      <c r="RG264" s="26"/>
      <c r="RH264" s="26"/>
      <c r="RI264" s="26"/>
      <c r="RJ264" s="26"/>
      <c r="RK264" s="26"/>
      <c r="RL264" s="26"/>
      <c r="RM264" s="26"/>
      <c r="RN264" s="26"/>
      <c r="RO264" s="26"/>
      <c r="RP264" s="26"/>
      <c r="RQ264" s="26"/>
      <c r="RR264" s="26"/>
      <c r="RS264" s="26"/>
      <c r="RT264" s="26"/>
      <c r="RU264" s="26"/>
      <c r="RV264" s="26"/>
      <c r="RW264" s="26"/>
      <c r="RX264" s="26"/>
      <c r="RY264" s="26"/>
      <c r="RZ264" s="26"/>
      <c r="SA264" s="26"/>
      <c r="SB264" s="26"/>
      <c r="SC264" s="26"/>
      <c r="SD264" s="26"/>
      <c r="SE264" s="26"/>
      <c r="SF264" s="26"/>
      <c r="SG264" s="26"/>
      <c r="SH264" s="26"/>
      <c r="SI264" s="26"/>
      <c r="SJ264" s="26"/>
      <c r="SK264" s="26"/>
      <c r="SL264" s="26"/>
      <c r="SM264" s="26"/>
      <c r="SN264" s="26"/>
      <c r="SO264" s="26"/>
      <c r="SP264" s="26"/>
      <c r="SQ264" s="26"/>
      <c r="SR264" s="26"/>
      <c r="SS264" s="26"/>
      <c r="ST264" s="26"/>
      <c r="SU264" s="26"/>
      <c r="SV264" s="26"/>
      <c r="SW264" s="26"/>
      <c r="SX264" s="26"/>
      <c r="SY264" s="26"/>
      <c r="SZ264" s="26"/>
      <c r="TA264" s="26"/>
      <c r="TB264" s="26"/>
      <c r="TC264" s="26"/>
      <c r="TD264" s="26"/>
      <c r="TE264" s="26"/>
      <c r="TF264" s="26"/>
      <c r="TG264" s="26"/>
      <c r="TH264" s="26"/>
      <c r="TI264" s="26"/>
    </row>
    <row r="265" spans="1:529" s="23" customFormat="1" ht="29.25" hidden="1" customHeight="1" x14ac:dyDescent="0.2">
      <c r="A265" s="80" t="s">
        <v>485</v>
      </c>
      <c r="B265" s="69"/>
      <c r="C265" s="69"/>
      <c r="D265" s="30" t="s">
        <v>486</v>
      </c>
      <c r="E265" s="63">
        <f>E266</f>
        <v>0</v>
      </c>
      <c r="F265" s="63">
        <f t="shared" ref="F265:P265" si="155">F266</f>
        <v>0</v>
      </c>
      <c r="G265" s="63">
        <f t="shared" si="155"/>
        <v>0</v>
      </c>
      <c r="H265" s="63">
        <f t="shared" si="155"/>
        <v>0</v>
      </c>
      <c r="I265" s="63">
        <f t="shared" si="155"/>
        <v>0</v>
      </c>
      <c r="J265" s="63">
        <f t="shared" si="155"/>
        <v>0</v>
      </c>
      <c r="K265" s="63">
        <f t="shared" si="155"/>
        <v>0</v>
      </c>
      <c r="L265" s="63">
        <f t="shared" si="155"/>
        <v>0</v>
      </c>
      <c r="M265" s="63">
        <f t="shared" si="155"/>
        <v>0</v>
      </c>
      <c r="N265" s="63">
        <f t="shared" si="155"/>
        <v>0</v>
      </c>
      <c r="O265" s="63">
        <f t="shared" si="155"/>
        <v>0</v>
      </c>
      <c r="P265" s="63">
        <f t="shared" si="155"/>
        <v>0</v>
      </c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  <c r="IV265" s="26"/>
      <c r="IW265" s="26"/>
      <c r="IX265" s="26"/>
      <c r="IY265" s="26"/>
      <c r="IZ265" s="26"/>
      <c r="JA265" s="26"/>
      <c r="JB265" s="26"/>
      <c r="JC265" s="26"/>
      <c r="JD265" s="26"/>
      <c r="JE265" s="26"/>
      <c r="JF265" s="26"/>
      <c r="JG265" s="26"/>
      <c r="JH265" s="26"/>
      <c r="JI265" s="26"/>
      <c r="JJ265" s="26"/>
      <c r="JK265" s="26"/>
      <c r="JL265" s="26"/>
      <c r="JM265" s="26"/>
      <c r="JN265" s="26"/>
      <c r="JO265" s="26"/>
      <c r="JP265" s="26"/>
      <c r="JQ265" s="26"/>
      <c r="JR265" s="26"/>
      <c r="JS265" s="26"/>
      <c r="JT265" s="26"/>
      <c r="JU265" s="26"/>
      <c r="JV265" s="26"/>
      <c r="JW265" s="26"/>
      <c r="JX265" s="26"/>
      <c r="JY265" s="26"/>
      <c r="JZ265" s="26"/>
      <c r="KA265" s="26"/>
      <c r="KB265" s="26"/>
      <c r="KC265" s="26"/>
      <c r="KD265" s="26"/>
      <c r="KE265" s="26"/>
      <c r="KF265" s="26"/>
      <c r="KG265" s="26"/>
      <c r="KH265" s="26"/>
      <c r="KI265" s="26"/>
      <c r="KJ265" s="26"/>
      <c r="KK265" s="26"/>
      <c r="KL265" s="26"/>
      <c r="KM265" s="26"/>
      <c r="KN265" s="26"/>
      <c r="KO265" s="26"/>
      <c r="KP265" s="26"/>
      <c r="KQ265" s="26"/>
      <c r="KR265" s="26"/>
      <c r="KS265" s="26"/>
      <c r="KT265" s="26"/>
      <c r="KU265" s="26"/>
      <c r="KV265" s="26"/>
      <c r="KW265" s="26"/>
      <c r="KX265" s="26"/>
      <c r="KY265" s="26"/>
      <c r="KZ265" s="26"/>
      <c r="LA265" s="26"/>
      <c r="LB265" s="26"/>
      <c r="LC265" s="26"/>
      <c r="LD265" s="26"/>
      <c r="LE265" s="26"/>
      <c r="LF265" s="26"/>
      <c r="LG265" s="26"/>
      <c r="LH265" s="26"/>
      <c r="LI265" s="26"/>
      <c r="LJ265" s="26"/>
      <c r="LK265" s="26"/>
      <c r="LL265" s="26"/>
      <c r="LM265" s="26"/>
      <c r="LN265" s="26"/>
      <c r="LO265" s="26"/>
      <c r="LP265" s="26"/>
      <c r="LQ265" s="26"/>
      <c r="LR265" s="26"/>
      <c r="LS265" s="26"/>
      <c r="LT265" s="26"/>
      <c r="LU265" s="26"/>
      <c r="LV265" s="26"/>
      <c r="LW265" s="26"/>
      <c r="LX265" s="26"/>
      <c r="LY265" s="26"/>
      <c r="LZ265" s="26"/>
      <c r="MA265" s="26"/>
      <c r="MB265" s="26"/>
      <c r="MC265" s="26"/>
      <c r="MD265" s="26"/>
      <c r="ME265" s="26"/>
      <c r="MF265" s="26"/>
      <c r="MG265" s="26"/>
      <c r="MH265" s="26"/>
      <c r="MI265" s="26"/>
      <c r="MJ265" s="26"/>
      <c r="MK265" s="26"/>
      <c r="ML265" s="26"/>
      <c r="MM265" s="26"/>
      <c r="MN265" s="26"/>
      <c r="MO265" s="26"/>
      <c r="MP265" s="26"/>
      <c r="MQ265" s="26"/>
      <c r="MR265" s="26"/>
      <c r="MS265" s="26"/>
      <c r="MT265" s="26"/>
      <c r="MU265" s="26"/>
      <c r="MV265" s="26"/>
      <c r="MW265" s="26"/>
      <c r="MX265" s="26"/>
      <c r="MY265" s="26"/>
      <c r="MZ265" s="26"/>
      <c r="NA265" s="26"/>
      <c r="NB265" s="26"/>
      <c r="NC265" s="26"/>
      <c r="ND265" s="26"/>
      <c r="NE265" s="26"/>
      <c r="NF265" s="26"/>
      <c r="NG265" s="26"/>
      <c r="NH265" s="26"/>
      <c r="NI265" s="26"/>
      <c r="NJ265" s="26"/>
      <c r="NK265" s="26"/>
      <c r="NL265" s="26"/>
      <c r="NM265" s="26"/>
      <c r="NN265" s="26"/>
      <c r="NO265" s="26"/>
      <c r="NP265" s="26"/>
      <c r="NQ265" s="26"/>
      <c r="NR265" s="26"/>
      <c r="NS265" s="26"/>
      <c r="NT265" s="26"/>
      <c r="NU265" s="26"/>
      <c r="NV265" s="26"/>
      <c r="NW265" s="26"/>
      <c r="NX265" s="26"/>
      <c r="NY265" s="26"/>
      <c r="NZ265" s="26"/>
      <c r="OA265" s="26"/>
      <c r="OB265" s="26"/>
      <c r="OC265" s="26"/>
      <c r="OD265" s="26"/>
      <c r="OE265" s="26"/>
      <c r="OF265" s="26"/>
      <c r="OG265" s="26"/>
      <c r="OH265" s="26"/>
      <c r="OI265" s="26"/>
      <c r="OJ265" s="26"/>
      <c r="OK265" s="26"/>
      <c r="OL265" s="26"/>
      <c r="OM265" s="26"/>
      <c r="ON265" s="26"/>
      <c r="OO265" s="26"/>
      <c r="OP265" s="26"/>
      <c r="OQ265" s="26"/>
      <c r="OR265" s="26"/>
      <c r="OS265" s="26"/>
      <c r="OT265" s="26"/>
      <c r="OU265" s="26"/>
      <c r="OV265" s="26"/>
      <c r="OW265" s="26"/>
      <c r="OX265" s="26"/>
      <c r="OY265" s="26"/>
      <c r="OZ265" s="26"/>
      <c r="PA265" s="26"/>
      <c r="PB265" s="26"/>
      <c r="PC265" s="26"/>
      <c r="PD265" s="26"/>
      <c r="PE265" s="26"/>
      <c r="PF265" s="26"/>
      <c r="PG265" s="26"/>
      <c r="PH265" s="26"/>
      <c r="PI265" s="26"/>
      <c r="PJ265" s="26"/>
      <c r="PK265" s="26"/>
      <c r="PL265" s="26"/>
      <c r="PM265" s="26"/>
      <c r="PN265" s="26"/>
      <c r="PO265" s="26"/>
      <c r="PP265" s="26"/>
      <c r="PQ265" s="26"/>
      <c r="PR265" s="26"/>
      <c r="PS265" s="26"/>
      <c r="PT265" s="26"/>
      <c r="PU265" s="26"/>
      <c r="PV265" s="26"/>
      <c r="PW265" s="26"/>
      <c r="PX265" s="26"/>
      <c r="PY265" s="26"/>
      <c r="PZ265" s="26"/>
      <c r="QA265" s="26"/>
      <c r="QB265" s="26"/>
      <c r="QC265" s="26"/>
      <c r="QD265" s="26"/>
      <c r="QE265" s="26"/>
      <c r="QF265" s="26"/>
      <c r="QG265" s="26"/>
      <c r="QH265" s="26"/>
      <c r="QI265" s="26"/>
      <c r="QJ265" s="26"/>
      <c r="QK265" s="26"/>
      <c r="QL265" s="26"/>
      <c r="QM265" s="26"/>
      <c r="QN265" s="26"/>
      <c r="QO265" s="26"/>
      <c r="QP265" s="26"/>
      <c r="QQ265" s="26"/>
      <c r="QR265" s="26"/>
      <c r="QS265" s="26"/>
      <c r="QT265" s="26"/>
      <c r="QU265" s="26"/>
      <c r="QV265" s="26"/>
      <c r="QW265" s="26"/>
      <c r="QX265" s="26"/>
      <c r="QY265" s="26"/>
      <c r="QZ265" s="26"/>
      <c r="RA265" s="26"/>
      <c r="RB265" s="26"/>
      <c r="RC265" s="26"/>
      <c r="RD265" s="26"/>
      <c r="RE265" s="26"/>
      <c r="RF265" s="26"/>
      <c r="RG265" s="26"/>
      <c r="RH265" s="26"/>
      <c r="RI265" s="26"/>
      <c r="RJ265" s="26"/>
      <c r="RK265" s="26"/>
      <c r="RL265" s="26"/>
      <c r="RM265" s="26"/>
      <c r="RN265" s="26"/>
      <c r="RO265" s="26"/>
      <c r="RP265" s="26"/>
      <c r="RQ265" s="26"/>
      <c r="RR265" s="26"/>
      <c r="RS265" s="26"/>
      <c r="RT265" s="26"/>
      <c r="RU265" s="26"/>
      <c r="RV265" s="26"/>
      <c r="RW265" s="26"/>
      <c r="RX265" s="26"/>
      <c r="RY265" s="26"/>
      <c r="RZ265" s="26"/>
      <c r="SA265" s="26"/>
      <c r="SB265" s="26"/>
      <c r="SC265" s="26"/>
      <c r="SD265" s="26"/>
      <c r="SE265" s="26"/>
      <c r="SF265" s="26"/>
      <c r="SG265" s="26"/>
      <c r="SH265" s="26"/>
      <c r="SI265" s="26"/>
      <c r="SJ265" s="26"/>
      <c r="SK265" s="26"/>
      <c r="SL265" s="26"/>
      <c r="SM265" s="26"/>
      <c r="SN265" s="26"/>
      <c r="SO265" s="26"/>
      <c r="SP265" s="26"/>
      <c r="SQ265" s="26"/>
      <c r="SR265" s="26"/>
      <c r="SS265" s="26"/>
      <c r="ST265" s="26"/>
      <c r="SU265" s="26"/>
      <c r="SV265" s="26"/>
      <c r="SW265" s="26"/>
      <c r="SX265" s="26"/>
      <c r="SY265" s="26"/>
      <c r="SZ265" s="26"/>
      <c r="TA265" s="26"/>
      <c r="TB265" s="26"/>
      <c r="TC265" s="26"/>
      <c r="TD265" s="26"/>
      <c r="TE265" s="26"/>
      <c r="TF265" s="26"/>
      <c r="TG265" s="26"/>
      <c r="TH265" s="26"/>
      <c r="TI265" s="26"/>
    </row>
    <row r="266" spans="1:529" s="40" customFormat="1" ht="33.75" hidden="1" customHeight="1" x14ac:dyDescent="0.25">
      <c r="A266" s="81" t="s">
        <v>484</v>
      </c>
      <c r="B266" s="70"/>
      <c r="C266" s="70"/>
      <c r="D266" s="33" t="s">
        <v>486</v>
      </c>
      <c r="E266" s="65">
        <f>E267</f>
        <v>0</v>
      </c>
      <c r="F266" s="65">
        <f t="shared" ref="F266:P266" si="156">F267</f>
        <v>0</v>
      </c>
      <c r="G266" s="65">
        <f t="shared" si="156"/>
        <v>0</v>
      </c>
      <c r="H266" s="65">
        <f t="shared" si="156"/>
        <v>0</v>
      </c>
      <c r="I266" s="65">
        <f t="shared" si="156"/>
        <v>0</v>
      </c>
      <c r="J266" s="65">
        <f t="shared" si="156"/>
        <v>0</v>
      </c>
      <c r="K266" s="65">
        <f t="shared" si="156"/>
        <v>0</v>
      </c>
      <c r="L266" s="65">
        <f t="shared" si="156"/>
        <v>0</v>
      </c>
      <c r="M266" s="65">
        <f t="shared" si="156"/>
        <v>0</v>
      </c>
      <c r="N266" s="65">
        <f t="shared" si="156"/>
        <v>0</v>
      </c>
      <c r="O266" s="65">
        <f t="shared" si="156"/>
        <v>0</v>
      </c>
      <c r="P266" s="65">
        <f t="shared" si="156"/>
        <v>0</v>
      </c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  <c r="GN266" s="39"/>
      <c r="GO266" s="39"/>
      <c r="GP266" s="39"/>
      <c r="GQ266" s="39"/>
      <c r="GR266" s="39"/>
      <c r="GS266" s="39"/>
      <c r="GT266" s="39"/>
      <c r="GU266" s="39"/>
      <c r="GV266" s="39"/>
      <c r="GW266" s="39"/>
      <c r="GX266" s="39"/>
      <c r="GY266" s="39"/>
      <c r="GZ266" s="39"/>
      <c r="HA266" s="39"/>
      <c r="HB266" s="39"/>
      <c r="HC266" s="39"/>
      <c r="HD266" s="39"/>
      <c r="HE266" s="39"/>
      <c r="HF266" s="39"/>
      <c r="HG266" s="39"/>
      <c r="HH266" s="39"/>
      <c r="HI266" s="39"/>
      <c r="HJ266" s="39"/>
      <c r="HK266" s="39"/>
      <c r="HL266" s="39"/>
      <c r="HM266" s="39"/>
      <c r="HN266" s="39"/>
      <c r="HO266" s="39"/>
      <c r="HP266" s="39"/>
      <c r="HQ266" s="39"/>
      <c r="HR266" s="39"/>
      <c r="HS266" s="39"/>
      <c r="HT266" s="39"/>
      <c r="HU266" s="39"/>
      <c r="HV266" s="39"/>
      <c r="HW266" s="39"/>
      <c r="HX266" s="39"/>
      <c r="HY266" s="39"/>
      <c r="HZ266" s="39"/>
      <c r="IA266" s="39"/>
      <c r="IB266" s="39"/>
      <c r="IC266" s="39"/>
      <c r="ID266" s="39"/>
      <c r="IE266" s="39"/>
      <c r="IF266" s="39"/>
      <c r="IG266" s="39"/>
      <c r="IH266" s="39"/>
      <c r="II266" s="39"/>
      <c r="IJ266" s="39"/>
      <c r="IK266" s="39"/>
      <c r="IL266" s="39"/>
      <c r="IM266" s="39"/>
      <c r="IN266" s="39"/>
      <c r="IO266" s="39"/>
      <c r="IP266" s="39"/>
      <c r="IQ266" s="39"/>
      <c r="IR266" s="39"/>
      <c r="IS266" s="39"/>
      <c r="IT266" s="39"/>
      <c r="IU266" s="39"/>
      <c r="IV266" s="39"/>
      <c r="IW266" s="39"/>
      <c r="IX266" s="39"/>
      <c r="IY266" s="39"/>
      <c r="IZ266" s="39"/>
      <c r="JA266" s="39"/>
      <c r="JB266" s="39"/>
      <c r="JC266" s="39"/>
      <c r="JD266" s="39"/>
      <c r="JE266" s="39"/>
      <c r="JF266" s="39"/>
      <c r="JG266" s="39"/>
      <c r="JH266" s="39"/>
      <c r="JI266" s="39"/>
      <c r="JJ266" s="39"/>
      <c r="JK266" s="39"/>
      <c r="JL266" s="39"/>
      <c r="JM266" s="39"/>
      <c r="JN266" s="39"/>
      <c r="JO266" s="39"/>
      <c r="JP266" s="39"/>
      <c r="JQ266" s="39"/>
      <c r="JR266" s="39"/>
      <c r="JS266" s="39"/>
      <c r="JT266" s="39"/>
      <c r="JU266" s="39"/>
      <c r="JV266" s="39"/>
      <c r="JW266" s="39"/>
      <c r="JX266" s="39"/>
      <c r="JY266" s="39"/>
      <c r="JZ266" s="39"/>
      <c r="KA266" s="39"/>
      <c r="KB266" s="39"/>
      <c r="KC266" s="39"/>
      <c r="KD266" s="39"/>
      <c r="KE266" s="39"/>
      <c r="KF266" s="39"/>
      <c r="KG266" s="39"/>
      <c r="KH266" s="39"/>
      <c r="KI266" s="39"/>
      <c r="KJ266" s="39"/>
      <c r="KK266" s="39"/>
      <c r="KL266" s="39"/>
      <c r="KM266" s="39"/>
      <c r="KN266" s="39"/>
      <c r="KO266" s="39"/>
      <c r="KP266" s="39"/>
      <c r="KQ266" s="39"/>
      <c r="KR266" s="39"/>
      <c r="KS266" s="39"/>
      <c r="KT266" s="39"/>
      <c r="KU266" s="39"/>
      <c r="KV266" s="39"/>
      <c r="KW266" s="39"/>
      <c r="KX266" s="39"/>
      <c r="KY266" s="39"/>
      <c r="KZ266" s="39"/>
      <c r="LA266" s="39"/>
      <c r="LB266" s="39"/>
      <c r="LC266" s="39"/>
      <c r="LD266" s="39"/>
      <c r="LE266" s="39"/>
      <c r="LF266" s="39"/>
      <c r="LG266" s="39"/>
      <c r="LH266" s="39"/>
      <c r="LI266" s="39"/>
      <c r="LJ266" s="39"/>
      <c r="LK266" s="39"/>
      <c r="LL266" s="39"/>
      <c r="LM266" s="39"/>
      <c r="LN266" s="39"/>
      <c r="LO266" s="39"/>
      <c r="LP266" s="39"/>
      <c r="LQ266" s="39"/>
      <c r="LR266" s="39"/>
      <c r="LS266" s="39"/>
      <c r="LT266" s="39"/>
      <c r="LU266" s="39"/>
      <c r="LV266" s="39"/>
      <c r="LW266" s="39"/>
      <c r="LX266" s="39"/>
      <c r="LY266" s="39"/>
      <c r="LZ266" s="39"/>
      <c r="MA266" s="39"/>
      <c r="MB266" s="39"/>
      <c r="MC266" s="39"/>
      <c r="MD266" s="39"/>
      <c r="ME266" s="39"/>
      <c r="MF266" s="39"/>
      <c r="MG266" s="39"/>
      <c r="MH266" s="39"/>
      <c r="MI266" s="39"/>
      <c r="MJ266" s="39"/>
      <c r="MK266" s="39"/>
      <c r="ML266" s="39"/>
      <c r="MM266" s="39"/>
      <c r="MN266" s="39"/>
      <c r="MO266" s="39"/>
      <c r="MP266" s="39"/>
      <c r="MQ266" s="39"/>
      <c r="MR266" s="39"/>
      <c r="MS266" s="39"/>
      <c r="MT266" s="39"/>
      <c r="MU266" s="39"/>
      <c r="MV266" s="39"/>
      <c r="MW266" s="39"/>
      <c r="MX266" s="39"/>
      <c r="MY266" s="39"/>
      <c r="MZ266" s="39"/>
      <c r="NA266" s="39"/>
      <c r="NB266" s="39"/>
      <c r="NC266" s="39"/>
      <c r="ND266" s="39"/>
      <c r="NE266" s="39"/>
      <c r="NF266" s="39"/>
      <c r="NG266" s="39"/>
      <c r="NH266" s="39"/>
      <c r="NI266" s="39"/>
      <c r="NJ266" s="39"/>
      <c r="NK266" s="39"/>
      <c r="NL266" s="39"/>
      <c r="NM266" s="39"/>
      <c r="NN266" s="39"/>
      <c r="NO266" s="39"/>
      <c r="NP266" s="39"/>
      <c r="NQ266" s="39"/>
      <c r="NR266" s="39"/>
      <c r="NS266" s="39"/>
      <c r="NT266" s="39"/>
      <c r="NU266" s="39"/>
      <c r="NV266" s="39"/>
      <c r="NW266" s="39"/>
      <c r="NX266" s="39"/>
      <c r="NY266" s="39"/>
      <c r="NZ266" s="39"/>
      <c r="OA266" s="39"/>
      <c r="OB266" s="39"/>
      <c r="OC266" s="39"/>
      <c r="OD266" s="39"/>
      <c r="OE266" s="39"/>
      <c r="OF266" s="39"/>
      <c r="OG266" s="39"/>
      <c r="OH266" s="39"/>
      <c r="OI266" s="39"/>
      <c r="OJ266" s="39"/>
      <c r="OK266" s="39"/>
      <c r="OL266" s="39"/>
      <c r="OM266" s="39"/>
      <c r="ON266" s="39"/>
      <c r="OO266" s="39"/>
      <c r="OP266" s="39"/>
      <c r="OQ266" s="39"/>
      <c r="OR266" s="39"/>
      <c r="OS266" s="39"/>
      <c r="OT266" s="39"/>
      <c r="OU266" s="39"/>
      <c r="OV266" s="39"/>
      <c r="OW266" s="39"/>
      <c r="OX266" s="39"/>
      <c r="OY266" s="39"/>
      <c r="OZ266" s="39"/>
      <c r="PA266" s="39"/>
      <c r="PB266" s="39"/>
      <c r="PC266" s="39"/>
      <c r="PD266" s="39"/>
      <c r="PE266" s="39"/>
      <c r="PF266" s="39"/>
      <c r="PG266" s="39"/>
      <c r="PH266" s="39"/>
      <c r="PI266" s="39"/>
      <c r="PJ266" s="39"/>
      <c r="PK266" s="39"/>
      <c r="PL266" s="39"/>
      <c r="PM266" s="39"/>
      <c r="PN266" s="39"/>
      <c r="PO266" s="39"/>
      <c r="PP266" s="39"/>
      <c r="PQ266" s="39"/>
      <c r="PR266" s="39"/>
      <c r="PS266" s="39"/>
      <c r="PT266" s="39"/>
      <c r="PU266" s="39"/>
      <c r="PV266" s="39"/>
      <c r="PW266" s="39"/>
      <c r="PX266" s="39"/>
      <c r="PY266" s="39"/>
      <c r="PZ266" s="39"/>
      <c r="QA266" s="39"/>
      <c r="QB266" s="39"/>
      <c r="QC266" s="39"/>
      <c r="QD266" s="39"/>
      <c r="QE266" s="39"/>
      <c r="QF266" s="39"/>
      <c r="QG266" s="39"/>
      <c r="QH266" s="39"/>
      <c r="QI266" s="39"/>
      <c r="QJ266" s="39"/>
      <c r="QK266" s="39"/>
      <c r="QL266" s="39"/>
      <c r="QM266" s="39"/>
      <c r="QN266" s="39"/>
      <c r="QO266" s="39"/>
      <c r="QP266" s="39"/>
      <c r="QQ266" s="39"/>
      <c r="QR266" s="39"/>
      <c r="QS266" s="39"/>
      <c r="QT266" s="39"/>
      <c r="QU266" s="39"/>
      <c r="QV266" s="39"/>
      <c r="QW266" s="39"/>
      <c r="QX266" s="39"/>
      <c r="QY266" s="39"/>
      <c r="QZ266" s="39"/>
      <c r="RA266" s="39"/>
      <c r="RB266" s="39"/>
      <c r="RC266" s="39"/>
      <c r="RD266" s="39"/>
      <c r="RE266" s="39"/>
      <c r="RF266" s="39"/>
      <c r="RG266" s="39"/>
      <c r="RH266" s="39"/>
      <c r="RI266" s="39"/>
      <c r="RJ266" s="39"/>
      <c r="RK266" s="39"/>
      <c r="RL266" s="39"/>
      <c r="RM266" s="39"/>
      <c r="RN266" s="39"/>
      <c r="RO266" s="39"/>
      <c r="RP266" s="39"/>
      <c r="RQ266" s="39"/>
      <c r="RR266" s="39"/>
      <c r="RS266" s="39"/>
      <c r="RT266" s="39"/>
      <c r="RU266" s="39"/>
      <c r="RV266" s="39"/>
      <c r="RW266" s="39"/>
      <c r="RX266" s="39"/>
      <c r="RY266" s="39"/>
      <c r="RZ266" s="39"/>
      <c r="SA266" s="39"/>
      <c r="SB266" s="39"/>
      <c r="SC266" s="39"/>
      <c r="SD266" s="39"/>
      <c r="SE266" s="39"/>
      <c r="SF266" s="39"/>
      <c r="SG266" s="39"/>
      <c r="SH266" s="39"/>
      <c r="SI266" s="39"/>
      <c r="SJ266" s="39"/>
      <c r="SK266" s="39"/>
      <c r="SL266" s="39"/>
      <c r="SM266" s="39"/>
      <c r="SN266" s="39"/>
      <c r="SO266" s="39"/>
      <c r="SP266" s="39"/>
      <c r="SQ266" s="39"/>
      <c r="SR266" s="39"/>
      <c r="SS266" s="39"/>
      <c r="ST266" s="39"/>
      <c r="SU266" s="39"/>
      <c r="SV266" s="39"/>
      <c r="SW266" s="39"/>
      <c r="SX266" s="39"/>
      <c r="SY266" s="39"/>
      <c r="SZ266" s="39"/>
      <c r="TA266" s="39"/>
      <c r="TB266" s="39"/>
      <c r="TC266" s="39"/>
      <c r="TD266" s="39"/>
      <c r="TE266" s="39"/>
      <c r="TF266" s="39"/>
      <c r="TG266" s="39"/>
      <c r="TH266" s="39"/>
      <c r="TI266" s="39"/>
    </row>
    <row r="267" spans="1:529" s="23" customFormat="1" ht="45" hidden="1" x14ac:dyDescent="0.25">
      <c r="A267" s="52" t="s">
        <v>483</v>
      </c>
      <c r="B267" s="52" t="s">
        <v>126</v>
      </c>
      <c r="C267" s="52" t="s">
        <v>49</v>
      </c>
      <c r="D267" s="22" t="s">
        <v>127</v>
      </c>
      <c r="E267" s="66">
        <f t="shared" ref="E267" si="157">F267+I267</f>
        <v>0</v>
      </c>
      <c r="F267" s="66"/>
      <c r="G267" s="66"/>
      <c r="H267" s="66"/>
      <c r="I267" s="66"/>
      <c r="J267" s="66">
        <f>L267+O267</f>
        <v>0</v>
      </c>
      <c r="K267" s="66"/>
      <c r="L267" s="66"/>
      <c r="M267" s="66"/>
      <c r="N267" s="66"/>
      <c r="O267" s="66"/>
      <c r="P267" s="66">
        <f t="shared" ref="P267" si="158">E267+J267</f>
        <v>0</v>
      </c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  <c r="IU267" s="26"/>
      <c r="IV267" s="26"/>
      <c r="IW267" s="26"/>
      <c r="IX267" s="26"/>
      <c r="IY267" s="26"/>
      <c r="IZ267" s="26"/>
      <c r="JA267" s="26"/>
      <c r="JB267" s="26"/>
      <c r="JC267" s="26"/>
      <c r="JD267" s="26"/>
      <c r="JE267" s="26"/>
      <c r="JF267" s="26"/>
      <c r="JG267" s="26"/>
      <c r="JH267" s="26"/>
      <c r="JI267" s="26"/>
      <c r="JJ267" s="26"/>
      <c r="JK267" s="26"/>
      <c r="JL267" s="26"/>
      <c r="JM267" s="26"/>
      <c r="JN267" s="26"/>
      <c r="JO267" s="26"/>
      <c r="JP267" s="26"/>
      <c r="JQ267" s="26"/>
      <c r="JR267" s="26"/>
      <c r="JS267" s="26"/>
      <c r="JT267" s="26"/>
      <c r="JU267" s="26"/>
      <c r="JV267" s="26"/>
      <c r="JW267" s="26"/>
      <c r="JX267" s="26"/>
      <c r="JY267" s="26"/>
      <c r="JZ267" s="26"/>
      <c r="KA267" s="26"/>
      <c r="KB267" s="26"/>
      <c r="KC267" s="26"/>
      <c r="KD267" s="26"/>
      <c r="KE267" s="26"/>
      <c r="KF267" s="26"/>
      <c r="KG267" s="26"/>
      <c r="KH267" s="26"/>
      <c r="KI267" s="26"/>
      <c r="KJ267" s="26"/>
      <c r="KK267" s="26"/>
      <c r="KL267" s="26"/>
      <c r="KM267" s="26"/>
      <c r="KN267" s="26"/>
      <c r="KO267" s="26"/>
      <c r="KP267" s="26"/>
      <c r="KQ267" s="26"/>
      <c r="KR267" s="26"/>
      <c r="KS267" s="26"/>
      <c r="KT267" s="26"/>
      <c r="KU267" s="26"/>
      <c r="KV267" s="26"/>
      <c r="KW267" s="26"/>
      <c r="KX267" s="26"/>
      <c r="KY267" s="26"/>
      <c r="KZ267" s="26"/>
      <c r="LA267" s="26"/>
      <c r="LB267" s="26"/>
      <c r="LC267" s="26"/>
      <c r="LD267" s="26"/>
      <c r="LE267" s="26"/>
      <c r="LF267" s="26"/>
      <c r="LG267" s="26"/>
      <c r="LH267" s="26"/>
      <c r="LI267" s="26"/>
      <c r="LJ267" s="26"/>
      <c r="LK267" s="26"/>
      <c r="LL267" s="26"/>
      <c r="LM267" s="26"/>
      <c r="LN267" s="26"/>
      <c r="LO267" s="26"/>
      <c r="LP267" s="26"/>
      <c r="LQ267" s="26"/>
      <c r="LR267" s="26"/>
      <c r="LS267" s="26"/>
      <c r="LT267" s="26"/>
      <c r="LU267" s="26"/>
      <c r="LV267" s="26"/>
      <c r="LW267" s="26"/>
      <c r="LX267" s="26"/>
      <c r="LY267" s="26"/>
      <c r="LZ267" s="26"/>
      <c r="MA267" s="26"/>
      <c r="MB267" s="26"/>
      <c r="MC267" s="26"/>
      <c r="MD267" s="26"/>
      <c r="ME267" s="26"/>
      <c r="MF267" s="26"/>
      <c r="MG267" s="26"/>
      <c r="MH267" s="26"/>
      <c r="MI267" s="26"/>
      <c r="MJ267" s="26"/>
      <c r="MK267" s="26"/>
      <c r="ML267" s="26"/>
      <c r="MM267" s="26"/>
      <c r="MN267" s="26"/>
      <c r="MO267" s="26"/>
      <c r="MP267" s="26"/>
      <c r="MQ267" s="26"/>
      <c r="MR267" s="26"/>
      <c r="MS267" s="26"/>
      <c r="MT267" s="26"/>
      <c r="MU267" s="26"/>
      <c r="MV267" s="26"/>
      <c r="MW267" s="26"/>
      <c r="MX267" s="26"/>
      <c r="MY267" s="26"/>
      <c r="MZ267" s="26"/>
      <c r="NA267" s="26"/>
      <c r="NB267" s="26"/>
      <c r="NC267" s="26"/>
      <c r="ND267" s="26"/>
      <c r="NE267" s="26"/>
      <c r="NF267" s="26"/>
      <c r="NG267" s="26"/>
      <c r="NH267" s="26"/>
      <c r="NI267" s="26"/>
      <c r="NJ267" s="26"/>
      <c r="NK267" s="26"/>
      <c r="NL267" s="26"/>
      <c r="NM267" s="26"/>
      <c r="NN267" s="26"/>
      <c r="NO267" s="26"/>
      <c r="NP267" s="26"/>
      <c r="NQ267" s="26"/>
      <c r="NR267" s="26"/>
      <c r="NS267" s="26"/>
      <c r="NT267" s="26"/>
      <c r="NU267" s="26"/>
      <c r="NV267" s="26"/>
      <c r="NW267" s="26"/>
      <c r="NX267" s="26"/>
      <c r="NY267" s="26"/>
      <c r="NZ267" s="26"/>
      <c r="OA267" s="26"/>
      <c r="OB267" s="26"/>
      <c r="OC267" s="26"/>
      <c r="OD267" s="26"/>
      <c r="OE267" s="26"/>
      <c r="OF267" s="26"/>
      <c r="OG267" s="26"/>
      <c r="OH267" s="26"/>
      <c r="OI267" s="26"/>
      <c r="OJ267" s="26"/>
      <c r="OK267" s="26"/>
      <c r="OL267" s="26"/>
      <c r="OM267" s="26"/>
      <c r="ON267" s="26"/>
      <c r="OO267" s="26"/>
      <c r="OP267" s="26"/>
      <c r="OQ267" s="26"/>
      <c r="OR267" s="26"/>
      <c r="OS267" s="26"/>
      <c r="OT267" s="26"/>
      <c r="OU267" s="26"/>
      <c r="OV267" s="26"/>
      <c r="OW267" s="26"/>
      <c r="OX267" s="26"/>
      <c r="OY267" s="26"/>
      <c r="OZ267" s="26"/>
      <c r="PA267" s="26"/>
      <c r="PB267" s="26"/>
      <c r="PC267" s="26"/>
      <c r="PD267" s="26"/>
      <c r="PE267" s="26"/>
      <c r="PF267" s="26"/>
      <c r="PG267" s="26"/>
      <c r="PH267" s="26"/>
      <c r="PI267" s="26"/>
      <c r="PJ267" s="26"/>
      <c r="PK267" s="26"/>
      <c r="PL267" s="26"/>
      <c r="PM267" s="26"/>
      <c r="PN267" s="26"/>
      <c r="PO267" s="26"/>
      <c r="PP267" s="26"/>
      <c r="PQ267" s="26"/>
      <c r="PR267" s="26"/>
      <c r="PS267" s="26"/>
      <c r="PT267" s="26"/>
      <c r="PU267" s="26"/>
      <c r="PV267" s="26"/>
      <c r="PW267" s="26"/>
      <c r="PX267" s="26"/>
      <c r="PY267" s="26"/>
      <c r="PZ267" s="26"/>
      <c r="QA267" s="26"/>
      <c r="QB267" s="26"/>
      <c r="QC267" s="26"/>
      <c r="QD267" s="26"/>
      <c r="QE267" s="26"/>
      <c r="QF267" s="26"/>
      <c r="QG267" s="26"/>
      <c r="QH267" s="26"/>
      <c r="QI267" s="26"/>
      <c r="QJ267" s="26"/>
      <c r="QK267" s="26"/>
      <c r="QL267" s="26"/>
      <c r="QM267" s="26"/>
      <c r="QN267" s="26"/>
      <c r="QO267" s="26"/>
      <c r="QP267" s="26"/>
      <c r="QQ267" s="26"/>
      <c r="QR267" s="26"/>
      <c r="QS267" s="26"/>
      <c r="QT267" s="26"/>
      <c r="QU267" s="26"/>
      <c r="QV267" s="26"/>
      <c r="QW267" s="26"/>
      <c r="QX267" s="26"/>
      <c r="QY267" s="26"/>
      <c r="QZ267" s="26"/>
      <c r="RA267" s="26"/>
      <c r="RB267" s="26"/>
      <c r="RC267" s="26"/>
      <c r="RD267" s="26"/>
      <c r="RE267" s="26"/>
      <c r="RF267" s="26"/>
      <c r="RG267" s="26"/>
      <c r="RH267" s="26"/>
      <c r="RI267" s="26"/>
      <c r="RJ267" s="26"/>
      <c r="RK267" s="26"/>
      <c r="RL267" s="26"/>
      <c r="RM267" s="26"/>
      <c r="RN267" s="26"/>
      <c r="RO267" s="26"/>
      <c r="RP267" s="26"/>
      <c r="RQ267" s="26"/>
      <c r="RR267" s="26"/>
      <c r="RS267" s="26"/>
      <c r="RT267" s="26"/>
      <c r="RU267" s="26"/>
      <c r="RV267" s="26"/>
      <c r="RW267" s="26"/>
      <c r="RX267" s="26"/>
      <c r="RY267" s="26"/>
      <c r="RZ267" s="26"/>
      <c r="SA267" s="26"/>
      <c r="SB267" s="26"/>
      <c r="SC267" s="26"/>
      <c r="SD267" s="26"/>
      <c r="SE267" s="26"/>
      <c r="SF267" s="26"/>
      <c r="SG267" s="26"/>
      <c r="SH267" s="26"/>
      <c r="SI267" s="26"/>
      <c r="SJ267" s="26"/>
      <c r="SK267" s="26"/>
      <c r="SL267" s="26"/>
      <c r="SM267" s="26"/>
      <c r="SN267" s="26"/>
      <c r="SO267" s="26"/>
      <c r="SP267" s="26"/>
      <c r="SQ267" s="26"/>
      <c r="SR267" s="26"/>
      <c r="SS267" s="26"/>
      <c r="ST267" s="26"/>
      <c r="SU267" s="26"/>
      <c r="SV267" s="26"/>
      <c r="SW267" s="26"/>
      <c r="SX267" s="26"/>
      <c r="SY267" s="26"/>
      <c r="SZ267" s="26"/>
      <c r="TA267" s="26"/>
      <c r="TB267" s="26"/>
      <c r="TC267" s="26"/>
      <c r="TD267" s="26"/>
      <c r="TE267" s="26"/>
      <c r="TF267" s="26"/>
      <c r="TG267" s="26"/>
      <c r="TH267" s="26"/>
      <c r="TI267" s="26"/>
    </row>
    <row r="268" spans="1:529" s="31" customFormat="1" ht="31.5" customHeight="1" x14ac:dyDescent="0.2">
      <c r="A268" s="147" t="s">
        <v>234</v>
      </c>
      <c r="B268" s="71"/>
      <c r="C268" s="71"/>
      <c r="D268" s="30" t="s">
        <v>44</v>
      </c>
      <c r="E268" s="63">
        <f>E269</f>
        <v>144811039</v>
      </c>
      <c r="F268" s="63">
        <f t="shared" ref="F268:J268" si="159">F269</f>
        <v>123811039</v>
      </c>
      <c r="G268" s="63">
        <f t="shared" si="159"/>
        <v>15760200</v>
      </c>
      <c r="H268" s="63">
        <f t="shared" si="159"/>
        <v>257700</v>
      </c>
      <c r="I268" s="63">
        <f t="shared" si="159"/>
        <v>0</v>
      </c>
      <c r="J268" s="63">
        <f t="shared" si="159"/>
        <v>103000</v>
      </c>
      <c r="K268" s="63">
        <f t="shared" ref="K268" si="160">K269</f>
        <v>0</v>
      </c>
      <c r="L268" s="63">
        <f t="shared" ref="L268" si="161">L269</f>
        <v>103000</v>
      </c>
      <c r="M268" s="63">
        <f t="shared" ref="M268" si="162">M269</f>
        <v>0</v>
      </c>
      <c r="N268" s="63">
        <f t="shared" ref="N268" si="163">N269</f>
        <v>0</v>
      </c>
      <c r="O268" s="63">
        <f t="shared" ref="O268:P268" si="164">O269</f>
        <v>0</v>
      </c>
      <c r="P268" s="63">
        <f t="shared" si="164"/>
        <v>144914039</v>
      </c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8"/>
      <c r="GE268" s="38"/>
      <c r="GF268" s="38"/>
      <c r="GG268" s="38"/>
      <c r="GH268" s="38"/>
      <c r="GI268" s="38"/>
      <c r="GJ268" s="38"/>
      <c r="GK268" s="38"/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8"/>
      <c r="HI268" s="38"/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  <c r="IH268" s="38"/>
      <c r="II268" s="38"/>
      <c r="IJ268" s="38"/>
      <c r="IK268" s="38"/>
      <c r="IL268" s="38"/>
      <c r="IM268" s="38"/>
      <c r="IN268" s="38"/>
      <c r="IO268" s="38"/>
      <c r="IP268" s="38"/>
      <c r="IQ268" s="38"/>
      <c r="IR268" s="38"/>
      <c r="IS268" s="38"/>
      <c r="IT268" s="38"/>
      <c r="IU268" s="38"/>
      <c r="IV268" s="38"/>
      <c r="IW268" s="38"/>
      <c r="IX268" s="38"/>
      <c r="IY268" s="38"/>
      <c r="IZ268" s="38"/>
      <c r="JA268" s="38"/>
      <c r="JB268" s="38"/>
      <c r="JC268" s="38"/>
      <c r="JD268" s="38"/>
      <c r="JE268" s="38"/>
      <c r="JF268" s="38"/>
      <c r="JG268" s="38"/>
      <c r="JH268" s="38"/>
      <c r="JI268" s="38"/>
      <c r="JJ268" s="38"/>
      <c r="JK268" s="38"/>
      <c r="JL268" s="38"/>
      <c r="JM268" s="38"/>
      <c r="JN268" s="38"/>
      <c r="JO268" s="38"/>
      <c r="JP268" s="38"/>
      <c r="JQ268" s="38"/>
      <c r="JR268" s="38"/>
      <c r="JS268" s="38"/>
      <c r="JT268" s="38"/>
      <c r="JU268" s="38"/>
      <c r="JV268" s="38"/>
      <c r="JW268" s="38"/>
      <c r="JX268" s="38"/>
      <c r="JY268" s="38"/>
      <c r="JZ268" s="38"/>
      <c r="KA268" s="38"/>
      <c r="KB268" s="38"/>
      <c r="KC268" s="38"/>
      <c r="KD268" s="38"/>
      <c r="KE268" s="38"/>
      <c r="KF268" s="38"/>
      <c r="KG268" s="38"/>
      <c r="KH268" s="38"/>
      <c r="KI268" s="38"/>
      <c r="KJ268" s="38"/>
      <c r="KK268" s="38"/>
      <c r="KL268" s="38"/>
      <c r="KM268" s="38"/>
      <c r="KN268" s="38"/>
      <c r="KO268" s="38"/>
      <c r="KP268" s="38"/>
      <c r="KQ268" s="38"/>
      <c r="KR268" s="38"/>
      <c r="KS268" s="38"/>
      <c r="KT268" s="38"/>
      <c r="KU268" s="38"/>
      <c r="KV268" s="38"/>
      <c r="KW268" s="38"/>
      <c r="KX268" s="38"/>
      <c r="KY268" s="38"/>
      <c r="KZ268" s="38"/>
      <c r="LA268" s="38"/>
      <c r="LB268" s="38"/>
      <c r="LC268" s="38"/>
      <c r="LD268" s="38"/>
      <c r="LE268" s="38"/>
      <c r="LF268" s="38"/>
      <c r="LG268" s="38"/>
      <c r="LH268" s="38"/>
      <c r="LI268" s="38"/>
      <c r="LJ268" s="38"/>
      <c r="LK268" s="38"/>
      <c r="LL268" s="38"/>
      <c r="LM268" s="38"/>
      <c r="LN268" s="38"/>
      <c r="LO268" s="38"/>
      <c r="LP268" s="38"/>
      <c r="LQ268" s="38"/>
      <c r="LR268" s="38"/>
      <c r="LS268" s="38"/>
      <c r="LT268" s="38"/>
      <c r="LU268" s="38"/>
      <c r="LV268" s="38"/>
      <c r="LW268" s="38"/>
      <c r="LX268" s="38"/>
      <c r="LY268" s="38"/>
      <c r="LZ268" s="38"/>
      <c r="MA268" s="38"/>
      <c r="MB268" s="38"/>
      <c r="MC268" s="38"/>
      <c r="MD268" s="38"/>
      <c r="ME268" s="38"/>
      <c r="MF268" s="38"/>
      <c r="MG268" s="38"/>
      <c r="MH268" s="38"/>
      <c r="MI268" s="38"/>
      <c r="MJ268" s="38"/>
      <c r="MK268" s="38"/>
      <c r="ML268" s="38"/>
      <c r="MM268" s="38"/>
      <c r="MN268" s="38"/>
      <c r="MO268" s="38"/>
      <c r="MP268" s="38"/>
      <c r="MQ268" s="38"/>
      <c r="MR268" s="38"/>
      <c r="MS268" s="38"/>
      <c r="MT268" s="38"/>
      <c r="MU268" s="38"/>
      <c r="MV268" s="38"/>
      <c r="MW268" s="38"/>
      <c r="MX268" s="38"/>
      <c r="MY268" s="38"/>
      <c r="MZ268" s="38"/>
      <c r="NA268" s="38"/>
      <c r="NB268" s="38"/>
      <c r="NC268" s="38"/>
      <c r="ND268" s="38"/>
      <c r="NE268" s="38"/>
      <c r="NF268" s="38"/>
      <c r="NG268" s="38"/>
      <c r="NH268" s="38"/>
      <c r="NI268" s="38"/>
      <c r="NJ268" s="38"/>
      <c r="NK268" s="38"/>
      <c r="NL268" s="38"/>
      <c r="NM268" s="38"/>
      <c r="NN268" s="38"/>
      <c r="NO268" s="38"/>
      <c r="NP268" s="38"/>
      <c r="NQ268" s="38"/>
      <c r="NR268" s="38"/>
      <c r="NS268" s="38"/>
      <c r="NT268" s="38"/>
      <c r="NU268" s="38"/>
      <c r="NV268" s="38"/>
      <c r="NW268" s="38"/>
      <c r="NX268" s="38"/>
      <c r="NY268" s="38"/>
      <c r="NZ268" s="38"/>
      <c r="OA268" s="38"/>
      <c r="OB268" s="38"/>
      <c r="OC268" s="38"/>
      <c r="OD268" s="38"/>
      <c r="OE268" s="38"/>
      <c r="OF268" s="38"/>
      <c r="OG268" s="38"/>
      <c r="OH268" s="38"/>
      <c r="OI268" s="38"/>
      <c r="OJ268" s="38"/>
      <c r="OK268" s="38"/>
      <c r="OL268" s="38"/>
      <c r="OM268" s="38"/>
      <c r="ON268" s="38"/>
      <c r="OO268" s="38"/>
      <c r="OP268" s="38"/>
      <c r="OQ268" s="38"/>
      <c r="OR268" s="38"/>
      <c r="OS268" s="38"/>
      <c r="OT268" s="38"/>
      <c r="OU268" s="38"/>
      <c r="OV268" s="38"/>
      <c r="OW268" s="38"/>
      <c r="OX268" s="38"/>
      <c r="OY268" s="38"/>
      <c r="OZ268" s="38"/>
      <c r="PA268" s="38"/>
      <c r="PB268" s="38"/>
      <c r="PC268" s="38"/>
      <c r="PD268" s="38"/>
      <c r="PE268" s="38"/>
      <c r="PF268" s="38"/>
      <c r="PG268" s="38"/>
      <c r="PH268" s="38"/>
      <c r="PI268" s="38"/>
      <c r="PJ268" s="38"/>
      <c r="PK268" s="38"/>
      <c r="PL268" s="38"/>
      <c r="PM268" s="38"/>
      <c r="PN268" s="38"/>
      <c r="PO268" s="38"/>
      <c r="PP268" s="38"/>
      <c r="PQ268" s="38"/>
      <c r="PR268" s="38"/>
      <c r="PS268" s="38"/>
      <c r="PT268" s="38"/>
      <c r="PU268" s="38"/>
      <c r="PV268" s="38"/>
      <c r="PW268" s="38"/>
      <c r="PX268" s="38"/>
      <c r="PY268" s="38"/>
      <c r="PZ268" s="38"/>
      <c r="QA268" s="38"/>
      <c r="QB268" s="38"/>
      <c r="QC268" s="38"/>
      <c r="QD268" s="38"/>
      <c r="QE268" s="38"/>
      <c r="QF268" s="38"/>
      <c r="QG268" s="38"/>
      <c r="QH268" s="38"/>
      <c r="QI268" s="38"/>
      <c r="QJ268" s="38"/>
      <c r="QK268" s="38"/>
      <c r="QL268" s="38"/>
      <c r="QM268" s="38"/>
      <c r="QN268" s="38"/>
      <c r="QO268" s="38"/>
      <c r="QP268" s="38"/>
      <c r="QQ268" s="38"/>
      <c r="QR268" s="38"/>
      <c r="QS268" s="38"/>
      <c r="QT268" s="38"/>
      <c r="QU268" s="38"/>
      <c r="QV268" s="38"/>
      <c r="QW268" s="38"/>
      <c r="QX268" s="38"/>
      <c r="QY268" s="38"/>
      <c r="QZ268" s="38"/>
      <c r="RA268" s="38"/>
      <c r="RB268" s="38"/>
      <c r="RC268" s="38"/>
      <c r="RD268" s="38"/>
      <c r="RE268" s="38"/>
      <c r="RF268" s="38"/>
      <c r="RG268" s="38"/>
      <c r="RH268" s="38"/>
      <c r="RI268" s="38"/>
      <c r="RJ268" s="38"/>
      <c r="RK268" s="38"/>
      <c r="RL268" s="38"/>
      <c r="RM268" s="38"/>
      <c r="RN268" s="38"/>
      <c r="RO268" s="38"/>
      <c r="RP268" s="38"/>
      <c r="RQ268" s="38"/>
      <c r="RR268" s="38"/>
      <c r="RS268" s="38"/>
      <c r="RT268" s="38"/>
      <c r="RU268" s="38"/>
      <c r="RV268" s="38"/>
      <c r="RW268" s="38"/>
      <c r="RX268" s="38"/>
      <c r="RY268" s="38"/>
      <c r="RZ268" s="38"/>
      <c r="SA268" s="38"/>
      <c r="SB268" s="38"/>
      <c r="SC268" s="38"/>
      <c r="SD268" s="38"/>
      <c r="SE268" s="38"/>
      <c r="SF268" s="38"/>
      <c r="SG268" s="38"/>
      <c r="SH268" s="38"/>
      <c r="SI268" s="38"/>
      <c r="SJ268" s="38"/>
      <c r="SK268" s="38"/>
      <c r="SL268" s="38"/>
      <c r="SM268" s="38"/>
      <c r="SN268" s="38"/>
      <c r="SO268" s="38"/>
      <c r="SP268" s="38"/>
      <c r="SQ268" s="38"/>
      <c r="SR268" s="38"/>
      <c r="SS268" s="38"/>
      <c r="ST268" s="38"/>
      <c r="SU268" s="38"/>
      <c r="SV268" s="38"/>
      <c r="SW268" s="38"/>
      <c r="SX268" s="38"/>
      <c r="SY268" s="38"/>
      <c r="SZ268" s="38"/>
      <c r="TA268" s="38"/>
      <c r="TB268" s="38"/>
      <c r="TC268" s="38"/>
      <c r="TD268" s="38"/>
      <c r="TE268" s="38"/>
      <c r="TF268" s="38"/>
      <c r="TG268" s="38"/>
      <c r="TH268" s="38"/>
      <c r="TI268" s="38"/>
    </row>
    <row r="269" spans="1:529" s="40" customFormat="1" ht="34.5" customHeight="1" x14ac:dyDescent="0.25">
      <c r="A269" s="73" t="s">
        <v>235</v>
      </c>
      <c r="B269" s="72"/>
      <c r="C269" s="72"/>
      <c r="D269" s="33" t="s">
        <v>44</v>
      </c>
      <c r="E269" s="65">
        <f>SUM(E270+E271+E272+E274+E275+E276+E277+E273)</f>
        <v>144811039</v>
      </c>
      <c r="F269" s="65">
        <f t="shared" ref="F269:P269" si="165">SUM(F270+F271+F272+F274+F275+F276+F277+F273)</f>
        <v>123811039</v>
      </c>
      <c r="G269" s="65">
        <f t="shared" si="165"/>
        <v>15760200</v>
      </c>
      <c r="H269" s="65">
        <f t="shared" si="165"/>
        <v>257700</v>
      </c>
      <c r="I269" s="65">
        <f t="shared" si="165"/>
        <v>0</v>
      </c>
      <c r="J269" s="65">
        <f t="shared" si="165"/>
        <v>103000</v>
      </c>
      <c r="K269" s="65">
        <f t="shared" si="165"/>
        <v>0</v>
      </c>
      <c r="L269" s="65">
        <f t="shared" si="165"/>
        <v>103000</v>
      </c>
      <c r="M269" s="65">
        <f t="shared" si="165"/>
        <v>0</v>
      </c>
      <c r="N269" s="65">
        <f t="shared" si="165"/>
        <v>0</v>
      </c>
      <c r="O269" s="65">
        <f t="shared" si="165"/>
        <v>0</v>
      </c>
      <c r="P269" s="65">
        <f t="shared" si="165"/>
        <v>144914039</v>
      </c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  <c r="GN269" s="39"/>
      <c r="GO269" s="39"/>
      <c r="GP269" s="39"/>
      <c r="GQ269" s="39"/>
      <c r="GR269" s="39"/>
      <c r="GS269" s="39"/>
      <c r="GT269" s="39"/>
      <c r="GU269" s="39"/>
      <c r="GV269" s="39"/>
      <c r="GW269" s="39"/>
      <c r="GX269" s="39"/>
      <c r="GY269" s="39"/>
      <c r="GZ269" s="39"/>
      <c r="HA269" s="39"/>
      <c r="HB269" s="39"/>
      <c r="HC269" s="39"/>
      <c r="HD269" s="39"/>
      <c r="HE269" s="39"/>
      <c r="HF269" s="39"/>
      <c r="HG269" s="39"/>
      <c r="HH269" s="39"/>
      <c r="HI269" s="39"/>
      <c r="HJ269" s="39"/>
      <c r="HK269" s="39"/>
      <c r="HL269" s="39"/>
      <c r="HM269" s="39"/>
      <c r="HN269" s="39"/>
      <c r="HO269" s="39"/>
      <c r="HP269" s="39"/>
      <c r="HQ269" s="39"/>
      <c r="HR269" s="39"/>
      <c r="HS269" s="39"/>
      <c r="HT269" s="39"/>
      <c r="HU269" s="39"/>
      <c r="HV269" s="39"/>
      <c r="HW269" s="39"/>
      <c r="HX269" s="39"/>
      <c r="HY269" s="39"/>
      <c r="HZ269" s="39"/>
      <c r="IA269" s="39"/>
      <c r="IB269" s="39"/>
      <c r="IC269" s="39"/>
      <c r="ID269" s="39"/>
      <c r="IE269" s="39"/>
      <c r="IF269" s="39"/>
      <c r="IG269" s="39"/>
      <c r="IH269" s="39"/>
      <c r="II269" s="39"/>
      <c r="IJ269" s="39"/>
      <c r="IK269" s="39"/>
      <c r="IL269" s="39"/>
      <c r="IM269" s="39"/>
      <c r="IN269" s="39"/>
      <c r="IO269" s="39"/>
      <c r="IP269" s="39"/>
      <c r="IQ269" s="39"/>
      <c r="IR269" s="39"/>
      <c r="IS269" s="39"/>
      <c r="IT269" s="39"/>
      <c r="IU269" s="39"/>
      <c r="IV269" s="39"/>
      <c r="IW269" s="39"/>
      <c r="IX269" s="39"/>
      <c r="IY269" s="39"/>
      <c r="IZ269" s="39"/>
      <c r="JA269" s="39"/>
      <c r="JB269" s="39"/>
      <c r="JC269" s="39"/>
      <c r="JD269" s="39"/>
      <c r="JE269" s="39"/>
      <c r="JF269" s="39"/>
      <c r="JG269" s="39"/>
      <c r="JH269" s="39"/>
      <c r="JI269" s="39"/>
      <c r="JJ269" s="39"/>
      <c r="JK269" s="39"/>
      <c r="JL269" s="39"/>
      <c r="JM269" s="39"/>
      <c r="JN269" s="39"/>
      <c r="JO269" s="39"/>
      <c r="JP269" s="39"/>
      <c r="JQ269" s="39"/>
      <c r="JR269" s="39"/>
      <c r="JS269" s="39"/>
      <c r="JT269" s="39"/>
      <c r="JU269" s="39"/>
      <c r="JV269" s="39"/>
      <c r="JW269" s="39"/>
      <c r="JX269" s="39"/>
      <c r="JY269" s="39"/>
      <c r="JZ269" s="39"/>
      <c r="KA269" s="39"/>
      <c r="KB269" s="39"/>
      <c r="KC269" s="39"/>
      <c r="KD269" s="39"/>
      <c r="KE269" s="39"/>
      <c r="KF269" s="39"/>
      <c r="KG269" s="39"/>
      <c r="KH269" s="39"/>
      <c r="KI269" s="39"/>
      <c r="KJ269" s="39"/>
      <c r="KK269" s="39"/>
      <c r="KL269" s="39"/>
      <c r="KM269" s="39"/>
      <c r="KN269" s="39"/>
      <c r="KO269" s="39"/>
      <c r="KP269" s="39"/>
      <c r="KQ269" s="39"/>
      <c r="KR269" s="39"/>
      <c r="KS269" s="39"/>
      <c r="KT269" s="39"/>
      <c r="KU269" s="39"/>
      <c r="KV269" s="39"/>
      <c r="KW269" s="39"/>
      <c r="KX269" s="39"/>
      <c r="KY269" s="39"/>
      <c r="KZ269" s="39"/>
      <c r="LA269" s="39"/>
      <c r="LB269" s="39"/>
      <c r="LC269" s="39"/>
      <c r="LD269" s="39"/>
      <c r="LE269" s="39"/>
      <c r="LF269" s="39"/>
      <c r="LG269" s="39"/>
      <c r="LH269" s="39"/>
      <c r="LI269" s="39"/>
      <c r="LJ269" s="39"/>
      <c r="LK269" s="39"/>
      <c r="LL269" s="39"/>
      <c r="LM269" s="39"/>
      <c r="LN269" s="39"/>
      <c r="LO269" s="39"/>
      <c r="LP269" s="39"/>
      <c r="LQ269" s="39"/>
      <c r="LR269" s="39"/>
      <c r="LS269" s="39"/>
      <c r="LT269" s="39"/>
      <c r="LU269" s="39"/>
      <c r="LV269" s="39"/>
      <c r="LW269" s="39"/>
      <c r="LX269" s="39"/>
      <c r="LY269" s="39"/>
      <c r="LZ269" s="39"/>
      <c r="MA269" s="39"/>
      <c r="MB269" s="39"/>
      <c r="MC269" s="39"/>
      <c r="MD269" s="39"/>
      <c r="ME269" s="39"/>
      <c r="MF269" s="39"/>
      <c r="MG269" s="39"/>
      <c r="MH269" s="39"/>
      <c r="MI269" s="39"/>
      <c r="MJ269" s="39"/>
      <c r="MK269" s="39"/>
      <c r="ML269" s="39"/>
      <c r="MM269" s="39"/>
      <c r="MN269" s="39"/>
      <c r="MO269" s="39"/>
      <c r="MP269" s="39"/>
      <c r="MQ269" s="39"/>
      <c r="MR269" s="39"/>
      <c r="MS269" s="39"/>
      <c r="MT269" s="39"/>
      <c r="MU269" s="39"/>
      <c r="MV269" s="39"/>
      <c r="MW269" s="39"/>
      <c r="MX269" s="39"/>
      <c r="MY269" s="39"/>
      <c r="MZ269" s="39"/>
      <c r="NA269" s="39"/>
      <c r="NB269" s="39"/>
      <c r="NC269" s="39"/>
      <c r="ND269" s="39"/>
      <c r="NE269" s="39"/>
      <c r="NF269" s="39"/>
      <c r="NG269" s="39"/>
      <c r="NH269" s="39"/>
      <c r="NI269" s="39"/>
      <c r="NJ269" s="39"/>
      <c r="NK269" s="39"/>
      <c r="NL269" s="39"/>
      <c r="NM269" s="39"/>
      <c r="NN269" s="39"/>
      <c r="NO269" s="39"/>
      <c r="NP269" s="39"/>
      <c r="NQ269" s="39"/>
      <c r="NR269" s="39"/>
      <c r="NS269" s="39"/>
      <c r="NT269" s="39"/>
      <c r="NU269" s="39"/>
      <c r="NV269" s="39"/>
      <c r="NW269" s="39"/>
      <c r="NX269" s="39"/>
      <c r="NY269" s="39"/>
      <c r="NZ269" s="39"/>
      <c r="OA269" s="39"/>
      <c r="OB269" s="39"/>
      <c r="OC269" s="39"/>
      <c r="OD269" s="39"/>
      <c r="OE269" s="39"/>
      <c r="OF269" s="39"/>
      <c r="OG269" s="39"/>
      <c r="OH269" s="39"/>
      <c r="OI269" s="39"/>
      <c r="OJ269" s="39"/>
      <c r="OK269" s="39"/>
      <c r="OL269" s="39"/>
      <c r="OM269" s="39"/>
      <c r="ON269" s="39"/>
      <c r="OO269" s="39"/>
      <c r="OP269" s="39"/>
      <c r="OQ269" s="39"/>
      <c r="OR269" s="39"/>
      <c r="OS269" s="39"/>
      <c r="OT269" s="39"/>
      <c r="OU269" s="39"/>
      <c r="OV269" s="39"/>
      <c r="OW269" s="39"/>
      <c r="OX269" s="39"/>
      <c r="OY269" s="39"/>
      <c r="OZ269" s="39"/>
      <c r="PA269" s="39"/>
      <c r="PB269" s="39"/>
      <c r="PC269" s="39"/>
      <c r="PD269" s="39"/>
      <c r="PE269" s="39"/>
      <c r="PF269" s="39"/>
      <c r="PG269" s="39"/>
      <c r="PH269" s="39"/>
      <c r="PI269" s="39"/>
      <c r="PJ269" s="39"/>
      <c r="PK269" s="39"/>
      <c r="PL269" s="39"/>
      <c r="PM269" s="39"/>
      <c r="PN269" s="39"/>
      <c r="PO269" s="39"/>
      <c r="PP269" s="39"/>
      <c r="PQ269" s="39"/>
      <c r="PR269" s="39"/>
      <c r="PS269" s="39"/>
      <c r="PT269" s="39"/>
      <c r="PU269" s="39"/>
      <c r="PV269" s="39"/>
      <c r="PW269" s="39"/>
      <c r="PX269" s="39"/>
      <c r="PY269" s="39"/>
      <c r="PZ269" s="39"/>
      <c r="QA269" s="39"/>
      <c r="QB269" s="39"/>
      <c r="QC269" s="39"/>
      <c r="QD269" s="39"/>
      <c r="QE269" s="39"/>
      <c r="QF269" s="39"/>
      <c r="QG269" s="39"/>
      <c r="QH269" s="39"/>
      <c r="QI269" s="39"/>
      <c r="QJ269" s="39"/>
      <c r="QK269" s="39"/>
      <c r="QL269" s="39"/>
      <c r="QM269" s="39"/>
      <c r="QN269" s="39"/>
      <c r="QO269" s="39"/>
      <c r="QP269" s="39"/>
      <c r="QQ269" s="39"/>
      <c r="QR269" s="39"/>
      <c r="QS269" s="39"/>
      <c r="QT269" s="39"/>
      <c r="QU269" s="39"/>
      <c r="QV269" s="39"/>
      <c r="QW269" s="39"/>
      <c r="QX269" s="39"/>
      <c r="QY269" s="39"/>
      <c r="QZ269" s="39"/>
      <c r="RA269" s="39"/>
      <c r="RB269" s="39"/>
      <c r="RC269" s="39"/>
      <c r="RD269" s="39"/>
      <c r="RE269" s="39"/>
      <c r="RF269" s="39"/>
      <c r="RG269" s="39"/>
      <c r="RH269" s="39"/>
      <c r="RI269" s="39"/>
      <c r="RJ269" s="39"/>
      <c r="RK269" s="39"/>
      <c r="RL269" s="39"/>
      <c r="RM269" s="39"/>
      <c r="RN269" s="39"/>
      <c r="RO269" s="39"/>
      <c r="RP269" s="39"/>
      <c r="RQ269" s="39"/>
      <c r="RR269" s="39"/>
      <c r="RS269" s="39"/>
      <c r="RT269" s="39"/>
      <c r="RU269" s="39"/>
      <c r="RV269" s="39"/>
      <c r="RW269" s="39"/>
      <c r="RX269" s="39"/>
      <c r="RY269" s="39"/>
      <c r="RZ269" s="39"/>
      <c r="SA269" s="39"/>
      <c r="SB269" s="39"/>
      <c r="SC269" s="39"/>
      <c r="SD269" s="39"/>
      <c r="SE269" s="39"/>
      <c r="SF269" s="39"/>
      <c r="SG269" s="39"/>
      <c r="SH269" s="39"/>
      <c r="SI269" s="39"/>
      <c r="SJ269" s="39"/>
      <c r="SK269" s="39"/>
      <c r="SL269" s="39"/>
      <c r="SM269" s="39"/>
      <c r="SN269" s="39"/>
      <c r="SO269" s="39"/>
      <c r="SP269" s="39"/>
      <c r="SQ269" s="39"/>
      <c r="SR269" s="39"/>
      <c r="SS269" s="39"/>
      <c r="ST269" s="39"/>
      <c r="SU269" s="39"/>
      <c r="SV269" s="39"/>
      <c r="SW269" s="39"/>
      <c r="SX269" s="39"/>
      <c r="SY269" s="39"/>
      <c r="SZ269" s="39"/>
      <c r="TA269" s="39"/>
      <c r="TB269" s="39"/>
      <c r="TC269" s="39"/>
      <c r="TD269" s="39"/>
      <c r="TE269" s="39"/>
      <c r="TF269" s="39"/>
      <c r="TG269" s="39"/>
      <c r="TH269" s="39"/>
      <c r="TI269" s="39"/>
    </row>
    <row r="270" spans="1:529" s="23" customFormat="1" ht="42" customHeight="1" x14ac:dyDescent="0.25">
      <c r="A270" s="43" t="s">
        <v>236</v>
      </c>
      <c r="B270" s="44" t="str">
        <f>'дод 9'!A15</f>
        <v>0160</v>
      </c>
      <c r="C270" s="44" t="str">
        <f>'дод 9'!B15</f>
        <v>0111</v>
      </c>
      <c r="D270" s="22" t="str">
        <f>'дод 9'!C15</f>
        <v>Керівництво і управління у відповідній сфері у містах (місті Києві), селищах, селах, об’єднаних територіальних громадах</v>
      </c>
      <c r="E270" s="66">
        <f t="shared" ref="E270:E275" si="166">F270+I270</f>
        <v>20122100</v>
      </c>
      <c r="F270" s="66">
        <v>20122100</v>
      </c>
      <c r="G270" s="66">
        <v>15760200</v>
      </c>
      <c r="H270" s="66">
        <v>257700</v>
      </c>
      <c r="I270" s="66"/>
      <c r="J270" s="66">
        <f>L270+O270</f>
        <v>0</v>
      </c>
      <c r="K270" s="66"/>
      <c r="L270" s="66"/>
      <c r="M270" s="66"/>
      <c r="N270" s="66"/>
      <c r="O270" s="66"/>
      <c r="P270" s="66">
        <f t="shared" ref="P270:P277" si="167">E270+J270</f>
        <v>20122100</v>
      </c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  <c r="IU270" s="26"/>
      <c r="IV270" s="26"/>
      <c r="IW270" s="26"/>
      <c r="IX270" s="26"/>
      <c r="IY270" s="26"/>
      <c r="IZ270" s="26"/>
      <c r="JA270" s="26"/>
      <c r="JB270" s="26"/>
      <c r="JC270" s="26"/>
      <c r="JD270" s="26"/>
      <c r="JE270" s="26"/>
      <c r="JF270" s="26"/>
      <c r="JG270" s="26"/>
      <c r="JH270" s="26"/>
      <c r="JI270" s="26"/>
      <c r="JJ270" s="26"/>
      <c r="JK270" s="26"/>
      <c r="JL270" s="26"/>
      <c r="JM270" s="26"/>
      <c r="JN270" s="26"/>
      <c r="JO270" s="26"/>
      <c r="JP270" s="26"/>
      <c r="JQ270" s="26"/>
      <c r="JR270" s="26"/>
      <c r="JS270" s="26"/>
      <c r="JT270" s="26"/>
      <c r="JU270" s="26"/>
      <c r="JV270" s="26"/>
      <c r="JW270" s="26"/>
      <c r="JX270" s="26"/>
      <c r="JY270" s="26"/>
      <c r="JZ270" s="26"/>
      <c r="KA270" s="26"/>
      <c r="KB270" s="26"/>
      <c r="KC270" s="26"/>
      <c r="KD270" s="26"/>
      <c r="KE270" s="26"/>
      <c r="KF270" s="26"/>
      <c r="KG270" s="26"/>
      <c r="KH270" s="26"/>
      <c r="KI270" s="26"/>
      <c r="KJ270" s="26"/>
      <c r="KK270" s="26"/>
      <c r="KL270" s="26"/>
      <c r="KM270" s="26"/>
      <c r="KN270" s="26"/>
      <c r="KO270" s="26"/>
      <c r="KP270" s="26"/>
      <c r="KQ270" s="26"/>
      <c r="KR270" s="26"/>
      <c r="KS270" s="26"/>
      <c r="KT270" s="26"/>
      <c r="KU270" s="26"/>
      <c r="KV270" s="26"/>
      <c r="KW270" s="26"/>
      <c r="KX270" s="26"/>
      <c r="KY270" s="26"/>
      <c r="KZ270" s="26"/>
      <c r="LA270" s="26"/>
      <c r="LB270" s="26"/>
      <c r="LC270" s="26"/>
      <c r="LD270" s="26"/>
      <c r="LE270" s="26"/>
      <c r="LF270" s="26"/>
      <c r="LG270" s="26"/>
      <c r="LH270" s="26"/>
      <c r="LI270" s="26"/>
      <c r="LJ270" s="26"/>
      <c r="LK270" s="26"/>
      <c r="LL270" s="26"/>
      <c r="LM270" s="26"/>
      <c r="LN270" s="26"/>
      <c r="LO270" s="26"/>
      <c r="LP270" s="26"/>
      <c r="LQ270" s="26"/>
      <c r="LR270" s="26"/>
      <c r="LS270" s="26"/>
      <c r="LT270" s="26"/>
      <c r="LU270" s="26"/>
      <c r="LV270" s="26"/>
      <c r="LW270" s="26"/>
      <c r="LX270" s="26"/>
      <c r="LY270" s="26"/>
      <c r="LZ270" s="26"/>
      <c r="MA270" s="26"/>
      <c r="MB270" s="26"/>
      <c r="MC270" s="26"/>
      <c r="MD270" s="26"/>
      <c r="ME270" s="26"/>
      <c r="MF270" s="26"/>
      <c r="MG270" s="26"/>
      <c r="MH270" s="26"/>
      <c r="MI270" s="26"/>
      <c r="MJ270" s="26"/>
      <c r="MK270" s="26"/>
      <c r="ML270" s="26"/>
      <c r="MM270" s="26"/>
      <c r="MN270" s="26"/>
      <c r="MO270" s="26"/>
      <c r="MP270" s="26"/>
      <c r="MQ270" s="26"/>
      <c r="MR270" s="26"/>
      <c r="MS270" s="26"/>
      <c r="MT270" s="26"/>
      <c r="MU270" s="26"/>
      <c r="MV270" s="26"/>
      <c r="MW270" s="26"/>
      <c r="MX270" s="26"/>
      <c r="MY270" s="26"/>
      <c r="MZ270" s="26"/>
      <c r="NA270" s="26"/>
      <c r="NB270" s="26"/>
      <c r="NC270" s="26"/>
      <c r="ND270" s="26"/>
      <c r="NE270" s="26"/>
      <c r="NF270" s="26"/>
      <c r="NG270" s="26"/>
      <c r="NH270" s="26"/>
      <c r="NI270" s="26"/>
      <c r="NJ270" s="26"/>
      <c r="NK270" s="26"/>
      <c r="NL270" s="26"/>
      <c r="NM270" s="26"/>
      <c r="NN270" s="26"/>
      <c r="NO270" s="26"/>
      <c r="NP270" s="26"/>
      <c r="NQ270" s="26"/>
      <c r="NR270" s="26"/>
      <c r="NS270" s="26"/>
      <c r="NT270" s="26"/>
      <c r="NU270" s="26"/>
      <c r="NV270" s="26"/>
      <c r="NW270" s="26"/>
      <c r="NX270" s="26"/>
      <c r="NY270" s="26"/>
      <c r="NZ270" s="26"/>
      <c r="OA270" s="26"/>
      <c r="OB270" s="26"/>
      <c r="OC270" s="26"/>
      <c r="OD270" s="26"/>
      <c r="OE270" s="26"/>
      <c r="OF270" s="26"/>
      <c r="OG270" s="26"/>
      <c r="OH270" s="26"/>
      <c r="OI270" s="26"/>
      <c r="OJ270" s="26"/>
      <c r="OK270" s="26"/>
      <c r="OL270" s="26"/>
      <c r="OM270" s="26"/>
      <c r="ON270" s="26"/>
      <c r="OO270" s="26"/>
      <c r="OP270" s="26"/>
      <c r="OQ270" s="26"/>
      <c r="OR270" s="26"/>
      <c r="OS270" s="26"/>
      <c r="OT270" s="26"/>
      <c r="OU270" s="26"/>
      <c r="OV270" s="26"/>
      <c r="OW270" s="26"/>
      <c r="OX270" s="26"/>
      <c r="OY270" s="26"/>
      <c r="OZ270" s="26"/>
      <c r="PA270" s="26"/>
      <c r="PB270" s="26"/>
      <c r="PC270" s="26"/>
      <c r="PD270" s="26"/>
      <c r="PE270" s="26"/>
      <c r="PF270" s="26"/>
      <c r="PG270" s="26"/>
      <c r="PH270" s="26"/>
      <c r="PI270" s="26"/>
      <c r="PJ270" s="26"/>
      <c r="PK270" s="26"/>
      <c r="PL270" s="26"/>
      <c r="PM270" s="26"/>
      <c r="PN270" s="26"/>
      <c r="PO270" s="26"/>
      <c r="PP270" s="26"/>
      <c r="PQ270" s="26"/>
      <c r="PR270" s="26"/>
      <c r="PS270" s="26"/>
      <c r="PT270" s="26"/>
      <c r="PU270" s="26"/>
      <c r="PV270" s="26"/>
      <c r="PW270" s="26"/>
      <c r="PX270" s="26"/>
      <c r="PY270" s="26"/>
      <c r="PZ270" s="26"/>
      <c r="QA270" s="26"/>
      <c r="QB270" s="26"/>
      <c r="QC270" s="26"/>
      <c r="QD270" s="26"/>
      <c r="QE270" s="26"/>
      <c r="QF270" s="26"/>
      <c r="QG270" s="26"/>
      <c r="QH270" s="26"/>
      <c r="QI270" s="26"/>
      <c r="QJ270" s="26"/>
      <c r="QK270" s="26"/>
      <c r="QL270" s="26"/>
      <c r="QM270" s="26"/>
      <c r="QN270" s="26"/>
      <c r="QO270" s="26"/>
      <c r="QP270" s="26"/>
      <c r="QQ270" s="26"/>
      <c r="QR270" s="26"/>
      <c r="QS270" s="26"/>
      <c r="QT270" s="26"/>
      <c r="QU270" s="26"/>
      <c r="QV270" s="26"/>
      <c r="QW270" s="26"/>
      <c r="QX270" s="26"/>
      <c r="QY270" s="26"/>
      <c r="QZ270" s="26"/>
      <c r="RA270" s="26"/>
      <c r="RB270" s="26"/>
      <c r="RC270" s="26"/>
      <c r="RD270" s="26"/>
      <c r="RE270" s="26"/>
      <c r="RF270" s="26"/>
      <c r="RG270" s="26"/>
      <c r="RH270" s="26"/>
      <c r="RI270" s="26"/>
      <c r="RJ270" s="26"/>
      <c r="RK270" s="26"/>
      <c r="RL270" s="26"/>
      <c r="RM270" s="26"/>
      <c r="RN270" s="26"/>
      <c r="RO270" s="26"/>
      <c r="RP270" s="26"/>
      <c r="RQ270" s="26"/>
      <c r="RR270" s="26"/>
      <c r="RS270" s="26"/>
      <c r="RT270" s="26"/>
      <c r="RU270" s="26"/>
      <c r="RV270" s="26"/>
      <c r="RW270" s="26"/>
      <c r="RX270" s="26"/>
      <c r="RY270" s="26"/>
      <c r="RZ270" s="26"/>
      <c r="SA270" s="26"/>
      <c r="SB270" s="26"/>
      <c r="SC270" s="26"/>
      <c r="SD270" s="26"/>
      <c r="SE270" s="26"/>
      <c r="SF270" s="26"/>
      <c r="SG270" s="26"/>
      <c r="SH270" s="26"/>
      <c r="SI270" s="26"/>
      <c r="SJ270" s="26"/>
      <c r="SK270" s="26"/>
      <c r="SL270" s="26"/>
      <c r="SM270" s="26"/>
      <c r="SN270" s="26"/>
      <c r="SO270" s="26"/>
      <c r="SP270" s="26"/>
      <c r="SQ270" s="26"/>
      <c r="SR270" s="26"/>
      <c r="SS270" s="26"/>
      <c r="ST270" s="26"/>
      <c r="SU270" s="26"/>
      <c r="SV270" s="26"/>
      <c r="SW270" s="26"/>
      <c r="SX270" s="26"/>
      <c r="SY270" s="26"/>
      <c r="SZ270" s="26"/>
      <c r="TA270" s="26"/>
      <c r="TB270" s="26"/>
      <c r="TC270" s="26"/>
      <c r="TD270" s="26"/>
      <c r="TE270" s="26"/>
      <c r="TF270" s="26"/>
      <c r="TG270" s="26"/>
      <c r="TH270" s="26"/>
      <c r="TI270" s="26"/>
    </row>
    <row r="271" spans="1:529" s="23" customFormat="1" ht="18.75" customHeight="1" x14ac:dyDescent="0.25">
      <c r="A271" s="43" t="s">
        <v>279</v>
      </c>
      <c r="B271" s="44" t="str">
        <f>'дод 9'!A172</f>
        <v>7640</v>
      </c>
      <c r="C271" s="44" t="str">
        <f>'дод 9'!B172</f>
        <v>0470</v>
      </c>
      <c r="D271" s="24" t="s">
        <v>479</v>
      </c>
      <c r="E271" s="66">
        <f t="shared" si="166"/>
        <v>426000</v>
      </c>
      <c r="F271" s="66">
        <v>426000</v>
      </c>
      <c r="G271" s="66"/>
      <c r="H271" s="66"/>
      <c r="I271" s="66"/>
      <c r="J271" s="66">
        <f t="shared" ref="J271:J277" si="168">L271+O271</f>
        <v>0</v>
      </c>
      <c r="K271" s="66"/>
      <c r="L271" s="66"/>
      <c r="M271" s="66"/>
      <c r="N271" s="66"/>
      <c r="O271" s="66"/>
      <c r="P271" s="66">
        <f t="shared" si="167"/>
        <v>426000</v>
      </c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  <c r="IU271" s="26"/>
      <c r="IV271" s="26"/>
      <c r="IW271" s="26"/>
      <c r="IX271" s="26"/>
      <c r="IY271" s="26"/>
      <c r="IZ271" s="26"/>
      <c r="JA271" s="26"/>
      <c r="JB271" s="26"/>
      <c r="JC271" s="26"/>
      <c r="JD271" s="26"/>
      <c r="JE271" s="26"/>
      <c r="JF271" s="26"/>
      <c r="JG271" s="26"/>
      <c r="JH271" s="26"/>
      <c r="JI271" s="26"/>
      <c r="JJ271" s="26"/>
      <c r="JK271" s="26"/>
      <c r="JL271" s="26"/>
      <c r="JM271" s="26"/>
      <c r="JN271" s="26"/>
      <c r="JO271" s="26"/>
      <c r="JP271" s="26"/>
      <c r="JQ271" s="26"/>
      <c r="JR271" s="26"/>
      <c r="JS271" s="26"/>
      <c r="JT271" s="26"/>
      <c r="JU271" s="26"/>
      <c r="JV271" s="26"/>
      <c r="JW271" s="26"/>
      <c r="JX271" s="26"/>
      <c r="JY271" s="26"/>
      <c r="JZ271" s="26"/>
      <c r="KA271" s="26"/>
      <c r="KB271" s="26"/>
      <c r="KC271" s="26"/>
      <c r="KD271" s="26"/>
      <c r="KE271" s="26"/>
      <c r="KF271" s="26"/>
      <c r="KG271" s="26"/>
      <c r="KH271" s="26"/>
      <c r="KI271" s="26"/>
      <c r="KJ271" s="26"/>
      <c r="KK271" s="26"/>
      <c r="KL271" s="26"/>
      <c r="KM271" s="26"/>
      <c r="KN271" s="26"/>
      <c r="KO271" s="26"/>
      <c r="KP271" s="26"/>
      <c r="KQ271" s="26"/>
      <c r="KR271" s="26"/>
      <c r="KS271" s="26"/>
      <c r="KT271" s="26"/>
      <c r="KU271" s="26"/>
      <c r="KV271" s="26"/>
      <c r="KW271" s="26"/>
      <c r="KX271" s="26"/>
      <c r="KY271" s="26"/>
      <c r="KZ271" s="26"/>
      <c r="LA271" s="26"/>
      <c r="LB271" s="26"/>
      <c r="LC271" s="26"/>
      <c r="LD271" s="26"/>
      <c r="LE271" s="26"/>
      <c r="LF271" s="26"/>
      <c r="LG271" s="26"/>
      <c r="LH271" s="26"/>
      <c r="LI271" s="26"/>
      <c r="LJ271" s="26"/>
      <c r="LK271" s="26"/>
      <c r="LL271" s="26"/>
      <c r="LM271" s="26"/>
      <c r="LN271" s="26"/>
      <c r="LO271" s="26"/>
      <c r="LP271" s="26"/>
      <c r="LQ271" s="26"/>
      <c r="LR271" s="26"/>
      <c r="LS271" s="26"/>
      <c r="LT271" s="26"/>
      <c r="LU271" s="26"/>
      <c r="LV271" s="26"/>
      <c r="LW271" s="26"/>
      <c r="LX271" s="26"/>
      <c r="LY271" s="26"/>
      <c r="LZ271" s="26"/>
      <c r="MA271" s="26"/>
      <c r="MB271" s="26"/>
      <c r="MC271" s="26"/>
      <c r="MD271" s="26"/>
      <c r="ME271" s="26"/>
      <c r="MF271" s="26"/>
      <c r="MG271" s="26"/>
      <c r="MH271" s="26"/>
      <c r="MI271" s="26"/>
      <c r="MJ271" s="26"/>
      <c r="MK271" s="26"/>
      <c r="ML271" s="26"/>
      <c r="MM271" s="26"/>
      <c r="MN271" s="26"/>
      <c r="MO271" s="26"/>
      <c r="MP271" s="26"/>
      <c r="MQ271" s="26"/>
      <c r="MR271" s="26"/>
      <c r="MS271" s="26"/>
      <c r="MT271" s="26"/>
      <c r="MU271" s="26"/>
      <c r="MV271" s="26"/>
      <c r="MW271" s="26"/>
      <c r="MX271" s="26"/>
      <c r="MY271" s="26"/>
      <c r="MZ271" s="26"/>
      <c r="NA271" s="26"/>
      <c r="NB271" s="26"/>
      <c r="NC271" s="26"/>
      <c r="ND271" s="26"/>
      <c r="NE271" s="26"/>
      <c r="NF271" s="26"/>
      <c r="NG271" s="26"/>
      <c r="NH271" s="26"/>
      <c r="NI271" s="26"/>
      <c r="NJ271" s="26"/>
      <c r="NK271" s="26"/>
      <c r="NL271" s="26"/>
      <c r="NM271" s="26"/>
      <c r="NN271" s="26"/>
      <c r="NO271" s="26"/>
      <c r="NP271" s="26"/>
      <c r="NQ271" s="26"/>
      <c r="NR271" s="26"/>
      <c r="NS271" s="26"/>
      <c r="NT271" s="26"/>
      <c r="NU271" s="26"/>
      <c r="NV271" s="26"/>
      <c r="NW271" s="26"/>
      <c r="NX271" s="26"/>
      <c r="NY271" s="26"/>
      <c r="NZ271" s="26"/>
      <c r="OA271" s="26"/>
      <c r="OB271" s="26"/>
      <c r="OC271" s="26"/>
      <c r="OD271" s="26"/>
      <c r="OE271" s="26"/>
      <c r="OF271" s="26"/>
      <c r="OG271" s="26"/>
      <c r="OH271" s="26"/>
      <c r="OI271" s="26"/>
      <c r="OJ271" s="26"/>
      <c r="OK271" s="26"/>
      <c r="OL271" s="26"/>
      <c r="OM271" s="26"/>
      <c r="ON271" s="26"/>
      <c r="OO271" s="26"/>
      <c r="OP271" s="26"/>
      <c r="OQ271" s="26"/>
      <c r="OR271" s="26"/>
      <c r="OS271" s="26"/>
      <c r="OT271" s="26"/>
      <c r="OU271" s="26"/>
      <c r="OV271" s="26"/>
      <c r="OW271" s="26"/>
      <c r="OX271" s="26"/>
      <c r="OY271" s="26"/>
      <c r="OZ271" s="26"/>
      <c r="PA271" s="26"/>
      <c r="PB271" s="26"/>
      <c r="PC271" s="26"/>
      <c r="PD271" s="26"/>
      <c r="PE271" s="26"/>
      <c r="PF271" s="26"/>
      <c r="PG271" s="26"/>
      <c r="PH271" s="26"/>
      <c r="PI271" s="26"/>
      <c r="PJ271" s="26"/>
      <c r="PK271" s="26"/>
      <c r="PL271" s="26"/>
      <c r="PM271" s="26"/>
      <c r="PN271" s="26"/>
      <c r="PO271" s="26"/>
      <c r="PP271" s="26"/>
      <c r="PQ271" s="26"/>
      <c r="PR271" s="26"/>
      <c r="PS271" s="26"/>
      <c r="PT271" s="26"/>
      <c r="PU271" s="26"/>
      <c r="PV271" s="26"/>
      <c r="PW271" s="26"/>
      <c r="PX271" s="26"/>
      <c r="PY271" s="26"/>
      <c r="PZ271" s="26"/>
      <c r="QA271" s="26"/>
      <c r="QB271" s="26"/>
      <c r="QC271" s="26"/>
      <c r="QD271" s="26"/>
      <c r="QE271" s="26"/>
      <c r="QF271" s="26"/>
      <c r="QG271" s="26"/>
      <c r="QH271" s="26"/>
      <c r="QI271" s="26"/>
      <c r="QJ271" s="26"/>
      <c r="QK271" s="26"/>
      <c r="QL271" s="26"/>
      <c r="QM271" s="26"/>
      <c r="QN271" s="26"/>
      <c r="QO271" s="26"/>
      <c r="QP271" s="26"/>
      <c r="QQ271" s="26"/>
      <c r="QR271" s="26"/>
      <c r="QS271" s="26"/>
      <c r="QT271" s="26"/>
      <c r="QU271" s="26"/>
      <c r="QV271" s="26"/>
      <c r="QW271" s="26"/>
      <c r="QX271" s="26"/>
      <c r="QY271" s="26"/>
      <c r="QZ271" s="26"/>
      <c r="RA271" s="26"/>
      <c r="RB271" s="26"/>
      <c r="RC271" s="26"/>
      <c r="RD271" s="26"/>
      <c r="RE271" s="26"/>
      <c r="RF271" s="26"/>
      <c r="RG271" s="26"/>
      <c r="RH271" s="26"/>
      <c r="RI271" s="26"/>
      <c r="RJ271" s="26"/>
      <c r="RK271" s="26"/>
      <c r="RL271" s="26"/>
      <c r="RM271" s="26"/>
      <c r="RN271" s="26"/>
      <c r="RO271" s="26"/>
      <c r="RP271" s="26"/>
      <c r="RQ271" s="26"/>
      <c r="RR271" s="26"/>
      <c r="RS271" s="26"/>
      <c r="RT271" s="26"/>
      <c r="RU271" s="26"/>
      <c r="RV271" s="26"/>
      <c r="RW271" s="26"/>
      <c r="RX271" s="26"/>
      <c r="RY271" s="26"/>
      <c r="RZ271" s="26"/>
      <c r="SA271" s="26"/>
      <c r="SB271" s="26"/>
      <c r="SC271" s="26"/>
      <c r="SD271" s="26"/>
      <c r="SE271" s="26"/>
      <c r="SF271" s="26"/>
      <c r="SG271" s="26"/>
      <c r="SH271" s="26"/>
      <c r="SI271" s="26"/>
      <c r="SJ271" s="26"/>
      <c r="SK271" s="26"/>
      <c r="SL271" s="26"/>
      <c r="SM271" s="26"/>
      <c r="SN271" s="26"/>
      <c r="SO271" s="26"/>
      <c r="SP271" s="26"/>
      <c r="SQ271" s="26"/>
      <c r="SR271" s="26"/>
      <c r="SS271" s="26"/>
      <c r="ST271" s="26"/>
      <c r="SU271" s="26"/>
      <c r="SV271" s="26"/>
      <c r="SW271" s="26"/>
      <c r="SX271" s="26"/>
      <c r="SY271" s="26"/>
      <c r="SZ271" s="26"/>
      <c r="TA271" s="26"/>
      <c r="TB271" s="26"/>
      <c r="TC271" s="26"/>
      <c r="TD271" s="26"/>
      <c r="TE271" s="26"/>
      <c r="TF271" s="26"/>
      <c r="TG271" s="26"/>
      <c r="TH271" s="26"/>
      <c r="TI271" s="26"/>
    </row>
    <row r="272" spans="1:529" s="23" customFormat="1" ht="24" customHeight="1" x14ac:dyDescent="0.25">
      <c r="A272" s="43" t="s">
        <v>361</v>
      </c>
      <c r="B272" s="44" t="str">
        <f>'дод 9'!A180</f>
        <v>7693</v>
      </c>
      <c r="C272" s="44" t="str">
        <f>'дод 9'!B180</f>
        <v>0490</v>
      </c>
      <c r="D272" s="24" t="str">
        <f>'дод 9'!C180</f>
        <v>Інші заходи, пов'язані з економічною діяльністю</v>
      </c>
      <c r="E272" s="66">
        <f t="shared" si="166"/>
        <v>483750</v>
      </c>
      <c r="F272" s="66">
        <f>433750+50000</f>
        <v>483750</v>
      </c>
      <c r="G272" s="66"/>
      <c r="H272" s="66"/>
      <c r="I272" s="66"/>
      <c r="J272" s="66">
        <f t="shared" si="168"/>
        <v>0</v>
      </c>
      <c r="K272" s="66"/>
      <c r="L272" s="66"/>
      <c r="M272" s="66"/>
      <c r="N272" s="66"/>
      <c r="O272" s="66"/>
      <c r="P272" s="66">
        <f t="shared" si="167"/>
        <v>483750</v>
      </c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  <c r="IV272" s="26"/>
      <c r="IW272" s="26"/>
      <c r="IX272" s="26"/>
      <c r="IY272" s="26"/>
      <c r="IZ272" s="26"/>
      <c r="JA272" s="26"/>
      <c r="JB272" s="26"/>
      <c r="JC272" s="26"/>
      <c r="JD272" s="26"/>
      <c r="JE272" s="26"/>
      <c r="JF272" s="26"/>
      <c r="JG272" s="26"/>
      <c r="JH272" s="26"/>
      <c r="JI272" s="26"/>
      <c r="JJ272" s="26"/>
      <c r="JK272" s="26"/>
      <c r="JL272" s="26"/>
      <c r="JM272" s="26"/>
      <c r="JN272" s="26"/>
      <c r="JO272" s="26"/>
      <c r="JP272" s="26"/>
      <c r="JQ272" s="26"/>
      <c r="JR272" s="26"/>
      <c r="JS272" s="26"/>
      <c r="JT272" s="26"/>
      <c r="JU272" s="26"/>
      <c r="JV272" s="26"/>
      <c r="JW272" s="26"/>
      <c r="JX272" s="26"/>
      <c r="JY272" s="26"/>
      <c r="JZ272" s="26"/>
      <c r="KA272" s="26"/>
      <c r="KB272" s="26"/>
      <c r="KC272" s="26"/>
      <c r="KD272" s="26"/>
      <c r="KE272" s="26"/>
      <c r="KF272" s="26"/>
      <c r="KG272" s="26"/>
      <c r="KH272" s="26"/>
      <c r="KI272" s="26"/>
      <c r="KJ272" s="26"/>
      <c r="KK272" s="26"/>
      <c r="KL272" s="26"/>
      <c r="KM272" s="26"/>
      <c r="KN272" s="26"/>
      <c r="KO272" s="26"/>
      <c r="KP272" s="26"/>
      <c r="KQ272" s="26"/>
      <c r="KR272" s="26"/>
      <c r="KS272" s="26"/>
      <c r="KT272" s="26"/>
      <c r="KU272" s="26"/>
      <c r="KV272" s="26"/>
      <c r="KW272" s="26"/>
      <c r="KX272" s="26"/>
      <c r="KY272" s="26"/>
      <c r="KZ272" s="26"/>
      <c r="LA272" s="26"/>
      <c r="LB272" s="26"/>
      <c r="LC272" s="26"/>
      <c r="LD272" s="26"/>
      <c r="LE272" s="26"/>
      <c r="LF272" s="26"/>
      <c r="LG272" s="26"/>
      <c r="LH272" s="26"/>
      <c r="LI272" s="26"/>
      <c r="LJ272" s="26"/>
      <c r="LK272" s="26"/>
      <c r="LL272" s="26"/>
      <c r="LM272" s="26"/>
      <c r="LN272" s="26"/>
      <c r="LO272" s="26"/>
      <c r="LP272" s="26"/>
      <c r="LQ272" s="26"/>
      <c r="LR272" s="26"/>
      <c r="LS272" s="26"/>
      <c r="LT272" s="26"/>
      <c r="LU272" s="26"/>
      <c r="LV272" s="26"/>
      <c r="LW272" s="26"/>
      <c r="LX272" s="26"/>
      <c r="LY272" s="26"/>
      <c r="LZ272" s="26"/>
      <c r="MA272" s="26"/>
      <c r="MB272" s="26"/>
      <c r="MC272" s="26"/>
      <c r="MD272" s="26"/>
      <c r="ME272" s="26"/>
      <c r="MF272" s="26"/>
      <c r="MG272" s="26"/>
      <c r="MH272" s="26"/>
      <c r="MI272" s="26"/>
      <c r="MJ272" s="26"/>
      <c r="MK272" s="26"/>
      <c r="ML272" s="26"/>
      <c r="MM272" s="26"/>
      <c r="MN272" s="26"/>
      <c r="MO272" s="26"/>
      <c r="MP272" s="26"/>
      <c r="MQ272" s="26"/>
      <c r="MR272" s="26"/>
      <c r="MS272" s="26"/>
      <c r="MT272" s="26"/>
      <c r="MU272" s="26"/>
      <c r="MV272" s="26"/>
      <c r="MW272" s="26"/>
      <c r="MX272" s="26"/>
      <c r="MY272" s="26"/>
      <c r="MZ272" s="26"/>
      <c r="NA272" s="26"/>
      <c r="NB272" s="26"/>
      <c r="NC272" s="26"/>
      <c r="ND272" s="26"/>
      <c r="NE272" s="26"/>
      <c r="NF272" s="26"/>
      <c r="NG272" s="26"/>
      <c r="NH272" s="26"/>
      <c r="NI272" s="26"/>
      <c r="NJ272" s="26"/>
      <c r="NK272" s="26"/>
      <c r="NL272" s="26"/>
      <c r="NM272" s="26"/>
      <c r="NN272" s="26"/>
      <c r="NO272" s="26"/>
      <c r="NP272" s="26"/>
      <c r="NQ272" s="26"/>
      <c r="NR272" s="26"/>
      <c r="NS272" s="26"/>
      <c r="NT272" s="26"/>
      <c r="NU272" s="26"/>
      <c r="NV272" s="26"/>
      <c r="NW272" s="26"/>
      <c r="NX272" s="26"/>
      <c r="NY272" s="26"/>
      <c r="NZ272" s="26"/>
      <c r="OA272" s="26"/>
      <c r="OB272" s="26"/>
      <c r="OC272" s="26"/>
      <c r="OD272" s="26"/>
      <c r="OE272" s="26"/>
      <c r="OF272" s="26"/>
      <c r="OG272" s="26"/>
      <c r="OH272" s="26"/>
      <c r="OI272" s="26"/>
      <c r="OJ272" s="26"/>
      <c r="OK272" s="26"/>
      <c r="OL272" s="26"/>
      <c r="OM272" s="26"/>
      <c r="ON272" s="26"/>
      <c r="OO272" s="26"/>
      <c r="OP272" s="26"/>
      <c r="OQ272" s="26"/>
      <c r="OR272" s="26"/>
      <c r="OS272" s="26"/>
      <c r="OT272" s="26"/>
      <c r="OU272" s="26"/>
      <c r="OV272" s="26"/>
      <c r="OW272" s="26"/>
      <c r="OX272" s="26"/>
      <c r="OY272" s="26"/>
      <c r="OZ272" s="26"/>
      <c r="PA272" s="26"/>
      <c r="PB272" s="26"/>
      <c r="PC272" s="26"/>
      <c r="PD272" s="26"/>
      <c r="PE272" s="26"/>
      <c r="PF272" s="26"/>
      <c r="PG272" s="26"/>
      <c r="PH272" s="26"/>
      <c r="PI272" s="26"/>
      <c r="PJ272" s="26"/>
      <c r="PK272" s="26"/>
      <c r="PL272" s="26"/>
      <c r="PM272" s="26"/>
      <c r="PN272" s="26"/>
      <c r="PO272" s="26"/>
      <c r="PP272" s="26"/>
      <c r="PQ272" s="26"/>
      <c r="PR272" s="26"/>
      <c r="PS272" s="26"/>
      <c r="PT272" s="26"/>
      <c r="PU272" s="26"/>
      <c r="PV272" s="26"/>
      <c r="PW272" s="26"/>
      <c r="PX272" s="26"/>
      <c r="PY272" s="26"/>
      <c r="PZ272" s="26"/>
      <c r="QA272" s="26"/>
      <c r="QB272" s="26"/>
      <c r="QC272" s="26"/>
      <c r="QD272" s="26"/>
      <c r="QE272" s="26"/>
      <c r="QF272" s="26"/>
      <c r="QG272" s="26"/>
      <c r="QH272" s="26"/>
      <c r="QI272" s="26"/>
      <c r="QJ272" s="26"/>
      <c r="QK272" s="26"/>
      <c r="QL272" s="26"/>
      <c r="QM272" s="26"/>
      <c r="QN272" s="26"/>
      <c r="QO272" s="26"/>
      <c r="QP272" s="26"/>
      <c r="QQ272" s="26"/>
      <c r="QR272" s="26"/>
      <c r="QS272" s="26"/>
      <c r="QT272" s="26"/>
      <c r="QU272" s="26"/>
      <c r="QV272" s="26"/>
      <c r="QW272" s="26"/>
      <c r="QX272" s="26"/>
      <c r="QY272" s="26"/>
      <c r="QZ272" s="26"/>
      <c r="RA272" s="26"/>
      <c r="RB272" s="26"/>
      <c r="RC272" s="26"/>
      <c r="RD272" s="26"/>
      <c r="RE272" s="26"/>
      <c r="RF272" s="26"/>
      <c r="RG272" s="26"/>
      <c r="RH272" s="26"/>
      <c r="RI272" s="26"/>
      <c r="RJ272" s="26"/>
      <c r="RK272" s="26"/>
      <c r="RL272" s="26"/>
      <c r="RM272" s="26"/>
      <c r="RN272" s="26"/>
      <c r="RO272" s="26"/>
      <c r="RP272" s="26"/>
      <c r="RQ272" s="26"/>
      <c r="RR272" s="26"/>
      <c r="RS272" s="26"/>
      <c r="RT272" s="26"/>
      <c r="RU272" s="26"/>
      <c r="RV272" s="26"/>
      <c r="RW272" s="26"/>
      <c r="RX272" s="26"/>
      <c r="RY272" s="26"/>
      <c r="RZ272" s="26"/>
      <c r="SA272" s="26"/>
      <c r="SB272" s="26"/>
      <c r="SC272" s="26"/>
      <c r="SD272" s="26"/>
      <c r="SE272" s="26"/>
      <c r="SF272" s="26"/>
      <c r="SG272" s="26"/>
      <c r="SH272" s="26"/>
      <c r="SI272" s="26"/>
      <c r="SJ272" s="26"/>
      <c r="SK272" s="26"/>
      <c r="SL272" s="26"/>
      <c r="SM272" s="26"/>
      <c r="SN272" s="26"/>
      <c r="SO272" s="26"/>
      <c r="SP272" s="26"/>
      <c r="SQ272" s="26"/>
      <c r="SR272" s="26"/>
      <c r="SS272" s="26"/>
      <c r="ST272" s="26"/>
      <c r="SU272" s="26"/>
      <c r="SV272" s="26"/>
      <c r="SW272" s="26"/>
      <c r="SX272" s="26"/>
      <c r="SY272" s="26"/>
      <c r="SZ272" s="26"/>
      <c r="TA272" s="26"/>
      <c r="TB272" s="26"/>
      <c r="TC272" s="26"/>
      <c r="TD272" s="26"/>
      <c r="TE272" s="26"/>
      <c r="TF272" s="26"/>
      <c r="TG272" s="26"/>
      <c r="TH272" s="26"/>
      <c r="TI272" s="26"/>
    </row>
    <row r="273" spans="1:529" s="23" customFormat="1" ht="33.75" customHeight="1" x14ac:dyDescent="0.25">
      <c r="A273" s="43">
        <v>3718330</v>
      </c>
      <c r="B273" s="44">
        <f>'дод 9'!A193</f>
        <v>8330</v>
      </c>
      <c r="C273" s="43" t="s">
        <v>98</v>
      </c>
      <c r="D273" s="24" t="str">
        <f>'дод 9'!C193</f>
        <v xml:space="preserve">Інша діяльність у сфері екології та охорони природних ресурсів </v>
      </c>
      <c r="E273" s="66">
        <f t="shared" si="166"/>
        <v>75000</v>
      </c>
      <c r="F273" s="66">
        <v>75000</v>
      </c>
      <c r="G273" s="66"/>
      <c r="H273" s="66"/>
      <c r="I273" s="66"/>
      <c r="J273" s="66">
        <f t="shared" si="168"/>
        <v>0</v>
      </c>
      <c r="K273" s="66"/>
      <c r="L273" s="66"/>
      <c r="M273" s="66"/>
      <c r="N273" s="66"/>
      <c r="O273" s="66"/>
      <c r="P273" s="66">
        <f t="shared" si="167"/>
        <v>75000</v>
      </c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  <c r="IW273" s="26"/>
      <c r="IX273" s="26"/>
      <c r="IY273" s="26"/>
      <c r="IZ273" s="26"/>
      <c r="JA273" s="26"/>
      <c r="JB273" s="26"/>
      <c r="JC273" s="26"/>
      <c r="JD273" s="26"/>
      <c r="JE273" s="26"/>
      <c r="JF273" s="26"/>
      <c r="JG273" s="26"/>
      <c r="JH273" s="26"/>
      <c r="JI273" s="26"/>
      <c r="JJ273" s="26"/>
      <c r="JK273" s="26"/>
      <c r="JL273" s="26"/>
      <c r="JM273" s="26"/>
      <c r="JN273" s="26"/>
      <c r="JO273" s="26"/>
      <c r="JP273" s="26"/>
      <c r="JQ273" s="26"/>
      <c r="JR273" s="26"/>
      <c r="JS273" s="26"/>
      <c r="JT273" s="26"/>
      <c r="JU273" s="26"/>
      <c r="JV273" s="26"/>
      <c r="JW273" s="26"/>
      <c r="JX273" s="26"/>
      <c r="JY273" s="26"/>
      <c r="JZ273" s="26"/>
      <c r="KA273" s="26"/>
      <c r="KB273" s="26"/>
      <c r="KC273" s="26"/>
      <c r="KD273" s="26"/>
      <c r="KE273" s="26"/>
      <c r="KF273" s="26"/>
      <c r="KG273" s="26"/>
      <c r="KH273" s="26"/>
      <c r="KI273" s="26"/>
      <c r="KJ273" s="26"/>
      <c r="KK273" s="26"/>
      <c r="KL273" s="26"/>
      <c r="KM273" s="26"/>
      <c r="KN273" s="26"/>
      <c r="KO273" s="26"/>
      <c r="KP273" s="26"/>
      <c r="KQ273" s="26"/>
      <c r="KR273" s="26"/>
      <c r="KS273" s="26"/>
      <c r="KT273" s="26"/>
      <c r="KU273" s="26"/>
      <c r="KV273" s="26"/>
      <c r="KW273" s="26"/>
      <c r="KX273" s="26"/>
      <c r="KY273" s="26"/>
      <c r="KZ273" s="26"/>
      <c r="LA273" s="26"/>
      <c r="LB273" s="26"/>
      <c r="LC273" s="26"/>
      <c r="LD273" s="26"/>
      <c r="LE273" s="26"/>
      <c r="LF273" s="26"/>
      <c r="LG273" s="26"/>
      <c r="LH273" s="26"/>
      <c r="LI273" s="26"/>
      <c r="LJ273" s="26"/>
      <c r="LK273" s="26"/>
      <c r="LL273" s="26"/>
      <c r="LM273" s="26"/>
      <c r="LN273" s="26"/>
      <c r="LO273" s="26"/>
      <c r="LP273" s="26"/>
      <c r="LQ273" s="26"/>
      <c r="LR273" s="26"/>
      <c r="LS273" s="26"/>
      <c r="LT273" s="26"/>
      <c r="LU273" s="26"/>
      <c r="LV273" s="26"/>
      <c r="LW273" s="26"/>
      <c r="LX273" s="26"/>
      <c r="LY273" s="26"/>
      <c r="LZ273" s="26"/>
      <c r="MA273" s="26"/>
      <c r="MB273" s="26"/>
      <c r="MC273" s="26"/>
      <c r="MD273" s="26"/>
      <c r="ME273" s="26"/>
      <c r="MF273" s="26"/>
      <c r="MG273" s="26"/>
      <c r="MH273" s="26"/>
      <c r="MI273" s="26"/>
      <c r="MJ273" s="26"/>
      <c r="MK273" s="26"/>
      <c r="ML273" s="26"/>
      <c r="MM273" s="26"/>
      <c r="MN273" s="26"/>
      <c r="MO273" s="26"/>
      <c r="MP273" s="26"/>
      <c r="MQ273" s="26"/>
      <c r="MR273" s="26"/>
      <c r="MS273" s="26"/>
      <c r="MT273" s="26"/>
      <c r="MU273" s="26"/>
      <c r="MV273" s="26"/>
      <c r="MW273" s="26"/>
      <c r="MX273" s="26"/>
      <c r="MY273" s="26"/>
      <c r="MZ273" s="26"/>
      <c r="NA273" s="26"/>
      <c r="NB273" s="26"/>
      <c r="NC273" s="26"/>
      <c r="ND273" s="26"/>
      <c r="NE273" s="26"/>
      <c r="NF273" s="26"/>
      <c r="NG273" s="26"/>
      <c r="NH273" s="26"/>
      <c r="NI273" s="26"/>
      <c r="NJ273" s="26"/>
      <c r="NK273" s="26"/>
      <c r="NL273" s="26"/>
      <c r="NM273" s="26"/>
      <c r="NN273" s="26"/>
      <c r="NO273" s="26"/>
      <c r="NP273" s="26"/>
      <c r="NQ273" s="26"/>
      <c r="NR273" s="26"/>
      <c r="NS273" s="26"/>
      <c r="NT273" s="26"/>
      <c r="NU273" s="26"/>
      <c r="NV273" s="26"/>
      <c r="NW273" s="26"/>
      <c r="NX273" s="26"/>
      <c r="NY273" s="26"/>
      <c r="NZ273" s="26"/>
      <c r="OA273" s="26"/>
      <c r="OB273" s="26"/>
      <c r="OC273" s="26"/>
      <c r="OD273" s="26"/>
      <c r="OE273" s="26"/>
      <c r="OF273" s="26"/>
      <c r="OG273" s="26"/>
      <c r="OH273" s="26"/>
      <c r="OI273" s="26"/>
      <c r="OJ273" s="26"/>
      <c r="OK273" s="26"/>
      <c r="OL273" s="26"/>
      <c r="OM273" s="26"/>
      <c r="ON273" s="26"/>
      <c r="OO273" s="26"/>
      <c r="OP273" s="26"/>
      <c r="OQ273" s="26"/>
      <c r="OR273" s="26"/>
      <c r="OS273" s="26"/>
      <c r="OT273" s="26"/>
      <c r="OU273" s="26"/>
      <c r="OV273" s="26"/>
      <c r="OW273" s="26"/>
      <c r="OX273" s="26"/>
      <c r="OY273" s="26"/>
      <c r="OZ273" s="26"/>
      <c r="PA273" s="26"/>
      <c r="PB273" s="26"/>
      <c r="PC273" s="26"/>
      <c r="PD273" s="26"/>
      <c r="PE273" s="26"/>
      <c r="PF273" s="26"/>
      <c r="PG273" s="26"/>
      <c r="PH273" s="26"/>
      <c r="PI273" s="26"/>
      <c r="PJ273" s="26"/>
      <c r="PK273" s="26"/>
      <c r="PL273" s="26"/>
      <c r="PM273" s="26"/>
      <c r="PN273" s="26"/>
      <c r="PO273" s="26"/>
      <c r="PP273" s="26"/>
      <c r="PQ273" s="26"/>
      <c r="PR273" s="26"/>
      <c r="PS273" s="26"/>
      <c r="PT273" s="26"/>
      <c r="PU273" s="26"/>
      <c r="PV273" s="26"/>
      <c r="PW273" s="26"/>
      <c r="PX273" s="26"/>
      <c r="PY273" s="26"/>
      <c r="PZ273" s="26"/>
      <c r="QA273" s="26"/>
      <c r="QB273" s="26"/>
      <c r="QC273" s="26"/>
      <c r="QD273" s="26"/>
      <c r="QE273" s="26"/>
      <c r="QF273" s="26"/>
      <c r="QG273" s="26"/>
      <c r="QH273" s="26"/>
      <c r="QI273" s="26"/>
      <c r="QJ273" s="26"/>
      <c r="QK273" s="26"/>
      <c r="QL273" s="26"/>
      <c r="QM273" s="26"/>
      <c r="QN273" s="26"/>
      <c r="QO273" s="26"/>
      <c r="QP273" s="26"/>
      <c r="QQ273" s="26"/>
      <c r="QR273" s="26"/>
      <c r="QS273" s="26"/>
      <c r="QT273" s="26"/>
      <c r="QU273" s="26"/>
      <c r="QV273" s="26"/>
      <c r="QW273" s="26"/>
      <c r="QX273" s="26"/>
      <c r="QY273" s="26"/>
      <c r="QZ273" s="26"/>
      <c r="RA273" s="26"/>
      <c r="RB273" s="26"/>
      <c r="RC273" s="26"/>
      <c r="RD273" s="26"/>
      <c r="RE273" s="26"/>
      <c r="RF273" s="26"/>
      <c r="RG273" s="26"/>
      <c r="RH273" s="26"/>
      <c r="RI273" s="26"/>
      <c r="RJ273" s="26"/>
      <c r="RK273" s="26"/>
      <c r="RL273" s="26"/>
      <c r="RM273" s="26"/>
      <c r="RN273" s="26"/>
      <c r="RO273" s="26"/>
      <c r="RP273" s="26"/>
      <c r="RQ273" s="26"/>
      <c r="RR273" s="26"/>
      <c r="RS273" s="26"/>
      <c r="RT273" s="26"/>
      <c r="RU273" s="26"/>
      <c r="RV273" s="26"/>
      <c r="RW273" s="26"/>
      <c r="RX273" s="26"/>
      <c r="RY273" s="26"/>
      <c r="RZ273" s="26"/>
      <c r="SA273" s="26"/>
      <c r="SB273" s="26"/>
      <c r="SC273" s="26"/>
      <c r="SD273" s="26"/>
      <c r="SE273" s="26"/>
      <c r="SF273" s="26"/>
      <c r="SG273" s="26"/>
      <c r="SH273" s="26"/>
      <c r="SI273" s="26"/>
      <c r="SJ273" s="26"/>
      <c r="SK273" s="26"/>
      <c r="SL273" s="26"/>
      <c r="SM273" s="26"/>
      <c r="SN273" s="26"/>
      <c r="SO273" s="26"/>
      <c r="SP273" s="26"/>
      <c r="SQ273" s="26"/>
      <c r="SR273" s="26"/>
      <c r="SS273" s="26"/>
      <c r="ST273" s="26"/>
      <c r="SU273" s="26"/>
      <c r="SV273" s="26"/>
      <c r="SW273" s="26"/>
      <c r="SX273" s="26"/>
      <c r="SY273" s="26"/>
      <c r="SZ273" s="26"/>
      <c r="TA273" s="26"/>
      <c r="TB273" s="26"/>
      <c r="TC273" s="26"/>
      <c r="TD273" s="26"/>
      <c r="TE273" s="26"/>
      <c r="TF273" s="26"/>
      <c r="TG273" s="26"/>
      <c r="TH273" s="26"/>
      <c r="TI273" s="26"/>
    </row>
    <row r="274" spans="1:529" s="23" customFormat="1" ht="26.25" customHeight="1" x14ac:dyDescent="0.25">
      <c r="A274" s="43" t="s">
        <v>237</v>
      </c>
      <c r="B274" s="44" t="str">
        <f>'дод 9'!A194</f>
        <v>8340</v>
      </c>
      <c r="C274" s="43" t="str">
        <f>'дод 9'!B194</f>
        <v>0540</v>
      </c>
      <c r="D274" s="24" t="str">
        <f>'дод 9'!C194</f>
        <v>Природоохоронні заходи за рахунок цільових фондів</v>
      </c>
      <c r="E274" s="66">
        <f t="shared" si="166"/>
        <v>0</v>
      </c>
      <c r="F274" s="66"/>
      <c r="G274" s="66"/>
      <c r="H274" s="66"/>
      <c r="I274" s="66"/>
      <c r="J274" s="66">
        <f t="shared" si="168"/>
        <v>103000</v>
      </c>
      <c r="K274" s="66"/>
      <c r="L274" s="66">
        <v>103000</v>
      </c>
      <c r="M274" s="66"/>
      <c r="N274" s="66"/>
      <c r="O274" s="66"/>
      <c r="P274" s="66">
        <f t="shared" si="167"/>
        <v>103000</v>
      </c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  <c r="IV274" s="26"/>
      <c r="IW274" s="26"/>
      <c r="IX274" s="26"/>
      <c r="IY274" s="26"/>
      <c r="IZ274" s="26"/>
      <c r="JA274" s="26"/>
      <c r="JB274" s="26"/>
      <c r="JC274" s="26"/>
      <c r="JD274" s="26"/>
      <c r="JE274" s="26"/>
      <c r="JF274" s="26"/>
      <c r="JG274" s="26"/>
      <c r="JH274" s="26"/>
      <c r="JI274" s="26"/>
      <c r="JJ274" s="26"/>
      <c r="JK274" s="26"/>
      <c r="JL274" s="26"/>
      <c r="JM274" s="26"/>
      <c r="JN274" s="26"/>
      <c r="JO274" s="26"/>
      <c r="JP274" s="26"/>
      <c r="JQ274" s="26"/>
      <c r="JR274" s="26"/>
      <c r="JS274" s="26"/>
      <c r="JT274" s="26"/>
      <c r="JU274" s="26"/>
      <c r="JV274" s="26"/>
      <c r="JW274" s="26"/>
      <c r="JX274" s="26"/>
      <c r="JY274" s="26"/>
      <c r="JZ274" s="26"/>
      <c r="KA274" s="26"/>
      <c r="KB274" s="26"/>
      <c r="KC274" s="26"/>
      <c r="KD274" s="26"/>
      <c r="KE274" s="26"/>
      <c r="KF274" s="26"/>
      <c r="KG274" s="26"/>
      <c r="KH274" s="26"/>
      <c r="KI274" s="26"/>
      <c r="KJ274" s="26"/>
      <c r="KK274" s="26"/>
      <c r="KL274" s="26"/>
      <c r="KM274" s="26"/>
      <c r="KN274" s="26"/>
      <c r="KO274" s="26"/>
      <c r="KP274" s="26"/>
      <c r="KQ274" s="26"/>
      <c r="KR274" s="26"/>
      <c r="KS274" s="26"/>
      <c r="KT274" s="26"/>
      <c r="KU274" s="26"/>
      <c r="KV274" s="26"/>
      <c r="KW274" s="26"/>
      <c r="KX274" s="26"/>
      <c r="KY274" s="26"/>
      <c r="KZ274" s="26"/>
      <c r="LA274" s="26"/>
      <c r="LB274" s="26"/>
      <c r="LC274" s="26"/>
      <c r="LD274" s="26"/>
      <c r="LE274" s="26"/>
      <c r="LF274" s="26"/>
      <c r="LG274" s="26"/>
      <c r="LH274" s="26"/>
      <c r="LI274" s="26"/>
      <c r="LJ274" s="26"/>
      <c r="LK274" s="26"/>
      <c r="LL274" s="26"/>
      <c r="LM274" s="26"/>
      <c r="LN274" s="26"/>
      <c r="LO274" s="26"/>
      <c r="LP274" s="26"/>
      <c r="LQ274" s="26"/>
      <c r="LR274" s="26"/>
      <c r="LS274" s="26"/>
      <c r="LT274" s="26"/>
      <c r="LU274" s="26"/>
      <c r="LV274" s="26"/>
      <c r="LW274" s="26"/>
      <c r="LX274" s="26"/>
      <c r="LY274" s="26"/>
      <c r="LZ274" s="26"/>
      <c r="MA274" s="26"/>
      <c r="MB274" s="26"/>
      <c r="MC274" s="26"/>
      <c r="MD274" s="26"/>
      <c r="ME274" s="26"/>
      <c r="MF274" s="26"/>
      <c r="MG274" s="26"/>
      <c r="MH274" s="26"/>
      <c r="MI274" s="26"/>
      <c r="MJ274" s="26"/>
      <c r="MK274" s="26"/>
      <c r="ML274" s="26"/>
      <c r="MM274" s="26"/>
      <c r="MN274" s="26"/>
      <c r="MO274" s="26"/>
      <c r="MP274" s="26"/>
      <c r="MQ274" s="26"/>
      <c r="MR274" s="26"/>
      <c r="MS274" s="26"/>
      <c r="MT274" s="26"/>
      <c r="MU274" s="26"/>
      <c r="MV274" s="26"/>
      <c r="MW274" s="26"/>
      <c r="MX274" s="26"/>
      <c r="MY274" s="26"/>
      <c r="MZ274" s="26"/>
      <c r="NA274" s="26"/>
      <c r="NB274" s="26"/>
      <c r="NC274" s="26"/>
      <c r="ND274" s="26"/>
      <c r="NE274" s="26"/>
      <c r="NF274" s="26"/>
      <c r="NG274" s="26"/>
      <c r="NH274" s="26"/>
      <c r="NI274" s="26"/>
      <c r="NJ274" s="26"/>
      <c r="NK274" s="26"/>
      <c r="NL274" s="26"/>
      <c r="NM274" s="26"/>
      <c r="NN274" s="26"/>
      <c r="NO274" s="26"/>
      <c r="NP274" s="26"/>
      <c r="NQ274" s="26"/>
      <c r="NR274" s="26"/>
      <c r="NS274" s="26"/>
      <c r="NT274" s="26"/>
      <c r="NU274" s="26"/>
      <c r="NV274" s="26"/>
      <c r="NW274" s="26"/>
      <c r="NX274" s="26"/>
      <c r="NY274" s="26"/>
      <c r="NZ274" s="26"/>
      <c r="OA274" s="26"/>
      <c r="OB274" s="26"/>
      <c r="OC274" s="26"/>
      <c r="OD274" s="26"/>
      <c r="OE274" s="26"/>
      <c r="OF274" s="26"/>
      <c r="OG274" s="26"/>
      <c r="OH274" s="26"/>
      <c r="OI274" s="26"/>
      <c r="OJ274" s="26"/>
      <c r="OK274" s="26"/>
      <c r="OL274" s="26"/>
      <c r="OM274" s="26"/>
      <c r="ON274" s="26"/>
      <c r="OO274" s="26"/>
      <c r="OP274" s="26"/>
      <c r="OQ274" s="26"/>
      <c r="OR274" s="26"/>
      <c r="OS274" s="26"/>
      <c r="OT274" s="26"/>
      <c r="OU274" s="26"/>
      <c r="OV274" s="26"/>
      <c r="OW274" s="26"/>
      <c r="OX274" s="26"/>
      <c r="OY274" s="26"/>
      <c r="OZ274" s="26"/>
      <c r="PA274" s="26"/>
      <c r="PB274" s="26"/>
      <c r="PC274" s="26"/>
      <c r="PD274" s="26"/>
      <c r="PE274" s="26"/>
      <c r="PF274" s="26"/>
      <c r="PG274" s="26"/>
      <c r="PH274" s="26"/>
      <c r="PI274" s="26"/>
      <c r="PJ274" s="26"/>
      <c r="PK274" s="26"/>
      <c r="PL274" s="26"/>
      <c r="PM274" s="26"/>
      <c r="PN274" s="26"/>
      <c r="PO274" s="26"/>
      <c r="PP274" s="26"/>
      <c r="PQ274" s="26"/>
      <c r="PR274" s="26"/>
      <c r="PS274" s="26"/>
      <c r="PT274" s="26"/>
      <c r="PU274" s="26"/>
      <c r="PV274" s="26"/>
      <c r="PW274" s="26"/>
      <c r="PX274" s="26"/>
      <c r="PY274" s="26"/>
      <c r="PZ274" s="26"/>
      <c r="QA274" s="26"/>
      <c r="QB274" s="26"/>
      <c r="QC274" s="26"/>
      <c r="QD274" s="26"/>
      <c r="QE274" s="26"/>
      <c r="QF274" s="26"/>
      <c r="QG274" s="26"/>
      <c r="QH274" s="26"/>
      <c r="QI274" s="26"/>
      <c r="QJ274" s="26"/>
      <c r="QK274" s="26"/>
      <c r="QL274" s="26"/>
      <c r="QM274" s="26"/>
      <c r="QN274" s="26"/>
      <c r="QO274" s="26"/>
      <c r="QP274" s="26"/>
      <c r="QQ274" s="26"/>
      <c r="QR274" s="26"/>
      <c r="QS274" s="26"/>
      <c r="QT274" s="26"/>
      <c r="QU274" s="26"/>
      <c r="QV274" s="26"/>
      <c r="QW274" s="26"/>
      <c r="QX274" s="26"/>
      <c r="QY274" s="26"/>
      <c r="QZ274" s="26"/>
      <c r="RA274" s="26"/>
      <c r="RB274" s="26"/>
      <c r="RC274" s="26"/>
      <c r="RD274" s="26"/>
      <c r="RE274" s="26"/>
      <c r="RF274" s="26"/>
      <c r="RG274" s="26"/>
      <c r="RH274" s="26"/>
      <c r="RI274" s="26"/>
      <c r="RJ274" s="26"/>
      <c r="RK274" s="26"/>
      <c r="RL274" s="26"/>
      <c r="RM274" s="26"/>
      <c r="RN274" s="26"/>
      <c r="RO274" s="26"/>
      <c r="RP274" s="26"/>
      <c r="RQ274" s="26"/>
      <c r="RR274" s="26"/>
      <c r="RS274" s="26"/>
      <c r="RT274" s="26"/>
      <c r="RU274" s="26"/>
      <c r="RV274" s="26"/>
      <c r="RW274" s="26"/>
      <c r="RX274" s="26"/>
      <c r="RY274" s="26"/>
      <c r="RZ274" s="26"/>
      <c r="SA274" s="26"/>
      <c r="SB274" s="26"/>
      <c r="SC274" s="26"/>
      <c r="SD274" s="26"/>
      <c r="SE274" s="26"/>
      <c r="SF274" s="26"/>
      <c r="SG274" s="26"/>
      <c r="SH274" s="26"/>
      <c r="SI274" s="26"/>
      <c r="SJ274" s="26"/>
      <c r="SK274" s="26"/>
      <c r="SL274" s="26"/>
      <c r="SM274" s="26"/>
      <c r="SN274" s="26"/>
      <c r="SO274" s="26"/>
      <c r="SP274" s="26"/>
      <c r="SQ274" s="26"/>
      <c r="SR274" s="26"/>
      <c r="SS274" s="26"/>
      <c r="ST274" s="26"/>
      <c r="SU274" s="26"/>
      <c r="SV274" s="26"/>
      <c r="SW274" s="26"/>
      <c r="SX274" s="26"/>
      <c r="SY274" s="26"/>
      <c r="SZ274" s="26"/>
      <c r="TA274" s="26"/>
      <c r="TB274" s="26"/>
      <c r="TC274" s="26"/>
      <c r="TD274" s="26"/>
      <c r="TE274" s="26"/>
      <c r="TF274" s="26"/>
      <c r="TG274" s="26"/>
      <c r="TH274" s="26"/>
      <c r="TI274" s="26"/>
    </row>
    <row r="275" spans="1:529" s="23" customFormat="1" ht="27" customHeight="1" x14ac:dyDescent="0.25">
      <c r="A275" s="43" t="s">
        <v>238</v>
      </c>
      <c r="B275" s="44" t="str">
        <f>'дод 9'!A197</f>
        <v>8600</v>
      </c>
      <c r="C275" s="44" t="str">
        <f>'дод 9'!B197</f>
        <v>0170</v>
      </c>
      <c r="D275" s="24" t="str">
        <f>'дод 9'!C197</f>
        <v>Обслуговування місцевого боргу</v>
      </c>
      <c r="E275" s="66">
        <f t="shared" si="166"/>
        <v>1833489</v>
      </c>
      <c r="F275" s="66">
        <v>1833489</v>
      </c>
      <c r="G275" s="66"/>
      <c r="H275" s="66"/>
      <c r="I275" s="66"/>
      <c r="J275" s="66">
        <f t="shared" si="168"/>
        <v>0</v>
      </c>
      <c r="K275" s="66"/>
      <c r="L275" s="66"/>
      <c r="M275" s="66"/>
      <c r="N275" s="66"/>
      <c r="O275" s="66"/>
      <c r="P275" s="66">
        <f t="shared" si="167"/>
        <v>1833489</v>
      </c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  <c r="IW275" s="26"/>
      <c r="IX275" s="26"/>
      <c r="IY275" s="26"/>
      <c r="IZ275" s="26"/>
      <c r="JA275" s="26"/>
      <c r="JB275" s="26"/>
      <c r="JC275" s="26"/>
      <c r="JD275" s="26"/>
      <c r="JE275" s="26"/>
      <c r="JF275" s="26"/>
      <c r="JG275" s="26"/>
      <c r="JH275" s="26"/>
      <c r="JI275" s="26"/>
      <c r="JJ275" s="26"/>
      <c r="JK275" s="26"/>
      <c r="JL275" s="26"/>
      <c r="JM275" s="26"/>
      <c r="JN275" s="26"/>
      <c r="JO275" s="26"/>
      <c r="JP275" s="26"/>
      <c r="JQ275" s="26"/>
      <c r="JR275" s="26"/>
      <c r="JS275" s="26"/>
      <c r="JT275" s="26"/>
      <c r="JU275" s="26"/>
      <c r="JV275" s="26"/>
      <c r="JW275" s="26"/>
      <c r="JX275" s="26"/>
      <c r="JY275" s="26"/>
      <c r="JZ275" s="26"/>
      <c r="KA275" s="26"/>
      <c r="KB275" s="26"/>
      <c r="KC275" s="26"/>
      <c r="KD275" s="26"/>
      <c r="KE275" s="26"/>
      <c r="KF275" s="26"/>
      <c r="KG275" s="26"/>
      <c r="KH275" s="26"/>
      <c r="KI275" s="26"/>
      <c r="KJ275" s="26"/>
      <c r="KK275" s="26"/>
      <c r="KL275" s="26"/>
      <c r="KM275" s="26"/>
      <c r="KN275" s="26"/>
      <c r="KO275" s="26"/>
      <c r="KP275" s="26"/>
      <c r="KQ275" s="26"/>
      <c r="KR275" s="26"/>
      <c r="KS275" s="26"/>
      <c r="KT275" s="26"/>
      <c r="KU275" s="26"/>
      <c r="KV275" s="26"/>
      <c r="KW275" s="26"/>
      <c r="KX275" s="26"/>
      <c r="KY275" s="26"/>
      <c r="KZ275" s="26"/>
      <c r="LA275" s="26"/>
      <c r="LB275" s="26"/>
      <c r="LC275" s="26"/>
      <c r="LD275" s="26"/>
      <c r="LE275" s="26"/>
      <c r="LF275" s="26"/>
      <c r="LG275" s="26"/>
      <c r="LH275" s="26"/>
      <c r="LI275" s="26"/>
      <c r="LJ275" s="26"/>
      <c r="LK275" s="26"/>
      <c r="LL275" s="26"/>
      <c r="LM275" s="26"/>
      <c r="LN275" s="26"/>
      <c r="LO275" s="26"/>
      <c r="LP275" s="26"/>
      <c r="LQ275" s="26"/>
      <c r="LR275" s="26"/>
      <c r="LS275" s="26"/>
      <c r="LT275" s="26"/>
      <c r="LU275" s="26"/>
      <c r="LV275" s="26"/>
      <c r="LW275" s="26"/>
      <c r="LX275" s="26"/>
      <c r="LY275" s="26"/>
      <c r="LZ275" s="26"/>
      <c r="MA275" s="26"/>
      <c r="MB275" s="26"/>
      <c r="MC275" s="26"/>
      <c r="MD275" s="26"/>
      <c r="ME275" s="26"/>
      <c r="MF275" s="26"/>
      <c r="MG275" s="26"/>
      <c r="MH275" s="26"/>
      <c r="MI275" s="26"/>
      <c r="MJ275" s="26"/>
      <c r="MK275" s="26"/>
      <c r="ML275" s="26"/>
      <c r="MM275" s="26"/>
      <c r="MN275" s="26"/>
      <c r="MO275" s="26"/>
      <c r="MP275" s="26"/>
      <c r="MQ275" s="26"/>
      <c r="MR275" s="26"/>
      <c r="MS275" s="26"/>
      <c r="MT275" s="26"/>
      <c r="MU275" s="26"/>
      <c r="MV275" s="26"/>
      <c r="MW275" s="26"/>
      <c r="MX275" s="26"/>
      <c r="MY275" s="26"/>
      <c r="MZ275" s="26"/>
      <c r="NA275" s="26"/>
      <c r="NB275" s="26"/>
      <c r="NC275" s="26"/>
      <c r="ND275" s="26"/>
      <c r="NE275" s="26"/>
      <c r="NF275" s="26"/>
      <c r="NG275" s="26"/>
      <c r="NH275" s="26"/>
      <c r="NI275" s="26"/>
      <c r="NJ275" s="26"/>
      <c r="NK275" s="26"/>
      <c r="NL275" s="26"/>
      <c r="NM275" s="26"/>
      <c r="NN275" s="26"/>
      <c r="NO275" s="26"/>
      <c r="NP275" s="26"/>
      <c r="NQ275" s="26"/>
      <c r="NR275" s="26"/>
      <c r="NS275" s="26"/>
      <c r="NT275" s="26"/>
      <c r="NU275" s="26"/>
      <c r="NV275" s="26"/>
      <c r="NW275" s="26"/>
      <c r="NX275" s="26"/>
      <c r="NY275" s="26"/>
      <c r="NZ275" s="26"/>
      <c r="OA275" s="26"/>
      <c r="OB275" s="26"/>
      <c r="OC275" s="26"/>
      <c r="OD275" s="26"/>
      <c r="OE275" s="26"/>
      <c r="OF275" s="26"/>
      <c r="OG275" s="26"/>
      <c r="OH275" s="26"/>
      <c r="OI275" s="26"/>
      <c r="OJ275" s="26"/>
      <c r="OK275" s="26"/>
      <c r="OL275" s="26"/>
      <c r="OM275" s="26"/>
      <c r="ON275" s="26"/>
      <c r="OO275" s="26"/>
      <c r="OP275" s="26"/>
      <c r="OQ275" s="26"/>
      <c r="OR275" s="26"/>
      <c r="OS275" s="26"/>
      <c r="OT275" s="26"/>
      <c r="OU275" s="26"/>
      <c r="OV275" s="26"/>
      <c r="OW275" s="26"/>
      <c r="OX275" s="26"/>
      <c r="OY275" s="26"/>
      <c r="OZ275" s="26"/>
      <c r="PA275" s="26"/>
      <c r="PB275" s="26"/>
      <c r="PC275" s="26"/>
      <c r="PD275" s="26"/>
      <c r="PE275" s="26"/>
      <c r="PF275" s="26"/>
      <c r="PG275" s="26"/>
      <c r="PH275" s="26"/>
      <c r="PI275" s="26"/>
      <c r="PJ275" s="26"/>
      <c r="PK275" s="26"/>
      <c r="PL275" s="26"/>
      <c r="PM275" s="26"/>
      <c r="PN275" s="26"/>
      <c r="PO275" s="26"/>
      <c r="PP275" s="26"/>
      <c r="PQ275" s="26"/>
      <c r="PR275" s="26"/>
      <c r="PS275" s="26"/>
      <c r="PT275" s="26"/>
      <c r="PU275" s="26"/>
      <c r="PV275" s="26"/>
      <c r="PW275" s="26"/>
      <c r="PX275" s="26"/>
      <c r="PY275" s="26"/>
      <c r="PZ275" s="26"/>
      <c r="QA275" s="26"/>
      <c r="QB275" s="26"/>
      <c r="QC275" s="26"/>
      <c r="QD275" s="26"/>
      <c r="QE275" s="26"/>
      <c r="QF275" s="26"/>
      <c r="QG275" s="26"/>
      <c r="QH275" s="26"/>
      <c r="QI275" s="26"/>
      <c r="QJ275" s="26"/>
      <c r="QK275" s="26"/>
      <c r="QL275" s="26"/>
      <c r="QM275" s="26"/>
      <c r="QN275" s="26"/>
      <c r="QO275" s="26"/>
      <c r="QP275" s="26"/>
      <c r="QQ275" s="26"/>
      <c r="QR275" s="26"/>
      <c r="QS275" s="26"/>
      <c r="QT275" s="26"/>
      <c r="QU275" s="26"/>
      <c r="QV275" s="26"/>
      <c r="QW275" s="26"/>
      <c r="QX275" s="26"/>
      <c r="QY275" s="26"/>
      <c r="QZ275" s="26"/>
      <c r="RA275" s="26"/>
      <c r="RB275" s="26"/>
      <c r="RC275" s="26"/>
      <c r="RD275" s="26"/>
      <c r="RE275" s="26"/>
      <c r="RF275" s="26"/>
      <c r="RG275" s="26"/>
      <c r="RH275" s="26"/>
      <c r="RI275" s="26"/>
      <c r="RJ275" s="26"/>
      <c r="RK275" s="26"/>
      <c r="RL275" s="26"/>
      <c r="RM275" s="26"/>
      <c r="RN275" s="26"/>
      <c r="RO275" s="26"/>
      <c r="RP275" s="26"/>
      <c r="RQ275" s="26"/>
      <c r="RR275" s="26"/>
      <c r="RS275" s="26"/>
      <c r="RT275" s="26"/>
      <c r="RU275" s="26"/>
      <c r="RV275" s="26"/>
      <c r="RW275" s="26"/>
      <c r="RX275" s="26"/>
      <c r="RY275" s="26"/>
      <c r="RZ275" s="26"/>
      <c r="SA275" s="26"/>
      <c r="SB275" s="26"/>
      <c r="SC275" s="26"/>
      <c r="SD275" s="26"/>
      <c r="SE275" s="26"/>
      <c r="SF275" s="26"/>
      <c r="SG275" s="26"/>
      <c r="SH275" s="26"/>
      <c r="SI275" s="26"/>
      <c r="SJ275" s="26"/>
      <c r="SK275" s="26"/>
      <c r="SL275" s="26"/>
      <c r="SM275" s="26"/>
      <c r="SN275" s="26"/>
      <c r="SO275" s="26"/>
      <c r="SP275" s="26"/>
      <c r="SQ275" s="26"/>
      <c r="SR275" s="26"/>
      <c r="SS275" s="26"/>
      <c r="ST275" s="26"/>
      <c r="SU275" s="26"/>
      <c r="SV275" s="26"/>
      <c r="SW275" s="26"/>
      <c r="SX275" s="26"/>
      <c r="SY275" s="26"/>
      <c r="SZ275" s="26"/>
      <c r="TA275" s="26"/>
      <c r="TB275" s="26"/>
      <c r="TC275" s="26"/>
      <c r="TD275" s="26"/>
      <c r="TE275" s="26"/>
      <c r="TF275" s="26"/>
      <c r="TG275" s="26"/>
      <c r="TH275" s="26"/>
      <c r="TI275" s="26"/>
    </row>
    <row r="276" spans="1:529" s="23" customFormat="1" ht="21" customHeight="1" x14ac:dyDescent="0.25">
      <c r="A276" s="43" t="s">
        <v>252</v>
      </c>
      <c r="B276" s="44" t="str">
        <f>'дод 9'!A198</f>
        <v>8700</v>
      </c>
      <c r="C276" s="44" t="str">
        <f>'дод 9'!B198</f>
        <v>0133</v>
      </c>
      <c r="D276" s="24" t="str">
        <f>'дод 9'!C198</f>
        <v>Резервний фонд</v>
      </c>
      <c r="E276" s="66">
        <v>21000000</v>
      </c>
      <c r="F276" s="66"/>
      <c r="G276" s="66"/>
      <c r="H276" s="66"/>
      <c r="I276" s="66"/>
      <c r="J276" s="66">
        <f t="shared" si="168"/>
        <v>0</v>
      </c>
      <c r="K276" s="66"/>
      <c r="L276" s="66"/>
      <c r="M276" s="66"/>
      <c r="N276" s="66"/>
      <c r="O276" s="66"/>
      <c r="P276" s="66">
        <f t="shared" si="167"/>
        <v>21000000</v>
      </c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  <c r="IU276" s="26"/>
      <c r="IV276" s="26"/>
      <c r="IW276" s="26"/>
      <c r="IX276" s="26"/>
      <c r="IY276" s="26"/>
      <c r="IZ276" s="26"/>
      <c r="JA276" s="26"/>
      <c r="JB276" s="26"/>
      <c r="JC276" s="26"/>
      <c r="JD276" s="26"/>
      <c r="JE276" s="26"/>
      <c r="JF276" s="26"/>
      <c r="JG276" s="26"/>
      <c r="JH276" s="26"/>
      <c r="JI276" s="26"/>
      <c r="JJ276" s="26"/>
      <c r="JK276" s="26"/>
      <c r="JL276" s="26"/>
      <c r="JM276" s="26"/>
      <c r="JN276" s="26"/>
      <c r="JO276" s="26"/>
      <c r="JP276" s="26"/>
      <c r="JQ276" s="26"/>
      <c r="JR276" s="26"/>
      <c r="JS276" s="26"/>
      <c r="JT276" s="26"/>
      <c r="JU276" s="26"/>
      <c r="JV276" s="26"/>
      <c r="JW276" s="26"/>
      <c r="JX276" s="26"/>
      <c r="JY276" s="26"/>
      <c r="JZ276" s="26"/>
      <c r="KA276" s="26"/>
      <c r="KB276" s="26"/>
      <c r="KC276" s="26"/>
      <c r="KD276" s="26"/>
      <c r="KE276" s="26"/>
      <c r="KF276" s="26"/>
      <c r="KG276" s="26"/>
      <c r="KH276" s="26"/>
      <c r="KI276" s="26"/>
      <c r="KJ276" s="26"/>
      <c r="KK276" s="26"/>
      <c r="KL276" s="26"/>
      <c r="KM276" s="26"/>
      <c r="KN276" s="26"/>
      <c r="KO276" s="26"/>
      <c r="KP276" s="26"/>
      <c r="KQ276" s="26"/>
      <c r="KR276" s="26"/>
      <c r="KS276" s="26"/>
      <c r="KT276" s="26"/>
      <c r="KU276" s="26"/>
      <c r="KV276" s="26"/>
      <c r="KW276" s="26"/>
      <c r="KX276" s="26"/>
      <c r="KY276" s="26"/>
      <c r="KZ276" s="26"/>
      <c r="LA276" s="26"/>
      <c r="LB276" s="26"/>
      <c r="LC276" s="26"/>
      <c r="LD276" s="26"/>
      <c r="LE276" s="26"/>
      <c r="LF276" s="26"/>
      <c r="LG276" s="26"/>
      <c r="LH276" s="26"/>
      <c r="LI276" s="26"/>
      <c r="LJ276" s="26"/>
      <c r="LK276" s="26"/>
      <c r="LL276" s="26"/>
      <c r="LM276" s="26"/>
      <c r="LN276" s="26"/>
      <c r="LO276" s="26"/>
      <c r="LP276" s="26"/>
      <c r="LQ276" s="26"/>
      <c r="LR276" s="26"/>
      <c r="LS276" s="26"/>
      <c r="LT276" s="26"/>
      <c r="LU276" s="26"/>
      <c r="LV276" s="26"/>
      <c r="LW276" s="26"/>
      <c r="LX276" s="26"/>
      <c r="LY276" s="26"/>
      <c r="LZ276" s="26"/>
      <c r="MA276" s="26"/>
      <c r="MB276" s="26"/>
      <c r="MC276" s="26"/>
      <c r="MD276" s="26"/>
      <c r="ME276" s="26"/>
      <c r="MF276" s="26"/>
      <c r="MG276" s="26"/>
      <c r="MH276" s="26"/>
      <c r="MI276" s="26"/>
      <c r="MJ276" s="26"/>
      <c r="MK276" s="26"/>
      <c r="ML276" s="26"/>
      <c r="MM276" s="26"/>
      <c r="MN276" s="26"/>
      <c r="MO276" s="26"/>
      <c r="MP276" s="26"/>
      <c r="MQ276" s="26"/>
      <c r="MR276" s="26"/>
      <c r="MS276" s="26"/>
      <c r="MT276" s="26"/>
      <c r="MU276" s="26"/>
      <c r="MV276" s="26"/>
      <c r="MW276" s="26"/>
      <c r="MX276" s="26"/>
      <c r="MY276" s="26"/>
      <c r="MZ276" s="26"/>
      <c r="NA276" s="26"/>
      <c r="NB276" s="26"/>
      <c r="NC276" s="26"/>
      <c r="ND276" s="26"/>
      <c r="NE276" s="26"/>
      <c r="NF276" s="26"/>
      <c r="NG276" s="26"/>
      <c r="NH276" s="26"/>
      <c r="NI276" s="26"/>
      <c r="NJ276" s="26"/>
      <c r="NK276" s="26"/>
      <c r="NL276" s="26"/>
      <c r="NM276" s="26"/>
      <c r="NN276" s="26"/>
      <c r="NO276" s="26"/>
      <c r="NP276" s="26"/>
      <c r="NQ276" s="26"/>
      <c r="NR276" s="26"/>
      <c r="NS276" s="26"/>
      <c r="NT276" s="26"/>
      <c r="NU276" s="26"/>
      <c r="NV276" s="26"/>
      <c r="NW276" s="26"/>
      <c r="NX276" s="26"/>
      <c r="NY276" s="26"/>
      <c r="NZ276" s="26"/>
      <c r="OA276" s="26"/>
      <c r="OB276" s="26"/>
      <c r="OC276" s="26"/>
      <c r="OD276" s="26"/>
      <c r="OE276" s="26"/>
      <c r="OF276" s="26"/>
      <c r="OG276" s="26"/>
      <c r="OH276" s="26"/>
      <c r="OI276" s="26"/>
      <c r="OJ276" s="26"/>
      <c r="OK276" s="26"/>
      <c r="OL276" s="26"/>
      <c r="OM276" s="26"/>
      <c r="ON276" s="26"/>
      <c r="OO276" s="26"/>
      <c r="OP276" s="26"/>
      <c r="OQ276" s="26"/>
      <c r="OR276" s="26"/>
      <c r="OS276" s="26"/>
      <c r="OT276" s="26"/>
      <c r="OU276" s="26"/>
      <c r="OV276" s="26"/>
      <c r="OW276" s="26"/>
      <c r="OX276" s="26"/>
      <c r="OY276" s="26"/>
      <c r="OZ276" s="26"/>
      <c r="PA276" s="26"/>
      <c r="PB276" s="26"/>
      <c r="PC276" s="26"/>
      <c r="PD276" s="26"/>
      <c r="PE276" s="26"/>
      <c r="PF276" s="26"/>
      <c r="PG276" s="26"/>
      <c r="PH276" s="26"/>
      <c r="PI276" s="26"/>
      <c r="PJ276" s="26"/>
      <c r="PK276" s="26"/>
      <c r="PL276" s="26"/>
      <c r="PM276" s="26"/>
      <c r="PN276" s="26"/>
      <c r="PO276" s="26"/>
      <c r="PP276" s="26"/>
      <c r="PQ276" s="26"/>
      <c r="PR276" s="26"/>
      <c r="PS276" s="26"/>
      <c r="PT276" s="26"/>
      <c r="PU276" s="26"/>
      <c r="PV276" s="26"/>
      <c r="PW276" s="26"/>
      <c r="PX276" s="26"/>
      <c r="PY276" s="26"/>
      <c r="PZ276" s="26"/>
      <c r="QA276" s="26"/>
      <c r="QB276" s="26"/>
      <c r="QC276" s="26"/>
      <c r="QD276" s="26"/>
      <c r="QE276" s="26"/>
      <c r="QF276" s="26"/>
      <c r="QG276" s="26"/>
      <c r="QH276" s="26"/>
      <c r="QI276" s="26"/>
      <c r="QJ276" s="26"/>
      <c r="QK276" s="26"/>
      <c r="QL276" s="26"/>
      <c r="QM276" s="26"/>
      <c r="QN276" s="26"/>
      <c r="QO276" s="26"/>
      <c r="QP276" s="26"/>
      <c r="QQ276" s="26"/>
      <c r="QR276" s="26"/>
      <c r="QS276" s="26"/>
      <c r="QT276" s="26"/>
      <c r="QU276" s="26"/>
      <c r="QV276" s="26"/>
      <c r="QW276" s="26"/>
      <c r="QX276" s="26"/>
      <c r="QY276" s="26"/>
      <c r="QZ276" s="26"/>
      <c r="RA276" s="26"/>
      <c r="RB276" s="26"/>
      <c r="RC276" s="26"/>
      <c r="RD276" s="26"/>
      <c r="RE276" s="26"/>
      <c r="RF276" s="26"/>
      <c r="RG276" s="26"/>
      <c r="RH276" s="26"/>
      <c r="RI276" s="26"/>
      <c r="RJ276" s="26"/>
      <c r="RK276" s="26"/>
      <c r="RL276" s="26"/>
      <c r="RM276" s="26"/>
      <c r="RN276" s="26"/>
      <c r="RO276" s="26"/>
      <c r="RP276" s="26"/>
      <c r="RQ276" s="26"/>
      <c r="RR276" s="26"/>
      <c r="RS276" s="26"/>
      <c r="RT276" s="26"/>
      <c r="RU276" s="26"/>
      <c r="RV276" s="26"/>
      <c r="RW276" s="26"/>
      <c r="RX276" s="26"/>
      <c r="RY276" s="26"/>
      <c r="RZ276" s="26"/>
      <c r="SA276" s="26"/>
      <c r="SB276" s="26"/>
      <c r="SC276" s="26"/>
      <c r="SD276" s="26"/>
      <c r="SE276" s="26"/>
      <c r="SF276" s="26"/>
      <c r="SG276" s="26"/>
      <c r="SH276" s="26"/>
      <c r="SI276" s="26"/>
      <c r="SJ276" s="26"/>
      <c r="SK276" s="26"/>
      <c r="SL276" s="26"/>
      <c r="SM276" s="26"/>
      <c r="SN276" s="26"/>
      <c r="SO276" s="26"/>
      <c r="SP276" s="26"/>
      <c r="SQ276" s="26"/>
      <c r="SR276" s="26"/>
      <c r="SS276" s="26"/>
      <c r="ST276" s="26"/>
      <c r="SU276" s="26"/>
      <c r="SV276" s="26"/>
      <c r="SW276" s="26"/>
      <c r="SX276" s="26"/>
      <c r="SY276" s="26"/>
      <c r="SZ276" s="26"/>
      <c r="TA276" s="26"/>
      <c r="TB276" s="26"/>
      <c r="TC276" s="26"/>
      <c r="TD276" s="26"/>
      <c r="TE276" s="26"/>
      <c r="TF276" s="26"/>
      <c r="TG276" s="26"/>
      <c r="TH276" s="26"/>
      <c r="TI276" s="26"/>
    </row>
    <row r="277" spans="1:529" s="23" customFormat="1" ht="22.5" customHeight="1" x14ac:dyDescent="0.25">
      <c r="A277" s="43" t="s">
        <v>253</v>
      </c>
      <c r="B277" s="44" t="str">
        <f>'дод 9'!A201</f>
        <v>9110</v>
      </c>
      <c r="C277" s="44" t="str">
        <f>'дод 9'!B201</f>
        <v>0180</v>
      </c>
      <c r="D277" s="24" t="str">
        <f>'дод 9'!C201</f>
        <v>Реверсна дотація</v>
      </c>
      <c r="E277" s="66">
        <f>F277+I277</f>
        <v>100870700</v>
      </c>
      <c r="F277" s="66">
        <v>100870700</v>
      </c>
      <c r="G277" s="66"/>
      <c r="H277" s="66"/>
      <c r="I277" s="66"/>
      <c r="J277" s="66">
        <f t="shared" si="168"/>
        <v>0</v>
      </c>
      <c r="K277" s="66"/>
      <c r="L277" s="66"/>
      <c r="M277" s="66"/>
      <c r="N277" s="66"/>
      <c r="O277" s="66"/>
      <c r="P277" s="66">
        <f t="shared" si="167"/>
        <v>100870700</v>
      </c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  <c r="IU277" s="26"/>
      <c r="IV277" s="26"/>
      <c r="IW277" s="26"/>
      <c r="IX277" s="26"/>
      <c r="IY277" s="26"/>
      <c r="IZ277" s="26"/>
      <c r="JA277" s="26"/>
      <c r="JB277" s="26"/>
      <c r="JC277" s="26"/>
      <c r="JD277" s="26"/>
      <c r="JE277" s="26"/>
      <c r="JF277" s="26"/>
      <c r="JG277" s="26"/>
      <c r="JH277" s="26"/>
      <c r="JI277" s="26"/>
      <c r="JJ277" s="26"/>
      <c r="JK277" s="26"/>
      <c r="JL277" s="26"/>
      <c r="JM277" s="26"/>
      <c r="JN277" s="26"/>
      <c r="JO277" s="26"/>
      <c r="JP277" s="26"/>
      <c r="JQ277" s="26"/>
      <c r="JR277" s="26"/>
      <c r="JS277" s="26"/>
      <c r="JT277" s="26"/>
      <c r="JU277" s="26"/>
      <c r="JV277" s="26"/>
      <c r="JW277" s="26"/>
      <c r="JX277" s="26"/>
      <c r="JY277" s="26"/>
      <c r="JZ277" s="26"/>
      <c r="KA277" s="26"/>
      <c r="KB277" s="26"/>
      <c r="KC277" s="26"/>
      <c r="KD277" s="26"/>
      <c r="KE277" s="26"/>
      <c r="KF277" s="26"/>
      <c r="KG277" s="26"/>
      <c r="KH277" s="26"/>
      <c r="KI277" s="26"/>
      <c r="KJ277" s="26"/>
      <c r="KK277" s="26"/>
      <c r="KL277" s="26"/>
      <c r="KM277" s="26"/>
      <c r="KN277" s="26"/>
      <c r="KO277" s="26"/>
      <c r="KP277" s="26"/>
      <c r="KQ277" s="26"/>
      <c r="KR277" s="26"/>
      <c r="KS277" s="26"/>
      <c r="KT277" s="26"/>
      <c r="KU277" s="26"/>
      <c r="KV277" s="26"/>
      <c r="KW277" s="26"/>
      <c r="KX277" s="26"/>
      <c r="KY277" s="26"/>
      <c r="KZ277" s="26"/>
      <c r="LA277" s="26"/>
      <c r="LB277" s="26"/>
      <c r="LC277" s="26"/>
      <c r="LD277" s="26"/>
      <c r="LE277" s="26"/>
      <c r="LF277" s="26"/>
      <c r="LG277" s="26"/>
      <c r="LH277" s="26"/>
      <c r="LI277" s="26"/>
      <c r="LJ277" s="26"/>
      <c r="LK277" s="26"/>
      <c r="LL277" s="26"/>
      <c r="LM277" s="26"/>
      <c r="LN277" s="26"/>
      <c r="LO277" s="26"/>
      <c r="LP277" s="26"/>
      <c r="LQ277" s="26"/>
      <c r="LR277" s="26"/>
      <c r="LS277" s="26"/>
      <c r="LT277" s="26"/>
      <c r="LU277" s="26"/>
      <c r="LV277" s="26"/>
      <c r="LW277" s="26"/>
      <c r="LX277" s="26"/>
      <c r="LY277" s="26"/>
      <c r="LZ277" s="26"/>
      <c r="MA277" s="26"/>
      <c r="MB277" s="26"/>
      <c r="MC277" s="26"/>
      <c r="MD277" s="26"/>
      <c r="ME277" s="26"/>
      <c r="MF277" s="26"/>
      <c r="MG277" s="26"/>
      <c r="MH277" s="26"/>
      <c r="MI277" s="26"/>
      <c r="MJ277" s="26"/>
      <c r="MK277" s="26"/>
      <c r="ML277" s="26"/>
      <c r="MM277" s="26"/>
      <c r="MN277" s="26"/>
      <c r="MO277" s="26"/>
      <c r="MP277" s="26"/>
      <c r="MQ277" s="26"/>
      <c r="MR277" s="26"/>
      <c r="MS277" s="26"/>
      <c r="MT277" s="26"/>
      <c r="MU277" s="26"/>
      <c r="MV277" s="26"/>
      <c r="MW277" s="26"/>
      <c r="MX277" s="26"/>
      <c r="MY277" s="26"/>
      <c r="MZ277" s="26"/>
      <c r="NA277" s="26"/>
      <c r="NB277" s="26"/>
      <c r="NC277" s="26"/>
      <c r="ND277" s="26"/>
      <c r="NE277" s="26"/>
      <c r="NF277" s="26"/>
      <c r="NG277" s="26"/>
      <c r="NH277" s="26"/>
      <c r="NI277" s="26"/>
      <c r="NJ277" s="26"/>
      <c r="NK277" s="26"/>
      <c r="NL277" s="26"/>
      <c r="NM277" s="26"/>
      <c r="NN277" s="26"/>
      <c r="NO277" s="26"/>
      <c r="NP277" s="26"/>
      <c r="NQ277" s="26"/>
      <c r="NR277" s="26"/>
      <c r="NS277" s="26"/>
      <c r="NT277" s="26"/>
      <c r="NU277" s="26"/>
      <c r="NV277" s="26"/>
      <c r="NW277" s="26"/>
      <c r="NX277" s="26"/>
      <c r="NY277" s="26"/>
      <c r="NZ277" s="26"/>
      <c r="OA277" s="26"/>
      <c r="OB277" s="26"/>
      <c r="OC277" s="26"/>
      <c r="OD277" s="26"/>
      <c r="OE277" s="26"/>
      <c r="OF277" s="26"/>
      <c r="OG277" s="26"/>
      <c r="OH277" s="26"/>
      <c r="OI277" s="26"/>
      <c r="OJ277" s="26"/>
      <c r="OK277" s="26"/>
      <c r="OL277" s="26"/>
      <c r="OM277" s="26"/>
      <c r="ON277" s="26"/>
      <c r="OO277" s="26"/>
      <c r="OP277" s="26"/>
      <c r="OQ277" s="26"/>
      <c r="OR277" s="26"/>
      <c r="OS277" s="26"/>
      <c r="OT277" s="26"/>
      <c r="OU277" s="26"/>
      <c r="OV277" s="26"/>
      <c r="OW277" s="26"/>
      <c r="OX277" s="26"/>
      <c r="OY277" s="26"/>
      <c r="OZ277" s="26"/>
      <c r="PA277" s="26"/>
      <c r="PB277" s="26"/>
      <c r="PC277" s="26"/>
      <c r="PD277" s="26"/>
      <c r="PE277" s="26"/>
      <c r="PF277" s="26"/>
      <c r="PG277" s="26"/>
      <c r="PH277" s="26"/>
      <c r="PI277" s="26"/>
      <c r="PJ277" s="26"/>
      <c r="PK277" s="26"/>
      <c r="PL277" s="26"/>
      <c r="PM277" s="26"/>
      <c r="PN277" s="26"/>
      <c r="PO277" s="26"/>
      <c r="PP277" s="26"/>
      <c r="PQ277" s="26"/>
      <c r="PR277" s="26"/>
      <c r="PS277" s="26"/>
      <c r="PT277" s="26"/>
      <c r="PU277" s="26"/>
      <c r="PV277" s="26"/>
      <c r="PW277" s="26"/>
      <c r="PX277" s="26"/>
      <c r="PY277" s="26"/>
      <c r="PZ277" s="26"/>
      <c r="QA277" s="26"/>
      <c r="QB277" s="26"/>
      <c r="QC277" s="26"/>
      <c r="QD277" s="26"/>
      <c r="QE277" s="26"/>
      <c r="QF277" s="26"/>
      <c r="QG277" s="26"/>
      <c r="QH277" s="26"/>
      <c r="QI277" s="26"/>
      <c r="QJ277" s="26"/>
      <c r="QK277" s="26"/>
      <c r="QL277" s="26"/>
      <c r="QM277" s="26"/>
      <c r="QN277" s="26"/>
      <c r="QO277" s="26"/>
      <c r="QP277" s="26"/>
      <c r="QQ277" s="26"/>
      <c r="QR277" s="26"/>
      <c r="QS277" s="26"/>
      <c r="QT277" s="26"/>
      <c r="QU277" s="26"/>
      <c r="QV277" s="26"/>
      <c r="QW277" s="26"/>
      <c r="QX277" s="26"/>
      <c r="QY277" s="26"/>
      <c r="QZ277" s="26"/>
      <c r="RA277" s="26"/>
      <c r="RB277" s="26"/>
      <c r="RC277" s="26"/>
      <c r="RD277" s="26"/>
      <c r="RE277" s="26"/>
      <c r="RF277" s="26"/>
      <c r="RG277" s="26"/>
      <c r="RH277" s="26"/>
      <c r="RI277" s="26"/>
      <c r="RJ277" s="26"/>
      <c r="RK277" s="26"/>
      <c r="RL277" s="26"/>
      <c r="RM277" s="26"/>
      <c r="RN277" s="26"/>
      <c r="RO277" s="26"/>
      <c r="RP277" s="26"/>
      <c r="RQ277" s="26"/>
      <c r="RR277" s="26"/>
      <c r="RS277" s="26"/>
      <c r="RT277" s="26"/>
      <c r="RU277" s="26"/>
      <c r="RV277" s="26"/>
      <c r="RW277" s="26"/>
      <c r="RX277" s="26"/>
      <c r="RY277" s="26"/>
      <c r="RZ277" s="26"/>
      <c r="SA277" s="26"/>
      <c r="SB277" s="26"/>
      <c r="SC277" s="26"/>
      <c r="SD277" s="26"/>
      <c r="SE277" s="26"/>
      <c r="SF277" s="26"/>
      <c r="SG277" s="26"/>
      <c r="SH277" s="26"/>
      <c r="SI277" s="26"/>
      <c r="SJ277" s="26"/>
      <c r="SK277" s="26"/>
      <c r="SL277" s="26"/>
      <c r="SM277" s="26"/>
      <c r="SN277" s="26"/>
      <c r="SO277" s="26"/>
      <c r="SP277" s="26"/>
      <c r="SQ277" s="26"/>
      <c r="SR277" s="26"/>
      <c r="SS277" s="26"/>
      <c r="ST277" s="26"/>
      <c r="SU277" s="26"/>
      <c r="SV277" s="26"/>
      <c r="SW277" s="26"/>
      <c r="SX277" s="26"/>
      <c r="SY277" s="26"/>
      <c r="SZ277" s="26"/>
      <c r="TA277" s="26"/>
      <c r="TB277" s="26"/>
      <c r="TC277" s="26"/>
      <c r="TD277" s="26"/>
      <c r="TE277" s="26"/>
      <c r="TF277" s="26"/>
      <c r="TG277" s="26"/>
      <c r="TH277" s="26"/>
      <c r="TI277" s="26"/>
    </row>
    <row r="278" spans="1:529" s="31" customFormat="1" ht="21" customHeight="1" x14ac:dyDescent="0.2">
      <c r="A278" s="82"/>
      <c r="B278" s="71"/>
      <c r="C278" s="146"/>
      <c r="D278" s="30" t="s">
        <v>459</v>
      </c>
      <c r="E278" s="63">
        <f t="shared" ref="E278:P278" si="169">E14+E58+E105+E138+E174+E182+E193+E227+E230+E248+E254+E257+E265+E268</f>
        <v>2137945426</v>
      </c>
      <c r="F278" s="63">
        <f t="shared" si="169"/>
        <v>2043015930</v>
      </c>
      <c r="G278" s="63">
        <f t="shared" si="169"/>
        <v>1075541500</v>
      </c>
      <c r="H278" s="63">
        <f t="shared" si="169"/>
        <v>94702390</v>
      </c>
      <c r="I278" s="63">
        <f t="shared" si="169"/>
        <v>73929496</v>
      </c>
      <c r="J278" s="63">
        <f t="shared" si="169"/>
        <v>600030698</v>
      </c>
      <c r="K278" s="63">
        <f t="shared" si="169"/>
        <v>537215640</v>
      </c>
      <c r="L278" s="63">
        <f t="shared" si="169"/>
        <v>45536454</v>
      </c>
      <c r="M278" s="63">
        <f t="shared" si="169"/>
        <v>6033355</v>
      </c>
      <c r="N278" s="63">
        <f t="shared" si="169"/>
        <v>266522</v>
      </c>
      <c r="O278" s="63">
        <f t="shared" si="169"/>
        <v>554494244</v>
      </c>
      <c r="P278" s="63">
        <f t="shared" si="169"/>
        <v>2737976124</v>
      </c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  <c r="HV278" s="38"/>
      <c r="HW278" s="38"/>
      <c r="HX278" s="38"/>
      <c r="HY278" s="38"/>
      <c r="HZ278" s="38"/>
      <c r="IA278" s="38"/>
      <c r="IB278" s="38"/>
      <c r="IC278" s="38"/>
      <c r="ID278" s="38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38"/>
      <c r="IR278" s="38"/>
      <c r="IS278" s="38"/>
      <c r="IT278" s="38"/>
      <c r="IU278" s="38"/>
      <c r="IV278" s="38"/>
      <c r="IW278" s="38"/>
      <c r="IX278" s="38"/>
      <c r="IY278" s="38"/>
      <c r="IZ278" s="38"/>
      <c r="JA278" s="38"/>
      <c r="JB278" s="38"/>
      <c r="JC278" s="38"/>
      <c r="JD278" s="38"/>
      <c r="JE278" s="38"/>
      <c r="JF278" s="38"/>
      <c r="JG278" s="38"/>
      <c r="JH278" s="38"/>
      <c r="JI278" s="38"/>
      <c r="JJ278" s="38"/>
      <c r="JK278" s="38"/>
      <c r="JL278" s="38"/>
      <c r="JM278" s="38"/>
      <c r="JN278" s="38"/>
      <c r="JO278" s="38"/>
      <c r="JP278" s="38"/>
      <c r="JQ278" s="38"/>
      <c r="JR278" s="38"/>
      <c r="JS278" s="38"/>
      <c r="JT278" s="38"/>
      <c r="JU278" s="38"/>
      <c r="JV278" s="38"/>
      <c r="JW278" s="38"/>
      <c r="JX278" s="38"/>
      <c r="JY278" s="38"/>
      <c r="JZ278" s="38"/>
      <c r="KA278" s="38"/>
      <c r="KB278" s="38"/>
      <c r="KC278" s="38"/>
      <c r="KD278" s="38"/>
      <c r="KE278" s="38"/>
      <c r="KF278" s="38"/>
      <c r="KG278" s="38"/>
      <c r="KH278" s="38"/>
      <c r="KI278" s="38"/>
      <c r="KJ278" s="38"/>
      <c r="KK278" s="38"/>
      <c r="KL278" s="38"/>
      <c r="KM278" s="38"/>
      <c r="KN278" s="38"/>
      <c r="KO278" s="38"/>
      <c r="KP278" s="38"/>
      <c r="KQ278" s="38"/>
      <c r="KR278" s="38"/>
      <c r="KS278" s="38"/>
      <c r="KT278" s="38"/>
      <c r="KU278" s="38"/>
      <c r="KV278" s="38"/>
      <c r="KW278" s="38"/>
      <c r="KX278" s="38"/>
      <c r="KY278" s="38"/>
      <c r="KZ278" s="38"/>
      <c r="LA278" s="38"/>
      <c r="LB278" s="38"/>
      <c r="LC278" s="38"/>
      <c r="LD278" s="38"/>
      <c r="LE278" s="38"/>
      <c r="LF278" s="38"/>
      <c r="LG278" s="38"/>
      <c r="LH278" s="38"/>
      <c r="LI278" s="38"/>
      <c r="LJ278" s="38"/>
      <c r="LK278" s="38"/>
      <c r="LL278" s="38"/>
      <c r="LM278" s="38"/>
      <c r="LN278" s="38"/>
      <c r="LO278" s="38"/>
      <c r="LP278" s="38"/>
      <c r="LQ278" s="38"/>
      <c r="LR278" s="38"/>
      <c r="LS278" s="38"/>
      <c r="LT278" s="38"/>
      <c r="LU278" s="38"/>
      <c r="LV278" s="38"/>
      <c r="LW278" s="38"/>
      <c r="LX278" s="38"/>
      <c r="LY278" s="38"/>
      <c r="LZ278" s="38"/>
      <c r="MA278" s="38"/>
      <c r="MB278" s="38"/>
      <c r="MC278" s="38"/>
      <c r="MD278" s="38"/>
      <c r="ME278" s="38"/>
      <c r="MF278" s="38"/>
      <c r="MG278" s="38"/>
      <c r="MH278" s="38"/>
      <c r="MI278" s="38"/>
      <c r="MJ278" s="38"/>
      <c r="MK278" s="38"/>
      <c r="ML278" s="38"/>
      <c r="MM278" s="38"/>
      <c r="MN278" s="38"/>
      <c r="MO278" s="38"/>
      <c r="MP278" s="38"/>
      <c r="MQ278" s="38"/>
      <c r="MR278" s="38"/>
      <c r="MS278" s="38"/>
      <c r="MT278" s="38"/>
      <c r="MU278" s="38"/>
      <c r="MV278" s="38"/>
      <c r="MW278" s="38"/>
      <c r="MX278" s="38"/>
      <c r="MY278" s="38"/>
      <c r="MZ278" s="38"/>
      <c r="NA278" s="38"/>
      <c r="NB278" s="38"/>
      <c r="NC278" s="38"/>
      <c r="ND278" s="38"/>
      <c r="NE278" s="38"/>
      <c r="NF278" s="38"/>
      <c r="NG278" s="38"/>
      <c r="NH278" s="38"/>
      <c r="NI278" s="38"/>
      <c r="NJ278" s="38"/>
      <c r="NK278" s="38"/>
      <c r="NL278" s="38"/>
      <c r="NM278" s="38"/>
      <c r="NN278" s="38"/>
      <c r="NO278" s="38"/>
      <c r="NP278" s="38"/>
      <c r="NQ278" s="38"/>
      <c r="NR278" s="38"/>
      <c r="NS278" s="38"/>
      <c r="NT278" s="38"/>
      <c r="NU278" s="38"/>
      <c r="NV278" s="38"/>
      <c r="NW278" s="38"/>
      <c r="NX278" s="38"/>
      <c r="NY278" s="38"/>
      <c r="NZ278" s="38"/>
      <c r="OA278" s="38"/>
      <c r="OB278" s="38"/>
      <c r="OC278" s="38"/>
      <c r="OD278" s="38"/>
      <c r="OE278" s="38"/>
      <c r="OF278" s="38"/>
      <c r="OG278" s="38"/>
      <c r="OH278" s="38"/>
      <c r="OI278" s="38"/>
      <c r="OJ278" s="38"/>
      <c r="OK278" s="38"/>
      <c r="OL278" s="38"/>
      <c r="OM278" s="38"/>
      <c r="ON278" s="38"/>
      <c r="OO278" s="38"/>
      <c r="OP278" s="38"/>
      <c r="OQ278" s="38"/>
      <c r="OR278" s="38"/>
      <c r="OS278" s="38"/>
      <c r="OT278" s="38"/>
      <c r="OU278" s="38"/>
      <c r="OV278" s="38"/>
      <c r="OW278" s="38"/>
      <c r="OX278" s="38"/>
      <c r="OY278" s="38"/>
      <c r="OZ278" s="38"/>
      <c r="PA278" s="38"/>
      <c r="PB278" s="38"/>
      <c r="PC278" s="38"/>
      <c r="PD278" s="38"/>
      <c r="PE278" s="38"/>
      <c r="PF278" s="38"/>
      <c r="PG278" s="38"/>
      <c r="PH278" s="38"/>
      <c r="PI278" s="38"/>
      <c r="PJ278" s="38"/>
      <c r="PK278" s="38"/>
      <c r="PL278" s="38"/>
      <c r="PM278" s="38"/>
      <c r="PN278" s="38"/>
      <c r="PO278" s="38"/>
      <c r="PP278" s="38"/>
      <c r="PQ278" s="38"/>
      <c r="PR278" s="38"/>
      <c r="PS278" s="38"/>
      <c r="PT278" s="38"/>
      <c r="PU278" s="38"/>
      <c r="PV278" s="38"/>
      <c r="PW278" s="38"/>
      <c r="PX278" s="38"/>
      <c r="PY278" s="38"/>
      <c r="PZ278" s="38"/>
      <c r="QA278" s="38"/>
      <c r="QB278" s="38"/>
      <c r="QC278" s="38"/>
      <c r="QD278" s="38"/>
      <c r="QE278" s="38"/>
      <c r="QF278" s="38"/>
      <c r="QG278" s="38"/>
      <c r="QH278" s="38"/>
      <c r="QI278" s="38"/>
      <c r="QJ278" s="38"/>
      <c r="QK278" s="38"/>
      <c r="QL278" s="38"/>
      <c r="QM278" s="38"/>
      <c r="QN278" s="38"/>
      <c r="QO278" s="38"/>
      <c r="QP278" s="38"/>
      <c r="QQ278" s="38"/>
      <c r="QR278" s="38"/>
      <c r="QS278" s="38"/>
      <c r="QT278" s="38"/>
      <c r="QU278" s="38"/>
      <c r="QV278" s="38"/>
      <c r="QW278" s="38"/>
      <c r="QX278" s="38"/>
      <c r="QY278" s="38"/>
      <c r="QZ278" s="38"/>
      <c r="RA278" s="38"/>
      <c r="RB278" s="38"/>
      <c r="RC278" s="38"/>
      <c r="RD278" s="38"/>
      <c r="RE278" s="38"/>
      <c r="RF278" s="38"/>
      <c r="RG278" s="38"/>
      <c r="RH278" s="38"/>
      <c r="RI278" s="38"/>
      <c r="RJ278" s="38"/>
      <c r="RK278" s="38"/>
      <c r="RL278" s="38"/>
      <c r="RM278" s="38"/>
      <c r="RN278" s="38"/>
      <c r="RO278" s="38"/>
      <c r="RP278" s="38"/>
      <c r="RQ278" s="38"/>
      <c r="RR278" s="38"/>
      <c r="RS278" s="38"/>
      <c r="RT278" s="38"/>
      <c r="RU278" s="38"/>
      <c r="RV278" s="38"/>
      <c r="RW278" s="38"/>
      <c r="RX278" s="38"/>
      <c r="RY278" s="38"/>
      <c r="RZ278" s="38"/>
      <c r="SA278" s="38"/>
      <c r="SB278" s="38"/>
      <c r="SC278" s="38"/>
      <c r="SD278" s="38"/>
      <c r="SE278" s="38"/>
      <c r="SF278" s="38"/>
      <c r="SG278" s="38"/>
      <c r="SH278" s="38"/>
      <c r="SI278" s="38"/>
      <c r="SJ278" s="38"/>
      <c r="SK278" s="38"/>
      <c r="SL278" s="38"/>
      <c r="SM278" s="38"/>
      <c r="SN278" s="38"/>
      <c r="SO278" s="38"/>
      <c r="SP278" s="38"/>
      <c r="SQ278" s="38"/>
      <c r="SR278" s="38"/>
      <c r="SS278" s="38"/>
      <c r="ST278" s="38"/>
      <c r="SU278" s="38"/>
      <c r="SV278" s="38"/>
      <c r="SW278" s="38"/>
      <c r="SX278" s="38"/>
      <c r="SY278" s="38"/>
      <c r="SZ278" s="38"/>
      <c r="TA278" s="38"/>
      <c r="TB278" s="38"/>
      <c r="TC278" s="38"/>
      <c r="TD278" s="38"/>
      <c r="TE278" s="38"/>
      <c r="TF278" s="38"/>
      <c r="TG278" s="38"/>
      <c r="TH278" s="38"/>
      <c r="TI278" s="38"/>
    </row>
    <row r="279" spans="1:529" s="40" customFormat="1" ht="27.75" customHeight="1" x14ac:dyDescent="0.25">
      <c r="A279" s="122"/>
      <c r="B279" s="72"/>
      <c r="C279" s="64"/>
      <c r="D279" s="33" t="s">
        <v>446</v>
      </c>
      <c r="E279" s="65">
        <f>E60+E61+E107+E108+E195+E217</f>
        <v>482448000</v>
      </c>
      <c r="F279" s="65">
        <f t="shared" ref="F279:P279" si="170">F60+F61+F107+F108+F195+F217</f>
        <v>482448000</v>
      </c>
      <c r="G279" s="65">
        <f t="shared" si="170"/>
        <v>396066000</v>
      </c>
      <c r="H279" s="65">
        <f t="shared" si="170"/>
        <v>0</v>
      </c>
      <c r="I279" s="65">
        <f t="shared" si="170"/>
        <v>0</v>
      </c>
      <c r="J279" s="65">
        <f t="shared" si="170"/>
        <v>0</v>
      </c>
      <c r="K279" s="65">
        <f t="shared" si="170"/>
        <v>0</v>
      </c>
      <c r="L279" s="65">
        <f t="shared" si="170"/>
        <v>0</v>
      </c>
      <c r="M279" s="65">
        <f t="shared" si="170"/>
        <v>0</v>
      </c>
      <c r="N279" s="65">
        <f t="shared" si="170"/>
        <v>0</v>
      </c>
      <c r="O279" s="65">
        <f t="shared" si="170"/>
        <v>0</v>
      </c>
      <c r="P279" s="65">
        <f t="shared" si="170"/>
        <v>482448000</v>
      </c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  <c r="GN279" s="39"/>
      <c r="GO279" s="39"/>
      <c r="GP279" s="39"/>
      <c r="GQ279" s="39"/>
      <c r="GR279" s="39"/>
      <c r="GS279" s="39"/>
      <c r="GT279" s="39"/>
      <c r="GU279" s="39"/>
      <c r="GV279" s="39"/>
      <c r="GW279" s="39"/>
      <c r="GX279" s="39"/>
      <c r="GY279" s="39"/>
      <c r="GZ279" s="39"/>
      <c r="HA279" s="39"/>
      <c r="HB279" s="39"/>
      <c r="HC279" s="39"/>
      <c r="HD279" s="39"/>
      <c r="HE279" s="39"/>
      <c r="HF279" s="39"/>
      <c r="HG279" s="39"/>
      <c r="HH279" s="39"/>
      <c r="HI279" s="39"/>
      <c r="HJ279" s="39"/>
      <c r="HK279" s="39"/>
      <c r="HL279" s="39"/>
      <c r="HM279" s="39"/>
      <c r="HN279" s="39"/>
      <c r="HO279" s="39"/>
      <c r="HP279" s="39"/>
      <c r="HQ279" s="39"/>
      <c r="HR279" s="39"/>
      <c r="HS279" s="39"/>
      <c r="HT279" s="39"/>
      <c r="HU279" s="39"/>
      <c r="HV279" s="39"/>
      <c r="HW279" s="39"/>
      <c r="HX279" s="39"/>
      <c r="HY279" s="39"/>
      <c r="HZ279" s="39"/>
      <c r="IA279" s="39"/>
      <c r="IB279" s="39"/>
      <c r="IC279" s="39"/>
      <c r="ID279" s="39"/>
      <c r="IE279" s="39"/>
      <c r="IF279" s="39"/>
      <c r="IG279" s="39"/>
      <c r="IH279" s="39"/>
      <c r="II279" s="39"/>
      <c r="IJ279" s="39"/>
      <c r="IK279" s="39"/>
      <c r="IL279" s="39"/>
      <c r="IM279" s="39"/>
      <c r="IN279" s="39"/>
      <c r="IO279" s="39"/>
      <c r="IP279" s="39"/>
      <c r="IQ279" s="39"/>
      <c r="IR279" s="39"/>
      <c r="IS279" s="39"/>
      <c r="IT279" s="39"/>
      <c r="IU279" s="39"/>
      <c r="IV279" s="39"/>
      <c r="IW279" s="39"/>
      <c r="IX279" s="39"/>
      <c r="IY279" s="39"/>
      <c r="IZ279" s="39"/>
      <c r="JA279" s="39"/>
      <c r="JB279" s="39"/>
      <c r="JC279" s="39"/>
      <c r="JD279" s="39"/>
      <c r="JE279" s="39"/>
      <c r="JF279" s="39"/>
      <c r="JG279" s="39"/>
      <c r="JH279" s="39"/>
      <c r="JI279" s="39"/>
      <c r="JJ279" s="39"/>
      <c r="JK279" s="39"/>
      <c r="JL279" s="39"/>
      <c r="JM279" s="39"/>
      <c r="JN279" s="39"/>
      <c r="JO279" s="39"/>
      <c r="JP279" s="39"/>
      <c r="JQ279" s="39"/>
      <c r="JR279" s="39"/>
      <c r="JS279" s="39"/>
      <c r="JT279" s="39"/>
      <c r="JU279" s="39"/>
      <c r="JV279" s="39"/>
      <c r="JW279" s="39"/>
      <c r="JX279" s="39"/>
      <c r="JY279" s="39"/>
      <c r="JZ279" s="39"/>
      <c r="KA279" s="39"/>
      <c r="KB279" s="39"/>
      <c r="KC279" s="39"/>
      <c r="KD279" s="39"/>
      <c r="KE279" s="39"/>
      <c r="KF279" s="39"/>
      <c r="KG279" s="39"/>
      <c r="KH279" s="39"/>
      <c r="KI279" s="39"/>
      <c r="KJ279" s="39"/>
      <c r="KK279" s="39"/>
      <c r="KL279" s="39"/>
      <c r="KM279" s="39"/>
      <c r="KN279" s="39"/>
      <c r="KO279" s="39"/>
      <c r="KP279" s="39"/>
      <c r="KQ279" s="39"/>
      <c r="KR279" s="39"/>
      <c r="KS279" s="39"/>
      <c r="KT279" s="39"/>
      <c r="KU279" s="39"/>
      <c r="KV279" s="39"/>
      <c r="KW279" s="39"/>
      <c r="KX279" s="39"/>
      <c r="KY279" s="39"/>
      <c r="KZ279" s="39"/>
      <c r="LA279" s="39"/>
      <c r="LB279" s="39"/>
      <c r="LC279" s="39"/>
      <c r="LD279" s="39"/>
      <c r="LE279" s="39"/>
      <c r="LF279" s="39"/>
      <c r="LG279" s="39"/>
      <c r="LH279" s="39"/>
      <c r="LI279" s="39"/>
      <c r="LJ279" s="39"/>
      <c r="LK279" s="39"/>
      <c r="LL279" s="39"/>
      <c r="LM279" s="39"/>
      <c r="LN279" s="39"/>
      <c r="LO279" s="39"/>
      <c r="LP279" s="39"/>
      <c r="LQ279" s="39"/>
      <c r="LR279" s="39"/>
      <c r="LS279" s="39"/>
      <c r="LT279" s="39"/>
      <c r="LU279" s="39"/>
      <c r="LV279" s="39"/>
      <c r="LW279" s="39"/>
      <c r="LX279" s="39"/>
      <c r="LY279" s="39"/>
      <c r="LZ279" s="39"/>
      <c r="MA279" s="39"/>
      <c r="MB279" s="39"/>
      <c r="MC279" s="39"/>
      <c r="MD279" s="39"/>
      <c r="ME279" s="39"/>
      <c r="MF279" s="39"/>
      <c r="MG279" s="39"/>
      <c r="MH279" s="39"/>
      <c r="MI279" s="39"/>
      <c r="MJ279" s="39"/>
      <c r="MK279" s="39"/>
      <c r="ML279" s="39"/>
      <c r="MM279" s="39"/>
      <c r="MN279" s="39"/>
      <c r="MO279" s="39"/>
      <c r="MP279" s="39"/>
      <c r="MQ279" s="39"/>
      <c r="MR279" s="39"/>
      <c r="MS279" s="39"/>
      <c r="MT279" s="39"/>
      <c r="MU279" s="39"/>
      <c r="MV279" s="39"/>
      <c r="MW279" s="39"/>
      <c r="MX279" s="39"/>
      <c r="MY279" s="39"/>
      <c r="MZ279" s="39"/>
      <c r="NA279" s="39"/>
      <c r="NB279" s="39"/>
      <c r="NC279" s="39"/>
      <c r="ND279" s="39"/>
      <c r="NE279" s="39"/>
      <c r="NF279" s="39"/>
      <c r="NG279" s="39"/>
      <c r="NH279" s="39"/>
      <c r="NI279" s="39"/>
      <c r="NJ279" s="39"/>
      <c r="NK279" s="39"/>
      <c r="NL279" s="39"/>
      <c r="NM279" s="39"/>
      <c r="NN279" s="39"/>
      <c r="NO279" s="39"/>
      <c r="NP279" s="39"/>
      <c r="NQ279" s="39"/>
      <c r="NR279" s="39"/>
      <c r="NS279" s="39"/>
      <c r="NT279" s="39"/>
      <c r="NU279" s="39"/>
      <c r="NV279" s="39"/>
      <c r="NW279" s="39"/>
      <c r="NX279" s="39"/>
      <c r="NY279" s="39"/>
      <c r="NZ279" s="39"/>
      <c r="OA279" s="39"/>
      <c r="OB279" s="39"/>
      <c r="OC279" s="39"/>
      <c r="OD279" s="39"/>
      <c r="OE279" s="39"/>
      <c r="OF279" s="39"/>
      <c r="OG279" s="39"/>
      <c r="OH279" s="39"/>
      <c r="OI279" s="39"/>
      <c r="OJ279" s="39"/>
      <c r="OK279" s="39"/>
      <c r="OL279" s="39"/>
      <c r="OM279" s="39"/>
      <c r="ON279" s="39"/>
      <c r="OO279" s="39"/>
      <c r="OP279" s="39"/>
      <c r="OQ279" s="39"/>
      <c r="OR279" s="39"/>
      <c r="OS279" s="39"/>
      <c r="OT279" s="39"/>
      <c r="OU279" s="39"/>
      <c r="OV279" s="39"/>
      <c r="OW279" s="39"/>
      <c r="OX279" s="39"/>
      <c r="OY279" s="39"/>
      <c r="OZ279" s="39"/>
      <c r="PA279" s="39"/>
      <c r="PB279" s="39"/>
      <c r="PC279" s="39"/>
      <c r="PD279" s="39"/>
      <c r="PE279" s="39"/>
      <c r="PF279" s="39"/>
      <c r="PG279" s="39"/>
      <c r="PH279" s="39"/>
      <c r="PI279" s="39"/>
      <c r="PJ279" s="39"/>
      <c r="PK279" s="39"/>
      <c r="PL279" s="39"/>
      <c r="PM279" s="39"/>
      <c r="PN279" s="39"/>
      <c r="PO279" s="39"/>
      <c r="PP279" s="39"/>
      <c r="PQ279" s="39"/>
      <c r="PR279" s="39"/>
      <c r="PS279" s="39"/>
      <c r="PT279" s="39"/>
      <c r="PU279" s="39"/>
      <c r="PV279" s="39"/>
      <c r="PW279" s="39"/>
      <c r="PX279" s="39"/>
      <c r="PY279" s="39"/>
      <c r="PZ279" s="39"/>
      <c r="QA279" s="39"/>
      <c r="QB279" s="39"/>
      <c r="QC279" s="39"/>
      <c r="QD279" s="39"/>
      <c r="QE279" s="39"/>
      <c r="QF279" s="39"/>
      <c r="QG279" s="39"/>
      <c r="QH279" s="39"/>
      <c r="QI279" s="39"/>
      <c r="QJ279" s="39"/>
      <c r="QK279" s="39"/>
      <c r="QL279" s="39"/>
      <c r="QM279" s="39"/>
      <c r="QN279" s="39"/>
      <c r="QO279" s="39"/>
      <c r="QP279" s="39"/>
      <c r="QQ279" s="39"/>
      <c r="QR279" s="39"/>
      <c r="QS279" s="39"/>
      <c r="QT279" s="39"/>
      <c r="QU279" s="39"/>
      <c r="QV279" s="39"/>
      <c r="QW279" s="39"/>
      <c r="QX279" s="39"/>
      <c r="QY279" s="39"/>
      <c r="QZ279" s="39"/>
      <c r="RA279" s="39"/>
      <c r="RB279" s="39"/>
      <c r="RC279" s="39"/>
      <c r="RD279" s="39"/>
      <c r="RE279" s="39"/>
      <c r="RF279" s="39"/>
      <c r="RG279" s="39"/>
      <c r="RH279" s="39"/>
      <c r="RI279" s="39"/>
      <c r="RJ279" s="39"/>
      <c r="RK279" s="39"/>
      <c r="RL279" s="39"/>
      <c r="RM279" s="39"/>
      <c r="RN279" s="39"/>
      <c r="RO279" s="39"/>
      <c r="RP279" s="39"/>
      <c r="RQ279" s="39"/>
      <c r="RR279" s="39"/>
      <c r="RS279" s="39"/>
      <c r="RT279" s="39"/>
      <c r="RU279" s="39"/>
      <c r="RV279" s="39"/>
      <c r="RW279" s="39"/>
      <c r="RX279" s="39"/>
      <c r="RY279" s="39"/>
      <c r="RZ279" s="39"/>
      <c r="SA279" s="39"/>
      <c r="SB279" s="39"/>
      <c r="SC279" s="39"/>
      <c r="SD279" s="39"/>
      <c r="SE279" s="39"/>
      <c r="SF279" s="39"/>
      <c r="SG279" s="39"/>
      <c r="SH279" s="39"/>
      <c r="SI279" s="39"/>
      <c r="SJ279" s="39"/>
      <c r="SK279" s="39"/>
      <c r="SL279" s="39"/>
      <c r="SM279" s="39"/>
      <c r="SN279" s="39"/>
      <c r="SO279" s="39"/>
      <c r="SP279" s="39"/>
      <c r="SQ279" s="39"/>
      <c r="SR279" s="39"/>
      <c r="SS279" s="39"/>
      <c r="ST279" s="39"/>
      <c r="SU279" s="39"/>
      <c r="SV279" s="39"/>
      <c r="SW279" s="39"/>
      <c r="SX279" s="39"/>
      <c r="SY279" s="39"/>
      <c r="SZ279" s="39"/>
      <c r="TA279" s="39"/>
      <c r="TB279" s="39"/>
      <c r="TC279" s="39"/>
      <c r="TD279" s="39"/>
      <c r="TE279" s="39"/>
      <c r="TF279" s="39"/>
      <c r="TG279" s="39"/>
      <c r="TH279" s="39"/>
      <c r="TI279" s="39"/>
    </row>
    <row r="280" spans="1:529" s="40" customFormat="1" ht="30" hidden="1" x14ac:dyDescent="0.25">
      <c r="A280" s="122"/>
      <c r="B280" s="72"/>
      <c r="C280" s="64"/>
      <c r="D280" s="33" t="s">
        <v>447</v>
      </c>
      <c r="E280" s="65">
        <f t="shared" ref="E280:P280" si="171">E62</f>
        <v>0</v>
      </c>
      <c r="F280" s="65">
        <f t="shared" si="171"/>
        <v>0</v>
      </c>
      <c r="G280" s="65">
        <f t="shared" si="171"/>
        <v>0</v>
      </c>
      <c r="H280" s="65">
        <f t="shared" si="171"/>
        <v>0</v>
      </c>
      <c r="I280" s="65">
        <f t="shared" si="171"/>
        <v>0</v>
      </c>
      <c r="J280" s="65">
        <f t="shared" si="171"/>
        <v>0</v>
      </c>
      <c r="K280" s="65">
        <f t="shared" si="171"/>
        <v>0</v>
      </c>
      <c r="L280" s="65">
        <f t="shared" si="171"/>
        <v>0</v>
      </c>
      <c r="M280" s="65">
        <f t="shared" si="171"/>
        <v>0</v>
      </c>
      <c r="N280" s="65">
        <f t="shared" si="171"/>
        <v>0</v>
      </c>
      <c r="O280" s="65">
        <f t="shared" si="171"/>
        <v>0</v>
      </c>
      <c r="P280" s="65">
        <f t="shared" si="171"/>
        <v>0</v>
      </c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/>
      <c r="HN280" s="39"/>
      <c r="HO280" s="39"/>
      <c r="HP280" s="39"/>
      <c r="HQ280" s="39"/>
      <c r="HR280" s="39"/>
      <c r="HS280" s="39"/>
      <c r="HT280" s="39"/>
      <c r="HU280" s="39"/>
      <c r="HV280" s="39"/>
      <c r="HW280" s="39"/>
      <c r="HX280" s="39"/>
      <c r="HY280" s="39"/>
      <c r="HZ280" s="39"/>
      <c r="IA280" s="39"/>
      <c r="IB280" s="39"/>
      <c r="IC280" s="39"/>
      <c r="ID280" s="39"/>
      <c r="IE280" s="39"/>
      <c r="IF280" s="39"/>
      <c r="IG280" s="39"/>
      <c r="IH280" s="39"/>
      <c r="II280" s="39"/>
      <c r="IJ280" s="39"/>
      <c r="IK280" s="39"/>
      <c r="IL280" s="39"/>
      <c r="IM280" s="39"/>
      <c r="IN280" s="39"/>
      <c r="IO280" s="39"/>
      <c r="IP280" s="39"/>
      <c r="IQ280" s="39"/>
      <c r="IR280" s="39"/>
      <c r="IS280" s="39"/>
      <c r="IT280" s="39"/>
      <c r="IU280" s="39"/>
      <c r="IV280" s="39"/>
      <c r="IW280" s="39"/>
      <c r="IX280" s="39"/>
      <c r="IY280" s="39"/>
      <c r="IZ280" s="39"/>
      <c r="JA280" s="39"/>
      <c r="JB280" s="39"/>
      <c r="JC280" s="39"/>
      <c r="JD280" s="39"/>
      <c r="JE280" s="39"/>
      <c r="JF280" s="39"/>
      <c r="JG280" s="39"/>
      <c r="JH280" s="39"/>
      <c r="JI280" s="39"/>
      <c r="JJ280" s="39"/>
      <c r="JK280" s="39"/>
      <c r="JL280" s="39"/>
      <c r="JM280" s="39"/>
      <c r="JN280" s="39"/>
      <c r="JO280" s="39"/>
      <c r="JP280" s="39"/>
      <c r="JQ280" s="39"/>
      <c r="JR280" s="39"/>
      <c r="JS280" s="39"/>
      <c r="JT280" s="39"/>
      <c r="JU280" s="39"/>
      <c r="JV280" s="39"/>
      <c r="JW280" s="39"/>
      <c r="JX280" s="39"/>
      <c r="JY280" s="39"/>
      <c r="JZ280" s="39"/>
      <c r="KA280" s="39"/>
      <c r="KB280" s="39"/>
      <c r="KC280" s="39"/>
      <c r="KD280" s="39"/>
      <c r="KE280" s="39"/>
      <c r="KF280" s="39"/>
      <c r="KG280" s="39"/>
      <c r="KH280" s="39"/>
      <c r="KI280" s="39"/>
      <c r="KJ280" s="39"/>
      <c r="KK280" s="39"/>
      <c r="KL280" s="39"/>
      <c r="KM280" s="39"/>
      <c r="KN280" s="39"/>
      <c r="KO280" s="39"/>
      <c r="KP280" s="39"/>
      <c r="KQ280" s="39"/>
      <c r="KR280" s="39"/>
      <c r="KS280" s="39"/>
      <c r="KT280" s="39"/>
      <c r="KU280" s="39"/>
      <c r="KV280" s="39"/>
      <c r="KW280" s="39"/>
      <c r="KX280" s="39"/>
      <c r="KY280" s="39"/>
      <c r="KZ280" s="39"/>
      <c r="LA280" s="39"/>
      <c r="LB280" s="39"/>
      <c r="LC280" s="39"/>
      <c r="LD280" s="39"/>
      <c r="LE280" s="39"/>
      <c r="LF280" s="39"/>
      <c r="LG280" s="39"/>
      <c r="LH280" s="39"/>
      <c r="LI280" s="39"/>
      <c r="LJ280" s="39"/>
      <c r="LK280" s="39"/>
      <c r="LL280" s="39"/>
      <c r="LM280" s="39"/>
      <c r="LN280" s="39"/>
      <c r="LO280" s="39"/>
      <c r="LP280" s="39"/>
      <c r="LQ280" s="39"/>
      <c r="LR280" s="39"/>
      <c r="LS280" s="39"/>
      <c r="LT280" s="39"/>
      <c r="LU280" s="39"/>
      <c r="LV280" s="39"/>
      <c r="LW280" s="39"/>
      <c r="LX280" s="39"/>
      <c r="LY280" s="39"/>
      <c r="LZ280" s="39"/>
      <c r="MA280" s="39"/>
      <c r="MB280" s="39"/>
      <c r="MC280" s="39"/>
      <c r="MD280" s="39"/>
      <c r="ME280" s="39"/>
      <c r="MF280" s="39"/>
      <c r="MG280" s="39"/>
      <c r="MH280" s="39"/>
      <c r="MI280" s="39"/>
      <c r="MJ280" s="39"/>
      <c r="MK280" s="39"/>
      <c r="ML280" s="39"/>
      <c r="MM280" s="39"/>
      <c r="MN280" s="39"/>
      <c r="MO280" s="39"/>
      <c r="MP280" s="39"/>
      <c r="MQ280" s="39"/>
      <c r="MR280" s="39"/>
      <c r="MS280" s="39"/>
      <c r="MT280" s="39"/>
      <c r="MU280" s="39"/>
      <c r="MV280" s="39"/>
      <c r="MW280" s="39"/>
      <c r="MX280" s="39"/>
      <c r="MY280" s="39"/>
      <c r="MZ280" s="39"/>
      <c r="NA280" s="39"/>
      <c r="NB280" s="39"/>
      <c r="NC280" s="39"/>
      <c r="ND280" s="39"/>
      <c r="NE280" s="39"/>
      <c r="NF280" s="39"/>
      <c r="NG280" s="39"/>
      <c r="NH280" s="39"/>
      <c r="NI280" s="39"/>
      <c r="NJ280" s="39"/>
      <c r="NK280" s="39"/>
      <c r="NL280" s="39"/>
      <c r="NM280" s="39"/>
      <c r="NN280" s="39"/>
      <c r="NO280" s="39"/>
      <c r="NP280" s="39"/>
      <c r="NQ280" s="39"/>
      <c r="NR280" s="39"/>
      <c r="NS280" s="39"/>
      <c r="NT280" s="39"/>
      <c r="NU280" s="39"/>
      <c r="NV280" s="39"/>
      <c r="NW280" s="39"/>
      <c r="NX280" s="39"/>
      <c r="NY280" s="39"/>
      <c r="NZ280" s="39"/>
      <c r="OA280" s="39"/>
      <c r="OB280" s="39"/>
      <c r="OC280" s="39"/>
      <c r="OD280" s="39"/>
      <c r="OE280" s="39"/>
      <c r="OF280" s="39"/>
      <c r="OG280" s="39"/>
      <c r="OH280" s="39"/>
      <c r="OI280" s="39"/>
      <c r="OJ280" s="39"/>
      <c r="OK280" s="39"/>
      <c r="OL280" s="39"/>
      <c r="OM280" s="39"/>
      <c r="ON280" s="39"/>
      <c r="OO280" s="39"/>
      <c r="OP280" s="39"/>
      <c r="OQ280" s="39"/>
      <c r="OR280" s="39"/>
      <c r="OS280" s="39"/>
      <c r="OT280" s="39"/>
      <c r="OU280" s="39"/>
      <c r="OV280" s="39"/>
      <c r="OW280" s="39"/>
      <c r="OX280" s="39"/>
      <c r="OY280" s="39"/>
      <c r="OZ280" s="39"/>
      <c r="PA280" s="39"/>
      <c r="PB280" s="39"/>
      <c r="PC280" s="39"/>
      <c r="PD280" s="39"/>
      <c r="PE280" s="39"/>
      <c r="PF280" s="39"/>
      <c r="PG280" s="39"/>
      <c r="PH280" s="39"/>
      <c r="PI280" s="39"/>
      <c r="PJ280" s="39"/>
      <c r="PK280" s="39"/>
      <c r="PL280" s="39"/>
      <c r="PM280" s="39"/>
      <c r="PN280" s="39"/>
      <c r="PO280" s="39"/>
      <c r="PP280" s="39"/>
      <c r="PQ280" s="39"/>
      <c r="PR280" s="39"/>
      <c r="PS280" s="39"/>
      <c r="PT280" s="39"/>
      <c r="PU280" s="39"/>
      <c r="PV280" s="39"/>
      <c r="PW280" s="39"/>
      <c r="PX280" s="39"/>
      <c r="PY280" s="39"/>
      <c r="PZ280" s="39"/>
      <c r="QA280" s="39"/>
      <c r="QB280" s="39"/>
      <c r="QC280" s="39"/>
      <c r="QD280" s="39"/>
      <c r="QE280" s="39"/>
      <c r="QF280" s="39"/>
      <c r="QG280" s="39"/>
      <c r="QH280" s="39"/>
      <c r="QI280" s="39"/>
      <c r="QJ280" s="39"/>
      <c r="QK280" s="39"/>
      <c r="QL280" s="39"/>
      <c r="QM280" s="39"/>
      <c r="QN280" s="39"/>
      <c r="QO280" s="39"/>
      <c r="QP280" s="39"/>
      <c r="QQ280" s="39"/>
      <c r="QR280" s="39"/>
      <c r="QS280" s="39"/>
      <c r="QT280" s="39"/>
      <c r="QU280" s="39"/>
      <c r="QV280" s="39"/>
      <c r="QW280" s="39"/>
      <c r="QX280" s="39"/>
      <c r="QY280" s="39"/>
      <c r="QZ280" s="39"/>
      <c r="RA280" s="39"/>
      <c r="RB280" s="39"/>
      <c r="RC280" s="39"/>
      <c r="RD280" s="39"/>
      <c r="RE280" s="39"/>
      <c r="RF280" s="39"/>
      <c r="RG280" s="39"/>
      <c r="RH280" s="39"/>
      <c r="RI280" s="39"/>
      <c r="RJ280" s="39"/>
      <c r="RK280" s="39"/>
      <c r="RL280" s="39"/>
      <c r="RM280" s="39"/>
      <c r="RN280" s="39"/>
      <c r="RO280" s="39"/>
      <c r="RP280" s="39"/>
      <c r="RQ280" s="39"/>
      <c r="RR280" s="39"/>
      <c r="RS280" s="39"/>
      <c r="RT280" s="39"/>
      <c r="RU280" s="39"/>
      <c r="RV280" s="39"/>
      <c r="RW280" s="39"/>
      <c r="RX280" s="39"/>
      <c r="RY280" s="39"/>
      <c r="RZ280" s="39"/>
      <c r="SA280" s="39"/>
      <c r="SB280" s="39"/>
      <c r="SC280" s="39"/>
      <c r="SD280" s="39"/>
      <c r="SE280" s="39"/>
      <c r="SF280" s="39"/>
      <c r="SG280" s="39"/>
      <c r="SH280" s="39"/>
      <c r="SI280" s="39"/>
      <c r="SJ280" s="39"/>
      <c r="SK280" s="39"/>
      <c r="SL280" s="39"/>
      <c r="SM280" s="39"/>
      <c r="SN280" s="39"/>
      <c r="SO280" s="39"/>
      <c r="SP280" s="39"/>
      <c r="SQ280" s="39"/>
      <c r="SR280" s="39"/>
      <c r="SS280" s="39"/>
      <c r="ST280" s="39"/>
      <c r="SU280" s="39"/>
      <c r="SV280" s="39"/>
      <c r="SW280" s="39"/>
      <c r="SX280" s="39"/>
      <c r="SY280" s="39"/>
      <c r="SZ280" s="39"/>
      <c r="TA280" s="39"/>
      <c r="TB280" s="39"/>
      <c r="TC280" s="39"/>
      <c r="TD280" s="39"/>
      <c r="TE280" s="39"/>
      <c r="TF280" s="39"/>
      <c r="TG280" s="39"/>
      <c r="TH280" s="39"/>
      <c r="TI280" s="39"/>
    </row>
    <row r="281" spans="1:529" s="40" customFormat="1" ht="30" hidden="1" x14ac:dyDescent="0.25">
      <c r="A281" s="122"/>
      <c r="B281" s="72"/>
      <c r="C281" s="64"/>
      <c r="D281" s="33" t="s">
        <v>448</v>
      </c>
      <c r="E281" s="65">
        <f>E16+E63+E64+E65+E66+E67+E109+E110+E111+E142+E196+E17+E140+E141+E176</f>
        <v>0</v>
      </c>
      <c r="F281" s="65">
        <f t="shared" ref="F281:P281" si="172">F16+F63+F64+F65+F66+F67+F109+F110+F111+F142+F196+F17+F140+F141+F176</f>
        <v>0</v>
      </c>
      <c r="G281" s="65">
        <f t="shared" si="172"/>
        <v>0</v>
      </c>
      <c r="H281" s="65">
        <f t="shared" si="172"/>
        <v>0</v>
      </c>
      <c r="I281" s="65">
        <f t="shared" si="172"/>
        <v>0</v>
      </c>
      <c r="J281" s="65">
        <f t="shared" si="172"/>
        <v>0</v>
      </c>
      <c r="K281" s="65">
        <f t="shared" si="172"/>
        <v>0</v>
      </c>
      <c r="L281" s="65">
        <f t="shared" si="172"/>
        <v>0</v>
      </c>
      <c r="M281" s="65">
        <f t="shared" si="172"/>
        <v>0</v>
      </c>
      <c r="N281" s="65">
        <f t="shared" si="172"/>
        <v>0</v>
      </c>
      <c r="O281" s="65">
        <f t="shared" si="172"/>
        <v>0</v>
      </c>
      <c r="P281" s="65">
        <f t="shared" si="172"/>
        <v>0</v>
      </c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  <c r="GN281" s="39"/>
      <c r="GO281" s="39"/>
      <c r="GP281" s="39"/>
      <c r="GQ281" s="39"/>
      <c r="GR281" s="39"/>
      <c r="GS281" s="39"/>
      <c r="GT281" s="39"/>
      <c r="GU281" s="39"/>
      <c r="GV281" s="39"/>
      <c r="GW281" s="39"/>
      <c r="GX281" s="39"/>
      <c r="GY281" s="39"/>
      <c r="GZ281" s="39"/>
      <c r="HA281" s="39"/>
      <c r="HB281" s="39"/>
      <c r="HC281" s="39"/>
      <c r="HD281" s="39"/>
      <c r="HE281" s="39"/>
      <c r="HF281" s="39"/>
      <c r="HG281" s="39"/>
      <c r="HH281" s="39"/>
      <c r="HI281" s="39"/>
      <c r="HJ281" s="39"/>
      <c r="HK281" s="39"/>
      <c r="HL281" s="39"/>
      <c r="HM281" s="39"/>
      <c r="HN281" s="39"/>
      <c r="HO281" s="39"/>
      <c r="HP281" s="39"/>
      <c r="HQ281" s="39"/>
      <c r="HR281" s="39"/>
      <c r="HS281" s="39"/>
      <c r="HT281" s="39"/>
      <c r="HU281" s="39"/>
      <c r="HV281" s="39"/>
      <c r="HW281" s="39"/>
      <c r="HX281" s="39"/>
      <c r="HY281" s="39"/>
      <c r="HZ281" s="39"/>
      <c r="IA281" s="39"/>
      <c r="IB281" s="39"/>
      <c r="IC281" s="39"/>
      <c r="ID281" s="39"/>
      <c r="IE281" s="39"/>
      <c r="IF281" s="39"/>
      <c r="IG281" s="39"/>
      <c r="IH281" s="39"/>
      <c r="II281" s="39"/>
      <c r="IJ281" s="39"/>
      <c r="IK281" s="39"/>
      <c r="IL281" s="39"/>
      <c r="IM281" s="39"/>
      <c r="IN281" s="39"/>
      <c r="IO281" s="39"/>
      <c r="IP281" s="39"/>
      <c r="IQ281" s="39"/>
      <c r="IR281" s="39"/>
      <c r="IS281" s="39"/>
      <c r="IT281" s="39"/>
      <c r="IU281" s="39"/>
      <c r="IV281" s="39"/>
      <c r="IW281" s="39"/>
      <c r="IX281" s="39"/>
      <c r="IY281" s="39"/>
      <c r="IZ281" s="39"/>
      <c r="JA281" s="39"/>
      <c r="JB281" s="39"/>
      <c r="JC281" s="39"/>
      <c r="JD281" s="39"/>
      <c r="JE281" s="39"/>
      <c r="JF281" s="39"/>
      <c r="JG281" s="39"/>
      <c r="JH281" s="39"/>
      <c r="JI281" s="39"/>
      <c r="JJ281" s="39"/>
      <c r="JK281" s="39"/>
      <c r="JL281" s="39"/>
      <c r="JM281" s="39"/>
      <c r="JN281" s="39"/>
      <c r="JO281" s="39"/>
      <c r="JP281" s="39"/>
      <c r="JQ281" s="39"/>
      <c r="JR281" s="39"/>
      <c r="JS281" s="39"/>
      <c r="JT281" s="39"/>
      <c r="JU281" s="39"/>
      <c r="JV281" s="39"/>
      <c r="JW281" s="39"/>
      <c r="JX281" s="39"/>
      <c r="JY281" s="39"/>
      <c r="JZ281" s="39"/>
      <c r="KA281" s="39"/>
      <c r="KB281" s="39"/>
      <c r="KC281" s="39"/>
      <c r="KD281" s="39"/>
      <c r="KE281" s="39"/>
      <c r="KF281" s="39"/>
      <c r="KG281" s="39"/>
      <c r="KH281" s="39"/>
      <c r="KI281" s="39"/>
      <c r="KJ281" s="39"/>
      <c r="KK281" s="39"/>
      <c r="KL281" s="39"/>
      <c r="KM281" s="39"/>
      <c r="KN281" s="39"/>
      <c r="KO281" s="39"/>
      <c r="KP281" s="39"/>
      <c r="KQ281" s="39"/>
      <c r="KR281" s="39"/>
      <c r="KS281" s="39"/>
      <c r="KT281" s="39"/>
      <c r="KU281" s="39"/>
      <c r="KV281" s="39"/>
      <c r="KW281" s="39"/>
      <c r="KX281" s="39"/>
      <c r="KY281" s="39"/>
      <c r="KZ281" s="39"/>
      <c r="LA281" s="39"/>
      <c r="LB281" s="39"/>
      <c r="LC281" s="39"/>
      <c r="LD281" s="39"/>
      <c r="LE281" s="39"/>
      <c r="LF281" s="39"/>
      <c r="LG281" s="39"/>
      <c r="LH281" s="39"/>
      <c r="LI281" s="39"/>
      <c r="LJ281" s="39"/>
      <c r="LK281" s="39"/>
      <c r="LL281" s="39"/>
      <c r="LM281" s="39"/>
      <c r="LN281" s="39"/>
      <c r="LO281" s="39"/>
      <c r="LP281" s="39"/>
      <c r="LQ281" s="39"/>
      <c r="LR281" s="39"/>
      <c r="LS281" s="39"/>
      <c r="LT281" s="39"/>
      <c r="LU281" s="39"/>
      <c r="LV281" s="39"/>
      <c r="LW281" s="39"/>
      <c r="LX281" s="39"/>
      <c r="LY281" s="39"/>
      <c r="LZ281" s="39"/>
      <c r="MA281" s="39"/>
      <c r="MB281" s="39"/>
      <c r="MC281" s="39"/>
      <c r="MD281" s="39"/>
      <c r="ME281" s="39"/>
      <c r="MF281" s="39"/>
      <c r="MG281" s="39"/>
      <c r="MH281" s="39"/>
      <c r="MI281" s="39"/>
      <c r="MJ281" s="39"/>
      <c r="MK281" s="39"/>
      <c r="ML281" s="39"/>
      <c r="MM281" s="39"/>
      <c r="MN281" s="39"/>
      <c r="MO281" s="39"/>
      <c r="MP281" s="39"/>
      <c r="MQ281" s="39"/>
      <c r="MR281" s="39"/>
      <c r="MS281" s="39"/>
      <c r="MT281" s="39"/>
      <c r="MU281" s="39"/>
      <c r="MV281" s="39"/>
      <c r="MW281" s="39"/>
      <c r="MX281" s="39"/>
      <c r="MY281" s="39"/>
      <c r="MZ281" s="39"/>
      <c r="NA281" s="39"/>
      <c r="NB281" s="39"/>
      <c r="NC281" s="39"/>
      <c r="ND281" s="39"/>
      <c r="NE281" s="39"/>
      <c r="NF281" s="39"/>
      <c r="NG281" s="39"/>
      <c r="NH281" s="39"/>
      <c r="NI281" s="39"/>
      <c r="NJ281" s="39"/>
      <c r="NK281" s="39"/>
      <c r="NL281" s="39"/>
      <c r="NM281" s="39"/>
      <c r="NN281" s="39"/>
      <c r="NO281" s="39"/>
      <c r="NP281" s="39"/>
      <c r="NQ281" s="39"/>
      <c r="NR281" s="39"/>
      <c r="NS281" s="39"/>
      <c r="NT281" s="39"/>
      <c r="NU281" s="39"/>
      <c r="NV281" s="39"/>
      <c r="NW281" s="39"/>
      <c r="NX281" s="39"/>
      <c r="NY281" s="39"/>
      <c r="NZ281" s="39"/>
      <c r="OA281" s="39"/>
      <c r="OB281" s="39"/>
      <c r="OC281" s="39"/>
      <c r="OD281" s="39"/>
      <c r="OE281" s="39"/>
      <c r="OF281" s="39"/>
      <c r="OG281" s="39"/>
      <c r="OH281" s="39"/>
      <c r="OI281" s="39"/>
      <c r="OJ281" s="39"/>
      <c r="OK281" s="39"/>
      <c r="OL281" s="39"/>
      <c r="OM281" s="39"/>
      <c r="ON281" s="39"/>
      <c r="OO281" s="39"/>
      <c r="OP281" s="39"/>
      <c r="OQ281" s="39"/>
      <c r="OR281" s="39"/>
      <c r="OS281" s="39"/>
      <c r="OT281" s="39"/>
      <c r="OU281" s="39"/>
      <c r="OV281" s="39"/>
      <c r="OW281" s="39"/>
      <c r="OX281" s="39"/>
      <c r="OY281" s="39"/>
      <c r="OZ281" s="39"/>
      <c r="PA281" s="39"/>
      <c r="PB281" s="39"/>
      <c r="PC281" s="39"/>
      <c r="PD281" s="39"/>
      <c r="PE281" s="39"/>
      <c r="PF281" s="39"/>
      <c r="PG281" s="39"/>
      <c r="PH281" s="39"/>
      <c r="PI281" s="39"/>
      <c r="PJ281" s="39"/>
      <c r="PK281" s="39"/>
      <c r="PL281" s="39"/>
      <c r="PM281" s="39"/>
      <c r="PN281" s="39"/>
      <c r="PO281" s="39"/>
      <c r="PP281" s="39"/>
      <c r="PQ281" s="39"/>
      <c r="PR281" s="39"/>
      <c r="PS281" s="39"/>
      <c r="PT281" s="39"/>
      <c r="PU281" s="39"/>
      <c r="PV281" s="39"/>
      <c r="PW281" s="39"/>
      <c r="PX281" s="39"/>
      <c r="PY281" s="39"/>
      <c r="PZ281" s="39"/>
      <c r="QA281" s="39"/>
      <c r="QB281" s="39"/>
      <c r="QC281" s="39"/>
      <c r="QD281" s="39"/>
      <c r="QE281" s="39"/>
      <c r="QF281" s="39"/>
      <c r="QG281" s="39"/>
      <c r="QH281" s="39"/>
      <c r="QI281" s="39"/>
      <c r="QJ281" s="39"/>
      <c r="QK281" s="39"/>
      <c r="QL281" s="39"/>
      <c r="QM281" s="39"/>
      <c r="QN281" s="39"/>
      <c r="QO281" s="39"/>
      <c r="QP281" s="39"/>
      <c r="QQ281" s="39"/>
      <c r="QR281" s="39"/>
      <c r="QS281" s="39"/>
      <c r="QT281" s="39"/>
      <c r="QU281" s="39"/>
      <c r="QV281" s="39"/>
      <c r="QW281" s="39"/>
      <c r="QX281" s="39"/>
      <c r="QY281" s="39"/>
      <c r="QZ281" s="39"/>
      <c r="RA281" s="39"/>
      <c r="RB281" s="39"/>
      <c r="RC281" s="39"/>
      <c r="RD281" s="39"/>
      <c r="RE281" s="39"/>
      <c r="RF281" s="39"/>
      <c r="RG281" s="39"/>
      <c r="RH281" s="39"/>
      <c r="RI281" s="39"/>
      <c r="RJ281" s="39"/>
      <c r="RK281" s="39"/>
      <c r="RL281" s="39"/>
      <c r="RM281" s="39"/>
      <c r="RN281" s="39"/>
      <c r="RO281" s="39"/>
      <c r="RP281" s="39"/>
      <c r="RQ281" s="39"/>
      <c r="RR281" s="39"/>
      <c r="RS281" s="39"/>
      <c r="RT281" s="39"/>
      <c r="RU281" s="39"/>
      <c r="RV281" s="39"/>
      <c r="RW281" s="39"/>
      <c r="RX281" s="39"/>
      <c r="RY281" s="39"/>
      <c r="RZ281" s="39"/>
      <c r="SA281" s="39"/>
      <c r="SB281" s="39"/>
      <c r="SC281" s="39"/>
      <c r="SD281" s="39"/>
      <c r="SE281" s="39"/>
      <c r="SF281" s="39"/>
      <c r="SG281" s="39"/>
      <c r="SH281" s="39"/>
      <c r="SI281" s="39"/>
      <c r="SJ281" s="39"/>
      <c r="SK281" s="39"/>
      <c r="SL281" s="39"/>
      <c r="SM281" s="39"/>
      <c r="SN281" s="39"/>
      <c r="SO281" s="39"/>
      <c r="SP281" s="39"/>
      <c r="SQ281" s="39"/>
      <c r="SR281" s="39"/>
      <c r="SS281" s="39"/>
      <c r="ST281" s="39"/>
      <c r="SU281" s="39"/>
      <c r="SV281" s="39"/>
      <c r="SW281" s="39"/>
      <c r="SX281" s="39"/>
      <c r="SY281" s="39"/>
      <c r="SZ281" s="39"/>
      <c r="TA281" s="39"/>
      <c r="TB281" s="39"/>
      <c r="TC281" s="39"/>
      <c r="TD281" s="39"/>
      <c r="TE281" s="39"/>
      <c r="TF281" s="39"/>
      <c r="TG281" s="39"/>
      <c r="TH281" s="39"/>
      <c r="TI281" s="39"/>
    </row>
    <row r="282" spans="1:529" s="40" customFormat="1" ht="18.75" customHeight="1" x14ac:dyDescent="0.25">
      <c r="A282" s="73"/>
      <c r="B282" s="72"/>
      <c r="C282" s="72"/>
      <c r="D282" s="118" t="s">
        <v>474</v>
      </c>
      <c r="E282" s="65">
        <f>E112+E232+E198</f>
        <v>0</v>
      </c>
      <c r="F282" s="65">
        <f t="shared" ref="F282:P282" si="173">F112+F232+F198</f>
        <v>0</v>
      </c>
      <c r="G282" s="65">
        <f t="shared" si="173"/>
        <v>0</v>
      </c>
      <c r="H282" s="65">
        <f t="shared" si="173"/>
        <v>0</v>
      </c>
      <c r="I282" s="65">
        <f t="shared" si="173"/>
        <v>0</v>
      </c>
      <c r="J282" s="65">
        <f t="shared" si="173"/>
        <v>124581065</v>
      </c>
      <c r="K282" s="65">
        <f t="shared" si="173"/>
        <v>124581065</v>
      </c>
      <c r="L282" s="65">
        <f t="shared" si="173"/>
        <v>0</v>
      </c>
      <c r="M282" s="65">
        <f t="shared" si="173"/>
        <v>0</v>
      </c>
      <c r="N282" s="65">
        <f t="shared" si="173"/>
        <v>0</v>
      </c>
      <c r="O282" s="65">
        <f t="shared" si="173"/>
        <v>124581065</v>
      </c>
      <c r="P282" s="65">
        <f t="shared" si="173"/>
        <v>124581065</v>
      </c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  <c r="GN282" s="39"/>
      <c r="GO282" s="39"/>
      <c r="GP282" s="39"/>
      <c r="GQ282" s="39"/>
      <c r="GR282" s="39"/>
      <c r="GS282" s="39"/>
      <c r="GT282" s="39"/>
      <c r="GU282" s="39"/>
      <c r="GV282" s="39"/>
      <c r="GW282" s="39"/>
      <c r="GX282" s="39"/>
      <c r="GY282" s="39"/>
      <c r="GZ282" s="39"/>
      <c r="HA282" s="39"/>
      <c r="HB282" s="39"/>
      <c r="HC282" s="39"/>
      <c r="HD282" s="39"/>
      <c r="HE282" s="39"/>
      <c r="HF282" s="39"/>
      <c r="HG282" s="39"/>
      <c r="HH282" s="39"/>
      <c r="HI282" s="39"/>
      <c r="HJ282" s="39"/>
      <c r="HK282" s="39"/>
      <c r="HL282" s="39"/>
      <c r="HM282" s="39"/>
      <c r="HN282" s="39"/>
      <c r="HO282" s="39"/>
      <c r="HP282" s="39"/>
      <c r="HQ282" s="39"/>
      <c r="HR282" s="39"/>
      <c r="HS282" s="39"/>
      <c r="HT282" s="39"/>
      <c r="HU282" s="39"/>
      <c r="HV282" s="39"/>
      <c r="HW282" s="39"/>
      <c r="HX282" s="39"/>
      <c r="HY282" s="39"/>
      <c r="HZ282" s="39"/>
      <c r="IA282" s="39"/>
      <c r="IB282" s="39"/>
      <c r="IC282" s="39"/>
      <c r="ID282" s="39"/>
      <c r="IE282" s="39"/>
      <c r="IF282" s="39"/>
      <c r="IG282" s="39"/>
      <c r="IH282" s="39"/>
      <c r="II282" s="39"/>
      <c r="IJ282" s="39"/>
      <c r="IK282" s="39"/>
      <c r="IL282" s="39"/>
      <c r="IM282" s="39"/>
      <c r="IN282" s="39"/>
      <c r="IO282" s="39"/>
      <c r="IP282" s="39"/>
      <c r="IQ282" s="39"/>
      <c r="IR282" s="39"/>
      <c r="IS282" s="39"/>
      <c r="IT282" s="39"/>
      <c r="IU282" s="39"/>
      <c r="IV282" s="39"/>
      <c r="IW282" s="39"/>
      <c r="IX282" s="39"/>
      <c r="IY282" s="39"/>
      <c r="IZ282" s="39"/>
      <c r="JA282" s="39"/>
      <c r="JB282" s="39"/>
      <c r="JC282" s="39"/>
      <c r="JD282" s="39"/>
      <c r="JE282" s="39"/>
      <c r="JF282" s="39"/>
      <c r="JG282" s="39"/>
      <c r="JH282" s="39"/>
      <c r="JI282" s="39"/>
      <c r="JJ282" s="39"/>
      <c r="JK282" s="39"/>
      <c r="JL282" s="39"/>
      <c r="JM282" s="39"/>
      <c r="JN282" s="39"/>
      <c r="JO282" s="39"/>
      <c r="JP282" s="39"/>
      <c r="JQ282" s="39"/>
      <c r="JR282" s="39"/>
      <c r="JS282" s="39"/>
      <c r="JT282" s="39"/>
      <c r="JU282" s="39"/>
      <c r="JV282" s="39"/>
      <c r="JW282" s="39"/>
      <c r="JX282" s="39"/>
      <c r="JY282" s="39"/>
      <c r="JZ282" s="39"/>
      <c r="KA282" s="39"/>
      <c r="KB282" s="39"/>
      <c r="KC282" s="39"/>
      <c r="KD282" s="39"/>
      <c r="KE282" s="39"/>
      <c r="KF282" s="39"/>
      <c r="KG282" s="39"/>
      <c r="KH282" s="39"/>
      <c r="KI282" s="39"/>
      <c r="KJ282" s="39"/>
      <c r="KK282" s="39"/>
      <c r="KL282" s="39"/>
      <c r="KM282" s="39"/>
      <c r="KN282" s="39"/>
      <c r="KO282" s="39"/>
      <c r="KP282" s="39"/>
      <c r="KQ282" s="39"/>
      <c r="KR282" s="39"/>
      <c r="KS282" s="39"/>
      <c r="KT282" s="39"/>
      <c r="KU282" s="39"/>
      <c r="KV282" s="39"/>
      <c r="KW282" s="39"/>
      <c r="KX282" s="39"/>
      <c r="KY282" s="39"/>
      <c r="KZ282" s="39"/>
      <c r="LA282" s="39"/>
      <c r="LB282" s="39"/>
      <c r="LC282" s="39"/>
      <c r="LD282" s="39"/>
      <c r="LE282" s="39"/>
      <c r="LF282" s="39"/>
      <c r="LG282" s="39"/>
      <c r="LH282" s="39"/>
      <c r="LI282" s="39"/>
      <c r="LJ282" s="39"/>
      <c r="LK282" s="39"/>
      <c r="LL282" s="39"/>
      <c r="LM282" s="39"/>
      <c r="LN282" s="39"/>
      <c r="LO282" s="39"/>
      <c r="LP282" s="39"/>
      <c r="LQ282" s="39"/>
      <c r="LR282" s="39"/>
      <c r="LS282" s="39"/>
      <c r="LT282" s="39"/>
      <c r="LU282" s="39"/>
      <c r="LV282" s="39"/>
      <c r="LW282" s="39"/>
      <c r="LX282" s="39"/>
      <c r="LY282" s="39"/>
      <c r="LZ282" s="39"/>
      <c r="MA282" s="39"/>
      <c r="MB282" s="39"/>
      <c r="MC282" s="39"/>
      <c r="MD282" s="39"/>
      <c r="ME282" s="39"/>
      <c r="MF282" s="39"/>
      <c r="MG282" s="39"/>
      <c r="MH282" s="39"/>
      <c r="MI282" s="39"/>
      <c r="MJ282" s="39"/>
      <c r="MK282" s="39"/>
      <c r="ML282" s="39"/>
      <c r="MM282" s="39"/>
      <c r="MN282" s="39"/>
      <c r="MO282" s="39"/>
      <c r="MP282" s="39"/>
      <c r="MQ282" s="39"/>
      <c r="MR282" s="39"/>
      <c r="MS282" s="39"/>
      <c r="MT282" s="39"/>
      <c r="MU282" s="39"/>
      <c r="MV282" s="39"/>
      <c r="MW282" s="39"/>
      <c r="MX282" s="39"/>
      <c r="MY282" s="39"/>
      <c r="MZ282" s="39"/>
      <c r="NA282" s="39"/>
      <c r="NB282" s="39"/>
      <c r="NC282" s="39"/>
      <c r="ND282" s="39"/>
      <c r="NE282" s="39"/>
      <c r="NF282" s="39"/>
      <c r="NG282" s="39"/>
      <c r="NH282" s="39"/>
      <c r="NI282" s="39"/>
      <c r="NJ282" s="39"/>
      <c r="NK282" s="39"/>
      <c r="NL282" s="39"/>
      <c r="NM282" s="39"/>
      <c r="NN282" s="39"/>
      <c r="NO282" s="39"/>
      <c r="NP282" s="39"/>
      <c r="NQ282" s="39"/>
      <c r="NR282" s="39"/>
      <c r="NS282" s="39"/>
      <c r="NT282" s="39"/>
      <c r="NU282" s="39"/>
      <c r="NV282" s="39"/>
      <c r="NW282" s="39"/>
      <c r="NX282" s="39"/>
      <c r="NY282" s="39"/>
      <c r="NZ282" s="39"/>
      <c r="OA282" s="39"/>
      <c r="OB282" s="39"/>
      <c r="OC282" s="39"/>
      <c r="OD282" s="39"/>
      <c r="OE282" s="39"/>
      <c r="OF282" s="39"/>
      <c r="OG282" s="39"/>
      <c r="OH282" s="39"/>
      <c r="OI282" s="39"/>
      <c r="OJ282" s="39"/>
      <c r="OK282" s="39"/>
      <c r="OL282" s="39"/>
      <c r="OM282" s="39"/>
      <c r="ON282" s="39"/>
      <c r="OO282" s="39"/>
      <c r="OP282" s="39"/>
      <c r="OQ282" s="39"/>
      <c r="OR282" s="39"/>
      <c r="OS282" s="39"/>
      <c r="OT282" s="39"/>
      <c r="OU282" s="39"/>
      <c r="OV282" s="39"/>
      <c r="OW282" s="39"/>
      <c r="OX282" s="39"/>
      <c r="OY282" s="39"/>
      <c r="OZ282" s="39"/>
      <c r="PA282" s="39"/>
      <c r="PB282" s="39"/>
      <c r="PC282" s="39"/>
      <c r="PD282" s="39"/>
      <c r="PE282" s="39"/>
      <c r="PF282" s="39"/>
      <c r="PG282" s="39"/>
      <c r="PH282" s="39"/>
      <c r="PI282" s="39"/>
      <c r="PJ282" s="39"/>
      <c r="PK282" s="39"/>
      <c r="PL282" s="39"/>
      <c r="PM282" s="39"/>
      <c r="PN282" s="39"/>
      <c r="PO282" s="39"/>
      <c r="PP282" s="39"/>
      <c r="PQ282" s="39"/>
      <c r="PR282" s="39"/>
      <c r="PS282" s="39"/>
      <c r="PT282" s="39"/>
      <c r="PU282" s="39"/>
      <c r="PV282" s="39"/>
      <c r="PW282" s="39"/>
      <c r="PX282" s="39"/>
      <c r="PY282" s="39"/>
      <c r="PZ282" s="39"/>
      <c r="QA282" s="39"/>
      <c r="QB282" s="39"/>
      <c r="QC282" s="39"/>
      <c r="QD282" s="39"/>
      <c r="QE282" s="39"/>
      <c r="QF282" s="39"/>
      <c r="QG282" s="39"/>
      <c r="QH282" s="39"/>
      <c r="QI282" s="39"/>
      <c r="QJ282" s="39"/>
      <c r="QK282" s="39"/>
      <c r="QL282" s="39"/>
      <c r="QM282" s="39"/>
      <c r="QN282" s="39"/>
      <c r="QO282" s="39"/>
      <c r="QP282" s="39"/>
      <c r="QQ282" s="39"/>
      <c r="QR282" s="39"/>
      <c r="QS282" s="39"/>
      <c r="QT282" s="39"/>
      <c r="QU282" s="39"/>
      <c r="QV282" s="39"/>
      <c r="QW282" s="39"/>
      <c r="QX282" s="39"/>
      <c r="QY282" s="39"/>
      <c r="QZ282" s="39"/>
      <c r="RA282" s="39"/>
      <c r="RB282" s="39"/>
      <c r="RC282" s="39"/>
      <c r="RD282" s="39"/>
      <c r="RE282" s="39"/>
      <c r="RF282" s="39"/>
      <c r="RG282" s="39"/>
      <c r="RH282" s="39"/>
      <c r="RI282" s="39"/>
      <c r="RJ282" s="39"/>
      <c r="RK282" s="39"/>
      <c r="RL282" s="39"/>
      <c r="RM282" s="39"/>
      <c r="RN282" s="39"/>
      <c r="RO282" s="39"/>
      <c r="RP282" s="39"/>
      <c r="RQ282" s="39"/>
      <c r="RR282" s="39"/>
      <c r="RS282" s="39"/>
      <c r="RT282" s="39"/>
      <c r="RU282" s="39"/>
      <c r="RV282" s="39"/>
      <c r="RW282" s="39"/>
      <c r="RX282" s="39"/>
      <c r="RY282" s="39"/>
      <c r="RZ282" s="39"/>
      <c r="SA282" s="39"/>
      <c r="SB282" s="39"/>
      <c r="SC282" s="39"/>
      <c r="SD282" s="39"/>
      <c r="SE282" s="39"/>
      <c r="SF282" s="39"/>
      <c r="SG282" s="39"/>
      <c r="SH282" s="39"/>
      <c r="SI282" s="39"/>
      <c r="SJ282" s="39"/>
      <c r="SK282" s="39"/>
      <c r="SL282" s="39"/>
      <c r="SM282" s="39"/>
      <c r="SN282" s="39"/>
      <c r="SO282" s="39"/>
      <c r="SP282" s="39"/>
      <c r="SQ282" s="39"/>
      <c r="SR282" s="39"/>
      <c r="SS282" s="39"/>
      <c r="ST282" s="39"/>
      <c r="SU282" s="39"/>
      <c r="SV282" s="39"/>
      <c r="SW282" s="39"/>
      <c r="SX282" s="39"/>
      <c r="SY282" s="39"/>
      <c r="SZ282" s="39"/>
      <c r="TA282" s="39"/>
      <c r="TB282" s="39"/>
      <c r="TC282" s="39"/>
      <c r="TD282" s="39"/>
      <c r="TE282" s="39"/>
      <c r="TF282" s="39"/>
      <c r="TG282" s="39"/>
      <c r="TH282" s="39"/>
      <c r="TI282" s="39"/>
    </row>
    <row r="283" spans="1:529" s="31" customFormat="1" ht="25.5" customHeight="1" x14ac:dyDescent="0.2">
      <c r="A283" s="103"/>
      <c r="B283" s="104"/>
      <c r="C283" s="105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ET283" s="38"/>
      <c r="EU283" s="38"/>
      <c r="EV283" s="38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8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  <c r="IG283" s="38"/>
      <c r="IH283" s="38"/>
      <c r="II283" s="38"/>
      <c r="IJ283" s="38"/>
      <c r="IK283" s="38"/>
      <c r="IL283" s="38"/>
      <c r="IM283" s="38"/>
      <c r="IN283" s="38"/>
      <c r="IO283" s="38"/>
      <c r="IP283" s="38"/>
      <c r="IQ283" s="38"/>
      <c r="IR283" s="38"/>
      <c r="IS283" s="38"/>
      <c r="IT283" s="38"/>
      <c r="IU283" s="38"/>
      <c r="IV283" s="38"/>
      <c r="IW283" s="38"/>
      <c r="IX283" s="38"/>
      <c r="IY283" s="38"/>
      <c r="IZ283" s="38"/>
      <c r="JA283" s="38"/>
      <c r="JB283" s="38"/>
      <c r="JC283" s="38"/>
      <c r="JD283" s="38"/>
      <c r="JE283" s="38"/>
      <c r="JF283" s="38"/>
      <c r="JG283" s="38"/>
      <c r="JH283" s="38"/>
      <c r="JI283" s="38"/>
      <c r="JJ283" s="38"/>
      <c r="JK283" s="38"/>
      <c r="JL283" s="38"/>
      <c r="JM283" s="38"/>
      <c r="JN283" s="38"/>
      <c r="JO283" s="38"/>
      <c r="JP283" s="38"/>
      <c r="JQ283" s="38"/>
      <c r="JR283" s="38"/>
      <c r="JS283" s="38"/>
      <c r="JT283" s="38"/>
      <c r="JU283" s="38"/>
      <c r="JV283" s="38"/>
      <c r="JW283" s="38"/>
      <c r="JX283" s="38"/>
      <c r="JY283" s="38"/>
      <c r="JZ283" s="38"/>
      <c r="KA283" s="38"/>
      <c r="KB283" s="38"/>
      <c r="KC283" s="38"/>
      <c r="KD283" s="38"/>
      <c r="KE283" s="38"/>
      <c r="KF283" s="38"/>
      <c r="KG283" s="38"/>
      <c r="KH283" s="38"/>
      <c r="KI283" s="38"/>
      <c r="KJ283" s="38"/>
      <c r="KK283" s="38"/>
      <c r="KL283" s="38"/>
      <c r="KM283" s="38"/>
      <c r="KN283" s="38"/>
      <c r="KO283" s="38"/>
      <c r="KP283" s="38"/>
      <c r="KQ283" s="38"/>
      <c r="KR283" s="38"/>
      <c r="KS283" s="38"/>
      <c r="KT283" s="38"/>
      <c r="KU283" s="38"/>
      <c r="KV283" s="38"/>
      <c r="KW283" s="38"/>
      <c r="KX283" s="38"/>
      <c r="KY283" s="38"/>
      <c r="KZ283" s="38"/>
      <c r="LA283" s="38"/>
      <c r="LB283" s="38"/>
      <c r="LC283" s="38"/>
      <c r="LD283" s="38"/>
      <c r="LE283" s="38"/>
      <c r="LF283" s="38"/>
      <c r="LG283" s="38"/>
      <c r="LH283" s="38"/>
      <c r="LI283" s="38"/>
      <c r="LJ283" s="38"/>
      <c r="LK283" s="38"/>
      <c r="LL283" s="38"/>
      <c r="LM283" s="38"/>
      <c r="LN283" s="38"/>
      <c r="LO283" s="38"/>
      <c r="LP283" s="38"/>
      <c r="LQ283" s="38"/>
      <c r="LR283" s="38"/>
      <c r="LS283" s="38"/>
      <c r="LT283" s="38"/>
      <c r="LU283" s="38"/>
      <c r="LV283" s="38"/>
      <c r="LW283" s="38"/>
      <c r="LX283" s="38"/>
      <c r="LY283" s="38"/>
      <c r="LZ283" s="38"/>
      <c r="MA283" s="38"/>
      <c r="MB283" s="38"/>
      <c r="MC283" s="38"/>
      <c r="MD283" s="38"/>
      <c r="ME283" s="38"/>
      <c r="MF283" s="38"/>
      <c r="MG283" s="38"/>
      <c r="MH283" s="38"/>
      <c r="MI283" s="38"/>
      <c r="MJ283" s="38"/>
      <c r="MK283" s="38"/>
      <c r="ML283" s="38"/>
      <c r="MM283" s="38"/>
      <c r="MN283" s="38"/>
      <c r="MO283" s="38"/>
      <c r="MP283" s="38"/>
      <c r="MQ283" s="38"/>
      <c r="MR283" s="38"/>
      <c r="MS283" s="38"/>
      <c r="MT283" s="38"/>
      <c r="MU283" s="38"/>
      <c r="MV283" s="38"/>
      <c r="MW283" s="38"/>
      <c r="MX283" s="38"/>
      <c r="MY283" s="38"/>
      <c r="MZ283" s="38"/>
      <c r="NA283" s="38"/>
      <c r="NB283" s="38"/>
      <c r="NC283" s="38"/>
      <c r="ND283" s="38"/>
      <c r="NE283" s="38"/>
      <c r="NF283" s="38"/>
      <c r="NG283" s="38"/>
      <c r="NH283" s="38"/>
      <c r="NI283" s="38"/>
      <c r="NJ283" s="38"/>
      <c r="NK283" s="38"/>
      <c r="NL283" s="38"/>
      <c r="NM283" s="38"/>
      <c r="NN283" s="38"/>
      <c r="NO283" s="38"/>
      <c r="NP283" s="38"/>
      <c r="NQ283" s="38"/>
      <c r="NR283" s="38"/>
      <c r="NS283" s="38"/>
      <c r="NT283" s="38"/>
      <c r="NU283" s="38"/>
      <c r="NV283" s="38"/>
      <c r="NW283" s="38"/>
      <c r="NX283" s="38"/>
      <c r="NY283" s="38"/>
      <c r="NZ283" s="38"/>
      <c r="OA283" s="38"/>
      <c r="OB283" s="38"/>
      <c r="OC283" s="38"/>
      <c r="OD283" s="38"/>
      <c r="OE283" s="38"/>
      <c r="OF283" s="38"/>
      <c r="OG283" s="38"/>
      <c r="OH283" s="38"/>
      <c r="OI283" s="38"/>
      <c r="OJ283" s="38"/>
      <c r="OK283" s="38"/>
      <c r="OL283" s="38"/>
      <c r="OM283" s="38"/>
      <c r="ON283" s="38"/>
      <c r="OO283" s="38"/>
      <c r="OP283" s="38"/>
      <c r="OQ283" s="38"/>
      <c r="OR283" s="38"/>
      <c r="OS283" s="38"/>
      <c r="OT283" s="38"/>
      <c r="OU283" s="38"/>
      <c r="OV283" s="38"/>
      <c r="OW283" s="38"/>
      <c r="OX283" s="38"/>
      <c r="OY283" s="38"/>
      <c r="OZ283" s="38"/>
      <c r="PA283" s="38"/>
      <c r="PB283" s="38"/>
      <c r="PC283" s="38"/>
      <c r="PD283" s="38"/>
      <c r="PE283" s="38"/>
      <c r="PF283" s="38"/>
      <c r="PG283" s="38"/>
      <c r="PH283" s="38"/>
      <c r="PI283" s="38"/>
      <c r="PJ283" s="38"/>
      <c r="PK283" s="38"/>
      <c r="PL283" s="38"/>
      <c r="PM283" s="38"/>
      <c r="PN283" s="38"/>
      <c r="PO283" s="38"/>
      <c r="PP283" s="38"/>
      <c r="PQ283" s="38"/>
      <c r="PR283" s="38"/>
      <c r="PS283" s="38"/>
      <c r="PT283" s="38"/>
      <c r="PU283" s="38"/>
      <c r="PV283" s="38"/>
      <c r="PW283" s="38"/>
      <c r="PX283" s="38"/>
      <c r="PY283" s="38"/>
      <c r="PZ283" s="38"/>
      <c r="QA283" s="38"/>
      <c r="QB283" s="38"/>
      <c r="QC283" s="38"/>
      <c r="QD283" s="38"/>
      <c r="QE283" s="38"/>
      <c r="QF283" s="38"/>
      <c r="QG283" s="38"/>
      <c r="QH283" s="38"/>
      <c r="QI283" s="38"/>
      <c r="QJ283" s="38"/>
      <c r="QK283" s="38"/>
      <c r="QL283" s="38"/>
      <c r="QM283" s="38"/>
      <c r="QN283" s="38"/>
      <c r="QO283" s="38"/>
      <c r="QP283" s="38"/>
      <c r="QQ283" s="38"/>
      <c r="QR283" s="38"/>
      <c r="QS283" s="38"/>
      <c r="QT283" s="38"/>
      <c r="QU283" s="38"/>
      <c r="QV283" s="38"/>
      <c r="QW283" s="38"/>
      <c r="QX283" s="38"/>
      <c r="QY283" s="38"/>
      <c r="QZ283" s="38"/>
      <c r="RA283" s="38"/>
      <c r="RB283" s="38"/>
      <c r="RC283" s="38"/>
      <c r="RD283" s="38"/>
      <c r="RE283" s="38"/>
      <c r="RF283" s="38"/>
      <c r="RG283" s="38"/>
      <c r="RH283" s="38"/>
      <c r="RI283" s="38"/>
      <c r="RJ283" s="38"/>
      <c r="RK283" s="38"/>
      <c r="RL283" s="38"/>
      <c r="RM283" s="38"/>
      <c r="RN283" s="38"/>
      <c r="RO283" s="38"/>
      <c r="RP283" s="38"/>
      <c r="RQ283" s="38"/>
      <c r="RR283" s="38"/>
      <c r="RS283" s="38"/>
      <c r="RT283" s="38"/>
      <c r="RU283" s="38"/>
      <c r="RV283" s="38"/>
      <c r="RW283" s="38"/>
      <c r="RX283" s="38"/>
      <c r="RY283" s="38"/>
      <c r="RZ283" s="38"/>
      <c r="SA283" s="38"/>
      <c r="SB283" s="38"/>
      <c r="SC283" s="38"/>
      <c r="SD283" s="38"/>
      <c r="SE283" s="38"/>
      <c r="SF283" s="38"/>
      <c r="SG283" s="38"/>
      <c r="SH283" s="38"/>
      <c r="SI283" s="38"/>
      <c r="SJ283" s="38"/>
      <c r="SK283" s="38"/>
      <c r="SL283" s="38"/>
      <c r="SM283" s="38"/>
      <c r="SN283" s="38"/>
      <c r="SO283" s="38"/>
      <c r="SP283" s="38"/>
      <c r="SQ283" s="38"/>
      <c r="SR283" s="38"/>
      <c r="SS283" s="38"/>
      <c r="ST283" s="38"/>
      <c r="SU283" s="38"/>
      <c r="SV283" s="38"/>
      <c r="SW283" s="38"/>
      <c r="SX283" s="38"/>
      <c r="SY283" s="38"/>
      <c r="SZ283" s="38"/>
      <c r="TA283" s="38"/>
      <c r="TB283" s="38"/>
      <c r="TC283" s="38"/>
      <c r="TD283" s="38"/>
      <c r="TE283" s="38"/>
      <c r="TF283" s="38"/>
      <c r="TG283" s="38"/>
      <c r="TH283" s="38"/>
      <c r="TI283" s="38"/>
    </row>
    <row r="284" spans="1:529" s="31" customFormat="1" ht="25.5" customHeight="1" x14ac:dyDescent="0.2">
      <c r="A284" s="103"/>
      <c r="B284" s="104"/>
      <c r="C284" s="105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38"/>
      <c r="IR284" s="38"/>
      <c r="IS284" s="38"/>
      <c r="IT284" s="38"/>
      <c r="IU284" s="38"/>
      <c r="IV284" s="38"/>
      <c r="IW284" s="38"/>
      <c r="IX284" s="38"/>
      <c r="IY284" s="38"/>
      <c r="IZ284" s="38"/>
      <c r="JA284" s="38"/>
      <c r="JB284" s="38"/>
      <c r="JC284" s="38"/>
      <c r="JD284" s="38"/>
      <c r="JE284" s="38"/>
      <c r="JF284" s="38"/>
      <c r="JG284" s="38"/>
      <c r="JH284" s="38"/>
      <c r="JI284" s="38"/>
      <c r="JJ284" s="38"/>
      <c r="JK284" s="38"/>
      <c r="JL284" s="38"/>
      <c r="JM284" s="38"/>
      <c r="JN284" s="38"/>
      <c r="JO284" s="38"/>
      <c r="JP284" s="38"/>
      <c r="JQ284" s="38"/>
      <c r="JR284" s="38"/>
      <c r="JS284" s="38"/>
      <c r="JT284" s="38"/>
      <c r="JU284" s="38"/>
      <c r="JV284" s="38"/>
      <c r="JW284" s="38"/>
      <c r="JX284" s="38"/>
      <c r="JY284" s="38"/>
      <c r="JZ284" s="38"/>
      <c r="KA284" s="38"/>
      <c r="KB284" s="38"/>
      <c r="KC284" s="38"/>
      <c r="KD284" s="38"/>
      <c r="KE284" s="38"/>
      <c r="KF284" s="38"/>
      <c r="KG284" s="38"/>
      <c r="KH284" s="38"/>
      <c r="KI284" s="38"/>
      <c r="KJ284" s="38"/>
      <c r="KK284" s="38"/>
      <c r="KL284" s="38"/>
      <c r="KM284" s="38"/>
      <c r="KN284" s="38"/>
      <c r="KO284" s="38"/>
      <c r="KP284" s="38"/>
      <c r="KQ284" s="38"/>
      <c r="KR284" s="38"/>
      <c r="KS284" s="38"/>
      <c r="KT284" s="38"/>
      <c r="KU284" s="38"/>
      <c r="KV284" s="38"/>
      <c r="KW284" s="38"/>
      <c r="KX284" s="38"/>
      <c r="KY284" s="38"/>
      <c r="KZ284" s="38"/>
      <c r="LA284" s="38"/>
      <c r="LB284" s="38"/>
      <c r="LC284" s="38"/>
      <c r="LD284" s="38"/>
      <c r="LE284" s="38"/>
      <c r="LF284" s="38"/>
      <c r="LG284" s="38"/>
      <c r="LH284" s="38"/>
      <c r="LI284" s="38"/>
      <c r="LJ284" s="38"/>
      <c r="LK284" s="38"/>
      <c r="LL284" s="38"/>
      <c r="LM284" s="38"/>
      <c r="LN284" s="38"/>
      <c r="LO284" s="38"/>
      <c r="LP284" s="38"/>
      <c r="LQ284" s="38"/>
      <c r="LR284" s="38"/>
      <c r="LS284" s="38"/>
      <c r="LT284" s="38"/>
      <c r="LU284" s="38"/>
      <c r="LV284" s="38"/>
      <c r="LW284" s="38"/>
      <c r="LX284" s="38"/>
      <c r="LY284" s="38"/>
      <c r="LZ284" s="38"/>
      <c r="MA284" s="38"/>
      <c r="MB284" s="38"/>
      <c r="MC284" s="38"/>
      <c r="MD284" s="38"/>
      <c r="ME284" s="38"/>
      <c r="MF284" s="38"/>
      <c r="MG284" s="38"/>
      <c r="MH284" s="38"/>
      <c r="MI284" s="38"/>
      <c r="MJ284" s="38"/>
      <c r="MK284" s="38"/>
      <c r="ML284" s="38"/>
      <c r="MM284" s="38"/>
      <c r="MN284" s="38"/>
      <c r="MO284" s="38"/>
      <c r="MP284" s="38"/>
      <c r="MQ284" s="38"/>
      <c r="MR284" s="38"/>
      <c r="MS284" s="38"/>
      <c r="MT284" s="38"/>
      <c r="MU284" s="38"/>
      <c r="MV284" s="38"/>
      <c r="MW284" s="38"/>
      <c r="MX284" s="38"/>
      <c r="MY284" s="38"/>
      <c r="MZ284" s="38"/>
      <c r="NA284" s="38"/>
      <c r="NB284" s="38"/>
      <c r="NC284" s="38"/>
      <c r="ND284" s="38"/>
      <c r="NE284" s="38"/>
      <c r="NF284" s="38"/>
      <c r="NG284" s="38"/>
      <c r="NH284" s="38"/>
      <c r="NI284" s="38"/>
      <c r="NJ284" s="38"/>
      <c r="NK284" s="38"/>
      <c r="NL284" s="38"/>
      <c r="NM284" s="38"/>
      <c r="NN284" s="38"/>
      <c r="NO284" s="38"/>
      <c r="NP284" s="38"/>
      <c r="NQ284" s="38"/>
      <c r="NR284" s="38"/>
      <c r="NS284" s="38"/>
      <c r="NT284" s="38"/>
      <c r="NU284" s="38"/>
      <c r="NV284" s="38"/>
      <c r="NW284" s="38"/>
      <c r="NX284" s="38"/>
      <c r="NY284" s="38"/>
      <c r="NZ284" s="38"/>
      <c r="OA284" s="38"/>
      <c r="OB284" s="38"/>
      <c r="OC284" s="38"/>
      <c r="OD284" s="38"/>
      <c r="OE284" s="38"/>
      <c r="OF284" s="38"/>
      <c r="OG284" s="38"/>
      <c r="OH284" s="38"/>
      <c r="OI284" s="38"/>
      <c r="OJ284" s="38"/>
      <c r="OK284" s="38"/>
      <c r="OL284" s="38"/>
      <c r="OM284" s="38"/>
      <c r="ON284" s="38"/>
      <c r="OO284" s="38"/>
      <c r="OP284" s="38"/>
      <c r="OQ284" s="38"/>
      <c r="OR284" s="38"/>
      <c r="OS284" s="38"/>
      <c r="OT284" s="38"/>
      <c r="OU284" s="38"/>
      <c r="OV284" s="38"/>
      <c r="OW284" s="38"/>
      <c r="OX284" s="38"/>
      <c r="OY284" s="38"/>
      <c r="OZ284" s="38"/>
      <c r="PA284" s="38"/>
      <c r="PB284" s="38"/>
      <c r="PC284" s="38"/>
      <c r="PD284" s="38"/>
      <c r="PE284" s="38"/>
      <c r="PF284" s="38"/>
      <c r="PG284" s="38"/>
      <c r="PH284" s="38"/>
      <c r="PI284" s="38"/>
      <c r="PJ284" s="38"/>
      <c r="PK284" s="38"/>
      <c r="PL284" s="38"/>
      <c r="PM284" s="38"/>
      <c r="PN284" s="38"/>
      <c r="PO284" s="38"/>
      <c r="PP284" s="38"/>
      <c r="PQ284" s="38"/>
      <c r="PR284" s="38"/>
      <c r="PS284" s="38"/>
      <c r="PT284" s="38"/>
      <c r="PU284" s="38"/>
      <c r="PV284" s="38"/>
      <c r="PW284" s="38"/>
      <c r="PX284" s="38"/>
      <c r="PY284" s="38"/>
      <c r="PZ284" s="38"/>
      <c r="QA284" s="38"/>
      <c r="QB284" s="38"/>
      <c r="QC284" s="38"/>
      <c r="QD284" s="38"/>
      <c r="QE284" s="38"/>
      <c r="QF284" s="38"/>
      <c r="QG284" s="38"/>
      <c r="QH284" s="38"/>
      <c r="QI284" s="38"/>
      <c r="QJ284" s="38"/>
      <c r="QK284" s="38"/>
      <c r="QL284" s="38"/>
      <c r="QM284" s="38"/>
      <c r="QN284" s="38"/>
      <c r="QO284" s="38"/>
      <c r="QP284" s="38"/>
      <c r="QQ284" s="38"/>
      <c r="QR284" s="38"/>
      <c r="QS284" s="38"/>
      <c r="QT284" s="38"/>
      <c r="QU284" s="38"/>
      <c r="QV284" s="38"/>
      <c r="QW284" s="38"/>
      <c r="QX284" s="38"/>
      <c r="QY284" s="38"/>
      <c r="QZ284" s="38"/>
      <c r="RA284" s="38"/>
      <c r="RB284" s="38"/>
      <c r="RC284" s="38"/>
      <c r="RD284" s="38"/>
      <c r="RE284" s="38"/>
      <c r="RF284" s="38"/>
      <c r="RG284" s="38"/>
      <c r="RH284" s="38"/>
      <c r="RI284" s="38"/>
      <c r="RJ284" s="38"/>
      <c r="RK284" s="38"/>
      <c r="RL284" s="38"/>
      <c r="RM284" s="38"/>
      <c r="RN284" s="38"/>
      <c r="RO284" s="38"/>
      <c r="RP284" s="38"/>
      <c r="RQ284" s="38"/>
      <c r="RR284" s="38"/>
      <c r="RS284" s="38"/>
      <c r="RT284" s="38"/>
      <c r="RU284" s="38"/>
      <c r="RV284" s="38"/>
      <c r="RW284" s="38"/>
      <c r="RX284" s="38"/>
      <c r="RY284" s="38"/>
      <c r="RZ284" s="38"/>
      <c r="SA284" s="38"/>
      <c r="SB284" s="38"/>
      <c r="SC284" s="38"/>
      <c r="SD284" s="38"/>
      <c r="SE284" s="38"/>
      <c r="SF284" s="38"/>
      <c r="SG284" s="38"/>
      <c r="SH284" s="38"/>
      <c r="SI284" s="38"/>
      <c r="SJ284" s="38"/>
      <c r="SK284" s="38"/>
      <c r="SL284" s="38"/>
      <c r="SM284" s="38"/>
      <c r="SN284" s="38"/>
      <c r="SO284" s="38"/>
      <c r="SP284" s="38"/>
      <c r="SQ284" s="38"/>
      <c r="SR284" s="38"/>
      <c r="SS284" s="38"/>
      <c r="ST284" s="38"/>
      <c r="SU284" s="38"/>
      <c r="SV284" s="38"/>
      <c r="SW284" s="38"/>
      <c r="SX284" s="38"/>
      <c r="SY284" s="38"/>
      <c r="SZ284" s="38"/>
      <c r="TA284" s="38"/>
      <c r="TB284" s="38"/>
      <c r="TC284" s="38"/>
      <c r="TD284" s="38"/>
      <c r="TE284" s="38"/>
      <c r="TF284" s="38"/>
      <c r="TG284" s="38"/>
      <c r="TH284" s="38"/>
      <c r="TI284" s="38"/>
    </row>
    <row r="285" spans="1:529" s="31" customFormat="1" ht="25.5" customHeight="1" x14ac:dyDescent="0.2">
      <c r="A285" s="103"/>
      <c r="B285" s="104"/>
      <c r="C285" s="105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  <c r="DH285" s="38"/>
      <c r="DI285" s="38"/>
      <c r="DJ285" s="38"/>
      <c r="DK285" s="38"/>
      <c r="DL285" s="38"/>
      <c r="DM285" s="38"/>
      <c r="DN285" s="38"/>
      <c r="DO285" s="38"/>
      <c r="DP285" s="38"/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J285" s="38"/>
      <c r="EK285" s="38"/>
      <c r="EL285" s="38"/>
      <c r="EM285" s="38"/>
      <c r="EN285" s="38"/>
      <c r="EO285" s="38"/>
      <c r="EP285" s="38"/>
      <c r="EQ285" s="38"/>
      <c r="ER285" s="38"/>
      <c r="ES285" s="38"/>
      <c r="ET285" s="38"/>
      <c r="EU285" s="38"/>
      <c r="EV285" s="38"/>
      <c r="EW285" s="38"/>
      <c r="EX285" s="38"/>
      <c r="EY285" s="38"/>
      <c r="EZ285" s="38"/>
      <c r="FA285" s="38"/>
      <c r="FB285" s="38"/>
      <c r="FC285" s="38"/>
      <c r="FD285" s="38"/>
      <c r="FE285" s="38"/>
      <c r="FF285" s="38"/>
      <c r="FG285" s="38"/>
      <c r="FH285" s="38"/>
      <c r="FI285" s="38"/>
      <c r="FJ285" s="38"/>
      <c r="FK285" s="38"/>
      <c r="FL285" s="38"/>
      <c r="FM285" s="38"/>
      <c r="FN285" s="38"/>
      <c r="FO285" s="38"/>
      <c r="FP285" s="38"/>
      <c r="FQ285" s="38"/>
      <c r="FR285" s="38"/>
      <c r="FS285" s="38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  <c r="IG285" s="38"/>
      <c r="IH285" s="38"/>
      <c r="II285" s="38"/>
      <c r="IJ285" s="38"/>
      <c r="IK285" s="38"/>
      <c r="IL285" s="38"/>
      <c r="IM285" s="38"/>
      <c r="IN285" s="38"/>
      <c r="IO285" s="38"/>
      <c r="IP285" s="38"/>
      <c r="IQ285" s="38"/>
      <c r="IR285" s="38"/>
      <c r="IS285" s="38"/>
      <c r="IT285" s="38"/>
      <c r="IU285" s="38"/>
      <c r="IV285" s="38"/>
      <c r="IW285" s="38"/>
      <c r="IX285" s="38"/>
      <c r="IY285" s="38"/>
      <c r="IZ285" s="38"/>
      <c r="JA285" s="38"/>
      <c r="JB285" s="38"/>
      <c r="JC285" s="38"/>
      <c r="JD285" s="38"/>
      <c r="JE285" s="38"/>
      <c r="JF285" s="38"/>
      <c r="JG285" s="38"/>
      <c r="JH285" s="38"/>
      <c r="JI285" s="38"/>
      <c r="JJ285" s="38"/>
      <c r="JK285" s="38"/>
      <c r="JL285" s="38"/>
      <c r="JM285" s="38"/>
      <c r="JN285" s="38"/>
      <c r="JO285" s="38"/>
      <c r="JP285" s="38"/>
      <c r="JQ285" s="38"/>
      <c r="JR285" s="38"/>
      <c r="JS285" s="38"/>
      <c r="JT285" s="38"/>
      <c r="JU285" s="38"/>
      <c r="JV285" s="38"/>
      <c r="JW285" s="38"/>
      <c r="JX285" s="38"/>
      <c r="JY285" s="38"/>
      <c r="JZ285" s="38"/>
      <c r="KA285" s="38"/>
      <c r="KB285" s="38"/>
      <c r="KC285" s="38"/>
      <c r="KD285" s="38"/>
      <c r="KE285" s="38"/>
      <c r="KF285" s="38"/>
      <c r="KG285" s="38"/>
      <c r="KH285" s="38"/>
      <c r="KI285" s="38"/>
      <c r="KJ285" s="38"/>
      <c r="KK285" s="38"/>
      <c r="KL285" s="38"/>
      <c r="KM285" s="38"/>
      <c r="KN285" s="38"/>
      <c r="KO285" s="38"/>
      <c r="KP285" s="38"/>
      <c r="KQ285" s="38"/>
      <c r="KR285" s="38"/>
      <c r="KS285" s="38"/>
      <c r="KT285" s="38"/>
      <c r="KU285" s="38"/>
      <c r="KV285" s="38"/>
      <c r="KW285" s="38"/>
      <c r="KX285" s="38"/>
      <c r="KY285" s="38"/>
      <c r="KZ285" s="38"/>
      <c r="LA285" s="38"/>
      <c r="LB285" s="38"/>
      <c r="LC285" s="38"/>
      <c r="LD285" s="38"/>
      <c r="LE285" s="38"/>
      <c r="LF285" s="38"/>
      <c r="LG285" s="38"/>
      <c r="LH285" s="38"/>
      <c r="LI285" s="38"/>
      <c r="LJ285" s="38"/>
      <c r="LK285" s="38"/>
      <c r="LL285" s="38"/>
      <c r="LM285" s="38"/>
      <c r="LN285" s="38"/>
      <c r="LO285" s="38"/>
      <c r="LP285" s="38"/>
      <c r="LQ285" s="38"/>
      <c r="LR285" s="38"/>
      <c r="LS285" s="38"/>
      <c r="LT285" s="38"/>
      <c r="LU285" s="38"/>
      <c r="LV285" s="38"/>
      <c r="LW285" s="38"/>
      <c r="LX285" s="38"/>
      <c r="LY285" s="38"/>
      <c r="LZ285" s="38"/>
      <c r="MA285" s="38"/>
      <c r="MB285" s="38"/>
      <c r="MC285" s="38"/>
      <c r="MD285" s="38"/>
      <c r="ME285" s="38"/>
      <c r="MF285" s="38"/>
      <c r="MG285" s="38"/>
      <c r="MH285" s="38"/>
      <c r="MI285" s="38"/>
      <c r="MJ285" s="38"/>
      <c r="MK285" s="38"/>
      <c r="ML285" s="38"/>
      <c r="MM285" s="38"/>
      <c r="MN285" s="38"/>
      <c r="MO285" s="38"/>
      <c r="MP285" s="38"/>
      <c r="MQ285" s="38"/>
      <c r="MR285" s="38"/>
      <c r="MS285" s="38"/>
      <c r="MT285" s="38"/>
      <c r="MU285" s="38"/>
      <c r="MV285" s="38"/>
      <c r="MW285" s="38"/>
      <c r="MX285" s="38"/>
      <c r="MY285" s="38"/>
      <c r="MZ285" s="38"/>
      <c r="NA285" s="38"/>
      <c r="NB285" s="38"/>
      <c r="NC285" s="38"/>
      <c r="ND285" s="38"/>
      <c r="NE285" s="38"/>
      <c r="NF285" s="38"/>
      <c r="NG285" s="38"/>
      <c r="NH285" s="38"/>
      <c r="NI285" s="38"/>
      <c r="NJ285" s="38"/>
      <c r="NK285" s="38"/>
      <c r="NL285" s="38"/>
      <c r="NM285" s="38"/>
      <c r="NN285" s="38"/>
      <c r="NO285" s="38"/>
      <c r="NP285" s="38"/>
      <c r="NQ285" s="38"/>
      <c r="NR285" s="38"/>
      <c r="NS285" s="38"/>
      <c r="NT285" s="38"/>
      <c r="NU285" s="38"/>
      <c r="NV285" s="38"/>
      <c r="NW285" s="38"/>
      <c r="NX285" s="38"/>
      <c r="NY285" s="38"/>
      <c r="NZ285" s="38"/>
      <c r="OA285" s="38"/>
      <c r="OB285" s="38"/>
      <c r="OC285" s="38"/>
      <c r="OD285" s="38"/>
      <c r="OE285" s="38"/>
      <c r="OF285" s="38"/>
      <c r="OG285" s="38"/>
      <c r="OH285" s="38"/>
      <c r="OI285" s="38"/>
      <c r="OJ285" s="38"/>
      <c r="OK285" s="38"/>
      <c r="OL285" s="38"/>
      <c r="OM285" s="38"/>
      <c r="ON285" s="38"/>
      <c r="OO285" s="38"/>
      <c r="OP285" s="38"/>
      <c r="OQ285" s="38"/>
      <c r="OR285" s="38"/>
      <c r="OS285" s="38"/>
      <c r="OT285" s="38"/>
      <c r="OU285" s="38"/>
      <c r="OV285" s="38"/>
      <c r="OW285" s="38"/>
      <c r="OX285" s="38"/>
      <c r="OY285" s="38"/>
      <c r="OZ285" s="38"/>
      <c r="PA285" s="38"/>
      <c r="PB285" s="38"/>
      <c r="PC285" s="38"/>
      <c r="PD285" s="38"/>
      <c r="PE285" s="38"/>
      <c r="PF285" s="38"/>
      <c r="PG285" s="38"/>
      <c r="PH285" s="38"/>
      <c r="PI285" s="38"/>
      <c r="PJ285" s="38"/>
      <c r="PK285" s="38"/>
      <c r="PL285" s="38"/>
      <c r="PM285" s="38"/>
      <c r="PN285" s="38"/>
      <c r="PO285" s="38"/>
      <c r="PP285" s="38"/>
      <c r="PQ285" s="38"/>
      <c r="PR285" s="38"/>
      <c r="PS285" s="38"/>
      <c r="PT285" s="38"/>
      <c r="PU285" s="38"/>
      <c r="PV285" s="38"/>
      <c r="PW285" s="38"/>
      <c r="PX285" s="38"/>
      <c r="PY285" s="38"/>
      <c r="PZ285" s="38"/>
      <c r="QA285" s="38"/>
      <c r="QB285" s="38"/>
      <c r="QC285" s="38"/>
      <c r="QD285" s="38"/>
      <c r="QE285" s="38"/>
      <c r="QF285" s="38"/>
      <c r="QG285" s="38"/>
      <c r="QH285" s="38"/>
      <c r="QI285" s="38"/>
      <c r="QJ285" s="38"/>
      <c r="QK285" s="38"/>
      <c r="QL285" s="38"/>
      <c r="QM285" s="38"/>
      <c r="QN285" s="38"/>
      <c r="QO285" s="38"/>
      <c r="QP285" s="38"/>
      <c r="QQ285" s="38"/>
      <c r="QR285" s="38"/>
      <c r="QS285" s="38"/>
      <c r="QT285" s="38"/>
      <c r="QU285" s="38"/>
      <c r="QV285" s="38"/>
      <c r="QW285" s="38"/>
      <c r="QX285" s="38"/>
      <c r="QY285" s="38"/>
      <c r="QZ285" s="38"/>
      <c r="RA285" s="38"/>
      <c r="RB285" s="38"/>
      <c r="RC285" s="38"/>
      <c r="RD285" s="38"/>
      <c r="RE285" s="38"/>
      <c r="RF285" s="38"/>
      <c r="RG285" s="38"/>
      <c r="RH285" s="38"/>
      <c r="RI285" s="38"/>
      <c r="RJ285" s="38"/>
      <c r="RK285" s="38"/>
      <c r="RL285" s="38"/>
      <c r="RM285" s="38"/>
      <c r="RN285" s="38"/>
      <c r="RO285" s="38"/>
      <c r="RP285" s="38"/>
      <c r="RQ285" s="38"/>
      <c r="RR285" s="38"/>
      <c r="RS285" s="38"/>
      <c r="RT285" s="38"/>
      <c r="RU285" s="38"/>
      <c r="RV285" s="38"/>
      <c r="RW285" s="38"/>
      <c r="RX285" s="38"/>
      <c r="RY285" s="38"/>
      <c r="RZ285" s="38"/>
      <c r="SA285" s="38"/>
      <c r="SB285" s="38"/>
      <c r="SC285" s="38"/>
      <c r="SD285" s="38"/>
      <c r="SE285" s="38"/>
      <c r="SF285" s="38"/>
      <c r="SG285" s="38"/>
      <c r="SH285" s="38"/>
      <c r="SI285" s="38"/>
      <c r="SJ285" s="38"/>
      <c r="SK285" s="38"/>
      <c r="SL285" s="38"/>
      <c r="SM285" s="38"/>
      <c r="SN285" s="38"/>
      <c r="SO285" s="38"/>
      <c r="SP285" s="38"/>
      <c r="SQ285" s="38"/>
      <c r="SR285" s="38"/>
      <c r="SS285" s="38"/>
      <c r="ST285" s="38"/>
      <c r="SU285" s="38"/>
      <c r="SV285" s="38"/>
      <c r="SW285" s="38"/>
      <c r="SX285" s="38"/>
      <c r="SY285" s="38"/>
      <c r="SZ285" s="38"/>
      <c r="TA285" s="38"/>
      <c r="TB285" s="38"/>
      <c r="TC285" s="38"/>
      <c r="TD285" s="38"/>
      <c r="TE285" s="38"/>
      <c r="TF285" s="38"/>
      <c r="TG285" s="38"/>
      <c r="TH285" s="38"/>
      <c r="TI285" s="38"/>
    </row>
    <row r="286" spans="1:529" s="31" customFormat="1" ht="29.25" customHeight="1" x14ac:dyDescent="0.2">
      <c r="A286" s="103"/>
      <c r="B286" s="104"/>
      <c r="C286" s="105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8"/>
      <c r="DM286" s="38"/>
      <c r="DN286" s="38"/>
      <c r="DO286" s="38"/>
      <c r="DP286" s="38"/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/>
      <c r="EB286" s="38"/>
      <c r="EC286" s="38"/>
      <c r="ED286" s="38"/>
      <c r="EE286" s="38"/>
      <c r="EF286" s="38"/>
      <c r="EG286" s="38"/>
      <c r="EH286" s="38"/>
      <c r="EI286" s="38"/>
      <c r="EJ286" s="38"/>
      <c r="EK286" s="38"/>
      <c r="EL286" s="38"/>
      <c r="EM286" s="38"/>
      <c r="EN286" s="38"/>
      <c r="EO286" s="38"/>
      <c r="EP286" s="38"/>
      <c r="EQ286" s="38"/>
      <c r="ER286" s="38"/>
      <c r="ES286" s="38"/>
      <c r="ET286" s="38"/>
      <c r="EU286" s="38"/>
      <c r="EV286" s="38"/>
      <c r="EW286" s="38"/>
      <c r="EX286" s="38"/>
      <c r="EY286" s="38"/>
      <c r="EZ286" s="38"/>
      <c r="FA286" s="38"/>
      <c r="FB286" s="38"/>
      <c r="FC286" s="38"/>
      <c r="FD286" s="38"/>
      <c r="FE286" s="38"/>
      <c r="FF286" s="38"/>
      <c r="FG286" s="38"/>
      <c r="FH286" s="38"/>
      <c r="FI286" s="38"/>
      <c r="FJ286" s="38"/>
      <c r="FK286" s="38"/>
      <c r="FL286" s="38"/>
      <c r="FM286" s="38"/>
      <c r="FN286" s="38"/>
      <c r="FO286" s="38"/>
      <c r="FP286" s="38"/>
      <c r="FQ286" s="38"/>
      <c r="FR286" s="38"/>
      <c r="FS286" s="38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  <c r="HV286" s="38"/>
      <c r="HW286" s="38"/>
      <c r="HX286" s="38"/>
      <c r="HY286" s="38"/>
      <c r="HZ286" s="38"/>
      <c r="IA286" s="38"/>
      <c r="IB286" s="38"/>
      <c r="IC286" s="38"/>
      <c r="ID286" s="38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38"/>
      <c r="IR286" s="38"/>
      <c r="IS286" s="38"/>
      <c r="IT286" s="38"/>
      <c r="IU286" s="38"/>
      <c r="IV286" s="38"/>
      <c r="IW286" s="38"/>
      <c r="IX286" s="38"/>
      <c r="IY286" s="38"/>
      <c r="IZ286" s="38"/>
      <c r="JA286" s="38"/>
      <c r="JB286" s="38"/>
      <c r="JC286" s="38"/>
      <c r="JD286" s="38"/>
      <c r="JE286" s="38"/>
      <c r="JF286" s="38"/>
      <c r="JG286" s="38"/>
      <c r="JH286" s="38"/>
      <c r="JI286" s="38"/>
      <c r="JJ286" s="38"/>
      <c r="JK286" s="38"/>
      <c r="JL286" s="38"/>
      <c r="JM286" s="38"/>
      <c r="JN286" s="38"/>
      <c r="JO286" s="38"/>
      <c r="JP286" s="38"/>
      <c r="JQ286" s="38"/>
      <c r="JR286" s="38"/>
      <c r="JS286" s="38"/>
      <c r="JT286" s="38"/>
      <c r="JU286" s="38"/>
      <c r="JV286" s="38"/>
      <c r="JW286" s="38"/>
      <c r="JX286" s="38"/>
      <c r="JY286" s="38"/>
      <c r="JZ286" s="38"/>
      <c r="KA286" s="38"/>
      <c r="KB286" s="38"/>
      <c r="KC286" s="38"/>
      <c r="KD286" s="38"/>
      <c r="KE286" s="38"/>
      <c r="KF286" s="38"/>
      <c r="KG286" s="38"/>
      <c r="KH286" s="38"/>
      <c r="KI286" s="38"/>
      <c r="KJ286" s="38"/>
      <c r="KK286" s="38"/>
      <c r="KL286" s="38"/>
      <c r="KM286" s="38"/>
      <c r="KN286" s="38"/>
      <c r="KO286" s="38"/>
      <c r="KP286" s="38"/>
      <c r="KQ286" s="38"/>
      <c r="KR286" s="38"/>
      <c r="KS286" s="38"/>
      <c r="KT286" s="38"/>
      <c r="KU286" s="38"/>
      <c r="KV286" s="38"/>
      <c r="KW286" s="38"/>
      <c r="KX286" s="38"/>
      <c r="KY286" s="38"/>
      <c r="KZ286" s="38"/>
      <c r="LA286" s="38"/>
      <c r="LB286" s="38"/>
      <c r="LC286" s="38"/>
      <c r="LD286" s="38"/>
      <c r="LE286" s="38"/>
      <c r="LF286" s="38"/>
      <c r="LG286" s="38"/>
      <c r="LH286" s="38"/>
      <c r="LI286" s="38"/>
      <c r="LJ286" s="38"/>
      <c r="LK286" s="38"/>
      <c r="LL286" s="38"/>
      <c r="LM286" s="38"/>
      <c r="LN286" s="38"/>
      <c r="LO286" s="38"/>
      <c r="LP286" s="38"/>
      <c r="LQ286" s="38"/>
      <c r="LR286" s="38"/>
      <c r="LS286" s="38"/>
      <c r="LT286" s="38"/>
      <c r="LU286" s="38"/>
      <c r="LV286" s="38"/>
      <c r="LW286" s="38"/>
      <c r="LX286" s="38"/>
      <c r="LY286" s="38"/>
      <c r="LZ286" s="38"/>
      <c r="MA286" s="38"/>
      <c r="MB286" s="38"/>
      <c r="MC286" s="38"/>
      <c r="MD286" s="38"/>
      <c r="ME286" s="38"/>
      <c r="MF286" s="38"/>
      <c r="MG286" s="38"/>
      <c r="MH286" s="38"/>
      <c r="MI286" s="38"/>
      <c r="MJ286" s="38"/>
      <c r="MK286" s="38"/>
      <c r="ML286" s="38"/>
      <c r="MM286" s="38"/>
      <c r="MN286" s="38"/>
      <c r="MO286" s="38"/>
      <c r="MP286" s="38"/>
      <c r="MQ286" s="38"/>
      <c r="MR286" s="38"/>
      <c r="MS286" s="38"/>
      <c r="MT286" s="38"/>
      <c r="MU286" s="38"/>
      <c r="MV286" s="38"/>
      <c r="MW286" s="38"/>
      <c r="MX286" s="38"/>
      <c r="MY286" s="38"/>
      <c r="MZ286" s="38"/>
      <c r="NA286" s="38"/>
      <c r="NB286" s="38"/>
      <c r="NC286" s="38"/>
      <c r="ND286" s="38"/>
      <c r="NE286" s="38"/>
      <c r="NF286" s="38"/>
      <c r="NG286" s="38"/>
      <c r="NH286" s="38"/>
      <c r="NI286" s="38"/>
      <c r="NJ286" s="38"/>
      <c r="NK286" s="38"/>
      <c r="NL286" s="38"/>
      <c r="NM286" s="38"/>
      <c r="NN286" s="38"/>
      <c r="NO286" s="38"/>
      <c r="NP286" s="38"/>
      <c r="NQ286" s="38"/>
      <c r="NR286" s="38"/>
      <c r="NS286" s="38"/>
      <c r="NT286" s="38"/>
      <c r="NU286" s="38"/>
      <c r="NV286" s="38"/>
      <c r="NW286" s="38"/>
      <c r="NX286" s="38"/>
      <c r="NY286" s="38"/>
      <c r="NZ286" s="38"/>
      <c r="OA286" s="38"/>
      <c r="OB286" s="38"/>
      <c r="OC286" s="38"/>
      <c r="OD286" s="38"/>
      <c r="OE286" s="38"/>
      <c r="OF286" s="38"/>
      <c r="OG286" s="38"/>
      <c r="OH286" s="38"/>
      <c r="OI286" s="38"/>
      <c r="OJ286" s="38"/>
      <c r="OK286" s="38"/>
      <c r="OL286" s="38"/>
      <c r="OM286" s="38"/>
      <c r="ON286" s="38"/>
      <c r="OO286" s="38"/>
      <c r="OP286" s="38"/>
      <c r="OQ286" s="38"/>
      <c r="OR286" s="38"/>
      <c r="OS286" s="38"/>
      <c r="OT286" s="38"/>
      <c r="OU286" s="38"/>
      <c r="OV286" s="38"/>
      <c r="OW286" s="38"/>
      <c r="OX286" s="38"/>
      <c r="OY286" s="38"/>
      <c r="OZ286" s="38"/>
      <c r="PA286" s="38"/>
      <c r="PB286" s="38"/>
      <c r="PC286" s="38"/>
      <c r="PD286" s="38"/>
      <c r="PE286" s="38"/>
      <c r="PF286" s="38"/>
      <c r="PG286" s="38"/>
      <c r="PH286" s="38"/>
      <c r="PI286" s="38"/>
      <c r="PJ286" s="38"/>
      <c r="PK286" s="38"/>
      <c r="PL286" s="38"/>
      <c r="PM286" s="38"/>
      <c r="PN286" s="38"/>
      <c r="PO286" s="38"/>
      <c r="PP286" s="38"/>
      <c r="PQ286" s="38"/>
      <c r="PR286" s="38"/>
      <c r="PS286" s="38"/>
      <c r="PT286" s="38"/>
      <c r="PU286" s="38"/>
      <c r="PV286" s="38"/>
      <c r="PW286" s="38"/>
      <c r="PX286" s="38"/>
      <c r="PY286" s="38"/>
      <c r="PZ286" s="38"/>
      <c r="QA286" s="38"/>
      <c r="QB286" s="38"/>
      <c r="QC286" s="38"/>
      <c r="QD286" s="38"/>
      <c r="QE286" s="38"/>
      <c r="QF286" s="38"/>
      <c r="QG286" s="38"/>
      <c r="QH286" s="38"/>
      <c r="QI286" s="38"/>
      <c r="QJ286" s="38"/>
      <c r="QK286" s="38"/>
      <c r="QL286" s="38"/>
      <c r="QM286" s="38"/>
      <c r="QN286" s="38"/>
      <c r="QO286" s="38"/>
      <c r="QP286" s="38"/>
      <c r="QQ286" s="38"/>
      <c r="QR286" s="38"/>
      <c r="QS286" s="38"/>
      <c r="QT286" s="38"/>
      <c r="QU286" s="38"/>
      <c r="QV286" s="38"/>
      <c r="QW286" s="38"/>
      <c r="QX286" s="38"/>
      <c r="QY286" s="38"/>
      <c r="QZ286" s="38"/>
      <c r="RA286" s="38"/>
      <c r="RB286" s="38"/>
      <c r="RC286" s="38"/>
      <c r="RD286" s="38"/>
      <c r="RE286" s="38"/>
      <c r="RF286" s="38"/>
      <c r="RG286" s="38"/>
      <c r="RH286" s="38"/>
      <c r="RI286" s="38"/>
      <c r="RJ286" s="38"/>
      <c r="RK286" s="38"/>
      <c r="RL286" s="38"/>
      <c r="RM286" s="38"/>
      <c r="RN286" s="38"/>
      <c r="RO286" s="38"/>
      <c r="RP286" s="38"/>
      <c r="RQ286" s="38"/>
      <c r="RR286" s="38"/>
      <c r="RS286" s="38"/>
      <c r="RT286" s="38"/>
      <c r="RU286" s="38"/>
      <c r="RV286" s="38"/>
      <c r="RW286" s="38"/>
      <c r="RX286" s="38"/>
      <c r="RY286" s="38"/>
      <c r="RZ286" s="38"/>
      <c r="SA286" s="38"/>
      <c r="SB286" s="38"/>
      <c r="SC286" s="38"/>
      <c r="SD286" s="38"/>
      <c r="SE286" s="38"/>
      <c r="SF286" s="38"/>
      <c r="SG286" s="38"/>
      <c r="SH286" s="38"/>
      <c r="SI286" s="38"/>
      <c r="SJ286" s="38"/>
      <c r="SK286" s="38"/>
      <c r="SL286" s="38"/>
      <c r="SM286" s="38"/>
      <c r="SN286" s="38"/>
      <c r="SO286" s="38"/>
      <c r="SP286" s="38"/>
      <c r="SQ286" s="38"/>
      <c r="SR286" s="38"/>
      <c r="SS286" s="38"/>
      <c r="ST286" s="38"/>
      <c r="SU286" s="38"/>
      <c r="SV286" s="38"/>
      <c r="SW286" s="38"/>
      <c r="SX286" s="38"/>
      <c r="SY286" s="38"/>
      <c r="SZ286" s="38"/>
      <c r="TA286" s="38"/>
      <c r="TB286" s="38"/>
      <c r="TC286" s="38"/>
      <c r="TD286" s="38"/>
      <c r="TE286" s="38"/>
      <c r="TF286" s="38"/>
      <c r="TG286" s="38"/>
      <c r="TH286" s="38"/>
      <c r="TI286" s="38"/>
    </row>
    <row r="287" spans="1:529" s="31" customFormat="1" ht="39.75" customHeight="1" x14ac:dyDescent="0.5">
      <c r="A287" s="164" t="s">
        <v>549</v>
      </c>
      <c r="B287" s="161"/>
      <c r="C287" s="162"/>
      <c r="D287" s="163"/>
      <c r="E287" s="163"/>
      <c r="F287" s="163"/>
      <c r="G287" s="163"/>
      <c r="H287" s="163"/>
      <c r="I287" s="163"/>
      <c r="J287" s="163"/>
      <c r="M287" s="163"/>
      <c r="N287" s="163" t="s">
        <v>550</v>
      </c>
      <c r="O287" s="107"/>
      <c r="P287" s="107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38"/>
      <c r="IR287" s="38"/>
      <c r="IS287" s="38"/>
      <c r="IT287" s="38"/>
      <c r="IU287" s="38"/>
      <c r="IV287" s="38"/>
      <c r="IW287" s="38"/>
      <c r="IX287" s="38"/>
      <c r="IY287" s="38"/>
      <c r="IZ287" s="38"/>
      <c r="JA287" s="38"/>
      <c r="JB287" s="38"/>
      <c r="JC287" s="38"/>
      <c r="JD287" s="38"/>
      <c r="JE287" s="38"/>
      <c r="JF287" s="38"/>
      <c r="JG287" s="38"/>
      <c r="JH287" s="38"/>
      <c r="JI287" s="38"/>
      <c r="JJ287" s="38"/>
      <c r="JK287" s="38"/>
      <c r="JL287" s="38"/>
      <c r="JM287" s="38"/>
      <c r="JN287" s="38"/>
      <c r="JO287" s="38"/>
      <c r="JP287" s="38"/>
      <c r="JQ287" s="38"/>
      <c r="JR287" s="38"/>
      <c r="JS287" s="38"/>
      <c r="JT287" s="38"/>
      <c r="JU287" s="38"/>
      <c r="JV287" s="38"/>
      <c r="JW287" s="38"/>
      <c r="JX287" s="38"/>
      <c r="JY287" s="38"/>
      <c r="JZ287" s="38"/>
      <c r="KA287" s="38"/>
      <c r="KB287" s="38"/>
      <c r="KC287" s="38"/>
      <c r="KD287" s="38"/>
      <c r="KE287" s="38"/>
      <c r="KF287" s="38"/>
      <c r="KG287" s="38"/>
      <c r="KH287" s="38"/>
      <c r="KI287" s="38"/>
      <c r="KJ287" s="38"/>
      <c r="KK287" s="38"/>
      <c r="KL287" s="38"/>
      <c r="KM287" s="38"/>
      <c r="KN287" s="38"/>
      <c r="KO287" s="38"/>
      <c r="KP287" s="38"/>
      <c r="KQ287" s="38"/>
      <c r="KR287" s="38"/>
      <c r="KS287" s="38"/>
      <c r="KT287" s="38"/>
      <c r="KU287" s="38"/>
      <c r="KV287" s="38"/>
      <c r="KW287" s="38"/>
      <c r="KX287" s="38"/>
      <c r="KY287" s="38"/>
      <c r="KZ287" s="38"/>
      <c r="LA287" s="38"/>
      <c r="LB287" s="38"/>
      <c r="LC287" s="38"/>
      <c r="LD287" s="38"/>
      <c r="LE287" s="38"/>
      <c r="LF287" s="38"/>
      <c r="LG287" s="38"/>
      <c r="LH287" s="38"/>
      <c r="LI287" s="38"/>
      <c r="LJ287" s="38"/>
      <c r="LK287" s="38"/>
      <c r="LL287" s="38"/>
      <c r="LM287" s="38"/>
      <c r="LN287" s="38"/>
      <c r="LO287" s="38"/>
      <c r="LP287" s="38"/>
      <c r="LQ287" s="38"/>
      <c r="LR287" s="38"/>
      <c r="LS287" s="38"/>
      <c r="LT287" s="38"/>
      <c r="LU287" s="38"/>
      <c r="LV287" s="38"/>
      <c r="LW287" s="38"/>
      <c r="LX287" s="38"/>
      <c r="LY287" s="38"/>
      <c r="LZ287" s="38"/>
      <c r="MA287" s="38"/>
      <c r="MB287" s="38"/>
      <c r="MC287" s="38"/>
      <c r="MD287" s="38"/>
      <c r="ME287" s="38"/>
      <c r="MF287" s="38"/>
      <c r="MG287" s="38"/>
      <c r="MH287" s="38"/>
      <c r="MI287" s="38"/>
      <c r="MJ287" s="38"/>
      <c r="MK287" s="38"/>
      <c r="ML287" s="38"/>
      <c r="MM287" s="38"/>
      <c r="MN287" s="38"/>
      <c r="MO287" s="38"/>
      <c r="MP287" s="38"/>
      <c r="MQ287" s="38"/>
      <c r="MR287" s="38"/>
      <c r="MS287" s="38"/>
      <c r="MT287" s="38"/>
      <c r="MU287" s="38"/>
      <c r="MV287" s="38"/>
      <c r="MW287" s="38"/>
      <c r="MX287" s="38"/>
      <c r="MY287" s="38"/>
      <c r="MZ287" s="38"/>
      <c r="NA287" s="38"/>
      <c r="NB287" s="38"/>
      <c r="NC287" s="38"/>
      <c r="ND287" s="38"/>
      <c r="NE287" s="38"/>
      <c r="NF287" s="38"/>
      <c r="NG287" s="38"/>
      <c r="NH287" s="38"/>
      <c r="NI287" s="38"/>
      <c r="NJ287" s="38"/>
      <c r="NK287" s="38"/>
      <c r="NL287" s="38"/>
      <c r="NM287" s="38"/>
      <c r="NN287" s="38"/>
      <c r="NO287" s="38"/>
      <c r="NP287" s="38"/>
      <c r="NQ287" s="38"/>
      <c r="NR287" s="38"/>
      <c r="NS287" s="38"/>
      <c r="NT287" s="38"/>
      <c r="NU287" s="38"/>
      <c r="NV287" s="38"/>
      <c r="NW287" s="38"/>
      <c r="NX287" s="38"/>
      <c r="NY287" s="38"/>
      <c r="NZ287" s="38"/>
      <c r="OA287" s="38"/>
      <c r="OB287" s="38"/>
      <c r="OC287" s="38"/>
      <c r="OD287" s="38"/>
      <c r="OE287" s="38"/>
      <c r="OF287" s="38"/>
      <c r="OG287" s="38"/>
      <c r="OH287" s="38"/>
      <c r="OI287" s="38"/>
      <c r="OJ287" s="38"/>
      <c r="OK287" s="38"/>
      <c r="OL287" s="38"/>
      <c r="OM287" s="38"/>
      <c r="ON287" s="38"/>
      <c r="OO287" s="38"/>
      <c r="OP287" s="38"/>
      <c r="OQ287" s="38"/>
      <c r="OR287" s="38"/>
      <c r="OS287" s="38"/>
      <c r="OT287" s="38"/>
      <c r="OU287" s="38"/>
      <c r="OV287" s="38"/>
      <c r="OW287" s="38"/>
      <c r="OX287" s="38"/>
      <c r="OY287" s="38"/>
      <c r="OZ287" s="38"/>
      <c r="PA287" s="38"/>
      <c r="PB287" s="38"/>
      <c r="PC287" s="38"/>
      <c r="PD287" s="38"/>
      <c r="PE287" s="38"/>
      <c r="PF287" s="38"/>
      <c r="PG287" s="38"/>
      <c r="PH287" s="38"/>
      <c r="PI287" s="38"/>
      <c r="PJ287" s="38"/>
      <c r="PK287" s="38"/>
      <c r="PL287" s="38"/>
      <c r="PM287" s="38"/>
      <c r="PN287" s="38"/>
      <c r="PO287" s="38"/>
      <c r="PP287" s="38"/>
      <c r="PQ287" s="38"/>
      <c r="PR287" s="38"/>
      <c r="PS287" s="38"/>
      <c r="PT287" s="38"/>
      <c r="PU287" s="38"/>
      <c r="PV287" s="38"/>
      <c r="PW287" s="38"/>
      <c r="PX287" s="38"/>
      <c r="PY287" s="38"/>
      <c r="PZ287" s="38"/>
      <c r="QA287" s="38"/>
      <c r="QB287" s="38"/>
      <c r="QC287" s="38"/>
      <c r="QD287" s="38"/>
      <c r="QE287" s="38"/>
      <c r="QF287" s="38"/>
      <c r="QG287" s="38"/>
      <c r="QH287" s="38"/>
      <c r="QI287" s="38"/>
      <c r="QJ287" s="38"/>
      <c r="QK287" s="38"/>
      <c r="QL287" s="38"/>
      <c r="QM287" s="38"/>
      <c r="QN287" s="38"/>
      <c r="QO287" s="38"/>
      <c r="QP287" s="38"/>
      <c r="QQ287" s="38"/>
      <c r="QR287" s="38"/>
      <c r="QS287" s="38"/>
      <c r="QT287" s="38"/>
      <c r="QU287" s="38"/>
      <c r="QV287" s="38"/>
      <c r="QW287" s="38"/>
      <c r="QX287" s="38"/>
      <c r="QY287" s="38"/>
      <c r="QZ287" s="38"/>
      <c r="RA287" s="38"/>
      <c r="RB287" s="38"/>
      <c r="RC287" s="38"/>
      <c r="RD287" s="38"/>
      <c r="RE287" s="38"/>
      <c r="RF287" s="38"/>
      <c r="RG287" s="38"/>
      <c r="RH287" s="38"/>
      <c r="RI287" s="38"/>
      <c r="RJ287" s="38"/>
      <c r="RK287" s="38"/>
      <c r="RL287" s="38"/>
      <c r="RM287" s="38"/>
      <c r="RN287" s="38"/>
      <c r="RO287" s="38"/>
      <c r="RP287" s="38"/>
      <c r="RQ287" s="38"/>
      <c r="RR287" s="38"/>
      <c r="RS287" s="38"/>
      <c r="RT287" s="38"/>
      <c r="RU287" s="38"/>
      <c r="RV287" s="38"/>
      <c r="RW287" s="38"/>
      <c r="RX287" s="38"/>
      <c r="RY287" s="38"/>
      <c r="RZ287" s="38"/>
      <c r="SA287" s="38"/>
      <c r="SB287" s="38"/>
      <c r="SC287" s="38"/>
      <c r="SD287" s="38"/>
      <c r="SE287" s="38"/>
      <c r="SF287" s="38"/>
      <c r="SG287" s="38"/>
      <c r="SH287" s="38"/>
      <c r="SI287" s="38"/>
      <c r="SJ287" s="38"/>
      <c r="SK287" s="38"/>
      <c r="SL287" s="38"/>
      <c r="SM287" s="38"/>
      <c r="SN287" s="38"/>
      <c r="SO287" s="38"/>
      <c r="SP287" s="38"/>
      <c r="SQ287" s="38"/>
      <c r="SR287" s="38"/>
      <c r="SS287" s="38"/>
      <c r="ST287" s="38"/>
      <c r="SU287" s="38"/>
      <c r="SV287" s="38"/>
      <c r="SW287" s="38"/>
      <c r="SX287" s="38"/>
      <c r="SY287" s="38"/>
      <c r="SZ287" s="38"/>
      <c r="TA287" s="38"/>
      <c r="TB287" s="38"/>
      <c r="TC287" s="38"/>
      <c r="TD287" s="38"/>
      <c r="TE287" s="38"/>
      <c r="TF287" s="38"/>
      <c r="TG287" s="38"/>
      <c r="TH287" s="38"/>
      <c r="TI287" s="38"/>
    </row>
    <row r="288" spans="1:529" s="34" customFormat="1" x14ac:dyDescent="0.25">
      <c r="A288" s="83"/>
      <c r="B288" s="89"/>
      <c r="C288" s="89"/>
      <c r="D288" s="41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148"/>
    </row>
    <row r="289" spans="1:16" s="166" customFormat="1" ht="31.5" x14ac:dyDescent="0.45">
      <c r="A289" s="167" t="s">
        <v>551</v>
      </c>
      <c r="B289" s="167"/>
      <c r="C289" s="167"/>
      <c r="D289" s="167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</row>
    <row r="290" spans="1:16" s="34" customFormat="1" ht="27" customHeight="1" x14ac:dyDescent="0.25">
      <c r="A290" s="171" t="s">
        <v>552</v>
      </c>
      <c r="B290" s="171"/>
      <c r="C290" s="171"/>
      <c r="D290" s="171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148"/>
    </row>
    <row r="291" spans="1:16" s="34" customFormat="1" x14ac:dyDescent="0.25">
      <c r="A291" s="83"/>
      <c r="B291" s="89"/>
      <c r="C291" s="89"/>
      <c r="D291" s="41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</row>
    <row r="292" spans="1:16" s="34" customFormat="1" x14ac:dyDescent="0.25">
      <c r="A292" s="83"/>
      <c r="B292" s="89"/>
      <c r="C292" s="89"/>
      <c r="D292" s="41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</row>
    <row r="293" spans="1:16" s="34" customFormat="1" x14ac:dyDescent="0.25">
      <c r="A293" s="83"/>
      <c r="B293" s="89"/>
      <c r="C293" s="89"/>
      <c r="D293" s="41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</row>
    <row r="294" spans="1:16" s="34" customFormat="1" x14ac:dyDescent="0.25">
      <c r="A294" s="83"/>
      <c r="B294" s="89"/>
      <c r="C294" s="89"/>
      <c r="D294" s="41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pans="1:16" s="34" customFormat="1" x14ac:dyDescent="0.25">
      <c r="A295" s="83"/>
      <c r="B295" s="89"/>
      <c r="C295" s="89"/>
      <c r="D295" s="41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</row>
    <row r="296" spans="1:16" s="34" customFormat="1" x14ac:dyDescent="0.25">
      <c r="A296" s="83"/>
      <c r="B296" s="89"/>
      <c r="C296" s="89"/>
      <c r="D296" s="41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148"/>
    </row>
    <row r="297" spans="1:16" s="34" customFormat="1" x14ac:dyDescent="0.25">
      <c r="A297" s="83"/>
      <c r="B297" s="89"/>
      <c r="C297" s="89"/>
      <c r="D297" s="41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148"/>
    </row>
    <row r="298" spans="1:16" s="34" customFormat="1" x14ac:dyDescent="0.25">
      <c r="A298" s="83"/>
      <c r="B298" s="89"/>
      <c r="C298" s="89"/>
      <c r="D298" s="41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148"/>
    </row>
    <row r="299" spans="1:16" s="34" customFormat="1" x14ac:dyDescent="0.25">
      <c r="A299" s="83"/>
      <c r="B299" s="89"/>
      <c r="C299" s="89"/>
      <c r="D299" s="41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148"/>
    </row>
    <row r="300" spans="1:16" s="34" customFormat="1" x14ac:dyDescent="0.25">
      <c r="A300" s="83"/>
      <c r="B300" s="89"/>
      <c r="C300" s="89"/>
      <c r="D300" s="41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148"/>
    </row>
    <row r="301" spans="1:16" s="34" customFormat="1" x14ac:dyDescent="0.25">
      <c r="A301" s="83"/>
      <c r="B301" s="89"/>
      <c r="C301" s="89"/>
      <c r="D301" s="41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148"/>
    </row>
    <row r="302" spans="1:16" s="34" customFormat="1" x14ac:dyDescent="0.25">
      <c r="A302" s="83"/>
      <c r="B302" s="89"/>
      <c r="C302" s="89"/>
      <c r="D302" s="41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148"/>
    </row>
    <row r="303" spans="1:16" s="34" customFormat="1" x14ac:dyDescent="0.25">
      <c r="A303" s="83"/>
      <c r="B303" s="89"/>
      <c r="C303" s="89"/>
      <c r="D303" s="41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148"/>
    </row>
    <row r="304" spans="1:16" s="34" customFormat="1" x14ac:dyDescent="0.25">
      <c r="A304" s="83"/>
      <c r="B304" s="89"/>
      <c r="C304" s="89"/>
      <c r="D304" s="41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148"/>
    </row>
    <row r="305" spans="1:16" s="34" customFormat="1" x14ac:dyDescent="0.25">
      <c r="A305" s="83"/>
      <c r="B305" s="89"/>
      <c r="C305" s="89"/>
      <c r="D305" s="41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148"/>
    </row>
    <row r="306" spans="1:16" s="34" customFormat="1" x14ac:dyDescent="0.25">
      <c r="A306" s="83"/>
      <c r="B306" s="89"/>
      <c r="C306" s="89"/>
      <c r="D306" s="41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148"/>
    </row>
    <row r="307" spans="1:16" s="34" customFormat="1" x14ac:dyDescent="0.25">
      <c r="A307" s="83"/>
      <c r="B307" s="89"/>
      <c r="C307" s="89"/>
      <c r="D307" s="41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148"/>
    </row>
    <row r="308" spans="1:16" s="34" customFormat="1" x14ac:dyDescent="0.25">
      <c r="A308" s="83"/>
      <c r="B308" s="89"/>
      <c r="C308" s="89"/>
      <c r="D308" s="41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148"/>
    </row>
    <row r="309" spans="1:16" s="34" customFormat="1" x14ac:dyDescent="0.25">
      <c r="A309" s="83"/>
      <c r="B309" s="89"/>
      <c r="C309" s="89"/>
      <c r="D309" s="41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148"/>
    </row>
    <row r="310" spans="1:16" s="34" customFormat="1" x14ac:dyDescent="0.25">
      <c r="A310" s="83"/>
      <c r="B310" s="89"/>
      <c r="C310" s="89"/>
      <c r="D310" s="41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148"/>
    </row>
    <row r="311" spans="1:16" s="34" customFormat="1" x14ac:dyDescent="0.25">
      <c r="A311" s="83"/>
      <c r="B311" s="89"/>
      <c r="C311" s="89"/>
      <c r="D311" s="41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148"/>
    </row>
    <row r="312" spans="1:16" s="34" customFormat="1" x14ac:dyDescent="0.25">
      <c r="A312" s="83"/>
      <c r="B312" s="89"/>
      <c r="C312" s="89"/>
      <c r="D312" s="41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148"/>
    </row>
    <row r="313" spans="1:16" s="34" customFormat="1" x14ac:dyDescent="0.25">
      <c r="A313" s="83"/>
      <c r="B313" s="89"/>
      <c r="C313" s="89"/>
      <c r="D313" s="41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148"/>
    </row>
    <row r="314" spans="1:16" s="34" customFormat="1" x14ac:dyDescent="0.25">
      <c r="A314" s="83"/>
      <c r="B314" s="89"/>
      <c r="C314" s="89"/>
      <c r="D314" s="41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148"/>
    </row>
    <row r="315" spans="1:16" s="34" customFormat="1" x14ac:dyDescent="0.25">
      <c r="A315" s="83"/>
      <c r="B315" s="89"/>
      <c r="C315" s="89"/>
      <c r="D315" s="41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148"/>
    </row>
    <row r="316" spans="1:16" s="34" customFormat="1" x14ac:dyDescent="0.25">
      <c r="A316" s="83"/>
      <c r="B316" s="89"/>
      <c r="C316" s="89"/>
      <c r="D316" s="41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148"/>
    </row>
    <row r="317" spans="1:16" s="34" customFormat="1" x14ac:dyDescent="0.25">
      <c r="A317" s="83"/>
      <c r="B317" s="89"/>
      <c r="C317" s="89"/>
      <c r="D317" s="41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148"/>
    </row>
    <row r="318" spans="1:16" s="34" customFormat="1" x14ac:dyDescent="0.25">
      <c r="A318" s="83"/>
      <c r="B318" s="89"/>
      <c r="C318" s="89"/>
      <c r="D318" s="41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148"/>
    </row>
    <row r="319" spans="1:16" s="34" customFormat="1" x14ac:dyDescent="0.25">
      <c r="A319" s="83"/>
      <c r="B319" s="89"/>
      <c r="C319" s="89"/>
      <c r="D319" s="41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148"/>
    </row>
    <row r="320" spans="1:16" s="34" customFormat="1" x14ac:dyDescent="0.25">
      <c r="A320" s="83"/>
      <c r="B320" s="89"/>
      <c r="C320" s="89"/>
      <c r="D320" s="41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148"/>
    </row>
    <row r="321" spans="1:16" s="34" customFormat="1" x14ac:dyDescent="0.25">
      <c r="A321" s="83"/>
      <c r="B321" s="89"/>
      <c r="C321" s="89"/>
      <c r="D321" s="41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148"/>
    </row>
    <row r="322" spans="1:16" s="34" customFormat="1" x14ac:dyDescent="0.25">
      <c r="A322" s="83"/>
      <c r="B322" s="89"/>
      <c r="C322" s="89"/>
      <c r="D322" s="41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148"/>
    </row>
    <row r="323" spans="1:16" s="34" customFormat="1" x14ac:dyDescent="0.25">
      <c r="A323" s="83"/>
      <c r="B323" s="89"/>
      <c r="C323" s="89"/>
      <c r="D323" s="41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148"/>
    </row>
    <row r="324" spans="1:16" s="34" customFormat="1" x14ac:dyDescent="0.25">
      <c r="A324" s="83"/>
      <c r="B324" s="89"/>
      <c r="C324" s="89"/>
      <c r="D324" s="41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148"/>
    </row>
    <row r="325" spans="1:16" s="34" customFormat="1" x14ac:dyDescent="0.25">
      <c r="A325" s="83"/>
      <c r="B325" s="89"/>
      <c r="C325" s="89"/>
      <c r="D325" s="41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148"/>
    </row>
    <row r="326" spans="1:16" s="34" customFormat="1" x14ac:dyDescent="0.25">
      <c r="A326" s="83"/>
      <c r="B326" s="89"/>
      <c r="C326" s="89"/>
      <c r="D326" s="41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148"/>
    </row>
    <row r="327" spans="1:16" s="34" customFormat="1" x14ac:dyDescent="0.25">
      <c r="A327" s="83"/>
      <c r="B327" s="89"/>
      <c r="C327" s="89"/>
      <c r="D327" s="41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148"/>
    </row>
    <row r="328" spans="1:16" s="34" customFormat="1" x14ac:dyDescent="0.25">
      <c r="A328" s="83"/>
      <c r="B328" s="89"/>
      <c r="C328" s="89"/>
      <c r="D328" s="41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148"/>
    </row>
    <row r="329" spans="1:16" s="34" customFormat="1" x14ac:dyDescent="0.25">
      <c r="A329" s="83"/>
      <c r="B329" s="89"/>
      <c r="C329" s="89"/>
      <c r="D329" s="41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148"/>
    </row>
    <row r="330" spans="1:16" s="34" customFormat="1" x14ac:dyDescent="0.25">
      <c r="A330" s="83"/>
      <c r="B330" s="89"/>
      <c r="C330" s="89"/>
      <c r="D330" s="41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148"/>
    </row>
    <row r="331" spans="1:16" s="34" customFormat="1" x14ac:dyDescent="0.25">
      <c r="A331" s="83"/>
      <c r="B331" s="89"/>
      <c r="C331" s="89"/>
      <c r="D331" s="41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148"/>
    </row>
    <row r="332" spans="1:16" s="34" customFormat="1" x14ac:dyDescent="0.25">
      <c r="A332" s="83"/>
      <c r="B332" s="89"/>
      <c r="C332" s="89"/>
      <c r="D332" s="41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148"/>
    </row>
    <row r="333" spans="1:16" s="34" customFormat="1" x14ac:dyDescent="0.25">
      <c r="A333" s="83"/>
      <c r="B333" s="89"/>
      <c r="C333" s="89"/>
      <c r="D333" s="41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148"/>
    </row>
    <row r="334" spans="1:16" s="34" customFormat="1" x14ac:dyDescent="0.25">
      <c r="A334" s="83"/>
      <c r="B334" s="89"/>
      <c r="C334" s="89"/>
      <c r="D334" s="41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148"/>
    </row>
    <row r="335" spans="1:16" s="34" customFormat="1" x14ac:dyDescent="0.25">
      <c r="A335" s="83"/>
      <c r="B335" s="89"/>
      <c r="C335" s="89"/>
      <c r="D335" s="41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148"/>
    </row>
    <row r="336" spans="1:16" s="34" customFormat="1" x14ac:dyDescent="0.25">
      <c r="A336" s="83"/>
      <c r="B336" s="89"/>
      <c r="C336" s="89"/>
      <c r="D336" s="41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148"/>
    </row>
    <row r="337" spans="1:16" s="34" customFormat="1" x14ac:dyDescent="0.25">
      <c r="A337" s="83"/>
      <c r="B337" s="89"/>
      <c r="C337" s="89"/>
      <c r="D337" s="41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148"/>
    </row>
    <row r="338" spans="1:16" s="34" customFormat="1" x14ac:dyDescent="0.25">
      <c r="A338" s="83"/>
      <c r="B338" s="89"/>
      <c r="C338" s="89"/>
      <c r="D338" s="41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148"/>
    </row>
    <row r="339" spans="1:16" s="34" customFormat="1" x14ac:dyDescent="0.25">
      <c r="A339" s="83"/>
      <c r="B339" s="89"/>
      <c r="C339" s="89"/>
      <c r="D339" s="41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148"/>
    </row>
    <row r="340" spans="1:16" s="34" customFormat="1" x14ac:dyDescent="0.25">
      <c r="A340" s="83"/>
      <c r="B340" s="89"/>
      <c r="C340" s="89"/>
      <c r="D340" s="41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148"/>
    </row>
    <row r="341" spans="1:16" s="34" customFormat="1" x14ac:dyDescent="0.25">
      <c r="A341" s="83"/>
      <c r="B341" s="89"/>
      <c r="C341" s="89"/>
      <c r="D341" s="41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148"/>
    </row>
    <row r="342" spans="1:16" s="34" customFormat="1" x14ac:dyDescent="0.25">
      <c r="A342" s="83"/>
      <c r="B342" s="89"/>
      <c r="C342" s="89"/>
      <c r="D342" s="41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148"/>
    </row>
    <row r="343" spans="1:16" s="34" customFormat="1" x14ac:dyDescent="0.25">
      <c r="A343" s="83"/>
      <c r="B343" s="89"/>
      <c r="C343" s="89"/>
      <c r="D343" s="41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148"/>
    </row>
    <row r="344" spans="1:16" s="34" customFormat="1" x14ac:dyDescent="0.25">
      <c r="A344" s="83"/>
      <c r="B344" s="89"/>
      <c r="C344" s="89"/>
      <c r="D344" s="41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148"/>
    </row>
    <row r="345" spans="1:16" s="34" customFormat="1" x14ac:dyDescent="0.25">
      <c r="A345" s="83"/>
      <c r="B345" s="89"/>
      <c r="C345" s="89"/>
      <c r="D345" s="41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148"/>
    </row>
    <row r="346" spans="1:16" s="34" customFormat="1" x14ac:dyDescent="0.25">
      <c r="A346" s="83"/>
      <c r="B346" s="89"/>
      <c r="C346" s="89"/>
      <c r="D346" s="41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148"/>
    </row>
    <row r="347" spans="1:16" s="34" customFormat="1" x14ac:dyDescent="0.25">
      <c r="A347" s="83"/>
      <c r="B347" s="89"/>
      <c r="C347" s="89"/>
      <c r="D347" s="41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148"/>
    </row>
    <row r="348" spans="1:16" s="34" customFormat="1" x14ac:dyDescent="0.25">
      <c r="A348" s="83"/>
      <c r="B348" s="89"/>
      <c r="C348" s="89"/>
      <c r="D348" s="41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148"/>
    </row>
    <row r="349" spans="1:16" s="34" customFormat="1" x14ac:dyDescent="0.25">
      <c r="A349" s="83"/>
      <c r="B349" s="89"/>
      <c r="C349" s="89"/>
      <c r="D349" s="41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148"/>
    </row>
    <row r="350" spans="1:16" s="34" customFormat="1" x14ac:dyDescent="0.25">
      <c r="A350" s="83"/>
      <c r="B350" s="89"/>
      <c r="C350" s="89"/>
      <c r="D350" s="41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148"/>
    </row>
    <row r="351" spans="1:16" s="34" customFormat="1" x14ac:dyDescent="0.25">
      <c r="A351" s="83"/>
      <c r="B351" s="89"/>
      <c r="C351" s="89"/>
      <c r="D351" s="41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148"/>
    </row>
    <row r="352" spans="1:16" s="34" customFormat="1" x14ac:dyDescent="0.25">
      <c r="A352" s="83"/>
      <c r="B352" s="89"/>
      <c r="C352" s="89"/>
      <c r="D352" s="41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148"/>
    </row>
    <row r="353" spans="1:16" s="34" customFormat="1" x14ac:dyDescent="0.25">
      <c r="A353" s="83"/>
      <c r="B353" s="89"/>
      <c r="C353" s="89"/>
      <c r="D353" s="41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148"/>
    </row>
    <row r="354" spans="1:16" s="34" customFormat="1" x14ac:dyDescent="0.25">
      <c r="A354" s="83"/>
      <c r="B354" s="89"/>
      <c r="C354" s="89"/>
      <c r="D354" s="41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148"/>
    </row>
    <row r="355" spans="1:16" s="34" customFormat="1" x14ac:dyDescent="0.25">
      <c r="A355" s="83"/>
      <c r="B355" s="89"/>
      <c r="C355" s="89"/>
      <c r="D355" s="41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148"/>
    </row>
    <row r="356" spans="1:16" s="34" customFormat="1" x14ac:dyDescent="0.25">
      <c r="A356" s="83"/>
      <c r="B356" s="89"/>
      <c r="C356" s="89"/>
      <c r="D356" s="41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148"/>
    </row>
    <row r="357" spans="1:16" s="34" customFormat="1" x14ac:dyDescent="0.25">
      <c r="A357" s="83"/>
      <c r="B357" s="89"/>
      <c r="C357" s="89"/>
      <c r="D357" s="41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148"/>
    </row>
    <row r="358" spans="1:16" s="34" customFormat="1" x14ac:dyDescent="0.25">
      <c r="A358" s="83"/>
      <c r="B358" s="89"/>
      <c r="C358" s="89"/>
      <c r="D358" s="41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148"/>
    </row>
    <row r="359" spans="1:16" s="34" customFormat="1" x14ac:dyDescent="0.25">
      <c r="A359" s="83"/>
      <c r="B359" s="89"/>
      <c r="C359" s="89"/>
      <c r="D359" s="41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148"/>
    </row>
    <row r="360" spans="1:16" s="34" customFormat="1" x14ac:dyDescent="0.25">
      <c r="A360" s="83"/>
      <c r="B360" s="89"/>
      <c r="C360" s="89"/>
      <c r="D360" s="41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148"/>
    </row>
    <row r="361" spans="1:16" s="34" customFormat="1" x14ac:dyDescent="0.25">
      <c r="A361" s="83"/>
      <c r="B361" s="89"/>
      <c r="C361" s="89"/>
      <c r="D361" s="41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148"/>
    </row>
    <row r="362" spans="1:16" s="34" customFormat="1" x14ac:dyDescent="0.25">
      <c r="A362" s="83"/>
      <c r="B362" s="89"/>
      <c r="C362" s="89"/>
      <c r="D362" s="41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148"/>
    </row>
    <row r="363" spans="1:16" s="34" customFormat="1" x14ac:dyDescent="0.25">
      <c r="A363" s="83"/>
      <c r="B363" s="89"/>
      <c r="C363" s="89"/>
      <c r="D363" s="41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148"/>
    </row>
    <row r="364" spans="1:16" s="34" customFormat="1" x14ac:dyDescent="0.25">
      <c r="A364" s="83"/>
      <c r="B364" s="89"/>
      <c r="C364" s="89"/>
      <c r="D364" s="41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148"/>
    </row>
    <row r="365" spans="1:16" s="34" customFormat="1" x14ac:dyDescent="0.25">
      <c r="A365" s="83"/>
      <c r="B365" s="89"/>
      <c r="C365" s="89"/>
      <c r="D365" s="41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148"/>
    </row>
    <row r="366" spans="1:16" s="34" customFormat="1" x14ac:dyDescent="0.25">
      <c r="A366" s="83"/>
      <c r="B366" s="89"/>
      <c r="C366" s="89"/>
      <c r="D366" s="41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148"/>
    </row>
    <row r="367" spans="1:16" s="34" customFormat="1" x14ac:dyDescent="0.25">
      <c r="A367" s="83"/>
      <c r="B367" s="89"/>
      <c r="C367" s="89"/>
      <c r="D367" s="41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148"/>
    </row>
    <row r="368" spans="1:16" s="34" customFormat="1" x14ac:dyDescent="0.25">
      <c r="A368" s="83"/>
      <c r="B368" s="89"/>
      <c r="C368" s="89"/>
      <c r="D368" s="41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148"/>
    </row>
    <row r="369" spans="1:16" s="34" customFormat="1" x14ac:dyDescent="0.25">
      <c r="A369" s="83"/>
      <c r="B369" s="89"/>
      <c r="C369" s="89"/>
      <c r="D369" s="41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148"/>
    </row>
    <row r="370" spans="1:16" s="34" customFormat="1" x14ac:dyDescent="0.25">
      <c r="A370" s="83"/>
      <c r="B370" s="89"/>
      <c r="C370" s="89"/>
      <c r="D370" s="41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148"/>
    </row>
    <row r="371" spans="1:16" s="34" customFormat="1" x14ac:dyDescent="0.25">
      <c r="A371" s="83"/>
      <c r="B371" s="89"/>
      <c r="C371" s="89"/>
      <c r="D371" s="41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148"/>
    </row>
    <row r="372" spans="1:16" s="34" customFormat="1" x14ac:dyDescent="0.25">
      <c r="A372" s="83"/>
      <c r="B372" s="89"/>
      <c r="C372" s="89"/>
      <c r="D372" s="41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148"/>
    </row>
    <row r="373" spans="1:16" s="34" customFormat="1" x14ac:dyDescent="0.25">
      <c r="A373" s="83"/>
      <c r="B373" s="89"/>
      <c r="C373" s="89"/>
      <c r="D373" s="41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148"/>
    </row>
    <row r="374" spans="1:16" s="34" customFormat="1" x14ac:dyDescent="0.25">
      <c r="A374" s="83"/>
      <c r="B374" s="89"/>
      <c r="C374" s="89"/>
      <c r="D374" s="41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148"/>
    </row>
    <row r="375" spans="1:16" s="34" customFormat="1" x14ac:dyDescent="0.25">
      <c r="A375" s="83"/>
      <c r="B375" s="89"/>
      <c r="C375" s="89"/>
      <c r="D375" s="41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148"/>
    </row>
    <row r="376" spans="1:16" s="34" customFormat="1" x14ac:dyDescent="0.25">
      <c r="A376" s="83"/>
      <c r="B376" s="89"/>
      <c r="C376" s="89"/>
      <c r="D376" s="41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148"/>
    </row>
    <row r="377" spans="1:16" s="34" customFormat="1" x14ac:dyDescent="0.25">
      <c r="A377" s="83"/>
      <c r="B377" s="89"/>
      <c r="C377" s="89"/>
      <c r="D377" s="41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148"/>
    </row>
    <row r="378" spans="1:16" s="34" customFormat="1" x14ac:dyDescent="0.25">
      <c r="A378" s="83"/>
      <c r="B378" s="89"/>
      <c r="C378" s="89"/>
      <c r="D378" s="41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148"/>
    </row>
    <row r="379" spans="1:16" s="34" customFormat="1" x14ac:dyDescent="0.25">
      <c r="A379" s="83"/>
      <c r="B379" s="89"/>
      <c r="C379" s="89"/>
      <c r="D379" s="41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148"/>
    </row>
    <row r="380" spans="1:16" s="34" customFormat="1" x14ac:dyDescent="0.25">
      <c r="A380" s="83"/>
      <c r="B380" s="89"/>
      <c r="C380" s="89"/>
      <c r="D380" s="41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148"/>
    </row>
    <row r="381" spans="1:16" s="34" customFormat="1" x14ac:dyDescent="0.25">
      <c r="A381" s="83"/>
      <c r="B381" s="89"/>
      <c r="C381" s="89"/>
      <c r="D381" s="41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148"/>
    </row>
    <row r="382" spans="1:16" s="34" customFormat="1" x14ac:dyDescent="0.25">
      <c r="A382" s="83"/>
      <c r="B382" s="89"/>
      <c r="C382" s="89"/>
      <c r="D382" s="41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148"/>
    </row>
    <row r="383" spans="1:16" s="34" customFormat="1" x14ac:dyDescent="0.25">
      <c r="A383" s="83"/>
      <c r="B383" s="89"/>
      <c r="C383" s="89"/>
      <c r="D383" s="41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148"/>
    </row>
    <row r="384" spans="1:16" s="34" customFormat="1" x14ac:dyDescent="0.25">
      <c r="A384" s="83"/>
      <c r="B384" s="89"/>
      <c r="C384" s="89"/>
      <c r="D384" s="41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148"/>
    </row>
    <row r="385" spans="1:16" s="34" customFormat="1" x14ac:dyDescent="0.25">
      <c r="A385" s="83"/>
      <c r="B385" s="89"/>
      <c r="C385" s="89"/>
      <c r="D385" s="41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148"/>
    </row>
    <row r="386" spans="1:16" s="34" customFormat="1" x14ac:dyDescent="0.25">
      <c r="A386" s="83"/>
      <c r="B386" s="89"/>
      <c r="C386" s="89"/>
      <c r="D386" s="41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148"/>
    </row>
    <row r="387" spans="1:16" s="34" customFormat="1" x14ac:dyDescent="0.25">
      <c r="A387" s="83"/>
      <c r="B387" s="89"/>
      <c r="C387" s="89"/>
      <c r="D387" s="41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148"/>
    </row>
    <row r="388" spans="1:16" s="34" customFormat="1" x14ac:dyDescent="0.25">
      <c r="A388" s="83"/>
      <c r="B388" s="89"/>
      <c r="C388" s="89"/>
      <c r="D388" s="41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148"/>
    </row>
    <row r="389" spans="1:16" s="34" customFormat="1" x14ac:dyDescent="0.25">
      <c r="A389" s="83"/>
      <c r="B389" s="89"/>
      <c r="C389" s="89"/>
      <c r="D389" s="41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148"/>
    </row>
    <row r="390" spans="1:16" s="34" customFormat="1" x14ac:dyDescent="0.25">
      <c r="A390" s="83"/>
      <c r="B390" s="89"/>
      <c r="C390" s="89"/>
      <c r="D390" s="41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148"/>
    </row>
    <row r="391" spans="1:16" s="34" customFormat="1" x14ac:dyDescent="0.25">
      <c r="A391" s="83"/>
      <c r="B391" s="89"/>
      <c r="C391" s="89"/>
      <c r="D391" s="41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148"/>
    </row>
    <row r="392" spans="1:16" s="34" customFormat="1" x14ac:dyDescent="0.25">
      <c r="A392" s="83"/>
      <c r="B392" s="89"/>
      <c r="C392" s="89"/>
      <c r="D392" s="41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148"/>
    </row>
    <row r="393" spans="1:16" s="34" customFormat="1" x14ac:dyDescent="0.25">
      <c r="A393" s="83"/>
      <c r="B393" s="89"/>
      <c r="C393" s="89"/>
      <c r="D393" s="41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148"/>
    </row>
    <row r="394" spans="1:16" s="34" customFormat="1" x14ac:dyDescent="0.25">
      <c r="A394" s="83"/>
      <c r="B394" s="89"/>
      <c r="C394" s="89"/>
      <c r="D394" s="41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148"/>
    </row>
    <row r="395" spans="1:16" s="34" customFormat="1" x14ac:dyDescent="0.25">
      <c r="A395" s="83"/>
      <c r="B395" s="89"/>
      <c r="C395" s="89"/>
      <c r="D395" s="41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148"/>
    </row>
    <row r="396" spans="1:16" s="34" customFormat="1" x14ac:dyDescent="0.25">
      <c r="A396" s="83"/>
      <c r="B396" s="89"/>
      <c r="C396" s="89"/>
      <c r="D396" s="41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148"/>
    </row>
    <row r="397" spans="1:16" s="34" customFormat="1" x14ac:dyDescent="0.25">
      <c r="A397" s="83"/>
      <c r="B397" s="89"/>
      <c r="C397" s="89"/>
      <c r="D397" s="41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148"/>
    </row>
    <row r="398" spans="1:16" s="34" customFormat="1" x14ac:dyDescent="0.25">
      <c r="A398" s="83"/>
      <c r="B398" s="89"/>
      <c r="C398" s="89"/>
      <c r="D398" s="41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148"/>
    </row>
    <row r="399" spans="1:16" s="34" customFormat="1" x14ac:dyDescent="0.25">
      <c r="A399" s="83"/>
      <c r="B399" s="89"/>
      <c r="C399" s="89"/>
      <c r="D399" s="41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148"/>
    </row>
    <row r="400" spans="1:16" s="34" customFormat="1" x14ac:dyDescent="0.25">
      <c r="A400" s="83"/>
      <c r="B400" s="89"/>
      <c r="C400" s="89"/>
      <c r="D400" s="41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148"/>
    </row>
    <row r="401" spans="1:16" s="34" customFormat="1" x14ac:dyDescent="0.25">
      <c r="A401" s="83"/>
      <c r="B401" s="89"/>
      <c r="C401" s="89"/>
      <c r="D401" s="41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148"/>
    </row>
    <row r="402" spans="1:16" s="34" customFormat="1" x14ac:dyDescent="0.25">
      <c r="A402" s="83"/>
      <c r="B402" s="89"/>
      <c r="C402" s="89"/>
      <c r="D402" s="41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148"/>
    </row>
    <row r="403" spans="1:16" s="34" customFormat="1" x14ac:dyDescent="0.25">
      <c r="A403" s="83"/>
      <c r="B403" s="89"/>
      <c r="C403" s="89"/>
      <c r="D403" s="41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148"/>
    </row>
    <row r="404" spans="1:16" s="34" customFormat="1" x14ac:dyDescent="0.25">
      <c r="A404" s="83"/>
      <c r="B404" s="89"/>
      <c r="C404" s="89"/>
      <c r="D404" s="41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148"/>
    </row>
    <row r="405" spans="1:16" s="34" customFormat="1" x14ac:dyDescent="0.25">
      <c r="A405" s="83"/>
      <c r="B405" s="89"/>
      <c r="C405" s="89"/>
      <c r="D405" s="41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148"/>
    </row>
    <row r="406" spans="1:16" s="34" customFormat="1" x14ac:dyDescent="0.25">
      <c r="A406" s="83"/>
      <c r="B406" s="89"/>
      <c r="C406" s="89"/>
      <c r="D406" s="41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148"/>
    </row>
    <row r="407" spans="1:16" s="34" customFormat="1" x14ac:dyDescent="0.25">
      <c r="A407" s="83"/>
      <c r="B407" s="89"/>
      <c r="C407" s="89"/>
      <c r="D407" s="41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148"/>
    </row>
    <row r="408" spans="1:16" s="34" customFormat="1" x14ac:dyDescent="0.25">
      <c r="A408" s="83"/>
      <c r="B408" s="89"/>
      <c r="C408" s="89"/>
      <c r="D408" s="41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148"/>
    </row>
    <row r="409" spans="1:16" s="34" customFormat="1" x14ac:dyDescent="0.25">
      <c r="A409" s="83"/>
      <c r="B409" s="89"/>
      <c r="C409" s="89"/>
      <c r="D409" s="41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148"/>
    </row>
    <row r="410" spans="1:16" s="34" customFormat="1" x14ac:dyDescent="0.25">
      <c r="A410" s="83"/>
      <c r="B410" s="89"/>
      <c r="C410" s="89"/>
      <c r="D410" s="41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148"/>
    </row>
    <row r="411" spans="1:16" s="34" customFormat="1" x14ac:dyDescent="0.25">
      <c r="A411" s="83"/>
      <c r="B411" s="89"/>
      <c r="C411" s="89"/>
      <c r="D411" s="41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148"/>
    </row>
    <row r="412" spans="1:16" s="34" customFormat="1" x14ac:dyDescent="0.25">
      <c r="A412" s="83"/>
      <c r="B412" s="89"/>
      <c r="C412" s="89"/>
      <c r="D412" s="41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148"/>
    </row>
    <row r="413" spans="1:16" s="34" customFormat="1" x14ac:dyDescent="0.25">
      <c r="A413" s="83"/>
      <c r="B413" s="89"/>
      <c r="C413" s="89"/>
      <c r="D413" s="41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148"/>
    </row>
    <row r="414" spans="1:16" s="34" customFormat="1" x14ac:dyDescent="0.25">
      <c r="A414" s="83"/>
      <c r="B414" s="89"/>
      <c r="C414" s="89"/>
      <c r="D414" s="41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148"/>
    </row>
    <row r="415" spans="1:16" s="34" customFormat="1" x14ac:dyDescent="0.25">
      <c r="A415" s="83"/>
      <c r="B415" s="89"/>
      <c r="C415" s="89"/>
      <c r="D415" s="41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148"/>
    </row>
    <row r="416" spans="1:16" s="34" customFormat="1" x14ac:dyDescent="0.25">
      <c r="A416" s="83"/>
      <c r="B416" s="89"/>
      <c r="C416" s="89"/>
      <c r="D416" s="41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148"/>
    </row>
    <row r="417" spans="1:16" s="34" customFormat="1" x14ac:dyDescent="0.25">
      <c r="A417" s="83"/>
      <c r="B417" s="89"/>
      <c r="C417" s="89"/>
      <c r="D417" s="41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148"/>
    </row>
    <row r="418" spans="1:16" s="34" customFormat="1" x14ac:dyDescent="0.25">
      <c r="A418" s="83"/>
      <c r="B418" s="89"/>
      <c r="C418" s="89"/>
      <c r="D418" s="41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148"/>
    </row>
    <row r="419" spans="1:16" s="34" customFormat="1" x14ac:dyDescent="0.25">
      <c r="A419" s="83"/>
      <c r="B419" s="89"/>
      <c r="C419" s="89"/>
      <c r="D419" s="41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148"/>
    </row>
    <row r="420" spans="1:16" s="34" customFormat="1" x14ac:dyDescent="0.25">
      <c r="A420" s="83"/>
      <c r="B420" s="89"/>
      <c r="C420" s="89"/>
      <c r="D420" s="41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148"/>
    </row>
    <row r="421" spans="1:16" s="34" customFormat="1" x14ac:dyDescent="0.25">
      <c r="A421" s="83"/>
      <c r="B421" s="89"/>
      <c r="C421" s="89"/>
      <c r="D421" s="41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148"/>
    </row>
    <row r="422" spans="1:16" s="34" customFormat="1" x14ac:dyDescent="0.25">
      <c r="A422" s="83"/>
      <c r="B422" s="89"/>
      <c r="C422" s="89"/>
      <c r="D422" s="41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148"/>
    </row>
    <row r="423" spans="1:16" s="34" customFormat="1" x14ac:dyDescent="0.25">
      <c r="A423" s="83"/>
      <c r="B423" s="89"/>
      <c r="C423" s="89"/>
      <c r="D423" s="41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148"/>
    </row>
    <row r="424" spans="1:16" s="34" customFormat="1" x14ac:dyDescent="0.25">
      <c r="A424" s="83"/>
      <c r="B424" s="89"/>
      <c r="C424" s="89"/>
      <c r="D424" s="41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148"/>
    </row>
    <row r="425" spans="1:16" s="34" customFormat="1" x14ac:dyDescent="0.25">
      <c r="A425" s="83"/>
      <c r="B425" s="89"/>
      <c r="C425" s="89"/>
      <c r="D425" s="41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148"/>
    </row>
    <row r="426" spans="1:16" s="34" customFormat="1" x14ac:dyDescent="0.25">
      <c r="A426" s="83"/>
      <c r="B426" s="89"/>
      <c r="C426" s="89"/>
      <c r="D426" s="41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148"/>
    </row>
    <row r="427" spans="1:16" s="34" customFormat="1" x14ac:dyDescent="0.25">
      <c r="A427" s="83"/>
      <c r="B427" s="89"/>
      <c r="C427" s="89"/>
      <c r="D427" s="41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148"/>
    </row>
    <row r="428" spans="1:16" s="34" customFormat="1" x14ac:dyDescent="0.25">
      <c r="A428" s="83"/>
      <c r="B428" s="89"/>
      <c r="C428" s="89"/>
      <c r="D428" s="41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148"/>
    </row>
    <row r="429" spans="1:16" s="34" customFormat="1" x14ac:dyDescent="0.25">
      <c r="A429" s="83"/>
      <c r="B429" s="89"/>
      <c r="C429" s="89"/>
      <c r="D429" s="41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148"/>
    </row>
    <row r="430" spans="1:16" s="34" customFormat="1" x14ac:dyDescent="0.25">
      <c r="A430" s="83"/>
      <c r="B430" s="89"/>
      <c r="C430" s="89"/>
      <c r="D430" s="41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148"/>
    </row>
    <row r="431" spans="1:16" s="34" customFormat="1" x14ac:dyDescent="0.25">
      <c r="A431" s="83"/>
      <c r="B431" s="89"/>
      <c r="C431" s="89"/>
      <c r="D431" s="41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148"/>
    </row>
    <row r="432" spans="1:16" s="34" customFormat="1" x14ac:dyDescent="0.25">
      <c r="A432" s="83"/>
      <c r="B432" s="89"/>
      <c r="C432" s="89"/>
      <c r="D432" s="41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148"/>
    </row>
    <row r="433" spans="1:16" s="34" customFormat="1" x14ac:dyDescent="0.25">
      <c r="A433" s="83"/>
      <c r="B433" s="89"/>
      <c r="C433" s="89"/>
      <c r="D433" s="41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148"/>
    </row>
    <row r="434" spans="1:16" s="34" customFormat="1" x14ac:dyDescent="0.25">
      <c r="A434" s="83"/>
      <c r="B434" s="89"/>
      <c r="C434" s="89"/>
      <c r="D434" s="41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148"/>
    </row>
    <row r="435" spans="1:16" s="34" customFormat="1" x14ac:dyDescent="0.25">
      <c r="A435" s="83"/>
      <c r="B435" s="89"/>
      <c r="C435" s="89"/>
      <c r="D435" s="41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148"/>
    </row>
    <row r="436" spans="1:16" s="34" customFormat="1" x14ac:dyDescent="0.25">
      <c r="A436" s="83"/>
      <c r="B436" s="89"/>
      <c r="C436" s="89"/>
      <c r="D436" s="41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148"/>
    </row>
    <row r="437" spans="1:16" s="34" customFormat="1" x14ac:dyDescent="0.25">
      <c r="A437" s="83"/>
      <c r="B437" s="89"/>
      <c r="C437" s="89"/>
      <c r="D437" s="41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148"/>
    </row>
    <row r="438" spans="1:16" s="34" customFormat="1" x14ac:dyDescent="0.25">
      <c r="A438" s="83"/>
      <c r="B438" s="89"/>
      <c r="C438" s="89"/>
      <c r="D438" s="41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148"/>
    </row>
    <row r="439" spans="1:16" s="34" customFormat="1" x14ac:dyDescent="0.25">
      <c r="A439" s="83"/>
      <c r="B439" s="89"/>
      <c r="C439" s="89"/>
      <c r="D439" s="41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148"/>
    </row>
    <row r="440" spans="1:16" s="34" customFormat="1" x14ac:dyDescent="0.25">
      <c r="A440" s="83"/>
      <c r="B440" s="89"/>
      <c r="C440" s="89"/>
      <c r="D440" s="41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148"/>
    </row>
    <row r="441" spans="1:16" s="34" customFormat="1" x14ac:dyDescent="0.25">
      <c r="A441" s="83"/>
      <c r="B441" s="89"/>
      <c r="C441" s="89"/>
      <c r="D441" s="41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148"/>
    </row>
    <row r="442" spans="1:16" s="34" customFormat="1" x14ac:dyDescent="0.25">
      <c r="A442" s="83"/>
      <c r="B442" s="89"/>
      <c r="C442" s="89"/>
      <c r="D442" s="41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148"/>
    </row>
    <row r="443" spans="1:16" s="34" customFormat="1" x14ac:dyDescent="0.25">
      <c r="A443" s="83"/>
      <c r="B443" s="89"/>
      <c r="C443" s="89"/>
      <c r="D443" s="41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148"/>
    </row>
    <row r="444" spans="1:16" s="34" customFormat="1" x14ac:dyDescent="0.25">
      <c r="A444" s="83"/>
      <c r="B444" s="89"/>
      <c r="C444" s="89"/>
      <c r="D444" s="41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148"/>
    </row>
    <row r="445" spans="1:16" s="34" customFormat="1" x14ac:dyDescent="0.25">
      <c r="A445" s="83"/>
      <c r="B445" s="89"/>
      <c r="C445" s="89"/>
      <c r="D445" s="41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148"/>
    </row>
    <row r="446" spans="1:16" s="34" customFormat="1" x14ac:dyDescent="0.25">
      <c r="A446" s="83"/>
      <c r="B446" s="89"/>
      <c r="C446" s="89"/>
      <c r="D446" s="41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148"/>
    </row>
    <row r="447" spans="1:16" s="34" customFormat="1" x14ac:dyDescent="0.25">
      <c r="A447" s="83"/>
      <c r="B447" s="89"/>
      <c r="C447" s="89"/>
      <c r="D447" s="41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148"/>
    </row>
    <row r="448" spans="1:16" s="34" customFormat="1" x14ac:dyDescent="0.25">
      <c r="A448" s="83"/>
      <c r="B448" s="89"/>
      <c r="C448" s="89"/>
      <c r="D448" s="41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148"/>
    </row>
    <row r="449" spans="1:16" s="34" customFormat="1" x14ac:dyDescent="0.25">
      <c r="A449" s="83"/>
      <c r="B449" s="89"/>
      <c r="C449" s="89"/>
      <c r="D449" s="41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148"/>
    </row>
    <row r="450" spans="1:16" s="34" customFormat="1" x14ac:dyDescent="0.25">
      <c r="A450" s="83"/>
      <c r="B450" s="89"/>
      <c r="C450" s="89"/>
      <c r="D450" s="41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148"/>
    </row>
    <row r="451" spans="1:16" s="34" customFormat="1" x14ac:dyDescent="0.25">
      <c r="A451" s="83"/>
      <c r="B451" s="89"/>
      <c r="C451" s="89"/>
      <c r="D451" s="41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148"/>
    </row>
    <row r="452" spans="1:16" s="34" customFormat="1" x14ac:dyDescent="0.25">
      <c r="A452" s="83"/>
      <c r="B452" s="89"/>
      <c r="C452" s="89"/>
      <c r="D452" s="41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148"/>
    </row>
    <row r="453" spans="1:16" s="34" customFormat="1" x14ac:dyDescent="0.25">
      <c r="A453" s="83"/>
      <c r="B453" s="89"/>
      <c r="C453" s="89"/>
      <c r="D453" s="41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148"/>
    </row>
    <row r="454" spans="1:16" s="34" customFormat="1" x14ac:dyDescent="0.25">
      <c r="A454" s="83"/>
      <c r="B454" s="89"/>
      <c r="C454" s="89"/>
      <c r="D454" s="41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148"/>
    </row>
    <row r="455" spans="1:16" s="34" customFormat="1" x14ac:dyDescent="0.25">
      <c r="A455" s="83"/>
      <c r="B455" s="89"/>
      <c r="C455" s="89"/>
      <c r="D455" s="41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148"/>
    </row>
    <row r="456" spans="1:16" s="34" customFormat="1" x14ac:dyDescent="0.25">
      <c r="A456" s="83"/>
      <c r="B456" s="89"/>
      <c r="C456" s="89"/>
      <c r="D456" s="41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148"/>
    </row>
    <row r="457" spans="1:16" s="34" customFormat="1" x14ac:dyDescent="0.25">
      <c r="A457" s="83"/>
      <c r="B457" s="89"/>
      <c r="C457" s="89"/>
      <c r="D457" s="41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148"/>
    </row>
    <row r="458" spans="1:16" s="34" customFormat="1" x14ac:dyDescent="0.25">
      <c r="A458" s="83"/>
      <c r="B458" s="89"/>
      <c r="C458" s="89"/>
      <c r="D458" s="41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148"/>
    </row>
    <row r="459" spans="1:16" s="34" customFormat="1" x14ac:dyDescent="0.25">
      <c r="A459" s="83"/>
      <c r="B459" s="89"/>
      <c r="C459" s="89"/>
      <c r="D459" s="41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148"/>
    </row>
    <row r="460" spans="1:16" s="34" customFormat="1" x14ac:dyDescent="0.25">
      <c r="A460" s="83"/>
      <c r="B460" s="89"/>
      <c r="C460" s="89"/>
      <c r="D460" s="41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148"/>
    </row>
    <row r="461" spans="1:16" s="34" customFormat="1" x14ac:dyDescent="0.25">
      <c r="A461" s="83"/>
      <c r="B461" s="89"/>
      <c r="C461" s="89"/>
      <c r="D461" s="41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148"/>
    </row>
    <row r="462" spans="1:16" s="34" customFormat="1" x14ac:dyDescent="0.25">
      <c r="A462" s="83"/>
      <c r="B462" s="89"/>
      <c r="C462" s="89"/>
      <c r="D462" s="41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148"/>
    </row>
    <row r="463" spans="1:16" s="34" customFormat="1" x14ac:dyDescent="0.25">
      <c r="A463" s="83"/>
      <c r="B463" s="89"/>
      <c r="C463" s="89"/>
      <c r="D463" s="41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148"/>
    </row>
    <row r="464" spans="1:16" s="34" customFormat="1" x14ac:dyDescent="0.25">
      <c r="A464" s="83"/>
      <c r="B464" s="89"/>
      <c r="C464" s="89"/>
      <c r="D464" s="41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148"/>
    </row>
    <row r="465" spans="1:16" s="34" customFormat="1" x14ac:dyDescent="0.25">
      <c r="A465" s="83"/>
      <c r="B465" s="89"/>
      <c r="C465" s="89"/>
      <c r="D465" s="41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148"/>
    </row>
    <row r="466" spans="1:16" s="34" customFormat="1" x14ac:dyDescent="0.25">
      <c r="A466" s="83"/>
      <c r="B466" s="89"/>
      <c r="C466" s="89"/>
      <c r="D466" s="41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148"/>
    </row>
    <row r="467" spans="1:16" s="34" customFormat="1" x14ac:dyDescent="0.25">
      <c r="A467" s="83"/>
      <c r="B467" s="89"/>
      <c r="C467" s="89"/>
      <c r="D467" s="41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148"/>
    </row>
    <row r="468" spans="1:16" s="34" customFormat="1" x14ac:dyDescent="0.25">
      <c r="A468" s="83"/>
      <c r="B468" s="89"/>
      <c r="C468" s="89"/>
      <c r="D468" s="41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148"/>
    </row>
    <row r="469" spans="1:16" s="34" customFormat="1" x14ac:dyDescent="0.25">
      <c r="A469" s="83"/>
      <c r="B469" s="89"/>
      <c r="C469" s="89"/>
      <c r="D469" s="41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148"/>
    </row>
    <row r="470" spans="1:16" s="34" customFormat="1" x14ac:dyDescent="0.25">
      <c r="A470" s="83"/>
      <c r="B470" s="89"/>
      <c r="C470" s="89"/>
      <c r="D470" s="41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148"/>
    </row>
    <row r="471" spans="1:16" s="34" customFormat="1" x14ac:dyDescent="0.25">
      <c r="A471" s="83"/>
      <c r="B471" s="89"/>
      <c r="C471" s="89"/>
      <c r="D471" s="41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148"/>
    </row>
    <row r="472" spans="1:16" s="34" customFormat="1" x14ac:dyDescent="0.25">
      <c r="A472" s="83"/>
      <c r="B472" s="89"/>
      <c r="C472" s="89"/>
      <c r="D472" s="41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148"/>
    </row>
    <row r="473" spans="1:16" s="34" customFormat="1" x14ac:dyDescent="0.25">
      <c r="A473" s="83"/>
      <c r="B473" s="89"/>
      <c r="C473" s="89"/>
      <c r="D473" s="41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148"/>
    </row>
    <row r="474" spans="1:16" s="34" customFormat="1" x14ac:dyDescent="0.25">
      <c r="A474" s="83"/>
      <c r="B474" s="89"/>
      <c r="C474" s="89"/>
      <c r="D474" s="41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148"/>
    </row>
    <row r="475" spans="1:16" s="34" customFormat="1" x14ac:dyDescent="0.25">
      <c r="A475" s="83"/>
      <c r="B475" s="89"/>
      <c r="C475" s="89"/>
      <c r="D475" s="41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148"/>
    </row>
    <row r="476" spans="1:16" s="34" customFormat="1" x14ac:dyDescent="0.25">
      <c r="A476" s="83"/>
      <c r="B476" s="89"/>
      <c r="C476" s="89"/>
      <c r="D476" s="41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148"/>
    </row>
    <row r="477" spans="1:16" s="34" customFormat="1" x14ac:dyDescent="0.25">
      <c r="A477" s="83"/>
      <c r="B477" s="89"/>
      <c r="C477" s="89"/>
      <c r="D477" s="41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148"/>
    </row>
    <row r="478" spans="1:16" s="34" customFormat="1" x14ac:dyDescent="0.25">
      <c r="A478" s="83"/>
      <c r="B478" s="89"/>
      <c r="C478" s="89"/>
      <c r="D478" s="41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148"/>
    </row>
    <row r="479" spans="1:16" s="34" customFormat="1" x14ac:dyDescent="0.25">
      <c r="A479" s="83"/>
      <c r="B479" s="89"/>
      <c r="C479" s="89"/>
      <c r="D479" s="41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148"/>
    </row>
    <row r="480" spans="1:16" s="34" customFormat="1" x14ac:dyDescent="0.25">
      <c r="A480" s="83"/>
      <c r="B480" s="89"/>
      <c r="C480" s="89"/>
      <c r="D480" s="41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148"/>
    </row>
    <row r="481" spans="1:16" s="34" customFormat="1" x14ac:dyDescent="0.25">
      <c r="A481" s="83"/>
      <c r="B481" s="89"/>
      <c r="C481" s="89"/>
      <c r="D481" s="41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148"/>
    </row>
    <row r="482" spans="1:16" s="34" customFormat="1" x14ac:dyDescent="0.25">
      <c r="A482" s="83"/>
      <c r="B482" s="89"/>
      <c r="C482" s="89"/>
      <c r="D482" s="41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148"/>
    </row>
    <row r="483" spans="1:16" s="34" customFormat="1" x14ac:dyDescent="0.25">
      <c r="A483" s="83"/>
      <c r="B483" s="89"/>
      <c r="C483" s="89"/>
      <c r="D483" s="41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148"/>
    </row>
    <row r="484" spans="1:16" s="34" customFormat="1" x14ac:dyDescent="0.25">
      <c r="A484" s="83"/>
      <c r="B484" s="89"/>
      <c r="C484" s="89"/>
      <c r="D484" s="41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148"/>
    </row>
    <row r="485" spans="1:16" s="34" customFormat="1" x14ac:dyDescent="0.25">
      <c r="A485" s="83"/>
      <c r="B485" s="89"/>
      <c r="C485" s="89"/>
      <c r="D485" s="41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148"/>
    </row>
    <row r="486" spans="1:16" s="34" customFormat="1" x14ac:dyDescent="0.25">
      <c r="A486" s="83"/>
      <c r="B486" s="89"/>
      <c r="C486" s="89"/>
      <c r="D486" s="41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148"/>
    </row>
    <row r="487" spans="1:16" s="34" customFormat="1" x14ac:dyDescent="0.25">
      <c r="A487" s="83"/>
      <c r="B487" s="89"/>
      <c r="C487" s="89"/>
      <c r="D487" s="41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148"/>
    </row>
    <row r="488" spans="1:16" s="34" customFormat="1" x14ac:dyDescent="0.25">
      <c r="A488" s="83"/>
      <c r="B488" s="89"/>
      <c r="C488" s="89"/>
      <c r="D488" s="41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148"/>
    </row>
    <row r="489" spans="1:16" s="34" customFormat="1" x14ac:dyDescent="0.25">
      <c r="A489" s="83"/>
      <c r="B489" s="89"/>
      <c r="C489" s="89"/>
      <c r="D489" s="41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148"/>
    </row>
    <row r="490" spans="1:16" s="34" customFormat="1" x14ac:dyDescent="0.25">
      <c r="A490" s="83"/>
      <c r="B490" s="89"/>
      <c r="C490" s="89"/>
      <c r="D490" s="41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148"/>
    </row>
    <row r="491" spans="1:16" s="34" customFormat="1" x14ac:dyDescent="0.25">
      <c r="A491" s="83"/>
      <c r="B491" s="89"/>
      <c r="C491" s="89"/>
      <c r="D491" s="41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148"/>
    </row>
    <row r="492" spans="1:16" s="34" customFormat="1" x14ac:dyDescent="0.25">
      <c r="A492" s="83"/>
      <c r="B492" s="89"/>
      <c r="C492" s="89"/>
      <c r="D492" s="41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148"/>
    </row>
    <row r="493" spans="1:16" s="34" customFormat="1" x14ac:dyDescent="0.25">
      <c r="A493" s="83"/>
      <c r="B493" s="89"/>
      <c r="C493" s="89"/>
      <c r="D493" s="41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148"/>
    </row>
    <row r="494" spans="1:16" s="34" customFormat="1" x14ac:dyDescent="0.25">
      <c r="A494" s="83"/>
      <c r="B494" s="89"/>
      <c r="C494" s="89"/>
      <c r="D494" s="41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148"/>
    </row>
    <row r="495" spans="1:16" s="34" customFormat="1" x14ac:dyDescent="0.25">
      <c r="A495" s="83"/>
      <c r="B495" s="89"/>
      <c r="C495" s="89"/>
      <c r="D495" s="41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148"/>
    </row>
    <row r="496" spans="1:16" s="34" customFormat="1" x14ac:dyDescent="0.25">
      <c r="A496" s="83"/>
      <c r="B496" s="89"/>
      <c r="C496" s="89"/>
      <c r="D496" s="41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148"/>
    </row>
    <row r="497" spans="1:16" s="34" customFormat="1" x14ac:dyDescent="0.25">
      <c r="A497" s="83"/>
      <c r="B497" s="89"/>
      <c r="C497" s="89"/>
      <c r="D497" s="41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148"/>
    </row>
    <row r="498" spans="1:16" s="34" customFormat="1" x14ac:dyDescent="0.25">
      <c r="A498" s="83"/>
      <c r="B498" s="89"/>
      <c r="C498" s="89"/>
      <c r="D498" s="41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148"/>
    </row>
    <row r="499" spans="1:16" s="34" customFormat="1" x14ac:dyDescent="0.25">
      <c r="A499" s="83"/>
      <c r="B499" s="89"/>
      <c r="C499" s="89"/>
      <c r="D499" s="41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148"/>
    </row>
    <row r="500" spans="1:16" s="34" customFormat="1" x14ac:dyDescent="0.25">
      <c r="A500" s="83"/>
      <c r="B500" s="89"/>
      <c r="C500" s="89"/>
      <c r="D500" s="41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148"/>
    </row>
    <row r="501" spans="1:16" s="34" customFormat="1" x14ac:dyDescent="0.25">
      <c r="A501" s="83"/>
      <c r="B501" s="89"/>
      <c r="C501" s="89"/>
      <c r="D501" s="41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148"/>
    </row>
    <row r="502" spans="1:16" s="34" customFormat="1" x14ac:dyDescent="0.25">
      <c r="A502" s="83"/>
      <c r="B502" s="89"/>
      <c r="C502" s="89"/>
      <c r="D502" s="41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148"/>
    </row>
    <row r="503" spans="1:16" s="34" customFormat="1" x14ac:dyDescent="0.25">
      <c r="A503" s="83"/>
      <c r="B503" s="89"/>
      <c r="C503" s="89"/>
      <c r="D503" s="41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148"/>
    </row>
    <row r="504" spans="1:16" s="34" customFormat="1" x14ac:dyDescent="0.25">
      <c r="A504" s="83"/>
      <c r="B504" s="89"/>
      <c r="C504" s="89"/>
      <c r="D504" s="41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148"/>
    </row>
    <row r="505" spans="1:16" s="34" customFormat="1" x14ac:dyDescent="0.25">
      <c r="A505" s="83"/>
      <c r="B505" s="89"/>
      <c r="C505" s="89"/>
      <c r="D505" s="41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148"/>
    </row>
    <row r="506" spans="1:16" s="34" customFormat="1" x14ac:dyDescent="0.25">
      <c r="A506" s="83"/>
      <c r="B506" s="89"/>
      <c r="C506" s="89"/>
      <c r="D506" s="41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148"/>
    </row>
    <row r="507" spans="1:16" s="34" customFormat="1" x14ac:dyDescent="0.25">
      <c r="A507" s="83"/>
      <c r="B507" s="89"/>
      <c r="C507" s="89"/>
      <c r="D507" s="41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148"/>
    </row>
    <row r="508" spans="1:16" s="34" customFormat="1" x14ac:dyDescent="0.25">
      <c r="A508" s="83"/>
      <c r="B508" s="89"/>
      <c r="C508" s="89"/>
      <c r="D508" s="41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148"/>
    </row>
    <row r="509" spans="1:16" s="34" customFormat="1" x14ac:dyDescent="0.25">
      <c r="A509" s="83"/>
      <c r="B509" s="89"/>
      <c r="C509" s="89"/>
      <c r="D509" s="41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148"/>
    </row>
    <row r="510" spans="1:16" s="34" customFormat="1" x14ac:dyDescent="0.25">
      <c r="A510" s="83"/>
      <c r="B510" s="89"/>
      <c r="C510" s="89"/>
      <c r="D510" s="41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148"/>
    </row>
    <row r="511" spans="1:16" s="34" customFormat="1" x14ac:dyDescent="0.25">
      <c r="A511" s="83"/>
      <c r="B511" s="89"/>
      <c r="C511" s="89"/>
      <c r="D511" s="41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148"/>
    </row>
    <row r="512" spans="1:16" s="34" customFormat="1" x14ac:dyDescent="0.25">
      <c r="A512" s="83"/>
      <c r="B512" s="89"/>
      <c r="C512" s="89"/>
      <c r="D512" s="41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148"/>
    </row>
    <row r="513" spans="1:16" s="34" customFormat="1" x14ac:dyDescent="0.25">
      <c r="A513" s="83"/>
      <c r="B513" s="89"/>
      <c r="C513" s="89"/>
      <c r="D513" s="41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148"/>
    </row>
    <row r="514" spans="1:16" s="34" customFormat="1" x14ac:dyDescent="0.25">
      <c r="A514" s="83"/>
      <c r="B514" s="89"/>
      <c r="C514" s="89"/>
      <c r="D514" s="41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148"/>
    </row>
    <row r="515" spans="1:16" s="34" customFormat="1" x14ac:dyDescent="0.25">
      <c r="A515" s="83"/>
      <c r="B515" s="89"/>
      <c r="C515" s="89"/>
      <c r="D515" s="41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148"/>
    </row>
    <row r="516" spans="1:16" s="34" customFormat="1" x14ac:dyDescent="0.25">
      <c r="A516" s="83"/>
      <c r="B516" s="89"/>
      <c r="C516" s="89"/>
      <c r="D516" s="41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148"/>
    </row>
    <row r="517" spans="1:16" s="34" customFormat="1" x14ac:dyDescent="0.25">
      <c r="A517" s="83"/>
      <c r="B517" s="89"/>
      <c r="C517" s="89"/>
      <c r="D517" s="41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148"/>
    </row>
    <row r="518" spans="1:16" s="34" customFormat="1" x14ac:dyDescent="0.25">
      <c r="A518" s="83"/>
      <c r="B518" s="89"/>
      <c r="C518" s="89"/>
      <c r="D518" s="41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148"/>
    </row>
    <row r="519" spans="1:16" s="34" customFormat="1" x14ac:dyDescent="0.25">
      <c r="A519" s="83"/>
      <c r="B519" s="89"/>
      <c r="C519" s="89"/>
      <c r="D519" s="41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148"/>
    </row>
    <row r="520" spans="1:16" s="34" customFormat="1" x14ac:dyDescent="0.25">
      <c r="A520" s="83"/>
      <c r="B520" s="89"/>
      <c r="C520" s="89"/>
      <c r="D520" s="41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148"/>
    </row>
    <row r="521" spans="1:16" s="34" customFormat="1" x14ac:dyDescent="0.25">
      <c r="A521" s="83"/>
      <c r="B521" s="89"/>
      <c r="C521" s="89"/>
      <c r="D521" s="41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148"/>
    </row>
    <row r="522" spans="1:16" s="34" customFormat="1" x14ac:dyDescent="0.25">
      <c r="A522" s="83"/>
      <c r="B522" s="89"/>
      <c r="C522" s="89"/>
      <c r="D522" s="41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148"/>
    </row>
    <row r="523" spans="1:16" s="34" customFormat="1" x14ac:dyDescent="0.25">
      <c r="A523" s="83"/>
      <c r="B523" s="89"/>
      <c r="C523" s="89"/>
      <c r="D523" s="41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148"/>
    </row>
    <row r="524" spans="1:16" s="34" customFormat="1" x14ac:dyDescent="0.25">
      <c r="A524" s="83"/>
      <c r="B524" s="89"/>
      <c r="C524" s="89"/>
      <c r="D524" s="41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148"/>
    </row>
    <row r="525" spans="1:16" s="34" customFormat="1" x14ac:dyDescent="0.25">
      <c r="A525" s="83"/>
      <c r="B525" s="89"/>
      <c r="C525" s="89"/>
      <c r="D525" s="41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148"/>
    </row>
    <row r="526" spans="1:16" s="34" customFormat="1" x14ac:dyDescent="0.25">
      <c r="A526" s="83"/>
      <c r="B526" s="89"/>
      <c r="C526" s="89"/>
      <c r="D526" s="41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148"/>
    </row>
    <row r="527" spans="1:16" s="34" customFormat="1" x14ac:dyDescent="0.25">
      <c r="A527" s="83"/>
      <c r="B527" s="89"/>
      <c r="C527" s="89"/>
      <c r="D527" s="41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148"/>
    </row>
    <row r="528" spans="1:16" s="34" customFormat="1" x14ac:dyDescent="0.25">
      <c r="A528" s="83"/>
      <c r="B528" s="89"/>
      <c r="C528" s="89"/>
      <c r="D528" s="41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148"/>
    </row>
    <row r="529" spans="1:16" s="34" customFormat="1" x14ac:dyDescent="0.25">
      <c r="A529" s="83"/>
      <c r="B529" s="89"/>
      <c r="C529" s="89"/>
      <c r="D529" s="41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148"/>
    </row>
    <row r="530" spans="1:16" s="34" customFormat="1" x14ac:dyDescent="0.25">
      <c r="A530" s="83"/>
      <c r="B530" s="89"/>
      <c r="C530" s="89"/>
      <c r="D530" s="41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148"/>
    </row>
    <row r="531" spans="1:16" s="34" customFormat="1" x14ac:dyDescent="0.25">
      <c r="A531" s="83"/>
      <c r="B531" s="89"/>
      <c r="C531" s="89"/>
      <c r="D531" s="41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148"/>
    </row>
    <row r="532" spans="1:16" s="34" customFormat="1" x14ac:dyDescent="0.25">
      <c r="A532" s="83"/>
      <c r="B532" s="89"/>
      <c r="C532" s="89"/>
      <c r="D532" s="41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148"/>
    </row>
    <row r="533" spans="1:16" s="34" customFormat="1" x14ac:dyDescent="0.25">
      <c r="A533" s="83"/>
      <c r="B533" s="89"/>
      <c r="C533" s="89"/>
      <c r="D533" s="41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148"/>
    </row>
    <row r="534" spans="1:16" s="34" customFormat="1" x14ac:dyDescent="0.25">
      <c r="A534" s="83"/>
      <c r="B534" s="89"/>
      <c r="C534" s="89"/>
      <c r="D534" s="41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148"/>
    </row>
    <row r="535" spans="1:16" s="34" customFormat="1" x14ac:dyDescent="0.25">
      <c r="A535" s="83"/>
      <c r="B535" s="89"/>
      <c r="C535" s="89"/>
      <c r="D535" s="41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148"/>
    </row>
    <row r="536" spans="1:16" s="34" customFormat="1" x14ac:dyDescent="0.25">
      <c r="A536" s="83"/>
      <c r="B536" s="89"/>
      <c r="C536" s="89"/>
      <c r="D536" s="41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148"/>
    </row>
    <row r="537" spans="1:16" s="34" customFormat="1" x14ac:dyDescent="0.25">
      <c r="A537" s="83"/>
      <c r="B537" s="89"/>
      <c r="C537" s="89"/>
      <c r="D537" s="41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148"/>
    </row>
    <row r="538" spans="1:16" s="34" customFormat="1" x14ac:dyDescent="0.25">
      <c r="A538" s="83"/>
      <c r="B538" s="89"/>
      <c r="C538" s="89"/>
      <c r="D538" s="41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148"/>
    </row>
    <row r="539" spans="1:16" s="34" customFormat="1" x14ac:dyDescent="0.25">
      <c r="A539" s="83"/>
      <c r="B539" s="89"/>
      <c r="C539" s="89"/>
      <c r="D539" s="41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148"/>
    </row>
    <row r="540" spans="1:16" s="34" customFormat="1" x14ac:dyDescent="0.25">
      <c r="A540" s="83"/>
      <c r="B540" s="89"/>
      <c r="C540" s="89"/>
      <c r="D540" s="41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148"/>
    </row>
    <row r="541" spans="1:16" s="34" customFormat="1" x14ac:dyDescent="0.25">
      <c r="A541" s="83"/>
      <c r="B541" s="89"/>
      <c r="C541" s="89"/>
      <c r="D541" s="41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148"/>
    </row>
    <row r="542" spans="1:16" s="34" customFormat="1" x14ac:dyDescent="0.25">
      <c r="A542" s="83"/>
      <c r="B542" s="89"/>
      <c r="C542" s="89"/>
      <c r="D542" s="41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148"/>
    </row>
    <row r="543" spans="1:16" s="34" customFormat="1" x14ac:dyDescent="0.25">
      <c r="A543" s="83"/>
      <c r="B543" s="89"/>
      <c r="C543" s="89"/>
      <c r="D543" s="41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148"/>
    </row>
    <row r="544" spans="1:16" s="34" customFormat="1" x14ac:dyDescent="0.25">
      <c r="A544" s="83"/>
      <c r="B544" s="89"/>
      <c r="C544" s="89"/>
      <c r="D544" s="41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148"/>
    </row>
    <row r="545" spans="1:16" s="34" customFormat="1" x14ac:dyDescent="0.25">
      <c r="A545" s="83"/>
      <c r="B545" s="89"/>
      <c r="C545" s="89"/>
      <c r="D545" s="41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148"/>
    </row>
    <row r="546" spans="1:16" s="34" customFormat="1" x14ac:dyDescent="0.25">
      <c r="A546" s="83"/>
      <c r="B546" s="89"/>
      <c r="C546" s="89"/>
      <c r="D546" s="41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148"/>
    </row>
    <row r="547" spans="1:16" s="34" customFormat="1" x14ac:dyDescent="0.25">
      <c r="A547" s="83"/>
      <c r="B547" s="89"/>
      <c r="C547" s="89"/>
      <c r="D547" s="41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148"/>
    </row>
    <row r="548" spans="1:16" s="34" customFormat="1" x14ac:dyDescent="0.25">
      <c r="A548" s="83"/>
      <c r="B548" s="89"/>
      <c r="C548" s="89"/>
      <c r="D548" s="41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148"/>
    </row>
    <row r="549" spans="1:16" s="34" customFormat="1" x14ac:dyDescent="0.25">
      <c r="A549" s="83"/>
      <c r="B549" s="89"/>
      <c r="C549" s="89"/>
      <c r="D549" s="41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148"/>
    </row>
    <row r="550" spans="1:16" s="34" customFormat="1" x14ac:dyDescent="0.25">
      <c r="A550" s="83"/>
      <c r="B550" s="89"/>
      <c r="C550" s="89"/>
      <c r="D550" s="41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148"/>
    </row>
    <row r="551" spans="1:16" s="34" customFormat="1" x14ac:dyDescent="0.25">
      <c r="A551" s="83"/>
      <c r="B551" s="89"/>
      <c r="C551" s="89"/>
      <c r="D551" s="41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148"/>
    </row>
    <row r="552" spans="1:16" s="34" customFormat="1" x14ac:dyDescent="0.25">
      <c r="A552" s="83"/>
      <c r="B552" s="89"/>
      <c r="C552" s="89"/>
      <c r="D552" s="41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148"/>
    </row>
    <row r="553" spans="1:16" s="34" customFormat="1" x14ac:dyDescent="0.25">
      <c r="A553" s="83"/>
      <c r="B553" s="89"/>
      <c r="C553" s="89"/>
      <c r="D553" s="41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148"/>
    </row>
    <row r="554" spans="1:16" s="34" customFormat="1" x14ac:dyDescent="0.25">
      <c r="A554" s="83"/>
      <c r="B554" s="89"/>
      <c r="C554" s="89"/>
      <c r="D554" s="41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148"/>
    </row>
    <row r="555" spans="1:16" s="34" customFormat="1" x14ac:dyDescent="0.25">
      <c r="A555" s="83"/>
      <c r="B555" s="89"/>
      <c r="C555" s="89"/>
      <c r="D555" s="41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148"/>
    </row>
    <row r="556" spans="1:16" s="34" customFormat="1" x14ac:dyDescent="0.25">
      <c r="A556" s="83"/>
      <c r="B556" s="89"/>
      <c r="C556" s="89"/>
      <c r="D556" s="41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148"/>
    </row>
    <row r="557" spans="1:16" s="34" customFormat="1" x14ac:dyDescent="0.25">
      <c r="A557" s="83"/>
      <c r="B557" s="89"/>
      <c r="C557" s="89"/>
      <c r="D557" s="41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148"/>
    </row>
    <row r="558" spans="1:16" s="34" customFormat="1" x14ac:dyDescent="0.25">
      <c r="A558" s="83"/>
      <c r="B558" s="89"/>
      <c r="C558" s="89"/>
      <c r="D558" s="41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148"/>
    </row>
    <row r="559" spans="1:16" s="34" customFormat="1" x14ac:dyDescent="0.25">
      <c r="A559" s="83"/>
      <c r="B559" s="89"/>
      <c r="C559" s="89"/>
      <c r="D559" s="41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148"/>
    </row>
    <row r="560" spans="1:16" s="34" customFormat="1" x14ac:dyDescent="0.25">
      <c r="A560" s="83"/>
      <c r="B560" s="89"/>
      <c r="C560" s="89"/>
      <c r="D560" s="41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148"/>
    </row>
    <row r="561" spans="1:16" s="34" customFormat="1" x14ac:dyDescent="0.25">
      <c r="A561" s="83"/>
      <c r="B561" s="89"/>
      <c r="C561" s="89"/>
      <c r="D561" s="41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148"/>
    </row>
    <row r="562" spans="1:16" s="34" customFormat="1" x14ac:dyDescent="0.25">
      <c r="A562" s="83"/>
      <c r="B562" s="89"/>
      <c r="C562" s="89"/>
      <c r="D562" s="41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148"/>
    </row>
    <row r="563" spans="1:16" s="34" customFormat="1" x14ac:dyDescent="0.25">
      <c r="A563" s="83"/>
      <c r="B563" s="89"/>
      <c r="C563" s="89"/>
      <c r="D563" s="41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148"/>
    </row>
    <row r="564" spans="1:16" s="34" customFormat="1" x14ac:dyDescent="0.25">
      <c r="A564" s="83"/>
      <c r="B564" s="89"/>
      <c r="C564" s="89"/>
      <c r="D564" s="41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148"/>
    </row>
    <row r="565" spans="1:16" s="34" customFormat="1" x14ac:dyDescent="0.25">
      <c r="A565" s="83"/>
      <c r="B565" s="89"/>
      <c r="C565" s="89"/>
      <c r="D565" s="41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148"/>
    </row>
    <row r="566" spans="1:16" s="34" customFormat="1" x14ac:dyDescent="0.25">
      <c r="A566" s="83"/>
      <c r="B566" s="89"/>
      <c r="C566" s="89"/>
      <c r="D566" s="41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148"/>
    </row>
    <row r="567" spans="1:16" s="34" customFormat="1" x14ac:dyDescent="0.25">
      <c r="A567" s="83"/>
      <c r="B567" s="89"/>
      <c r="C567" s="89"/>
      <c r="D567" s="41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148"/>
    </row>
    <row r="568" spans="1:16" s="34" customFormat="1" x14ac:dyDescent="0.25">
      <c r="A568" s="83"/>
      <c r="B568" s="89"/>
      <c r="C568" s="89"/>
      <c r="D568" s="41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148"/>
    </row>
    <row r="569" spans="1:16" s="34" customFormat="1" x14ac:dyDescent="0.25">
      <c r="A569" s="83"/>
      <c r="B569" s="89"/>
      <c r="C569" s="89"/>
      <c r="D569" s="41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148"/>
    </row>
    <row r="570" spans="1:16" s="34" customFormat="1" x14ac:dyDescent="0.25">
      <c r="A570" s="83"/>
      <c r="B570" s="89"/>
      <c r="C570" s="89"/>
      <c r="D570" s="41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148"/>
    </row>
    <row r="571" spans="1:16" s="34" customFormat="1" x14ac:dyDescent="0.25">
      <c r="A571" s="83"/>
      <c r="B571" s="89"/>
      <c r="C571" s="89"/>
      <c r="D571" s="41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148"/>
    </row>
    <row r="572" spans="1:16" s="34" customFormat="1" x14ac:dyDescent="0.25">
      <c r="A572" s="83"/>
      <c r="B572" s="89"/>
      <c r="C572" s="89"/>
      <c r="D572" s="41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148"/>
    </row>
    <row r="573" spans="1:16" s="34" customFormat="1" x14ac:dyDescent="0.25">
      <c r="A573" s="83"/>
      <c r="B573" s="89"/>
      <c r="C573" s="89"/>
      <c r="D573" s="41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148"/>
    </row>
    <row r="574" spans="1:16" s="34" customFormat="1" x14ac:dyDescent="0.25">
      <c r="A574" s="83"/>
      <c r="B574" s="89"/>
      <c r="C574" s="89"/>
      <c r="D574" s="41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148"/>
    </row>
    <row r="575" spans="1:16" s="34" customFormat="1" x14ac:dyDescent="0.25">
      <c r="A575" s="83"/>
      <c r="B575" s="89"/>
      <c r="C575" s="89"/>
      <c r="D575" s="41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148"/>
    </row>
    <row r="576" spans="1:16" s="34" customFormat="1" x14ac:dyDescent="0.25">
      <c r="A576" s="83"/>
      <c r="B576" s="89"/>
      <c r="C576" s="89"/>
      <c r="D576" s="41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148"/>
    </row>
    <row r="577" spans="1:16" s="34" customFormat="1" x14ac:dyDescent="0.25">
      <c r="A577" s="83"/>
      <c r="B577" s="89"/>
      <c r="C577" s="89"/>
      <c r="D577" s="41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148"/>
    </row>
    <row r="578" spans="1:16" s="34" customFormat="1" x14ac:dyDescent="0.25">
      <c r="A578" s="83"/>
      <c r="B578" s="89"/>
      <c r="C578" s="89"/>
      <c r="D578" s="41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148"/>
    </row>
    <row r="579" spans="1:16" s="34" customFormat="1" x14ac:dyDescent="0.25">
      <c r="A579" s="83"/>
      <c r="B579" s="89"/>
      <c r="C579" s="89"/>
      <c r="D579" s="41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148"/>
    </row>
    <row r="580" spans="1:16" s="34" customFormat="1" x14ac:dyDescent="0.25">
      <c r="A580" s="83"/>
      <c r="B580" s="89"/>
      <c r="C580" s="89"/>
      <c r="D580" s="41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148"/>
    </row>
    <row r="581" spans="1:16" s="34" customFormat="1" x14ac:dyDescent="0.25">
      <c r="A581" s="83"/>
      <c r="B581" s="89"/>
      <c r="C581" s="89"/>
      <c r="D581" s="41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148"/>
    </row>
    <row r="582" spans="1:16" s="34" customFormat="1" x14ac:dyDescent="0.25">
      <c r="A582" s="83"/>
      <c r="B582" s="89"/>
      <c r="C582" s="89"/>
      <c r="D582" s="41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148"/>
    </row>
    <row r="583" spans="1:16" s="34" customFormat="1" x14ac:dyDescent="0.25">
      <c r="A583" s="83"/>
      <c r="B583" s="89"/>
      <c r="C583" s="89"/>
      <c r="D583" s="41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148"/>
    </row>
    <row r="584" spans="1:16" s="34" customFormat="1" x14ac:dyDescent="0.25">
      <c r="A584" s="83"/>
      <c r="B584" s="89"/>
      <c r="C584" s="89"/>
      <c r="D584" s="41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148"/>
    </row>
    <row r="585" spans="1:16" s="34" customFormat="1" x14ac:dyDescent="0.25">
      <c r="A585" s="83"/>
      <c r="B585" s="89"/>
      <c r="C585" s="89"/>
      <c r="D585" s="41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148"/>
    </row>
    <row r="586" spans="1:16" s="34" customFormat="1" x14ac:dyDescent="0.25">
      <c r="A586" s="83"/>
      <c r="B586" s="89"/>
      <c r="C586" s="89"/>
      <c r="D586" s="41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148"/>
    </row>
    <row r="587" spans="1:16" s="34" customFormat="1" x14ac:dyDescent="0.25">
      <c r="A587" s="83"/>
      <c r="B587" s="89"/>
      <c r="C587" s="89"/>
      <c r="D587" s="41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148"/>
    </row>
    <row r="588" spans="1:16" s="34" customFormat="1" x14ac:dyDescent="0.25">
      <c r="A588" s="83"/>
      <c r="B588" s="89"/>
      <c r="C588" s="89"/>
      <c r="D588" s="41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148"/>
    </row>
    <row r="589" spans="1:16" s="34" customFormat="1" x14ac:dyDescent="0.25">
      <c r="A589" s="83"/>
      <c r="B589" s="89"/>
      <c r="C589" s="89"/>
      <c r="D589" s="41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148"/>
    </row>
    <row r="590" spans="1:16" s="34" customFormat="1" x14ac:dyDescent="0.25">
      <c r="A590" s="83"/>
      <c r="B590" s="89"/>
      <c r="C590" s="89"/>
      <c r="D590" s="41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148"/>
    </row>
    <row r="591" spans="1:16" s="34" customFormat="1" x14ac:dyDescent="0.25">
      <c r="A591" s="83"/>
      <c r="B591" s="89"/>
      <c r="C591" s="89"/>
      <c r="D591" s="41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148"/>
    </row>
    <row r="592" spans="1:16" s="34" customFormat="1" x14ac:dyDescent="0.25">
      <c r="A592" s="83"/>
      <c r="B592" s="89"/>
      <c r="C592" s="89"/>
      <c r="D592" s="41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148"/>
    </row>
    <row r="593" spans="1:16" s="34" customFormat="1" x14ac:dyDescent="0.25">
      <c r="A593" s="83"/>
      <c r="B593" s="89"/>
      <c r="C593" s="89"/>
      <c r="D593" s="41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148"/>
    </row>
    <row r="594" spans="1:16" s="34" customFormat="1" x14ac:dyDescent="0.25">
      <c r="A594" s="83"/>
      <c r="B594" s="89"/>
      <c r="C594" s="89"/>
      <c r="D594" s="41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148"/>
    </row>
    <row r="595" spans="1:16" s="34" customFormat="1" x14ac:dyDescent="0.25">
      <c r="A595" s="83"/>
      <c r="B595" s="89"/>
      <c r="C595" s="89"/>
      <c r="D595" s="41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148"/>
    </row>
    <row r="596" spans="1:16" s="34" customFormat="1" x14ac:dyDescent="0.25">
      <c r="A596" s="83"/>
      <c r="B596" s="89"/>
      <c r="C596" s="89"/>
      <c r="D596" s="41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148"/>
    </row>
    <row r="597" spans="1:16" s="34" customFormat="1" x14ac:dyDescent="0.25">
      <c r="A597" s="83"/>
      <c r="B597" s="89"/>
      <c r="C597" s="89"/>
      <c r="D597" s="41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148"/>
    </row>
    <row r="598" spans="1:16" s="34" customFormat="1" x14ac:dyDescent="0.25">
      <c r="A598" s="83"/>
      <c r="B598" s="89"/>
      <c r="C598" s="89"/>
      <c r="D598" s="41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148"/>
    </row>
    <row r="599" spans="1:16" s="34" customFormat="1" x14ac:dyDescent="0.25">
      <c r="A599" s="83"/>
      <c r="B599" s="89"/>
      <c r="C599" s="89"/>
      <c r="D599" s="41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148"/>
    </row>
    <row r="600" spans="1:16" s="34" customFormat="1" x14ac:dyDescent="0.25">
      <c r="A600" s="83"/>
      <c r="B600" s="89"/>
      <c r="C600" s="89"/>
      <c r="D600" s="41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148"/>
    </row>
    <row r="601" spans="1:16" s="34" customFormat="1" x14ac:dyDescent="0.25">
      <c r="A601" s="83"/>
      <c r="B601" s="89"/>
      <c r="C601" s="89"/>
      <c r="D601" s="41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148"/>
    </row>
    <row r="602" spans="1:16" s="34" customFormat="1" x14ac:dyDescent="0.25">
      <c r="A602" s="83"/>
      <c r="B602" s="89"/>
      <c r="C602" s="89"/>
      <c r="D602" s="41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148"/>
    </row>
    <row r="603" spans="1:16" s="34" customFormat="1" x14ac:dyDescent="0.25">
      <c r="A603" s="83"/>
      <c r="B603" s="89"/>
      <c r="C603" s="89"/>
      <c r="D603" s="41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148"/>
    </row>
    <row r="604" spans="1:16" s="34" customFormat="1" x14ac:dyDescent="0.25">
      <c r="A604" s="83"/>
      <c r="B604" s="89"/>
      <c r="C604" s="89"/>
      <c r="D604" s="41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148"/>
    </row>
    <row r="605" spans="1:16" s="34" customFormat="1" x14ac:dyDescent="0.25">
      <c r="A605" s="83"/>
      <c r="B605" s="89"/>
      <c r="C605" s="89"/>
      <c r="D605" s="41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148"/>
    </row>
    <row r="606" spans="1:16" s="34" customFormat="1" x14ac:dyDescent="0.25">
      <c r="A606" s="83"/>
      <c r="B606" s="89"/>
      <c r="C606" s="89"/>
      <c r="D606" s="41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148"/>
    </row>
    <row r="607" spans="1:16" s="34" customFormat="1" x14ac:dyDescent="0.25">
      <c r="A607" s="83"/>
      <c r="B607" s="89"/>
      <c r="C607" s="89"/>
      <c r="D607" s="41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148"/>
    </row>
    <row r="608" spans="1:16" s="34" customFormat="1" x14ac:dyDescent="0.25">
      <c r="A608" s="83"/>
      <c r="B608" s="89"/>
      <c r="C608" s="89"/>
      <c r="D608" s="41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148"/>
    </row>
    <row r="609" spans="1:16" s="34" customFormat="1" x14ac:dyDescent="0.25">
      <c r="A609" s="83"/>
      <c r="B609" s="89"/>
      <c r="C609" s="89"/>
      <c r="D609" s="41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148"/>
    </row>
    <row r="610" spans="1:16" s="34" customFormat="1" x14ac:dyDescent="0.25">
      <c r="A610" s="83"/>
      <c r="B610" s="89"/>
      <c r="C610" s="89"/>
      <c r="D610" s="41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148"/>
    </row>
    <row r="611" spans="1:16" s="34" customFormat="1" x14ac:dyDescent="0.25">
      <c r="A611" s="83"/>
      <c r="B611" s="89"/>
      <c r="C611" s="89"/>
      <c r="D611" s="41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148"/>
    </row>
    <row r="612" spans="1:16" s="34" customFormat="1" x14ac:dyDescent="0.25">
      <c r="A612" s="83"/>
      <c r="B612" s="89"/>
      <c r="C612" s="89"/>
      <c r="D612" s="41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148"/>
    </row>
    <row r="613" spans="1:16" s="34" customFormat="1" x14ac:dyDescent="0.25">
      <c r="A613" s="83"/>
      <c r="B613" s="89"/>
      <c r="C613" s="89"/>
      <c r="D613" s="41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148"/>
    </row>
    <row r="614" spans="1:16" s="34" customFormat="1" x14ac:dyDescent="0.25">
      <c r="A614" s="83"/>
      <c r="B614" s="89"/>
      <c r="C614" s="89"/>
      <c r="D614" s="41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148"/>
    </row>
    <row r="615" spans="1:16" s="34" customFormat="1" x14ac:dyDescent="0.25">
      <c r="A615" s="83"/>
      <c r="B615" s="89"/>
      <c r="C615" s="89"/>
      <c r="D615" s="41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148"/>
    </row>
    <row r="616" spans="1:16" s="34" customFormat="1" x14ac:dyDescent="0.25">
      <c r="A616" s="83"/>
      <c r="B616" s="89"/>
      <c r="C616" s="89"/>
      <c r="D616" s="41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148"/>
    </row>
    <row r="617" spans="1:16" s="34" customFormat="1" x14ac:dyDescent="0.25">
      <c r="A617" s="83"/>
      <c r="B617" s="89"/>
      <c r="C617" s="89"/>
      <c r="D617" s="41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148"/>
    </row>
    <row r="618" spans="1:16" s="34" customFormat="1" x14ac:dyDescent="0.25">
      <c r="A618" s="83"/>
      <c r="B618" s="89"/>
      <c r="C618" s="89"/>
      <c r="D618" s="41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148"/>
    </row>
    <row r="619" spans="1:16" s="34" customFormat="1" x14ac:dyDescent="0.25">
      <c r="A619" s="83"/>
      <c r="B619" s="89"/>
      <c r="C619" s="89"/>
      <c r="D619" s="41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148"/>
    </row>
    <row r="620" spans="1:16" s="34" customFormat="1" x14ac:dyDescent="0.25">
      <c r="A620" s="83"/>
      <c r="B620" s="89"/>
      <c r="C620" s="89"/>
      <c r="D620" s="41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148"/>
    </row>
    <row r="621" spans="1:16" s="34" customFormat="1" x14ac:dyDescent="0.25">
      <c r="A621" s="83"/>
      <c r="B621" s="89"/>
      <c r="C621" s="89"/>
      <c r="D621" s="41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148"/>
    </row>
    <row r="622" spans="1:16" s="34" customFormat="1" x14ac:dyDescent="0.25">
      <c r="A622" s="83"/>
      <c r="B622" s="89"/>
      <c r="C622" s="89"/>
      <c r="D622" s="41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148"/>
    </row>
    <row r="623" spans="1:16" s="34" customFormat="1" x14ac:dyDescent="0.25">
      <c r="A623" s="83"/>
      <c r="B623" s="89"/>
      <c r="C623" s="89"/>
      <c r="D623" s="41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148"/>
    </row>
    <row r="624" spans="1:16" s="34" customFormat="1" x14ac:dyDescent="0.25">
      <c r="A624" s="83"/>
      <c r="B624" s="89"/>
      <c r="C624" s="89"/>
      <c r="D624" s="41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148"/>
    </row>
    <row r="625" spans="1:16" s="34" customFormat="1" x14ac:dyDescent="0.25">
      <c r="A625" s="83"/>
      <c r="B625" s="89"/>
      <c r="C625" s="89"/>
      <c r="D625" s="41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148"/>
    </row>
    <row r="626" spans="1:16" s="34" customFormat="1" x14ac:dyDescent="0.25">
      <c r="A626" s="83"/>
      <c r="B626" s="89"/>
      <c r="C626" s="89"/>
      <c r="D626" s="41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148"/>
    </row>
    <row r="627" spans="1:16" s="34" customFormat="1" x14ac:dyDescent="0.25">
      <c r="A627" s="83"/>
      <c r="B627" s="89"/>
      <c r="C627" s="89"/>
      <c r="D627" s="41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148"/>
    </row>
    <row r="628" spans="1:16" s="34" customFormat="1" x14ac:dyDescent="0.25">
      <c r="A628" s="83"/>
      <c r="B628" s="89"/>
      <c r="C628" s="89"/>
      <c r="D628" s="41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148"/>
    </row>
    <row r="629" spans="1:16" s="34" customFormat="1" x14ac:dyDescent="0.25">
      <c r="A629" s="83"/>
      <c r="B629" s="89"/>
      <c r="C629" s="89"/>
      <c r="D629" s="41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148"/>
    </row>
    <row r="630" spans="1:16" s="34" customFormat="1" x14ac:dyDescent="0.25">
      <c r="A630" s="83"/>
      <c r="B630" s="89"/>
      <c r="C630" s="89"/>
      <c r="D630" s="41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148"/>
    </row>
    <row r="631" spans="1:16" s="34" customFormat="1" x14ac:dyDescent="0.25">
      <c r="A631" s="83"/>
      <c r="B631" s="89"/>
      <c r="C631" s="89"/>
      <c r="D631" s="41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148"/>
    </row>
    <row r="632" spans="1:16" s="34" customFormat="1" x14ac:dyDescent="0.25">
      <c r="A632" s="83"/>
      <c r="B632" s="89"/>
      <c r="C632" s="89"/>
      <c r="D632" s="41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148"/>
    </row>
    <row r="633" spans="1:16" s="34" customFormat="1" x14ac:dyDescent="0.25">
      <c r="A633" s="83"/>
      <c r="B633" s="89"/>
      <c r="C633" s="89"/>
      <c r="D633" s="41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148"/>
    </row>
    <row r="634" spans="1:16" s="34" customFormat="1" x14ac:dyDescent="0.25">
      <c r="A634" s="83"/>
      <c r="B634" s="89"/>
      <c r="C634" s="89"/>
      <c r="D634" s="41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148"/>
    </row>
    <row r="635" spans="1:16" s="34" customFormat="1" x14ac:dyDescent="0.25">
      <c r="A635" s="83"/>
      <c r="B635" s="89"/>
      <c r="C635" s="89"/>
      <c r="D635" s="41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148"/>
    </row>
    <row r="636" spans="1:16" s="34" customFormat="1" x14ac:dyDescent="0.25">
      <c r="A636" s="83"/>
      <c r="B636" s="89"/>
      <c r="C636" s="89"/>
      <c r="D636" s="41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148"/>
    </row>
    <row r="637" spans="1:16" s="34" customFormat="1" x14ac:dyDescent="0.25">
      <c r="A637" s="83"/>
      <c r="B637" s="89"/>
      <c r="C637" s="89"/>
      <c r="D637" s="41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148"/>
    </row>
    <row r="638" spans="1:16" s="34" customFormat="1" x14ac:dyDescent="0.25">
      <c r="A638" s="83"/>
      <c r="B638" s="89"/>
      <c r="C638" s="89"/>
      <c r="D638" s="41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148"/>
    </row>
    <row r="639" spans="1:16" s="34" customFormat="1" x14ac:dyDescent="0.25">
      <c r="A639" s="83"/>
      <c r="B639" s="89"/>
      <c r="C639" s="89"/>
      <c r="D639" s="41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148"/>
    </row>
    <row r="640" spans="1:16" s="34" customFormat="1" x14ac:dyDescent="0.25">
      <c r="A640" s="83"/>
      <c r="B640" s="89"/>
      <c r="C640" s="89"/>
      <c r="D640" s="41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148"/>
    </row>
    <row r="641" spans="1:16" s="34" customFormat="1" x14ac:dyDescent="0.25">
      <c r="A641" s="83"/>
      <c r="B641" s="89"/>
      <c r="C641" s="89"/>
      <c r="D641" s="41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148"/>
    </row>
    <row r="642" spans="1:16" s="34" customFormat="1" x14ac:dyDescent="0.25">
      <c r="A642" s="83"/>
      <c r="B642" s="89"/>
      <c r="C642" s="89"/>
      <c r="D642" s="41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148"/>
    </row>
    <row r="643" spans="1:16" s="34" customFormat="1" x14ac:dyDescent="0.25">
      <c r="A643" s="83"/>
      <c r="B643" s="89"/>
      <c r="C643" s="89"/>
      <c r="D643" s="41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148"/>
    </row>
    <row r="644" spans="1:16" s="34" customFormat="1" x14ac:dyDescent="0.25">
      <c r="A644" s="83"/>
      <c r="B644" s="89"/>
      <c r="C644" s="89"/>
      <c r="D644" s="41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148"/>
    </row>
    <row r="645" spans="1:16" s="34" customFormat="1" x14ac:dyDescent="0.25">
      <c r="A645" s="83"/>
      <c r="B645" s="89"/>
      <c r="C645" s="89"/>
      <c r="D645" s="41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148"/>
    </row>
    <row r="646" spans="1:16" s="34" customFormat="1" x14ac:dyDescent="0.25">
      <c r="A646" s="83"/>
      <c r="B646" s="89"/>
      <c r="C646" s="89"/>
      <c r="D646" s="41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148"/>
    </row>
    <row r="647" spans="1:16" s="34" customFormat="1" x14ac:dyDescent="0.25">
      <c r="A647" s="83"/>
      <c r="B647" s="89"/>
      <c r="C647" s="89"/>
      <c r="D647" s="41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148"/>
    </row>
    <row r="648" spans="1:16" s="34" customFormat="1" x14ac:dyDescent="0.25">
      <c r="A648" s="83"/>
      <c r="B648" s="89"/>
      <c r="C648" s="89"/>
      <c r="D648" s="41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148"/>
    </row>
    <row r="649" spans="1:16" s="34" customFormat="1" x14ac:dyDescent="0.25">
      <c r="A649" s="83"/>
      <c r="B649" s="89"/>
      <c r="C649" s="89"/>
      <c r="D649" s="41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148"/>
    </row>
    <row r="650" spans="1:16" s="34" customFormat="1" x14ac:dyDescent="0.25">
      <c r="A650" s="83"/>
      <c r="B650" s="89"/>
      <c r="C650" s="89"/>
      <c r="D650" s="41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148"/>
    </row>
    <row r="651" spans="1:16" s="34" customFormat="1" x14ac:dyDescent="0.25">
      <c r="A651" s="83"/>
      <c r="B651" s="89"/>
      <c r="C651" s="89"/>
      <c r="D651" s="41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148"/>
    </row>
    <row r="652" spans="1:16" s="34" customFormat="1" x14ac:dyDescent="0.25">
      <c r="A652" s="83"/>
      <c r="B652" s="89"/>
      <c r="C652" s="89"/>
      <c r="D652" s="41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148"/>
    </row>
    <row r="653" spans="1:16" s="34" customFormat="1" x14ac:dyDescent="0.25">
      <c r="A653" s="83"/>
      <c r="B653" s="89"/>
      <c r="C653" s="89"/>
      <c r="D653" s="41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148"/>
    </row>
    <row r="654" spans="1:16" s="34" customFormat="1" x14ac:dyDescent="0.25">
      <c r="A654" s="83"/>
      <c r="B654" s="89"/>
      <c r="C654" s="89"/>
      <c r="D654" s="41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148"/>
    </row>
    <row r="655" spans="1:16" s="34" customFormat="1" x14ac:dyDescent="0.25">
      <c r="A655" s="83"/>
      <c r="B655" s="89"/>
      <c r="C655" s="89"/>
      <c r="D655" s="41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148"/>
    </row>
    <row r="656" spans="1:16" s="34" customFormat="1" x14ac:dyDescent="0.25">
      <c r="A656" s="83"/>
      <c r="B656" s="89"/>
      <c r="C656" s="89"/>
      <c r="D656" s="41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148"/>
    </row>
    <row r="657" spans="1:16" s="34" customFormat="1" x14ac:dyDescent="0.25">
      <c r="A657" s="83"/>
      <c r="B657" s="89"/>
      <c r="C657" s="89"/>
      <c r="D657" s="41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148"/>
    </row>
    <row r="658" spans="1:16" s="34" customFormat="1" x14ac:dyDescent="0.25">
      <c r="A658" s="83"/>
      <c r="B658" s="89"/>
      <c r="C658" s="89"/>
      <c r="D658" s="41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148"/>
    </row>
    <row r="659" spans="1:16" s="34" customFormat="1" x14ac:dyDescent="0.25">
      <c r="A659" s="83"/>
      <c r="B659" s="89"/>
      <c r="C659" s="89"/>
      <c r="D659" s="41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148"/>
    </row>
    <row r="660" spans="1:16" s="34" customFormat="1" x14ac:dyDescent="0.25">
      <c r="A660" s="83"/>
      <c r="B660" s="89"/>
      <c r="C660" s="89"/>
      <c r="D660" s="41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148"/>
    </row>
    <row r="661" spans="1:16" s="34" customFormat="1" x14ac:dyDescent="0.25">
      <c r="A661" s="83"/>
      <c r="B661" s="89"/>
      <c r="C661" s="89"/>
      <c r="D661" s="41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148"/>
    </row>
    <row r="662" spans="1:16" s="34" customFormat="1" x14ac:dyDescent="0.25">
      <c r="A662" s="83"/>
      <c r="B662" s="89"/>
      <c r="C662" s="89"/>
      <c r="D662" s="41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148"/>
    </row>
    <row r="663" spans="1:16" s="34" customFormat="1" x14ac:dyDescent="0.25">
      <c r="A663" s="83"/>
      <c r="B663" s="89"/>
      <c r="C663" s="89"/>
      <c r="D663" s="41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148"/>
    </row>
    <row r="664" spans="1:16" s="34" customFormat="1" x14ac:dyDescent="0.25">
      <c r="A664" s="83"/>
      <c r="B664" s="89"/>
      <c r="C664" s="89"/>
      <c r="D664" s="41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148"/>
    </row>
    <row r="665" spans="1:16" s="34" customFormat="1" x14ac:dyDescent="0.25">
      <c r="A665" s="83"/>
      <c r="B665" s="89"/>
      <c r="C665" s="89"/>
      <c r="D665" s="41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148"/>
    </row>
    <row r="666" spans="1:16" s="34" customFormat="1" x14ac:dyDescent="0.25">
      <c r="A666" s="83"/>
      <c r="B666" s="89"/>
      <c r="C666" s="89"/>
      <c r="D666" s="41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148"/>
    </row>
    <row r="667" spans="1:16" s="34" customFormat="1" x14ac:dyDescent="0.25">
      <c r="A667" s="83"/>
      <c r="B667" s="89"/>
      <c r="C667" s="89"/>
      <c r="D667" s="41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148"/>
    </row>
    <row r="668" spans="1:16" s="34" customFormat="1" x14ac:dyDescent="0.25">
      <c r="A668" s="83"/>
      <c r="B668" s="89"/>
      <c r="C668" s="89"/>
      <c r="D668" s="41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148"/>
    </row>
    <row r="669" spans="1:16" s="34" customFormat="1" x14ac:dyDescent="0.25">
      <c r="A669" s="83"/>
      <c r="B669" s="89"/>
      <c r="C669" s="89"/>
      <c r="D669" s="41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148"/>
    </row>
    <row r="670" spans="1:16" s="34" customFormat="1" x14ac:dyDescent="0.25">
      <c r="A670" s="83"/>
      <c r="B670" s="89"/>
      <c r="C670" s="89"/>
      <c r="D670" s="41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148"/>
    </row>
    <row r="671" spans="1:16" s="34" customFormat="1" x14ac:dyDescent="0.25">
      <c r="A671" s="83"/>
      <c r="B671" s="89"/>
      <c r="C671" s="89"/>
      <c r="D671" s="41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148"/>
    </row>
    <row r="672" spans="1:16" s="34" customFormat="1" x14ac:dyDescent="0.25">
      <c r="A672" s="83"/>
      <c r="B672" s="89"/>
      <c r="C672" s="89"/>
      <c r="D672" s="41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148"/>
    </row>
    <row r="673" spans="1:16" s="34" customFormat="1" x14ac:dyDescent="0.25">
      <c r="A673" s="83"/>
      <c r="B673" s="89"/>
      <c r="C673" s="89"/>
      <c r="D673" s="41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148"/>
    </row>
    <row r="674" spans="1:16" s="34" customFormat="1" x14ac:dyDescent="0.25">
      <c r="A674" s="83"/>
      <c r="B674" s="89"/>
      <c r="C674" s="89"/>
      <c r="D674" s="41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148"/>
    </row>
    <row r="675" spans="1:16" s="34" customFormat="1" x14ac:dyDescent="0.25">
      <c r="A675" s="83"/>
      <c r="B675" s="89"/>
      <c r="C675" s="89"/>
      <c r="D675" s="41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148"/>
    </row>
    <row r="676" spans="1:16" s="34" customFormat="1" x14ac:dyDescent="0.25">
      <c r="A676" s="83"/>
      <c r="B676" s="89"/>
      <c r="C676" s="89"/>
      <c r="D676" s="41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148"/>
    </row>
    <row r="677" spans="1:16" s="34" customFormat="1" x14ac:dyDescent="0.25">
      <c r="A677" s="83"/>
      <c r="B677" s="89"/>
      <c r="C677" s="89"/>
      <c r="D677" s="41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148"/>
    </row>
    <row r="678" spans="1:16" s="34" customFormat="1" x14ac:dyDescent="0.25">
      <c r="A678" s="83"/>
      <c r="B678" s="89"/>
      <c r="C678" s="89"/>
      <c r="D678" s="41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148"/>
    </row>
    <row r="679" spans="1:16" s="34" customFormat="1" x14ac:dyDescent="0.25">
      <c r="A679" s="83"/>
      <c r="B679" s="89"/>
      <c r="C679" s="89"/>
      <c r="D679" s="41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148"/>
    </row>
    <row r="680" spans="1:16" s="34" customFormat="1" x14ac:dyDescent="0.25">
      <c r="A680" s="83"/>
      <c r="B680" s="89"/>
      <c r="C680" s="89"/>
      <c r="D680" s="41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148"/>
    </row>
    <row r="681" spans="1:16" s="34" customFormat="1" x14ac:dyDescent="0.25">
      <c r="A681" s="83"/>
      <c r="B681" s="89"/>
      <c r="C681" s="89"/>
      <c r="D681" s="41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148"/>
    </row>
    <row r="682" spans="1:16" s="34" customFormat="1" x14ac:dyDescent="0.25">
      <c r="A682" s="83"/>
      <c r="B682" s="89"/>
      <c r="C682" s="89"/>
      <c r="D682" s="41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148"/>
    </row>
    <row r="683" spans="1:16" s="34" customFormat="1" x14ac:dyDescent="0.25">
      <c r="A683" s="83"/>
      <c r="B683" s="89"/>
      <c r="C683" s="89"/>
      <c r="D683" s="41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148"/>
    </row>
    <row r="684" spans="1:16" s="34" customFormat="1" x14ac:dyDescent="0.25">
      <c r="A684" s="83"/>
      <c r="B684" s="89"/>
      <c r="C684" s="89"/>
      <c r="D684" s="41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148"/>
    </row>
    <row r="685" spans="1:16" s="34" customFormat="1" x14ac:dyDescent="0.25">
      <c r="A685" s="83"/>
      <c r="B685" s="89"/>
      <c r="C685" s="89"/>
      <c r="D685" s="41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148"/>
    </row>
    <row r="686" spans="1:16" s="34" customFormat="1" x14ac:dyDescent="0.25">
      <c r="A686" s="83"/>
      <c r="B686" s="89"/>
      <c r="C686" s="89"/>
      <c r="D686" s="41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148"/>
    </row>
    <row r="687" spans="1:16" s="34" customFormat="1" x14ac:dyDescent="0.25">
      <c r="A687" s="83"/>
      <c r="B687" s="89"/>
      <c r="C687" s="89"/>
      <c r="D687" s="41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148"/>
    </row>
    <row r="688" spans="1:16" s="34" customFormat="1" x14ac:dyDescent="0.25">
      <c r="A688" s="83"/>
      <c r="B688" s="89"/>
      <c r="C688" s="89"/>
      <c r="D688" s="41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148"/>
    </row>
    <row r="689" spans="1:16" s="34" customFormat="1" x14ac:dyDescent="0.25">
      <c r="A689" s="83"/>
      <c r="B689" s="89"/>
      <c r="C689" s="89"/>
      <c r="D689" s="41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148"/>
    </row>
    <row r="690" spans="1:16" s="34" customFormat="1" x14ac:dyDescent="0.25">
      <c r="A690" s="83"/>
      <c r="B690" s="89"/>
      <c r="C690" s="89"/>
      <c r="D690" s="41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148"/>
    </row>
    <row r="691" spans="1:16" s="34" customFormat="1" x14ac:dyDescent="0.25">
      <c r="A691" s="83"/>
      <c r="B691" s="89"/>
      <c r="C691" s="89"/>
      <c r="D691" s="41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148"/>
    </row>
    <row r="692" spans="1:16" s="34" customFormat="1" x14ac:dyDescent="0.25">
      <c r="A692" s="83"/>
      <c r="B692" s="89"/>
      <c r="C692" s="89"/>
      <c r="D692" s="41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148"/>
    </row>
    <row r="693" spans="1:16" s="34" customFormat="1" x14ac:dyDescent="0.25">
      <c r="A693" s="83"/>
      <c r="B693" s="89"/>
      <c r="C693" s="89"/>
      <c r="D693" s="41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148"/>
    </row>
    <row r="694" spans="1:16" s="34" customFormat="1" x14ac:dyDescent="0.25">
      <c r="A694" s="83"/>
      <c r="B694" s="89"/>
      <c r="C694" s="89"/>
      <c r="D694" s="41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148"/>
    </row>
    <row r="695" spans="1:16" s="34" customFormat="1" x14ac:dyDescent="0.25">
      <c r="A695" s="83"/>
      <c r="B695" s="89"/>
      <c r="C695" s="89"/>
      <c r="D695" s="41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148"/>
    </row>
    <row r="696" spans="1:16" s="34" customFormat="1" x14ac:dyDescent="0.25">
      <c r="A696" s="83"/>
      <c r="B696" s="89"/>
      <c r="C696" s="89"/>
      <c r="D696" s="41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148"/>
    </row>
    <row r="697" spans="1:16" s="34" customFormat="1" x14ac:dyDescent="0.25">
      <c r="A697" s="83"/>
      <c r="B697" s="89"/>
      <c r="C697" s="89"/>
      <c r="D697" s="41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148"/>
    </row>
    <row r="698" spans="1:16" s="34" customFormat="1" x14ac:dyDescent="0.25">
      <c r="A698" s="83"/>
      <c r="B698" s="89"/>
      <c r="C698" s="89"/>
      <c r="D698" s="41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148"/>
    </row>
    <row r="699" spans="1:16" s="34" customFormat="1" x14ac:dyDescent="0.25">
      <c r="A699" s="83"/>
      <c r="B699" s="89"/>
      <c r="C699" s="89"/>
      <c r="D699" s="41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148"/>
    </row>
    <row r="700" spans="1:16" s="34" customFormat="1" x14ac:dyDescent="0.25">
      <c r="A700" s="83"/>
      <c r="B700" s="89"/>
      <c r="C700" s="89"/>
      <c r="D700" s="41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148"/>
    </row>
    <row r="701" spans="1:16" s="34" customFormat="1" x14ac:dyDescent="0.25">
      <c r="A701" s="83"/>
      <c r="B701" s="89"/>
      <c r="C701" s="89"/>
      <c r="D701" s="41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148"/>
    </row>
    <row r="702" spans="1:16" s="34" customFormat="1" x14ac:dyDescent="0.25">
      <c r="A702" s="83"/>
      <c r="B702" s="89"/>
      <c r="C702" s="89"/>
      <c r="D702" s="41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148"/>
    </row>
    <row r="703" spans="1:16" s="34" customFormat="1" x14ac:dyDescent="0.25">
      <c r="A703" s="83"/>
      <c r="B703" s="89"/>
      <c r="C703" s="89"/>
      <c r="D703" s="41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148"/>
    </row>
    <row r="704" spans="1:16" s="34" customFormat="1" x14ac:dyDescent="0.25">
      <c r="A704" s="83"/>
      <c r="B704" s="89"/>
      <c r="C704" s="89"/>
      <c r="D704" s="41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148"/>
    </row>
    <row r="705" spans="1:16" s="34" customFormat="1" x14ac:dyDescent="0.25">
      <c r="A705" s="83"/>
      <c r="B705" s="89"/>
      <c r="C705" s="89"/>
      <c r="D705" s="41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148"/>
    </row>
    <row r="706" spans="1:16" s="34" customFormat="1" x14ac:dyDescent="0.25">
      <c r="A706" s="83"/>
      <c r="B706" s="89"/>
      <c r="C706" s="89"/>
      <c r="D706" s="41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148"/>
    </row>
    <row r="707" spans="1:16" s="34" customFormat="1" x14ac:dyDescent="0.25">
      <c r="A707" s="83"/>
      <c r="B707" s="89"/>
      <c r="C707" s="89"/>
      <c r="D707" s="41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148"/>
    </row>
    <row r="708" spans="1:16" s="34" customFormat="1" x14ac:dyDescent="0.25">
      <c r="A708" s="83"/>
      <c r="B708" s="89"/>
      <c r="C708" s="89"/>
      <c r="D708" s="41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148"/>
    </row>
    <row r="709" spans="1:16" s="34" customFormat="1" x14ac:dyDescent="0.25">
      <c r="A709" s="83"/>
      <c r="B709" s="89"/>
      <c r="C709" s="89"/>
      <c r="D709" s="41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148"/>
    </row>
    <row r="710" spans="1:16" s="34" customFormat="1" x14ac:dyDescent="0.25">
      <c r="A710" s="83"/>
      <c r="B710" s="89"/>
      <c r="C710" s="89"/>
      <c r="D710" s="41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148"/>
    </row>
    <row r="711" spans="1:16" s="34" customFormat="1" x14ac:dyDescent="0.25">
      <c r="A711" s="83"/>
      <c r="B711" s="89"/>
      <c r="C711" s="89"/>
      <c r="D711" s="41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148"/>
    </row>
    <row r="712" spans="1:16" s="34" customFormat="1" x14ac:dyDescent="0.25">
      <c r="A712" s="83"/>
      <c r="B712" s="89"/>
      <c r="C712" s="89"/>
      <c r="D712" s="41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148"/>
    </row>
    <row r="713" spans="1:16" s="34" customFormat="1" x14ac:dyDescent="0.25">
      <c r="A713" s="83"/>
      <c r="B713" s="89"/>
      <c r="C713" s="89"/>
      <c r="D713" s="41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148"/>
    </row>
    <row r="714" spans="1:16" s="34" customFormat="1" x14ac:dyDescent="0.25">
      <c r="A714" s="83"/>
      <c r="B714" s="89"/>
      <c r="C714" s="89"/>
      <c r="D714" s="41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148"/>
    </row>
    <row r="715" spans="1:16" s="34" customFormat="1" x14ac:dyDescent="0.25">
      <c r="A715" s="83"/>
      <c r="B715" s="89"/>
      <c r="C715" s="89"/>
      <c r="D715" s="41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148"/>
    </row>
    <row r="716" spans="1:16" s="34" customFormat="1" x14ac:dyDescent="0.25">
      <c r="A716" s="83"/>
      <c r="B716" s="89"/>
      <c r="C716" s="89"/>
      <c r="D716" s="41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148"/>
    </row>
    <row r="717" spans="1:16" s="34" customFormat="1" x14ac:dyDescent="0.25">
      <c r="A717" s="83"/>
      <c r="B717" s="89"/>
      <c r="C717" s="89"/>
      <c r="D717" s="41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148"/>
    </row>
    <row r="718" spans="1:16" s="34" customFormat="1" x14ac:dyDescent="0.25">
      <c r="A718" s="83"/>
      <c r="B718" s="89"/>
      <c r="C718" s="89"/>
      <c r="D718" s="41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148"/>
    </row>
    <row r="719" spans="1:16" s="34" customFormat="1" x14ac:dyDescent="0.25">
      <c r="A719" s="83"/>
      <c r="B719" s="89"/>
      <c r="C719" s="89"/>
      <c r="D719" s="41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148"/>
    </row>
    <row r="720" spans="1:16" s="34" customFormat="1" x14ac:dyDescent="0.25">
      <c r="A720" s="83"/>
      <c r="B720" s="89"/>
      <c r="C720" s="89"/>
      <c r="D720" s="41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148"/>
    </row>
    <row r="721" spans="1:16" s="34" customFormat="1" x14ac:dyDescent="0.25">
      <c r="A721" s="83"/>
      <c r="B721" s="89"/>
      <c r="C721" s="89"/>
      <c r="D721" s="41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148"/>
    </row>
    <row r="722" spans="1:16" s="34" customFormat="1" x14ac:dyDescent="0.25">
      <c r="A722" s="83"/>
      <c r="B722" s="89"/>
      <c r="C722" s="89"/>
      <c r="D722" s="41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148"/>
    </row>
    <row r="723" spans="1:16" s="34" customFormat="1" x14ac:dyDescent="0.25">
      <c r="A723" s="83"/>
      <c r="B723" s="89"/>
      <c r="C723" s="89"/>
      <c r="D723" s="41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148"/>
    </row>
    <row r="724" spans="1:16" s="34" customFormat="1" x14ac:dyDescent="0.25">
      <c r="A724" s="83"/>
      <c r="B724" s="89"/>
      <c r="C724" s="89"/>
      <c r="D724" s="41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148"/>
    </row>
    <row r="725" spans="1:16" s="34" customFormat="1" x14ac:dyDescent="0.25">
      <c r="A725" s="83"/>
      <c r="B725" s="89"/>
      <c r="C725" s="89"/>
      <c r="D725" s="41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148"/>
    </row>
    <row r="726" spans="1:16" s="34" customFormat="1" x14ac:dyDescent="0.25">
      <c r="A726" s="83"/>
      <c r="B726" s="89"/>
      <c r="C726" s="89"/>
      <c r="D726" s="41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148"/>
    </row>
    <row r="727" spans="1:16" s="34" customFormat="1" x14ac:dyDescent="0.25">
      <c r="A727" s="83"/>
      <c r="B727" s="89"/>
      <c r="C727" s="89"/>
      <c r="D727" s="41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148"/>
    </row>
    <row r="728" spans="1:16" s="34" customFormat="1" x14ac:dyDescent="0.25">
      <c r="A728" s="83"/>
      <c r="B728" s="89"/>
      <c r="C728" s="89"/>
      <c r="D728" s="41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148"/>
    </row>
    <row r="729" spans="1:16" s="34" customFormat="1" x14ac:dyDescent="0.25">
      <c r="A729" s="83"/>
      <c r="B729" s="89"/>
      <c r="C729" s="89"/>
      <c r="D729" s="41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148"/>
    </row>
    <row r="730" spans="1:16" s="34" customFormat="1" x14ac:dyDescent="0.25">
      <c r="A730" s="83"/>
      <c r="B730" s="89"/>
      <c r="C730" s="89"/>
      <c r="D730" s="41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148"/>
    </row>
    <row r="731" spans="1:16" s="34" customFormat="1" x14ac:dyDescent="0.25">
      <c r="A731" s="83"/>
      <c r="B731" s="89"/>
      <c r="C731" s="89"/>
      <c r="D731" s="41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148"/>
    </row>
    <row r="732" spans="1:16" s="34" customFormat="1" x14ac:dyDescent="0.25">
      <c r="A732" s="83"/>
      <c r="B732" s="89"/>
      <c r="C732" s="89"/>
      <c r="D732" s="41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148"/>
    </row>
    <row r="733" spans="1:16" s="34" customFormat="1" x14ac:dyDescent="0.25">
      <c r="A733" s="83"/>
      <c r="B733" s="89"/>
      <c r="C733" s="89"/>
      <c r="D733" s="41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148"/>
    </row>
  </sheetData>
  <mergeCells count="20">
    <mergeCell ref="E12:E13"/>
    <mergeCell ref="F12:F13"/>
    <mergeCell ref="E11:I11"/>
    <mergeCell ref="L12:L13"/>
    <mergeCell ref="M12:N12"/>
    <mergeCell ref="O12:O13"/>
    <mergeCell ref="L1:P1"/>
    <mergeCell ref="L2:P2"/>
    <mergeCell ref="A290:D290"/>
    <mergeCell ref="A7:P7"/>
    <mergeCell ref="A11:A13"/>
    <mergeCell ref="C11:C13"/>
    <mergeCell ref="B11:B13"/>
    <mergeCell ref="D11:D13"/>
    <mergeCell ref="G12:H12"/>
    <mergeCell ref="J11:O11"/>
    <mergeCell ref="I12:I13"/>
    <mergeCell ref="P11:P13"/>
    <mergeCell ref="J12:J13"/>
    <mergeCell ref="K12:K13"/>
  </mergeCells>
  <phoneticPr fontId="3" type="noConversion"/>
  <printOptions horizontalCentered="1"/>
  <pageMargins left="0.15748031496062992" right="7.874015748031496E-2" top="0.78740157480314965" bottom="0.31496062992125984" header="0.47244094488188981" footer="0.15748031496062992"/>
  <pageSetup paperSize="9" scale="46" fitToHeight="100" orientation="landscape" useFirstPageNumber="1" r:id="rId1"/>
  <headerFooter scaleWithDoc="0" alignWithMargins="0">
    <oddFooter>&amp;R&amp;9Сторінка &amp;P</oddFooter>
  </headerFooter>
  <rowBreaks count="2" manualBreakCount="2">
    <brk id="244" max="15" man="1"/>
    <brk id="27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I221"/>
  <sheetViews>
    <sheetView showGridLines="0" showZeros="0" tabSelected="1" view="pageBreakPreview" topLeftCell="A204" zoomScale="86" zoomScaleNormal="87" zoomScaleSheetLayoutView="86" workbookViewId="0">
      <selection activeCell="C216" sqref="C216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20.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20.1640625" style="4" customWidth="1"/>
    <col min="12" max="12" width="18.1640625" style="4" customWidth="1"/>
    <col min="13" max="13" width="17.5" style="4" customWidth="1"/>
    <col min="14" max="14" width="20.1640625" style="4" customWidth="1"/>
    <col min="15" max="15" width="20.83203125" style="4" customWidth="1"/>
    <col min="16" max="16384" width="9.1640625" style="4"/>
  </cols>
  <sheetData>
    <row r="1" spans="1:16" ht="31.5" x14ac:dyDescent="0.4">
      <c r="J1" s="95"/>
      <c r="K1" s="169" t="s">
        <v>554</v>
      </c>
      <c r="L1" s="169"/>
      <c r="M1" s="169"/>
      <c r="N1" s="169"/>
      <c r="O1" s="169"/>
      <c r="P1" s="169"/>
    </row>
    <row r="2" spans="1:16" ht="24" customHeight="1" x14ac:dyDescent="0.25">
      <c r="J2" s="95"/>
      <c r="K2" s="160" t="s">
        <v>545</v>
      </c>
      <c r="L2" s="160"/>
      <c r="M2" s="160"/>
      <c r="N2" s="160"/>
      <c r="O2" s="160"/>
      <c r="P2" s="34"/>
    </row>
    <row r="3" spans="1:16" ht="26.25" customHeight="1" x14ac:dyDescent="0.25">
      <c r="J3" s="95"/>
      <c r="K3" s="160" t="s">
        <v>543</v>
      </c>
      <c r="L3" s="160"/>
      <c r="M3" s="160"/>
      <c r="N3" s="160"/>
      <c r="O3" s="160"/>
      <c r="P3" s="34"/>
    </row>
    <row r="4" spans="1:16" ht="26.25" customHeight="1" x14ac:dyDescent="0.25">
      <c r="J4" s="143"/>
      <c r="K4" s="160" t="s">
        <v>544</v>
      </c>
      <c r="L4" s="160"/>
      <c r="M4" s="160"/>
      <c r="N4" s="160"/>
      <c r="O4" s="160"/>
      <c r="P4" s="143"/>
    </row>
    <row r="5" spans="1:16" ht="29.25" customHeight="1" x14ac:dyDescent="0.25">
      <c r="J5" s="142"/>
      <c r="K5" s="160" t="s">
        <v>553</v>
      </c>
      <c r="L5" s="160"/>
      <c r="M5" s="160"/>
      <c r="N5" s="160"/>
      <c r="O5" s="160"/>
      <c r="P5" s="34"/>
    </row>
    <row r="6" spans="1:16" ht="105.75" customHeight="1" x14ac:dyDescent="0.25">
      <c r="A6" s="174" t="s">
        <v>512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6" ht="31.5" customHeight="1" x14ac:dyDescent="0.25">
      <c r="A7" s="176" t="s">
        <v>396</v>
      </c>
      <c r="B7" s="176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6" ht="21" customHeight="1" x14ac:dyDescent="0.25">
      <c r="A8" s="177" t="s">
        <v>541</v>
      </c>
      <c r="B8" s="17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6" s="17" customFormat="1" ht="24" customHeight="1" x14ac:dyDescent="0.3">
      <c r="A9" s="14"/>
      <c r="B9" s="15"/>
      <c r="C9" s="16"/>
      <c r="O9" s="94" t="s">
        <v>392</v>
      </c>
    </row>
    <row r="10" spans="1:16" s="75" customFormat="1" ht="21.75" customHeight="1" x14ac:dyDescent="0.25">
      <c r="A10" s="175" t="s">
        <v>371</v>
      </c>
      <c r="B10" s="175" t="s">
        <v>358</v>
      </c>
      <c r="C10" s="175" t="s">
        <v>373</v>
      </c>
      <c r="D10" s="168" t="s">
        <v>244</v>
      </c>
      <c r="E10" s="168"/>
      <c r="F10" s="168"/>
      <c r="G10" s="168"/>
      <c r="H10" s="168"/>
      <c r="I10" s="168" t="s">
        <v>245</v>
      </c>
      <c r="J10" s="168"/>
      <c r="K10" s="168"/>
      <c r="L10" s="168"/>
      <c r="M10" s="168"/>
      <c r="N10" s="168"/>
      <c r="O10" s="168" t="s">
        <v>246</v>
      </c>
    </row>
    <row r="11" spans="1:16" s="75" customFormat="1" ht="29.25" customHeight="1" x14ac:dyDescent="0.25">
      <c r="A11" s="175"/>
      <c r="B11" s="175"/>
      <c r="C11" s="175"/>
      <c r="D11" s="168" t="s">
        <v>359</v>
      </c>
      <c r="E11" s="168" t="s">
        <v>247</v>
      </c>
      <c r="F11" s="168"/>
      <c r="G11" s="168"/>
      <c r="H11" s="168" t="s">
        <v>249</v>
      </c>
      <c r="I11" s="168" t="s">
        <v>359</v>
      </c>
      <c r="J11" s="168" t="s">
        <v>360</v>
      </c>
      <c r="K11" s="168" t="s">
        <v>247</v>
      </c>
      <c r="L11" s="168" t="s">
        <v>248</v>
      </c>
      <c r="M11" s="168"/>
      <c r="N11" s="168" t="s">
        <v>249</v>
      </c>
      <c r="O11" s="168"/>
    </row>
    <row r="12" spans="1:16" s="75" customFormat="1" ht="75.75" customHeight="1" x14ac:dyDescent="0.25">
      <c r="A12" s="175"/>
      <c r="B12" s="175"/>
      <c r="C12" s="175"/>
      <c r="D12" s="168"/>
      <c r="E12" s="168"/>
      <c r="F12" s="141" t="s">
        <v>250</v>
      </c>
      <c r="G12" s="141" t="s">
        <v>251</v>
      </c>
      <c r="H12" s="168"/>
      <c r="I12" s="168"/>
      <c r="J12" s="168"/>
      <c r="K12" s="168"/>
      <c r="L12" s="141" t="s">
        <v>250</v>
      </c>
      <c r="M12" s="141" t="s">
        <v>251</v>
      </c>
      <c r="N12" s="168"/>
      <c r="O12" s="168"/>
    </row>
    <row r="13" spans="1:16" s="75" customFormat="1" ht="27.75" customHeight="1" x14ac:dyDescent="0.25">
      <c r="A13" s="7" t="s">
        <v>46</v>
      </c>
      <c r="B13" s="8"/>
      <c r="C13" s="9" t="s">
        <v>47</v>
      </c>
      <c r="D13" s="58">
        <f>D15+D16+D17+D18</f>
        <v>259852700</v>
      </c>
      <c r="E13" s="58">
        <f t="shared" ref="E13:O13" si="0">E15+E16+E17+E18</f>
        <v>259852700</v>
      </c>
      <c r="F13" s="58">
        <f>F15+F16+F17+F18</f>
        <v>197271700</v>
      </c>
      <c r="G13" s="58">
        <f t="shared" si="0"/>
        <v>4147100</v>
      </c>
      <c r="H13" s="58">
        <f t="shared" si="0"/>
        <v>0</v>
      </c>
      <c r="I13" s="58">
        <f t="shared" si="0"/>
        <v>2776000</v>
      </c>
      <c r="J13" s="58">
        <f t="shared" si="0"/>
        <v>876000</v>
      </c>
      <c r="K13" s="58">
        <f t="shared" si="0"/>
        <v>1900000</v>
      </c>
      <c r="L13" s="58">
        <f t="shared" si="0"/>
        <v>1332000</v>
      </c>
      <c r="M13" s="58">
        <f t="shared" si="0"/>
        <v>71500</v>
      </c>
      <c r="N13" s="58">
        <f t="shared" si="0"/>
        <v>876000</v>
      </c>
      <c r="O13" s="58">
        <f t="shared" si="0"/>
        <v>262628700</v>
      </c>
    </row>
    <row r="14" spans="1:16" s="75" customFormat="1" ht="61.5" hidden="1" customHeight="1" x14ac:dyDescent="0.25">
      <c r="A14" s="7"/>
      <c r="B14" s="8"/>
      <c r="C14" s="9" t="s">
        <v>500</v>
      </c>
      <c r="D14" s="58">
        <f>D19</f>
        <v>0</v>
      </c>
      <c r="E14" s="58">
        <f t="shared" ref="E14:O14" si="1">E19</f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</row>
    <row r="15" spans="1:16" ht="51.75" customHeight="1" x14ac:dyDescent="0.25">
      <c r="A15" s="46" t="s">
        <v>126</v>
      </c>
      <c r="B15" s="46" t="s">
        <v>49</v>
      </c>
      <c r="C15" s="6" t="s">
        <v>127</v>
      </c>
      <c r="D15" s="59">
        <f>'дод 3'!E18+'дод 3'!E68+'дод 3'!E113+'дод 3'!E143+'дод 3'!E177+'дод 3'!E184+'дод 3'!E199+'дод 3'!E229+'дод 3'!E233+'дод 3'!E250+'дод 3'!E256+'дод 3'!E259+'дод 3'!E270+'дод 3'!E267</f>
        <v>259256700</v>
      </c>
      <c r="E15" s="59">
        <f>'дод 3'!F18+'дод 3'!F68+'дод 3'!F113+'дод 3'!F143+'дод 3'!F177+'дод 3'!F184+'дод 3'!F199+'дод 3'!F229+'дод 3'!F233+'дод 3'!F250+'дод 3'!F256+'дод 3'!F259+'дод 3'!F270+'дод 3'!F267</f>
        <v>259256700</v>
      </c>
      <c r="F15" s="59">
        <f>'дод 3'!G18+'дод 3'!G68+'дод 3'!G113+'дод 3'!G143+'дод 3'!G177+'дод 3'!G184+'дод 3'!G199+'дод 3'!G229+'дод 3'!G233+'дод 3'!G250+'дод 3'!G256+'дод 3'!G259+'дод 3'!G270+'дод 3'!G267</f>
        <v>197271700</v>
      </c>
      <c r="G15" s="59">
        <f>'дод 3'!H18+'дод 3'!H68+'дод 3'!H113+'дод 3'!H143+'дод 3'!H177+'дод 3'!H184+'дод 3'!H199+'дод 3'!H229+'дод 3'!H233+'дод 3'!H250+'дод 3'!H256+'дод 3'!H259+'дод 3'!H270+'дод 3'!H267</f>
        <v>4147100</v>
      </c>
      <c r="H15" s="59">
        <f>'дод 3'!I18+'дод 3'!I68+'дод 3'!I113+'дод 3'!I143+'дод 3'!I177+'дод 3'!I184+'дод 3'!I199+'дод 3'!I229+'дод 3'!I233+'дод 3'!I250+'дод 3'!I256+'дод 3'!I259+'дод 3'!I270+'дод 3'!I267</f>
        <v>0</v>
      </c>
      <c r="I15" s="59">
        <f>'дод 3'!J18+'дод 3'!J68+'дод 3'!J113+'дод 3'!J143+'дод 3'!J177+'дод 3'!J184+'дод 3'!J199+'дод 3'!J229+'дод 3'!J233+'дод 3'!J250+'дод 3'!J256+'дод 3'!J259+'дод 3'!J270+'дод 3'!J267</f>
        <v>2776000</v>
      </c>
      <c r="J15" s="59">
        <f>'дод 3'!K18+'дод 3'!K68+'дод 3'!K113+'дод 3'!K143+'дод 3'!K177+'дод 3'!K184+'дод 3'!K199+'дод 3'!K229+'дод 3'!K233+'дод 3'!K250+'дод 3'!K256+'дод 3'!K259+'дод 3'!K270+'дод 3'!K267</f>
        <v>876000</v>
      </c>
      <c r="K15" s="59">
        <f>'дод 3'!L18+'дод 3'!L68+'дод 3'!L113+'дод 3'!L143+'дод 3'!L177+'дод 3'!L184+'дод 3'!L199+'дод 3'!L229+'дод 3'!L233+'дод 3'!L250+'дод 3'!L256+'дод 3'!L259+'дод 3'!L270+'дод 3'!L267</f>
        <v>1900000</v>
      </c>
      <c r="L15" s="59">
        <f>'дод 3'!M18+'дод 3'!M68+'дод 3'!M113+'дод 3'!M143+'дод 3'!M177+'дод 3'!M184+'дод 3'!M199+'дод 3'!M229+'дод 3'!M233+'дод 3'!M250+'дод 3'!M256+'дод 3'!M259+'дод 3'!M270+'дод 3'!M267</f>
        <v>1332000</v>
      </c>
      <c r="M15" s="59">
        <f>'дод 3'!N18+'дод 3'!N68+'дод 3'!N113+'дод 3'!N143+'дод 3'!N177+'дод 3'!N184+'дод 3'!N199+'дод 3'!N229+'дод 3'!N233+'дод 3'!N250+'дод 3'!N256+'дод 3'!N259+'дод 3'!N270+'дод 3'!N267</f>
        <v>71500</v>
      </c>
      <c r="N15" s="59">
        <f>'дод 3'!O18+'дод 3'!O68+'дод 3'!O113+'дод 3'!O143+'дод 3'!O177+'дод 3'!O184+'дод 3'!O199+'дод 3'!O229+'дод 3'!O233+'дод 3'!O250+'дод 3'!O256+'дод 3'!O259+'дод 3'!O270+'дод 3'!O267</f>
        <v>876000</v>
      </c>
      <c r="O15" s="59">
        <f>'дод 3'!P18+'дод 3'!P68+'дод 3'!P113+'дод 3'!P143+'дод 3'!P177+'дод 3'!P184+'дод 3'!P199+'дод 3'!P229+'дод 3'!P233+'дод 3'!P250+'дод 3'!P256+'дод 3'!P259+'дод 3'!P270+'дод 3'!P267</f>
        <v>262032700</v>
      </c>
    </row>
    <row r="16" spans="1:16" ht="51.75" customHeight="1" x14ac:dyDescent="0.25">
      <c r="A16" s="86" t="s">
        <v>96</v>
      </c>
      <c r="B16" s="86" t="s">
        <v>526</v>
      </c>
      <c r="C16" s="6" t="s">
        <v>515</v>
      </c>
      <c r="D16" s="59">
        <f>'дод 3'!E19</f>
        <v>200000</v>
      </c>
      <c r="E16" s="59">
        <f>'дод 3'!F19</f>
        <v>200000</v>
      </c>
      <c r="F16" s="59">
        <f>'дод 3'!G19</f>
        <v>0</v>
      </c>
      <c r="G16" s="59">
        <f>'дод 3'!H19</f>
        <v>0</v>
      </c>
      <c r="H16" s="59">
        <f>'дод 3'!I19</f>
        <v>0</v>
      </c>
      <c r="I16" s="59">
        <f>'дод 3'!J19</f>
        <v>0</v>
      </c>
      <c r="J16" s="59">
        <f>'дод 3'!K19</f>
        <v>0</v>
      </c>
      <c r="K16" s="59">
        <f>'дод 3'!L19</f>
        <v>0</v>
      </c>
      <c r="L16" s="59">
        <f>'дод 3'!M19</f>
        <v>0</v>
      </c>
      <c r="M16" s="59">
        <f>'дод 3'!N19</f>
        <v>0</v>
      </c>
      <c r="N16" s="59">
        <f>'дод 3'!O19</f>
        <v>0</v>
      </c>
      <c r="O16" s="59">
        <f>'дод 3'!P19</f>
        <v>200000</v>
      </c>
    </row>
    <row r="17" spans="1:15" ht="27" customHeight="1" x14ac:dyDescent="0.25">
      <c r="A17" s="46" t="s">
        <v>48</v>
      </c>
      <c r="B17" s="46" t="s">
        <v>99</v>
      </c>
      <c r="C17" s="6" t="s">
        <v>263</v>
      </c>
      <c r="D17" s="59">
        <f>'дод 3'!E20</f>
        <v>396000</v>
      </c>
      <c r="E17" s="59">
        <f>'дод 3'!F20</f>
        <v>396000</v>
      </c>
      <c r="F17" s="59">
        <f>'дод 3'!G20</f>
        <v>0</v>
      </c>
      <c r="G17" s="59">
        <f>'дод 3'!H20</f>
        <v>0</v>
      </c>
      <c r="H17" s="59">
        <f>'дод 3'!I20</f>
        <v>0</v>
      </c>
      <c r="I17" s="59">
        <f>'дод 3'!J20</f>
        <v>0</v>
      </c>
      <c r="J17" s="59">
        <f>'дод 3'!K20</f>
        <v>0</v>
      </c>
      <c r="K17" s="59">
        <f>'дод 3'!L20</f>
        <v>0</v>
      </c>
      <c r="L17" s="59">
        <f>'дод 3'!M20</f>
        <v>0</v>
      </c>
      <c r="M17" s="59">
        <f>'дод 3'!N20</f>
        <v>0</v>
      </c>
      <c r="N17" s="59">
        <f>'дод 3'!O20</f>
        <v>0</v>
      </c>
      <c r="O17" s="59">
        <f>'дод 3'!P20</f>
        <v>396000</v>
      </c>
    </row>
    <row r="18" spans="1:15" ht="27" hidden="1" customHeight="1" x14ac:dyDescent="0.25">
      <c r="A18" s="86" t="s">
        <v>496</v>
      </c>
      <c r="B18" s="86" t="s">
        <v>126</v>
      </c>
      <c r="C18" s="6" t="s">
        <v>497</v>
      </c>
      <c r="D18" s="59">
        <f>'дод 3'!E21</f>
        <v>0</v>
      </c>
      <c r="E18" s="59">
        <f>'дод 3'!F21</f>
        <v>0</v>
      </c>
      <c r="F18" s="59">
        <f>'дод 3'!G21</f>
        <v>0</v>
      </c>
      <c r="G18" s="59">
        <f>'дод 3'!H21</f>
        <v>0</v>
      </c>
      <c r="H18" s="59">
        <f>'дод 3'!I21</f>
        <v>0</v>
      </c>
      <c r="I18" s="59">
        <f>'дод 3'!J21</f>
        <v>0</v>
      </c>
      <c r="J18" s="59">
        <f>'дод 3'!K21</f>
        <v>0</v>
      </c>
      <c r="K18" s="59">
        <f>'дод 3'!L21</f>
        <v>0</v>
      </c>
      <c r="L18" s="59">
        <f>'дод 3'!M21</f>
        <v>0</v>
      </c>
      <c r="M18" s="59">
        <f>'дод 3'!N21</f>
        <v>0</v>
      </c>
      <c r="N18" s="59">
        <f>'дод 3'!O21</f>
        <v>0</v>
      </c>
      <c r="O18" s="59">
        <f>'дод 3'!P21</f>
        <v>0</v>
      </c>
    </row>
    <row r="19" spans="1:15" s="77" customFormat="1" ht="63" hidden="1" customHeight="1" x14ac:dyDescent="0.25">
      <c r="A19" s="127"/>
      <c r="B19" s="152"/>
      <c r="C19" s="128" t="s">
        <v>500</v>
      </c>
      <c r="D19" s="129">
        <f>'дод 3'!E22</f>
        <v>0</v>
      </c>
      <c r="E19" s="129">
        <f>'дод 3'!F22</f>
        <v>0</v>
      </c>
      <c r="F19" s="129">
        <f>'дод 3'!G22</f>
        <v>0</v>
      </c>
      <c r="G19" s="129">
        <f>'дод 3'!H22</f>
        <v>0</v>
      </c>
      <c r="H19" s="129">
        <f>'дод 3'!I22</f>
        <v>0</v>
      </c>
      <c r="I19" s="129">
        <f>'дод 3'!J22</f>
        <v>0</v>
      </c>
      <c r="J19" s="129">
        <f>'дод 3'!K22</f>
        <v>0</v>
      </c>
      <c r="K19" s="129">
        <f>'дод 3'!L22</f>
        <v>0</v>
      </c>
      <c r="L19" s="129">
        <f>'дод 3'!M22</f>
        <v>0</v>
      </c>
      <c r="M19" s="129">
        <f>'дод 3'!N22</f>
        <v>0</v>
      </c>
      <c r="N19" s="129">
        <f>'дод 3'!O22</f>
        <v>0</v>
      </c>
      <c r="O19" s="129">
        <f>'дод 3'!P22</f>
        <v>0</v>
      </c>
    </row>
    <row r="20" spans="1:15" s="75" customFormat="1" ht="24" customHeight="1" x14ac:dyDescent="0.25">
      <c r="A20" s="47" t="s">
        <v>50</v>
      </c>
      <c r="B20" s="48"/>
      <c r="C20" s="9" t="s">
        <v>449</v>
      </c>
      <c r="D20" s="58">
        <f>D28+D30+D37+D41+D42+D43+D46+D47+D48+D49+D51</f>
        <v>1093131750</v>
      </c>
      <c r="E20" s="58">
        <f t="shared" ref="E20:O20" si="2">E28+E30+E37+E41+E42+E43+E46+E47+E48+E49+E51</f>
        <v>1093131750</v>
      </c>
      <c r="F20" s="58">
        <f t="shared" si="2"/>
        <v>806502700</v>
      </c>
      <c r="G20" s="58">
        <f t="shared" si="2"/>
        <v>57096650</v>
      </c>
      <c r="H20" s="58">
        <f t="shared" si="2"/>
        <v>0</v>
      </c>
      <c r="I20" s="58">
        <f t="shared" si="2"/>
        <v>39969600</v>
      </c>
      <c r="J20" s="58">
        <f t="shared" si="2"/>
        <v>350000</v>
      </c>
      <c r="K20" s="58">
        <f t="shared" si="2"/>
        <v>39616470</v>
      </c>
      <c r="L20" s="58">
        <f t="shared" si="2"/>
        <v>4494964</v>
      </c>
      <c r="M20" s="58">
        <f t="shared" si="2"/>
        <v>139890</v>
      </c>
      <c r="N20" s="58">
        <f t="shared" si="2"/>
        <v>353130</v>
      </c>
      <c r="O20" s="58">
        <f t="shared" si="2"/>
        <v>1133101350</v>
      </c>
    </row>
    <row r="21" spans="1:15" s="76" customFormat="1" ht="31.5" x14ac:dyDescent="0.25">
      <c r="A21" s="109"/>
      <c r="B21" s="123"/>
      <c r="C21" s="124" t="s">
        <v>434</v>
      </c>
      <c r="D21" s="125">
        <f>D35+D39+D44</f>
        <v>482448000</v>
      </c>
      <c r="E21" s="125">
        <f t="shared" ref="E21:O21" si="3">E35+E39+E44</f>
        <v>482448000</v>
      </c>
      <c r="F21" s="125">
        <f t="shared" si="3"/>
        <v>396066000</v>
      </c>
      <c r="G21" s="125">
        <f t="shared" si="3"/>
        <v>0</v>
      </c>
      <c r="H21" s="125">
        <f t="shared" si="3"/>
        <v>0</v>
      </c>
      <c r="I21" s="125">
        <f t="shared" si="3"/>
        <v>0</v>
      </c>
      <c r="J21" s="125">
        <f t="shared" si="3"/>
        <v>0</v>
      </c>
      <c r="K21" s="125">
        <f t="shared" si="3"/>
        <v>0</v>
      </c>
      <c r="L21" s="125">
        <f t="shared" si="3"/>
        <v>0</v>
      </c>
      <c r="M21" s="125">
        <f t="shared" si="3"/>
        <v>0</v>
      </c>
      <c r="N21" s="125">
        <f t="shared" si="3"/>
        <v>0</v>
      </c>
      <c r="O21" s="125">
        <f t="shared" si="3"/>
        <v>482448000</v>
      </c>
    </row>
    <row r="22" spans="1:15" s="76" customFormat="1" ht="69" hidden="1" customHeight="1" x14ac:dyDescent="0.25">
      <c r="A22" s="109"/>
      <c r="B22" s="123"/>
      <c r="C22" s="124" t="s">
        <v>432</v>
      </c>
      <c r="D22" s="125">
        <f>D31+D38</f>
        <v>0</v>
      </c>
      <c r="E22" s="125">
        <f t="shared" ref="E22:O22" si="4">E31+E38</f>
        <v>0</v>
      </c>
      <c r="F22" s="125">
        <f t="shared" si="4"/>
        <v>0</v>
      </c>
      <c r="G22" s="125">
        <f t="shared" si="4"/>
        <v>0</v>
      </c>
      <c r="H22" s="125">
        <f t="shared" si="4"/>
        <v>0</v>
      </c>
      <c r="I22" s="125">
        <f t="shared" si="4"/>
        <v>0</v>
      </c>
      <c r="J22" s="125">
        <f t="shared" si="4"/>
        <v>0</v>
      </c>
      <c r="K22" s="125">
        <f t="shared" si="4"/>
        <v>0</v>
      </c>
      <c r="L22" s="125">
        <f t="shared" si="4"/>
        <v>0</v>
      </c>
      <c r="M22" s="125">
        <f t="shared" si="4"/>
        <v>0</v>
      </c>
      <c r="N22" s="125">
        <f t="shared" si="4"/>
        <v>0</v>
      </c>
      <c r="O22" s="125">
        <f t="shared" si="4"/>
        <v>0</v>
      </c>
    </row>
    <row r="23" spans="1:15" s="76" customFormat="1" ht="47.25" hidden="1" x14ac:dyDescent="0.25">
      <c r="A23" s="109"/>
      <c r="B23" s="123"/>
      <c r="C23" s="124" t="s">
        <v>429</v>
      </c>
      <c r="D23" s="125">
        <f>D32+D50</f>
        <v>0</v>
      </c>
      <c r="E23" s="125">
        <f t="shared" ref="E23:O23" si="5">E32+E50</f>
        <v>0</v>
      </c>
      <c r="F23" s="125">
        <f t="shared" si="5"/>
        <v>0</v>
      </c>
      <c r="G23" s="125">
        <f t="shared" si="5"/>
        <v>0</v>
      </c>
      <c r="H23" s="125">
        <f t="shared" si="5"/>
        <v>0</v>
      </c>
      <c r="I23" s="125">
        <f t="shared" si="5"/>
        <v>0</v>
      </c>
      <c r="J23" s="125">
        <f t="shared" si="5"/>
        <v>0</v>
      </c>
      <c r="K23" s="125">
        <f t="shared" si="5"/>
        <v>0</v>
      </c>
      <c r="L23" s="125">
        <f t="shared" si="5"/>
        <v>0</v>
      </c>
      <c r="M23" s="125">
        <f t="shared" si="5"/>
        <v>0</v>
      </c>
      <c r="N23" s="125">
        <f t="shared" si="5"/>
        <v>0</v>
      </c>
      <c r="O23" s="125">
        <f t="shared" si="5"/>
        <v>0</v>
      </c>
    </row>
    <row r="24" spans="1:15" s="76" customFormat="1" ht="47.25" hidden="1" x14ac:dyDescent="0.25">
      <c r="A24" s="109"/>
      <c r="B24" s="123"/>
      <c r="C24" s="124" t="s">
        <v>431</v>
      </c>
      <c r="D24" s="125">
        <f>D33+D45</f>
        <v>0</v>
      </c>
      <c r="E24" s="125">
        <f t="shared" ref="E24:O24" si="6">E33+E45</f>
        <v>0</v>
      </c>
      <c r="F24" s="125">
        <f t="shared" si="6"/>
        <v>0</v>
      </c>
      <c r="G24" s="125">
        <f t="shared" si="6"/>
        <v>0</v>
      </c>
      <c r="H24" s="125">
        <f t="shared" si="6"/>
        <v>0</v>
      </c>
      <c r="I24" s="125">
        <f t="shared" si="6"/>
        <v>0</v>
      </c>
      <c r="J24" s="125">
        <f t="shared" si="6"/>
        <v>0</v>
      </c>
      <c r="K24" s="125">
        <f t="shared" si="6"/>
        <v>0</v>
      </c>
      <c r="L24" s="125">
        <f t="shared" si="6"/>
        <v>0</v>
      </c>
      <c r="M24" s="125">
        <f t="shared" si="6"/>
        <v>0</v>
      </c>
      <c r="N24" s="125">
        <f t="shared" si="6"/>
        <v>0</v>
      </c>
      <c r="O24" s="125">
        <f t="shared" si="6"/>
        <v>0</v>
      </c>
    </row>
    <row r="25" spans="1:15" s="76" customFormat="1" ht="63" hidden="1" x14ac:dyDescent="0.25">
      <c r="A25" s="109"/>
      <c r="B25" s="123"/>
      <c r="C25" s="126" t="s">
        <v>428</v>
      </c>
      <c r="D25" s="125">
        <f>D29+D34</f>
        <v>0</v>
      </c>
      <c r="E25" s="125">
        <f t="shared" ref="E25:O25" si="7">E29+E34</f>
        <v>0</v>
      </c>
      <c r="F25" s="125">
        <f t="shared" si="7"/>
        <v>0</v>
      </c>
      <c r="G25" s="125">
        <f t="shared" si="7"/>
        <v>0</v>
      </c>
      <c r="H25" s="125">
        <f t="shared" si="7"/>
        <v>0</v>
      </c>
      <c r="I25" s="125">
        <f t="shared" si="7"/>
        <v>0</v>
      </c>
      <c r="J25" s="125">
        <f t="shared" si="7"/>
        <v>0</v>
      </c>
      <c r="K25" s="125">
        <f t="shared" si="7"/>
        <v>0</v>
      </c>
      <c r="L25" s="125">
        <f t="shared" si="7"/>
        <v>0</v>
      </c>
      <c r="M25" s="125">
        <f t="shared" si="7"/>
        <v>0</v>
      </c>
      <c r="N25" s="125">
        <f t="shared" si="7"/>
        <v>0</v>
      </c>
      <c r="O25" s="125">
        <f t="shared" si="7"/>
        <v>0</v>
      </c>
    </row>
    <row r="26" spans="1:15" s="76" customFormat="1" ht="63" hidden="1" x14ac:dyDescent="0.25">
      <c r="A26" s="109"/>
      <c r="B26" s="123"/>
      <c r="C26" s="124" t="s">
        <v>430</v>
      </c>
      <c r="D26" s="125">
        <f>D36+D40</f>
        <v>0</v>
      </c>
      <c r="E26" s="125">
        <f t="shared" ref="E26:O26" si="8">E36+E40</f>
        <v>0</v>
      </c>
      <c r="F26" s="125">
        <f t="shared" si="8"/>
        <v>0</v>
      </c>
      <c r="G26" s="125">
        <f t="shared" si="8"/>
        <v>0</v>
      </c>
      <c r="H26" s="125">
        <f t="shared" si="8"/>
        <v>0</v>
      </c>
      <c r="I26" s="125">
        <f t="shared" si="8"/>
        <v>0</v>
      </c>
      <c r="J26" s="125">
        <f t="shared" si="8"/>
        <v>0</v>
      </c>
      <c r="K26" s="125">
        <f t="shared" si="8"/>
        <v>0</v>
      </c>
      <c r="L26" s="125">
        <f t="shared" si="8"/>
        <v>0</v>
      </c>
      <c r="M26" s="125">
        <f t="shared" si="8"/>
        <v>0</v>
      </c>
      <c r="N26" s="125">
        <f t="shared" si="8"/>
        <v>0</v>
      </c>
      <c r="O26" s="125">
        <f t="shared" si="8"/>
        <v>0</v>
      </c>
    </row>
    <row r="27" spans="1:15" s="76" customFormat="1" ht="49.5" hidden="1" customHeight="1" x14ac:dyDescent="0.25">
      <c r="A27" s="109"/>
      <c r="B27" s="109"/>
      <c r="C27" s="124" t="s">
        <v>490</v>
      </c>
      <c r="D27" s="125">
        <f>D52</f>
        <v>0</v>
      </c>
      <c r="E27" s="125">
        <f t="shared" ref="E27:O27" si="9">E52</f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0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</row>
    <row r="28" spans="1:15" ht="27" customHeight="1" x14ac:dyDescent="0.25">
      <c r="A28" s="46" t="s">
        <v>51</v>
      </c>
      <c r="B28" s="46" t="s">
        <v>52</v>
      </c>
      <c r="C28" s="6" t="s">
        <v>450</v>
      </c>
      <c r="D28" s="59">
        <f>'дод 3'!E69</f>
        <v>290084900</v>
      </c>
      <c r="E28" s="59">
        <f>'дод 3'!F69</f>
        <v>290084900</v>
      </c>
      <c r="F28" s="59">
        <f>'дод 3'!G69</f>
        <v>205054200</v>
      </c>
      <c r="G28" s="59">
        <f>'дод 3'!H69</f>
        <v>21914800</v>
      </c>
      <c r="H28" s="59">
        <f>'дод 3'!I69</f>
        <v>0</v>
      </c>
      <c r="I28" s="59">
        <f>'дод 3'!J69</f>
        <v>11759700</v>
      </c>
      <c r="J28" s="59">
        <f>'дод 3'!K69</f>
        <v>0</v>
      </c>
      <c r="K28" s="59">
        <f>'дод 3'!L69</f>
        <v>11759700</v>
      </c>
      <c r="L28" s="59">
        <f>'дод 3'!M69</f>
        <v>0</v>
      </c>
      <c r="M28" s="59">
        <f>'дод 3'!N69</f>
        <v>0</v>
      </c>
      <c r="N28" s="59">
        <f>'дод 3'!O69</f>
        <v>0</v>
      </c>
      <c r="O28" s="59">
        <f>'дод 3'!P69</f>
        <v>301844600</v>
      </c>
    </row>
    <row r="29" spans="1:15" s="77" customFormat="1" ht="47.25" hidden="1" x14ac:dyDescent="0.25">
      <c r="A29" s="127"/>
      <c r="B29" s="127"/>
      <c r="C29" s="128" t="s">
        <v>428</v>
      </c>
      <c r="D29" s="129">
        <f>'дод 3'!E70</f>
        <v>0</v>
      </c>
      <c r="E29" s="129">
        <f>'дод 3'!F70</f>
        <v>0</v>
      </c>
      <c r="F29" s="129">
        <f>'дод 3'!G70</f>
        <v>0</v>
      </c>
      <c r="G29" s="129">
        <f>'дод 3'!H70</f>
        <v>0</v>
      </c>
      <c r="H29" s="129">
        <f>'дод 3'!I70</f>
        <v>0</v>
      </c>
      <c r="I29" s="129">
        <f>'дод 3'!J70</f>
        <v>0</v>
      </c>
      <c r="J29" s="129">
        <f>'дод 3'!K70</f>
        <v>0</v>
      </c>
      <c r="K29" s="129">
        <f>'дод 3'!L70</f>
        <v>0</v>
      </c>
      <c r="L29" s="129">
        <f>'дод 3'!M70</f>
        <v>0</v>
      </c>
      <c r="M29" s="129">
        <f>'дод 3'!N70</f>
        <v>0</v>
      </c>
      <c r="N29" s="129">
        <f>'дод 3'!O70</f>
        <v>0</v>
      </c>
      <c r="O29" s="129">
        <f>'дод 3'!P70</f>
        <v>0</v>
      </c>
    </row>
    <row r="30" spans="1:15" ht="55.5" customHeight="1" x14ac:dyDescent="0.25">
      <c r="A30" s="46" t="s">
        <v>53</v>
      </c>
      <c r="B30" s="46" t="s">
        <v>54</v>
      </c>
      <c r="C30" s="6" t="s">
        <v>452</v>
      </c>
      <c r="D30" s="59">
        <f>'дод 3'!E71</f>
        <v>674682300</v>
      </c>
      <c r="E30" s="59">
        <f>'дод 3'!F71</f>
        <v>674682300</v>
      </c>
      <c r="F30" s="59">
        <f>'дод 3'!G71</f>
        <v>502940400</v>
      </c>
      <c r="G30" s="59">
        <f>'дод 3'!H71</f>
        <v>30342200</v>
      </c>
      <c r="H30" s="59">
        <f>'дод 3'!I71</f>
        <v>0</v>
      </c>
      <c r="I30" s="59">
        <f>'дод 3'!J71</f>
        <v>25130800</v>
      </c>
      <c r="J30" s="59">
        <f>'дод 3'!K71</f>
        <v>0</v>
      </c>
      <c r="K30" s="59">
        <f>'дод 3'!L71</f>
        <v>25130800</v>
      </c>
      <c r="L30" s="59">
        <f>'дод 3'!M71</f>
        <v>2268060</v>
      </c>
      <c r="M30" s="59">
        <f>'дод 3'!N71</f>
        <v>139890</v>
      </c>
      <c r="N30" s="59">
        <f>'дод 3'!O71</f>
        <v>0</v>
      </c>
      <c r="O30" s="59">
        <f>'дод 3'!P71</f>
        <v>699813100</v>
      </c>
    </row>
    <row r="31" spans="1:15" s="77" customFormat="1" ht="63" hidden="1" x14ac:dyDescent="0.25">
      <c r="A31" s="127"/>
      <c r="B31" s="127"/>
      <c r="C31" s="128" t="s">
        <v>432</v>
      </c>
      <c r="D31" s="129">
        <f>'дод 3'!E72</f>
        <v>0</v>
      </c>
      <c r="E31" s="129">
        <f>'дод 3'!F72</f>
        <v>0</v>
      </c>
      <c r="F31" s="129">
        <f>'дод 3'!G72</f>
        <v>0</v>
      </c>
      <c r="G31" s="129">
        <f>'дод 3'!H72</f>
        <v>0</v>
      </c>
      <c r="H31" s="129">
        <f>'дод 3'!I72</f>
        <v>0</v>
      </c>
      <c r="I31" s="129">
        <f>'дод 3'!J72</f>
        <v>0</v>
      </c>
      <c r="J31" s="129">
        <f>'дод 3'!K72</f>
        <v>0</v>
      </c>
      <c r="K31" s="129">
        <f>'дод 3'!L72</f>
        <v>0</v>
      </c>
      <c r="L31" s="129">
        <f>'дод 3'!M72</f>
        <v>0</v>
      </c>
      <c r="M31" s="129">
        <f>'дод 3'!N72</f>
        <v>0</v>
      </c>
      <c r="N31" s="129">
        <f>'дод 3'!O72</f>
        <v>0</v>
      </c>
      <c r="O31" s="129">
        <f>'дод 3'!P72</f>
        <v>0</v>
      </c>
    </row>
    <row r="32" spans="1:15" s="77" customFormat="1" ht="47.25" hidden="1" x14ac:dyDescent="0.25">
      <c r="A32" s="127"/>
      <c r="B32" s="127"/>
      <c r="C32" s="128" t="s">
        <v>429</v>
      </c>
      <c r="D32" s="129">
        <f>'дод 3'!E73</f>
        <v>0</v>
      </c>
      <c r="E32" s="129">
        <f>'дод 3'!F73</f>
        <v>0</v>
      </c>
      <c r="F32" s="129">
        <f>'дод 3'!G73</f>
        <v>0</v>
      </c>
      <c r="G32" s="129">
        <f>'дод 3'!H73</f>
        <v>0</v>
      </c>
      <c r="H32" s="129">
        <f>'дод 3'!I73</f>
        <v>0</v>
      </c>
      <c r="I32" s="129">
        <f>'дод 3'!J73</f>
        <v>0</v>
      </c>
      <c r="J32" s="129">
        <f>'дод 3'!K73</f>
        <v>0</v>
      </c>
      <c r="K32" s="129">
        <f>'дод 3'!L73</f>
        <v>0</v>
      </c>
      <c r="L32" s="129">
        <f>'дод 3'!M73</f>
        <v>0</v>
      </c>
      <c r="M32" s="129">
        <f>'дод 3'!N73</f>
        <v>0</v>
      </c>
      <c r="N32" s="129">
        <f>'дод 3'!O73</f>
        <v>0</v>
      </c>
      <c r="O32" s="129">
        <f>'дод 3'!P73</f>
        <v>0</v>
      </c>
    </row>
    <row r="33" spans="1:15" s="77" customFormat="1" ht="47.25" hidden="1" x14ac:dyDescent="0.25">
      <c r="A33" s="127"/>
      <c r="B33" s="127"/>
      <c r="C33" s="128" t="s">
        <v>431</v>
      </c>
      <c r="D33" s="129">
        <f>'дод 3'!E74</f>
        <v>0</v>
      </c>
      <c r="E33" s="129">
        <f>'дод 3'!F74</f>
        <v>0</v>
      </c>
      <c r="F33" s="129">
        <f>'дод 3'!G74</f>
        <v>0</v>
      </c>
      <c r="G33" s="129">
        <f>'дод 3'!H74</f>
        <v>0</v>
      </c>
      <c r="H33" s="129">
        <f>'дод 3'!I74</f>
        <v>0</v>
      </c>
      <c r="I33" s="129">
        <f>'дод 3'!J74</f>
        <v>0</v>
      </c>
      <c r="J33" s="129">
        <f>'дод 3'!K74</f>
        <v>0</v>
      </c>
      <c r="K33" s="129">
        <f>'дод 3'!L74</f>
        <v>0</v>
      </c>
      <c r="L33" s="129">
        <f>'дод 3'!M74</f>
        <v>0</v>
      </c>
      <c r="M33" s="129">
        <f>'дод 3'!N74</f>
        <v>0</v>
      </c>
      <c r="N33" s="129">
        <f>'дод 3'!O74</f>
        <v>0</v>
      </c>
      <c r="O33" s="129">
        <f>'дод 3'!P74</f>
        <v>0</v>
      </c>
    </row>
    <row r="34" spans="1:15" s="77" customFormat="1" ht="47.25" hidden="1" x14ac:dyDescent="0.25">
      <c r="A34" s="127"/>
      <c r="B34" s="127"/>
      <c r="C34" s="128" t="s">
        <v>428</v>
      </c>
      <c r="D34" s="129">
        <f>'дод 3'!E75</f>
        <v>0</v>
      </c>
      <c r="E34" s="129">
        <f>'дод 3'!F75</f>
        <v>0</v>
      </c>
      <c r="F34" s="129">
        <f>'дод 3'!G75</f>
        <v>0</v>
      </c>
      <c r="G34" s="129">
        <f>'дод 3'!H75</f>
        <v>0</v>
      </c>
      <c r="H34" s="129">
        <f>'дод 3'!I75</f>
        <v>0</v>
      </c>
      <c r="I34" s="129">
        <f>'дод 3'!J75</f>
        <v>0</v>
      </c>
      <c r="J34" s="129">
        <f>'дод 3'!K75</f>
        <v>0</v>
      </c>
      <c r="K34" s="129">
        <f>'дод 3'!L75</f>
        <v>0</v>
      </c>
      <c r="L34" s="129">
        <f>'дод 3'!M75</f>
        <v>0</v>
      </c>
      <c r="M34" s="129">
        <f>'дод 3'!N75</f>
        <v>0</v>
      </c>
      <c r="N34" s="129">
        <f>'дод 3'!O75</f>
        <v>0</v>
      </c>
      <c r="O34" s="129">
        <f>'дод 3'!P75</f>
        <v>0</v>
      </c>
    </row>
    <row r="35" spans="1:15" s="77" customFormat="1" ht="31.5" x14ac:dyDescent="0.25">
      <c r="A35" s="127"/>
      <c r="B35" s="127"/>
      <c r="C35" s="128" t="s">
        <v>434</v>
      </c>
      <c r="D35" s="129">
        <f>'дод 3'!E76</f>
        <v>466883500</v>
      </c>
      <c r="E35" s="129">
        <f>'дод 3'!F76</f>
        <v>466883500</v>
      </c>
      <c r="F35" s="129">
        <f>'дод 3'!G76</f>
        <v>383296900</v>
      </c>
      <c r="G35" s="129">
        <f>'дод 3'!H76</f>
        <v>0</v>
      </c>
      <c r="H35" s="129">
        <f>'дод 3'!I76</f>
        <v>0</v>
      </c>
      <c r="I35" s="129">
        <f>'дод 3'!J76</f>
        <v>0</v>
      </c>
      <c r="J35" s="129">
        <f>'дод 3'!K76</f>
        <v>0</v>
      </c>
      <c r="K35" s="129">
        <f>'дод 3'!L76</f>
        <v>0</v>
      </c>
      <c r="L35" s="129">
        <f>'дод 3'!M76</f>
        <v>0</v>
      </c>
      <c r="M35" s="129">
        <f>'дод 3'!N76</f>
        <v>0</v>
      </c>
      <c r="N35" s="129">
        <f>'дод 3'!O76</f>
        <v>0</v>
      </c>
      <c r="O35" s="129">
        <f>'дод 3'!P76</f>
        <v>466883500</v>
      </c>
    </row>
    <row r="36" spans="1:15" s="77" customFormat="1" ht="63" hidden="1" x14ac:dyDescent="0.25">
      <c r="A36" s="127"/>
      <c r="B36" s="127"/>
      <c r="C36" s="128" t="s">
        <v>430</v>
      </c>
      <c r="D36" s="129">
        <f>'дод 3'!E77</f>
        <v>0</v>
      </c>
      <c r="E36" s="129">
        <f>'дод 3'!F77</f>
        <v>0</v>
      </c>
      <c r="F36" s="129">
        <f>'дод 3'!G77</f>
        <v>0</v>
      </c>
      <c r="G36" s="129">
        <f>'дод 3'!H77</f>
        <v>0</v>
      </c>
      <c r="H36" s="129">
        <f>'дод 3'!I77</f>
        <v>0</v>
      </c>
      <c r="I36" s="129">
        <f>'дод 3'!J77</f>
        <v>0</v>
      </c>
      <c r="J36" s="129">
        <f>'дод 3'!K77</f>
        <v>0</v>
      </c>
      <c r="K36" s="129">
        <f>'дод 3'!L77</f>
        <v>0</v>
      </c>
      <c r="L36" s="129">
        <f>'дод 3'!M77</f>
        <v>0</v>
      </c>
      <c r="M36" s="129">
        <f>'дод 3'!N77</f>
        <v>0</v>
      </c>
      <c r="N36" s="129">
        <f>'дод 3'!O77</f>
        <v>0</v>
      </c>
      <c r="O36" s="129">
        <f>'дод 3'!P77</f>
        <v>0</v>
      </c>
    </row>
    <row r="37" spans="1:15" ht="70.5" customHeight="1" x14ac:dyDescent="0.25">
      <c r="A37" s="46">
        <v>1030</v>
      </c>
      <c r="B37" s="46" t="s">
        <v>58</v>
      </c>
      <c r="C37" s="6" t="s">
        <v>451</v>
      </c>
      <c r="D37" s="59">
        <f>'дод 3'!E78</f>
        <v>29197100</v>
      </c>
      <c r="E37" s="59">
        <f>'дод 3'!F78</f>
        <v>29197100</v>
      </c>
      <c r="F37" s="59">
        <f>'дод 3'!G78</f>
        <v>21599600</v>
      </c>
      <c r="G37" s="59">
        <f>'дод 3'!H78</f>
        <v>1210000</v>
      </c>
      <c r="H37" s="59">
        <f>'дод 3'!I78</f>
        <v>0</v>
      </c>
      <c r="I37" s="59">
        <f>'дод 3'!J78</f>
        <v>250000</v>
      </c>
      <c r="J37" s="59">
        <f>'дод 3'!K78</f>
        <v>250000</v>
      </c>
      <c r="K37" s="59">
        <f>'дод 3'!L78</f>
        <v>0</v>
      </c>
      <c r="L37" s="59">
        <f>'дод 3'!M78</f>
        <v>0</v>
      </c>
      <c r="M37" s="59">
        <f>'дод 3'!N78</f>
        <v>0</v>
      </c>
      <c r="N37" s="59">
        <f>'дод 3'!O78</f>
        <v>250000</v>
      </c>
      <c r="O37" s="59">
        <f>'дод 3'!P78</f>
        <v>29447100</v>
      </c>
    </row>
    <row r="38" spans="1:15" ht="70.5" hidden="1" customHeight="1" x14ac:dyDescent="0.25">
      <c r="A38" s="46"/>
      <c r="B38" s="46"/>
      <c r="C38" s="128" t="s">
        <v>432</v>
      </c>
      <c r="D38" s="59">
        <f>'дод 3'!E79</f>
        <v>0</v>
      </c>
      <c r="E38" s="59">
        <f>'дод 3'!F79</f>
        <v>0</v>
      </c>
      <c r="F38" s="59">
        <f>'дод 3'!G79</f>
        <v>0</v>
      </c>
      <c r="G38" s="59">
        <f>'дод 3'!H79</f>
        <v>0</v>
      </c>
      <c r="H38" s="59">
        <f>'дод 3'!I79</f>
        <v>0</v>
      </c>
      <c r="I38" s="59">
        <f>'дод 3'!J79</f>
        <v>0</v>
      </c>
      <c r="J38" s="59">
        <f>'дод 3'!K79</f>
        <v>0</v>
      </c>
      <c r="K38" s="59">
        <f>'дод 3'!L79</f>
        <v>0</v>
      </c>
      <c r="L38" s="59">
        <f>'дод 3'!M79</f>
        <v>0</v>
      </c>
      <c r="M38" s="59">
        <f>'дод 3'!N79</f>
        <v>0</v>
      </c>
      <c r="N38" s="59">
        <f>'дод 3'!O79</f>
        <v>0</v>
      </c>
      <c r="O38" s="59">
        <f>'дод 3'!P79</f>
        <v>0</v>
      </c>
    </row>
    <row r="39" spans="1:15" s="77" customFormat="1" ht="31.5" x14ac:dyDescent="0.25">
      <c r="A39" s="127"/>
      <c r="B39" s="127"/>
      <c r="C39" s="128" t="s">
        <v>434</v>
      </c>
      <c r="D39" s="129">
        <f>'дод 3'!E80</f>
        <v>15564500</v>
      </c>
      <c r="E39" s="129">
        <f>'дод 3'!F80</f>
        <v>15564500</v>
      </c>
      <c r="F39" s="129">
        <f>'дод 3'!G80</f>
        <v>12769100</v>
      </c>
      <c r="G39" s="129">
        <f>'дод 3'!H80</f>
        <v>0</v>
      </c>
      <c r="H39" s="129">
        <f>'дод 3'!I80</f>
        <v>0</v>
      </c>
      <c r="I39" s="129">
        <f>'дод 3'!J80</f>
        <v>0</v>
      </c>
      <c r="J39" s="129">
        <f>'дод 3'!K80</f>
        <v>0</v>
      </c>
      <c r="K39" s="129">
        <f>'дод 3'!L80</f>
        <v>0</v>
      </c>
      <c r="L39" s="129">
        <f>'дод 3'!M80</f>
        <v>0</v>
      </c>
      <c r="M39" s="129">
        <f>'дод 3'!N80</f>
        <v>0</v>
      </c>
      <c r="N39" s="129">
        <f>'дод 3'!O80</f>
        <v>0</v>
      </c>
      <c r="O39" s="129">
        <f>'дод 3'!P80</f>
        <v>15564500</v>
      </c>
    </row>
    <row r="40" spans="1:15" s="77" customFormat="1" ht="63" hidden="1" x14ac:dyDescent="0.25">
      <c r="A40" s="127"/>
      <c r="B40" s="127"/>
      <c r="C40" s="128" t="s">
        <v>430</v>
      </c>
      <c r="D40" s="129">
        <f>'дод 3'!E81</f>
        <v>0</v>
      </c>
      <c r="E40" s="129">
        <f>'дод 3'!F81</f>
        <v>0</v>
      </c>
      <c r="F40" s="129">
        <f>'дод 3'!G81</f>
        <v>0</v>
      </c>
      <c r="G40" s="129">
        <f>'дод 3'!H81</f>
        <v>0</v>
      </c>
      <c r="H40" s="129">
        <f>'дод 3'!I81</f>
        <v>0</v>
      </c>
      <c r="I40" s="129">
        <f>'дод 3'!J81</f>
        <v>0</v>
      </c>
      <c r="J40" s="129">
        <f>'дод 3'!K81</f>
        <v>0</v>
      </c>
      <c r="K40" s="129">
        <f>'дод 3'!L81</f>
        <v>0</v>
      </c>
      <c r="L40" s="129">
        <f>'дод 3'!M81</f>
        <v>0</v>
      </c>
      <c r="M40" s="129">
        <f>'дод 3'!N81</f>
        <v>0</v>
      </c>
      <c r="N40" s="129">
        <f>'дод 3'!O81</f>
        <v>0</v>
      </c>
      <c r="O40" s="129">
        <f>'дод 3'!P81</f>
        <v>0</v>
      </c>
    </row>
    <row r="41" spans="1:15" ht="38.25" customHeight="1" x14ac:dyDescent="0.25">
      <c r="A41" s="46" t="s">
        <v>59</v>
      </c>
      <c r="B41" s="46" t="s">
        <v>60</v>
      </c>
      <c r="C41" s="6" t="s">
        <v>402</v>
      </c>
      <c r="D41" s="59">
        <f>'дод 3'!E82</f>
        <v>34328200</v>
      </c>
      <c r="E41" s="59">
        <f>'дод 3'!F82</f>
        <v>34328200</v>
      </c>
      <c r="F41" s="59">
        <f>'дод 3'!G82</f>
        <v>25836800</v>
      </c>
      <c r="G41" s="59">
        <f>'дод 3'!H82</f>
        <v>2353200</v>
      </c>
      <c r="H41" s="59">
        <f>'дод 3'!I82</f>
        <v>0</v>
      </c>
      <c r="I41" s="59">
        <f>'дод 3'!J82</f>
        <v>0</v>
      </c>
      <c r="J41" s="59">
        <f>'дод 3'!K82</f>
        <v>0</v>
      </c>
      <c r="K41" s="59">
        <f>'дод 3'!L82</f>
        <v>0</v>
      </c>
      <c r="L41" s="59">
        <f>'дод 3'!M82</f>
        <v>0</v>
      </c>
      <c r="M41" s="59">
        <f>'дод 3'!N82</f>
        <v>0</v>
      </c>
      <c r="N41" s="59">
        <f>'дод 3'!O82</f>
        <v>0</v>
      </c>
      <c r="O41" s="59">
        <f>'дод 3'!P82</f>
        <v>34328200</v>
      </c>
    </row>
    <row r="42" spans="1:15" ht="26.25" customHeight="1" x14ac:dyDescent="0.25">
      <c r="A42" s="46" t="s">
        <v>61</v>
      </c>
      <c r="B42" s="46" t="s">
        <v>60</v>
      </c>
      <c r="C42" s="6" t="s">
        <v>403</v>
      </c>
      <c r="D42" s="59">
        <f>'дод 3'!E185</f>
        <v>50652500</v>
      </c>
      <c r="E42" s="59">
        <f>'дод 3'!F185</f>
        <v>50652500</v>
      </c>
      <c r="F42" s="59">
        <f>'дод 3'!G185</f>
        <v>40594000</v>
      </c>
      <c r="G42" s="59">
        <f>'дод 3'!H185</f>
        <v>612300</v>
      </c>
      <c r="H42" s="59">
        <f>'дод 3'!I185</f>
        <v>0</v>
      </c>
      <c r="I42" s="59">
        <f>'дод 3'!J185</f>
        <v>2729100</v>
      </c>
      <c r="J42" s="59">
        <f>'дод 3'!K185</f>
        <v>0</v>
      </c>
      <c r="K42" s="59">
        <f>'дод 3'!L185</f>
        <v>2725970</v>
      </c>
      <c r="L42" s="59">
        <f>'дод 3'!M185</f>
        <v>2226904</v>
      </c>
      <c r="M42" s="59">
        <f>'дод 3'!N185</f>
        <v>0</v>
      </c>
      <c r="N42" s="59">
        <f>'дод 3'!O185</f>
        <v>3130</v>
      </c>
      <c r="O42" s="59">
        <f>'дод 3'!P185</f>
        <v>53381600</v>
      </c>
    </row>
    <row r="43" spans="1:15" ht="48.75" hidden="1" customHeight="1" x14ac:dyDescent="0.25">
      <c r="A43" s="46" t="s">
        <v>240</v>
      </c>
      <c r="B43" s="46" t="s">
        <v>62</v>
      </c>
      <c r="C43" s="6" t="s">
        <v>453</v>
      </c>
      <c r="D43" s="59">
        <f>'дод 3'!E83</f>
        <v>0</v>
      </c>
      <c r="E43" s="59">
        <f>'дод 3'!F83</f>
        <v>0</v>
      </c>
      <c r="F43" s="59">
        <f>'дод 3'!G83</f>
        <v>0</v>
      </c>
      <c r="G43" s="59">
        <f>'дод 3'!H83</f>
        <v>0</v>
      </c>
      <c r="H43" s="59">
        <f>'дод 3'!I83</f>
        <v>0</v>
      </c>
      <c r="I43" s="59">
        <f>'дод 3'!J83</f>
        <v>0</v>
      </c>
      <c r="J43" s="59">
        <f>'дод 3'!K83</f>
        <v>0</v>
      </c>
      <c r="K43" s="59">
        <f>'дод 3'!L83</f>
        <v>0</v>
      </c>
      <c r="L43" s="59">
        <f>'дод 3'!M83</f>
        <v>0</v>
      </c>
      <c r="M43" s="59">
        <f>'дод 3'!N83</f>
        <v>0</v>
      </c>
      <c r="N43" s="59">
        <f>'дод 3'!O83</f>
        <v>0</v>
      </c>
      <c r="O43" s="59">
        <f>'дод 3'!P83</f>
        <v>0</v>
      </c>
    </row>
    <row r="44" spans="1:15" s="77" customFormat="1" ht="31.5" hidden="1" x14ac:dyDescent="0.25">
      <c r="A44" s="127"/>
      <c r="B44" s="127"/>
      <c r="C44" s="128" t="s">
        <v>434</v>
      </c>
      <c r="D44" s="129">
        <f>'дод 3'!E84</f>
        <v>0</v>
      </c>
      <c r="E44" s="129">
        <f>'дод 3'!F84</f>
        <v>0</v>
      </c>
      <c r="F44" s="129">
        <f>'дод 3'!G84</f>
        <v>0</v>
      </c>
      <c r="G44" s="129">
        <f>'дод 3'!H84</f>
        <v>0</v>
      </c>
      <c r="H44" s="129">
        <f>'дод 3'!I84</f>
        <v>0</v>
      </c>
      <c r="I44" s="129">
        <f>'дод 3'!J84</f>
        <v>0</v>
      </c>
      <c r="J44" s="129">
        <f>'дод 3'!K84</f>
        <v>0</v>
      </c>
      <c r="K44" s="129">
        <f>'дод 3'!L84</f>
        <v>0</v>
      </c>
      <c r="L44" s="129">
        <f>'дод 3'!M84</f>
        <v>0</v>
      </c>
      <c r="M44" s="129">
        <f>'дод 3'!N84</f>
        <v>0</v>
      </c>
      <c r="N44" s="129">
        <f>'дод 3'!O84</f>
        <v>0</v>
      </c>
      <c r="O44" s="129">
        <f>'дод 3'!P84</f>
        <v>0</v>
      </c>
    </row>
    <row r="45" spans="1:15" s="77" customFormat="1" ht="47.25" hidden="1" x14ac:dyDescent="0.25">
      <c r="A45" s="127"/>
      <c r="B45" s="127"/>
      <c r="C45" s="136" t="s">
        <v>489</v>
      </c>
      <c r="D45" s="129">
        <f>'дод 3'!E85</f>
        <v>0</v>
      </c>
      <c r="E45" s="129">
        <f>'дод 3'!F85</f>
        <v>0</v>
      </c>
      <c r="F45" s="129">
        <f>'дод 3'!G85</f>
        <v>0</v>
      </c>
      <c r="G45" s="129">
        <f>'дод 3'!H85</f>
        <v>0</v>
      </c>
      <c r="H45" s="129">
        <f>'дод 3'!I85</f>
        <v>0</v>
      </c>
      <c r="I45" s="129">
        <f>'дод 3'!J85</f>
        <v>0</v>
      </c>
      <c r="J45" s="129">
        <f>'дод 3'!K85</f>
        <v>0</v>
      </c>
      <c r="K45" s="129">
        <f>'дод 3'!L85</f>
        <v>0</v>
      </c>
      <c r="L45" s="129">
        <f>'дод 3'!M85</f>
        <v>0</v>
      </c>
      <c r="M45" s="129">
        <f>'дод 3'!N85</f>
        <v>0</v>
      </c>
      <c r="N45" s="129">
        <f>'дод 3'!O85</f>
        <v>0</v>
      </c>
      <c r="O45" s="129">
        <f>'дод 3'!P85</f>
        <v>0</v>
      </c>
    </row>
    <row r="46" spans="1:15" ht="23.25" hidden="1" customHeight="1" x14ac:dyDescent="0.25">
      <c r="A46" s="46" t="s">
        <v>128</v>
      </c>
      <c r="B46" s="46" t="s">
        <v>63</v>
      </c>
      <c r="C46" s="6" t="s">
        <v>404</v>
      </c>
      <c r="D46" s="59">
        <f>'дод 3'!E86</f>
        <v>0</v>
      </c>
      <c r="E46" s="59">
        <f>'дод 3'!F86</f>
        <v>0</v>
      </c>
      <c r="F46" s="59">
        <f>'дод 3'!G86</f>
        <v>0</v>
      </c>
      <c r="G46" s="59">
        <f>'дод 3'!H86</f>
        <v>0</v>
      </c>
      <c r="H46" s="59">
        <f>'дод 3'!I86</f>
        <v>0</v>
      </c>
      <c r="I46" s="59">
        <f>'дод 3'!J86</f>
        <v>0</v>
      </c>
      <c r="J46" s="59">
        <f>'дод 3'!K86</f>
        <v>0</v>
      </c>
      <c r="K46" s="59">
        <f>'дод 3'!L86</f>
        <v>0</v>
      </c>
      <c r="L46" s="59">
        <f>'дод 3'!M86</f>
        <v>0</v>
      </c>
      <c r="M46" s="59">
        <f>'дод 3'!N86</f>
        <v>0</v>
      </c>
      <c r="N46" s="59">
        <f>'дод 3'!O86</f>
        <v>0</v>
      </c>
      <c r="O46" s="59">
        <f>'дод 3'!P86</f>
        <v>0</v>
      </c>
    </row>
    <row r="47" spans="1:15" ht="28.5" customHeight="1" x14ac:dyDescent="0.25">
      <c r="A47" s="46" t="s">
        <v>305</v>
      </c>
      <c r="B47" s="46" t="s">
        <v>63</v>
      </c>
      <c r="C47" s="6" t="s">
        <v>307</v>
      </c>
      <c r="D47" s="59">
        <f>'дод 3'!E87</f>
        <v>13641900</v>
      </c>
      <c r="E47" s="59">
        <f>'дод 3'!F87</f>
        <v>13641900</v>
      </c>
      <c r="F47" s="59">
        <f>'дод 3'!G87</f>
        <v>10211500</v>
      </c>
      <c r="G47" s="59">
        <f>'дод 3'!H87</f>
        <v>611500</v>
      </c>
      <c r="H47" s="59">
        <f>'дод 3'!I87</f>
        <v>0</v>
      </c>
      <c r="I47" s="59">
        <f>'дод 3'!J87</f>
        <v>100000</v>
      </c>
      <c r="J47" s="59">
        <f>'дод 3'!K87</f>
        <v>100000</v>
      </c>
      <c r="K47" s="59">
        <f>'дод 3'!L87</f>
        <v>0</v>
      </c>
      <c r="L47" s="59">
        <f>'дод 3'!M87</f>
        <v>0</v>
      </c>
      <c r="M47" s="59">
        <f>'дод 3'!N87</f>
        <v>0</v>
      </c>
      <c r="N47" s="59">
        <f>'дод 3'!O87</f>
        <v>100000</v>
      </c>
      <c r="O47" s="59">
        <f>'дод 3'!P87</f>
        <v>13741900</v>
      </c>
    </row>
    <row r="48" spans="1:15" ht="25.5" customHeight="1" x14ac:dyDescent="0.25">
      <c r="A48" s="46" t="s">
        <v>306</v>
      </c>
      <c r="B48" s="46" t="s">
        <v>63</v>
      </c>
      <c r="C48" s="6" t="s">
        <v>308</v>
      </c>
      <c r="D48" s="59">
        <f>'дод 3'!E88</f>
        <v>113000</v>
      </c>
      <c r="E48" s="59">
        <f>'дод 3'!F88</f>
        <v>113000</v>
      </c>
      <c r="F48" s="59">
        <f>'дод 3'!G88</f>
        <v>0</v>
      </c>
      <c r="G48" s="59">
        <f>'дод 3'!H88</f>
        <v>0</v>
      </c>
      <c r="H48" s="59">
        <f>'дод 3'!I88</f>
        <v>0</v>
      </c>
      <c r="I48" s="59">
        <f>'дод 3'!J88</f>
        <v>0</v>
      </c>
      <c r="J48" s="59">
        <f>'дод 3'!K88</f>
        <v>0</v>
      </c>
      <c r="K48" s="59">
        <f>'дод 3'!L88</f>
        <v>0</v>
      </c>
      <c r="L48" s="59">
        <f>'дод 3'!M88</f>
        <v>0</v>
      </c>
      <c r="M48" s="59">
        <f>'дод 3'!N88</f>
        <v>0</v>
      </c>
      <c r="N48" s="59">
        <f>'дод 3'!O88</f>
        <v>0</v>
      </c>
      <c r="O48" s="59">
        <f>'дод 3'!P88</f>
        <v>113000</v>
      </c>
    </row>
    <row r="49" spans="1:15" ht="36" customHeight="1" x14ac:dyDescent="0.25">
      <c r="A49" s="46" t="s">
        <v>364</v>
      </c>
      <c r="B49" s="46" t="s">
        <v>63</v>
      </c>
      <c r="C49" s="42" t="s">
        <v>528</v>
      </c>
      <c r="D49" s="59">
        <f>SUM('дод 3'!E89)</f>
        <v>431850</v>
      </c>
      <c r="E49" s="59">
        <f>SUM('дод 3'!F89)</f>
        <v>431850</v>
      </c>
      <c r="F49" s="59">
        <f>SUM('дод 3'!G89)</f>
        <v>266200</v>
      </c>
      <c r="G49" s="59">
        <f>SUM('дод 3'!H89)</f>
        <v>52650</v>
      </c>
      <c r="H49" s="59">
        <f>SUM('дод 3'!I89)</f>
        <v>0</v>
      </c>
      <c r="I49" s="59">
        <f>SUM('дод 3'!J89)</f>
        <v>0</v>
      </c>
      <c r="J49" s="59">
        <f>SUM('дод 3'!K89)</f>
        <v>0</v>
      </c>
      <c r="K49" s="59">
        <f>SUM('дод 3'!L89)</f>
        <v>0</v>
      </c>
      <c r="L49" s="59">
        <f>SUM('дод 3'!M89)</f>
        <v>0</v>
      </c>
      <c r="M49" s="59">
        <f>SUM('дод 3'!N89)</f>
        <v>0</v>
      </c>
      <c r="N49" s="59">
        <f>SUM('дод 3'!O89)</f>
        <v>0</v>
      </c>
      <c r="O49" s="59">
        <f>SUM('дод 3'!P89)</f>
        <v>431850</v>
      </c>
    </row>
    <row r="50" spans="1:15" s="77" customFormat="1" ht="50.25" hidden="1" customHeight="1" x14ac:dyDescent="0.25">
      <c r="A50" s="127"/>
      <c r="B50" s="127"/>
      <c r="C50" s="128" t="s">
        <v>429</v>
      </c>
      <c r="D50" s="129">
        <f>'дод 3'!E90</f>
        <v>0</v>
      </c>
      <c r="E50" s="129">
        <f>'дод 3'!F90</f>
        <v>0</v>
      </c>
      <c r="F50" s="129">
        <f>'дод 3'!G90</f>
        <v>0</v>
      </c>
      <c r="G50" s="129">
        <f>'дод 3'!H90</f>
        <v>0</v>
      </c>
      <c r="H50" s="129">
        <f>'дод 3'!I90</f>
        <v>0</v>
      </c>
      <c r="I50" s="129">
        <f>'дод 3'!J90</f>
        <v>0</v>
      </c>
      <c r="J50" s="129">
        <f>'дод 3'!K90</f>
        <v>0</v>
      </c>
      <c r="K50" s="129">
        <f>'дод 3'!L90</f>
        <v>0</v>
      </c>
      <c r="L50" s="129">
        <f>'дод 3'!M90</f>
        <v>0</v>
      </c>
      <c r="M50" s="129">
        <f>'дод 3'!N90</f>
        <v>0</v>
      </c>
      <c r="N50" s="129">
        <f>'дод 3'!O90</f>
        <v>0</v>
      </c>
      <c r="O50" s="129">
        <f>'дод 3'!P90</f>
        <v>0</v>
      </c>
    </row>
    <row r="51" spans="1:15" s="77" customFormat="1" ht="49.5" hidden="1" customHeight="1" x14ac:dyDescent="0.25">
      <c r="A51" s="46">
        <v>1180</v>
      </c>
      <c r="B51" s="86" t="s">
        <v>63</v>
      </c>
      <c r="C51" s="3" t="s">
        <v>481</v>
      </c>
      <c r="D51" s="59">
        <f>'дод 3'!E91</f>
        <v>0</v>
      </c>
      <c r="E51" s="59">
        <f>'дод 3'!F91</f>
        <v>0</v>
      </c>
      <c r="F51" s="59">
        <f>'дод 3'!G91</f>
        <v>0</v>
      </c>
      <c r="G51" s="59">
        <f>'дод 3'!H91</f>
        <v>0</v>
      </c>
      <c r="H51" s="59">
        <f>'дод 3'!I91</f>
        <v>0</v>
      </c>
      <c r="I51" s="59">
        <f>'дод 3'!J91</f>
        <v>0</v>
      </c>
      <c r="J51" s="59">
        <f>'дод 3'!K91</f>
        <v>0</v>
      </c>
      <c r="K51" s="59">
        <f>'дод 3'!L91</f>
        <v>0</v>
      </c>
      <c r="L51" s="59">
        <f>'дод 3'!M91</f>
        <v>0</v>
      </c>
      <c r="M51" s="59">
        <f>'дод 3'!N91</f>
        <v>0</v>
      </c>
      <c r="N51" s="59">
        <f>'дод 3'!O91</f>
        <v>0</v>
      </c>
      <c r="O51" s="59">
        <f>'дод 3'!P91</f>
        <v>0</v>
      </c>
    </row>
    <row r="52" spans="1:15" s="77" customFormat="1" ht="47.25" hidden="1" x14ac:dyDescent="0.25">
      <c r="A52" s="127"/>
      <c r="B52" s="127"/>
      <c r="C52" s="128" t="s">
        <v>490</v>
      </c>
      <c r="D52" s="129">
        <f>'дод 3'!E92</f>
        <v>0</v>
      </c>
      <c r="E52" s="129">
        <f>'дод 3'!F92</f>
        <v>0</v>
      </c>
      <c r="F52" s="129">
        <f>'дод 3'!G92</f>
        <v>0</v>
      </c>
      <c r="G52" s="129">
        <f>'дод 3'!H92</f>
        <v>0</v>
      </c>
      <c r="H52" s="129">
        <f>'дод 3'!I92</f>
        <v>0</v>
      </c>
      <c r="I52" s="129">
        <f>'дод 3'!J92</f>
        <v>0</v>
      </c>
      <c r="J52" s="129">
        <f>'дод 3'!K92</f>
        <v>0</v>
      </c>
      <c r="K52" s="129">
        <f>'дод 3'!L92</f>
        <v>0</v>
      </c>
      <c r="L52" s="129">
        <f>'дод 3'!M92</f>
        <v>0</v>
      </c>
      <c r="M52" s="129">
        <f>'дод 3'!N92</f>
        <v>0</v>
      </c>
      <c r="N52" s="129">
        <f>'дод 3'!O92</f>
        <v>0</v>
      </c>
      <c r="O52" s="129">
        <f>'дод 3'!P92</f>
        <v>0</v>
      </c>
    </row>
    <row r="53" spans="1:15" s="75" customFormat="1" ht="19.5" customHeight="1" x14ac:dyDescent="0.25">
      <c r="A53" s="47" t="s">
        <v>64</v>
      </c>
      <c r="B53" s="48"/>
      <c r="C53" s="9" t="s">
        <v>531</v>
      </c>
      <c r="D53" s="58">
        <f>D58+D63+D65+D67+D69+D72+D73+D62</f>
        <v>70105200</v>
      </c>
      <c r="E53" s="58">
        <f t="shared" ref="E53:O53" si="10">E58+E63+E65+E67+E69+E72+E73+E62</f>
        <v>70105200</v>
      </c>
      <c r="F53" s="58">
        <f t="shared" si="10"/>
        <v>2387600</v>
      </c>
      <c r="G53" s="58">
        <f t="shared" si="10"/>
        <v>48700</v>
      </c>
      <c r="H53" s="58">
        <f t="shared" si="10"/>
        <v>0</v>
      </c>
      <c r="I53" s="58">
        <f t="shared" si="10"/>
        <v>60637500</v>
      </c>
      <c r="J53" s="58">
        <f t="shared" si="10"/>
        <v>60637500</v>
      </c>
      <c r="K53" s="58">
        <f t="shared" si="10"/>
        <v>0</v>
      </c>
      <c r="L53" s="58">
        <f t="shared" si="10"/>
        <v>0</v>
      </c>
      <c r="M53" s="58">
        <f t="shared" si="10"/>
        <v>0</v>
      </c>
      <c r="N53" s="58">
        <f t="shared" si="10"/>
        <v>60637500</v>
      </c>
      <c r="O53" s="58">
        <f t="shared" si="10"/>
        <v>130742700</v>
      </c>
    </row>
    <row r="54" spans="1:15" s="76" customFormat="1" ht="31.5" hidden="1" x14ac:dyDescent="0.25">
      <c r="A54" s="109"/>
      <c r="B54" s="123"/>
      <c r="C54" s="124" t="s">
        <v>435</v>
      </c>
      <c r="D54" s="125">
        <f>D59+D64+D66</f>
        <v>0</v>
      </c>
      <c r="E54" s="125">
        <f t="shared" ref="E54:O54" si="11">E59+E64+E66</f>
        <v>0</v>
      </c>
      <c r="F54" s="125">
        <f t="shared" si="11"/>
        <v>0</v>
      </c>
      <c r="G54" s="125">
        <f t="shared" si="11"/>
        <v>0</v>
      </c>
      <c r="H54" s="125">
        <f t="shared" si="11"/>
        <v>0</v>
      </c>
      <c r="I54" s="125">
        <f t="shared" si="11"/>
        <v>0</v>
      </c>
      <c r="J54" s="125">
        <f t="shared" si="11"/>
        <v>0</v>
      </c>
      <c r="K54" s="125">
        <f t="shared" si="11"/>
        <v>0</v>
      </c>
      <c r="L54" s="125">
        <f t="shared" si="11"/>
        <v>0</v>
      </c>
      <c r="M54" s="125">
        <f t="shared" si="11"/>
        <v>0</v>
      </c>
      <c r="N54" s="125">
        <f t="shared" si="11"/>
        <v>0</v>
      </c>
      <c r="O54" s="125">
        <f t="shared" si="11"/>
        <v>0</v>
      </c>
    </row>
    <row r="55" spans="1:15" s="76" customFormat="1" ht="47.25" hidden="1" x14ac:dyDescent="0.25">
      <c r="A55" s="109"/>
      <c r="B55" s="123"/>
      <c r="C55" s="124" t="s">
        <v>436</v>
      </c>
      <c r="D55" s="125">
        <f>D60+D70</f>
        <v>0</v>
      </c>
      <c r="E55" s="125">
        <f t="shared" ref="E55:O55" si="12">E60+E70</f>
        <v>0</v>
      </c>
      <c r="F55" s="125">
        <f t="shared" si="12"/>
        <v>0</v>
      </c>
      <c r="G55" s="125">
        <f t="shared" si="12"/>
        <v>0</v>
      </c>
      <c r="H55" s="125">
        <f t="shared" si="12"/>
        <v>0</v>
      </c>
      <c r="I55" s="125">
        <f t="shared" si="12"/>
        <v>0</v>
      </c>
      <c r="J55" s="125">
        <f t="shared" si="12"/>
        <v>0</v>
      </c>
      <c r="K55" s="125">
        <f t="shared" si="12"/>
        <v>0</v>
      </c>
      <c r="L55" s="125">
        <f t="shared" si="12"/>
        <v>0</v>
      </c>
      <c r="M55" s="125">
        <f t="shared" si="12"/>
        <v>0</v>
      </c>
      <c r="N55" s="125">
        <f t="shared" si="12"/>
        <v>0</v>
      </c>
      <c r="O55" s="125">
        <f t="shared" si="12"/>
        <v>0</v>
      </c>
    </row>
    <row r="56" spans="1:15" s="76" customFormat="1" ht="63" hidden="1" x14ac:dyDescent="0.25">
      <c r="A56" s="109"/>
      <c r="B56" s="123"/>
      <c r="C56" s="124" t="s">
        <v>437</v>
      </c>
      <c r="D56" s="125">
        <f>D68+D71</f>
        <v>0</v>
      </c>
      <c r="E56" s="125">
        <f t="shared" ref="E56:O56" si="13">E68+E71</f>
        <v>0</v>
      </c>
      <c r="F56" s="125">
        <f t="shared" si="13"/>
        <v>0</v>
      </c>
      <c r="G56" s="125">
        <f t="shared" si="13"/>
        <v>0</v>
      </c>
      <c r="H56" s="125">
        <f t="shared" si="13"/>
        <v>0</v>
      </c>
      <c r="I56" s="125">
        <f t="shared" si="13"/>
        <v>0</v>
      </c>
      <c r="J56" s="125">
        <f t="shared" si="13"/>
        <v>0</v>
      </c>
      <c r="K56" s="125">
        <f t="shared" si="13"/>
        <v>0</v>
      </c>
      <c r="L56" s="125">
        <f t="shared" si="13"/>
        <v>0</v>
      </c>
      <c r="M56" s="125">
        <f t="shared" si="13"/>
        <v>0</v>
      </c>
      <c r="N56" s="125">
        <f t="shared" si="13"/>
        <v>0</v>
      </c>
      <c r="O56" s="125">
        <f t="shared" si="13"/>
        <v>0</v>
      </c>
    </row>
    <row r="57" spans="1:15" s="76" customFormat="1" hidden="1" x14ac:dyDescent="0.25">
      <c r="A57" s="109"/>
      <c r="B57" s="123"/>
      <c r="C57" s="124" t="s">
        <v>438</v>
      </c>
      <c r="D57" s="125">
        <f>D61</f>
        <v>0</v>
      </c>
      <c r="E57" s="125">
        <f t="shared" ref="E57:O57" si="14">E61</f>
        <v>0</v>
      </c>
      <c r="F57" s="125">
        <f t="shared" si="14"/>
        <v>0</v>
      </c>
      <c r="G57" s="125">
        <f t="shared" si="14"/>
        <v>0</v>
      </c>
      <c r="H57" s="125">
        <f t="shared" si="14"/>
        <v>0</v>
      </c>
      <c r="I57" s="125">
        <f t="shared" si="14"/>
        <v>0</v>
      </c>
      <c r="J57" s="125">
        <f t="shared" si="14"/>
        <v>0</v>
      </c>
      <c r="K57" s="125">
        <f t="shared" si="14"/>
        <v>0</v>
      </c>
      <c r="L57" s="125">
        <f t="shared" si="14"/>
        <v>0</v>
      </c>
      <c r="M57" s="125">
        <f t="shared" si="14"/>
        <v>0</v>
      </c>
      <c r="N57" s="125">
        <f t="shared" si="14"/>
        <v>0</v>
      </c>
      <c r="O57" s="125">
        <f t="shared" si="14"/>
        <v>0</v>
      </c>
    </row>
    <row r="58" spans="1:15" ht="31.5" x14ac:dyDescent="0.25">
      <c r="A58" s="46" t="s">
        <v>65</v>
      </c>
      <c r="B58" s="46" t="s">
        <v>66</v>
      </c>
      <c r="C58" s="6" t="s">
        <v>529</v>
      </c>
      <c r="D58" s="59">
        <f>'дод 3'!E114</f>
        <v>31136400</v>
      </c>
      <c r="E58" s="59">
        <f>'дод 3'!F114</f>
        <v>31136400</v>
      </c>
      <c r="F58" s="59">
        <f>'дод 3'!G114</f>
        <v>0</v>
      </c>
      <c r="G58" s="59">
        <f>'дод 3'!H114</f>
        <v>0</v>
      </c>
      <c r="H58" s="59">
        <f>'дод 3'!I114</f>
        <v>0</v>
      </c>
      <c r="I58" s="59">
        <f>'дод 3'!J114</f>
        <v>35800000</v>
      </c>
      <c r="J58" s="59">
        <f>'дод 3'!K114</f>
        <v>35800000</v>
      </c>
      <c r="K58" s="59">
        <f>'дод 3'!L114</f>
        <v>0</v>
      </c>
      <c r="L58" s="59">
        <f>'дод 3'!M114</f>
        <v>0</v>
      </c>
      <c r="M58" s="59">
        <f>'дод 3'!N114</f>
        <v>0</v>
      </c>
      <c r="N58" s="59">
        <f>'дод 3'!O114</f>
        <v>35800000</v>
      </c>
      <c r="O58" s="59">
        <f>'дод 3'!P114</f>
        <v>66936400</v>
      </c>
    </row>
    <row r="59" spans="1:15" s="77" customFormat="1" ht="31.5" hidden="1" x14ac:dyDescent="0.25">
      <c r="A59" s="127"/>
      <c r="B59" s="127"/>
      <c r="C59" s="128" t="s">
        <v>435</v>
      </c>
      <c r="D59" s="129">
        <f>'дод 3'!E115</f>
        <v>0</v>
      </c>
      <c r="E59" s="129">
        <f>'дод 3'!F115</f>
        <v>0</v>
      </c>
      <c r="F59" s="129">
        <f>'дод 3'!G115</f>
        <v>0</v>
      </c>
      <c r="G59" s="129">
        <f>'дод 3'!H115</f>
        <v>0</v>
      </c>
      <c r="H59" s="129">
        <f>'дод 3'!I115</f>
        <v>0</v>
      </c>
      <c r="I59" s="129">
        <f>'дод 3'!J115</f>
        <v>0</v>
      </c>
      <c r="J59" s="129">
        <f>'дод 3'!K115</f>
        <v>0</v>
      </c>
      <c r="K59" s="129">
        <f>'дод 3'!L115</f>
        <v>0</v>
      </c>
      <c r="L59" s="129">
        <f>'дод 3'!M115</f>
        <v>0</v>
      </c>
      <c r="M59" s="129">
        <f>'дод 3'!N115</f>
        <v>0</v>
      </c>
      <c r="N59" s="129">
        <f>'дод 3'!O115</f>
        <v>0</v>
      </c>
      <c r="O59" s="129">
        <f>'дод 3'!P115</f>
        <v>0</v>
      </c>
    </row>
    <row r="60" spans="1:15" s="77" customFormat="1" ht="47.25" hidden="1" x14ac:dyDescent="0.25">
      <c r="A60" s="127"/>
      <c r="B60" s="127"/>
      <c r="C60" s="128" t="s">
        <v>436</v>
      </c>
      <c r="D60" s="129">
        <f>'дод 3'!E116</f>
        <v>0</v>
      </c>
      <c r="E60" s="129">
        <f>'дод 3'!F116</f>
        <v>0</v>
      </c>
      <c r="F60" s="129">
        <f>'дод 3'!G116</f>
        <v>0</v>
      </c>
      <c r="G60" s="129">
        <f>'дод 3'!H116</f>
        <v>0</v>
      </c>
      <c r="H60" s="129">
        <f>'дод 3'!I116</f>
        <v>0</v>
      </c>
      <c r="I60" s="129">
        <f>'дод 3'!J116</f>
        <v>0</v>
      </c>
      <c r="J60" s="129">
        <f>'дод 3'!K116</f>
        <v>0</v>
      </c>
      <c r="K60" s="129">
        <f>'дод 3'!L116</f>
        <v>0</v>
      </c>
      <c r="L60" s="129">
        <f>'дод 3'!M116</f>
        <v>0</v>
      </c>
      <c r="M60" s="129">
        <f>'дод 3'!N116</f>
        <v>0</v>
      </c>
      <c r="N60" s="129">
        <f>'дод 3'!O116</f>
        <v>0</v>
      </c>
      <c r="O60" s="129">
        <f>'дод 3'!P116</f>
        <v>0</v>
      </c>
    </row>
    <row r="61" spans="1:15" s="77" customFormat="1" hidden="1" x14ac:dyDescent="0.25">
      <c r="A61" s="127"/>
      <c r="B61" s="127"/>
      <c r="C61" s="128" t="s">
        <v>438</v>
      </c>
      <c r="D61" s="129">
        <f>'дод 3'!E117</f>
        <v>0</v>
      </c>
      <c r="E61" s="129">
        <f>'дод 3'!F117</f>
        <v>0</v>
      </c>
      <c r="F61" s="129">
        <f>'дод 3'!G117</f>
        <v>0</v>
      </c>
      <c r="G61" s="129">
        <f>'дод 3'!H117</f>
        <v>0</v>
      </c>
      <c r="H61" s="129">
        <f>'дод 3'!I117</f>
        <v>0</v>
      </c>
      <c r="I61" s="129">
        <f>'дод 3'!J117</f>
        <v>0</v>
      </c>
      <c r="J61" s="129">
        <f>'дод 3'!K117</f>
        <v>0</v>
      </c>
      <c r="K61" s="129">
        <f>'дод 3'!L117</f>
        <v>0</v>
      </c>
      <c r="L61" s="129">
        <f>'дод 3'!M117</f>
        <v>0</v>
      </c>
      <c r="M61" s="129">
        <f>'дод 3'!N117</f>
        <v>0</v>
      </c>
      <c r="N61" s="129">
        <f>'дод 3'!O117</f>
        <v>0</v>
      </c>
      <c r="O61" s="129">
        <f>'дод 3'!P117</f>
        <v>0</v>
      </c>
    </row>
    <row r="62" spans="1:15" ht="24" hidden="1" customHeight="1" x14ac:dyDescent="0.25">
      <c r="A62" s="46">
        <v>2020</v>
      </c>
      <c r="B62" s="86" t="s">
        <v>510</v>
      </c>
      <c r="C62" s="6" t="s">
        <v>513</v>
      </c>
      <c r="D62" s="59">
        <f>'дод 3'!E118</f>
        <v>0</v>
      </c>
      <c r="E62" s="59">
        <f>'дод 3'!F118</f>
        <v>0</v>
      </c>
      <c r="F62" s="59">
        <f>'дод 3'!G118</f>
        <v>0</v>
      </c>
      <c r="G62" s="59">
        <f>'дод 3'!H118</f>
        <v>0</v>
      </c>
      <c r="H62" s="59">
        <f>'дод 3'!I118</f>
        <v>0</v>
      </c>
      <c r="I62" s="59">
        <f>'дод 3'!J118</f>
        <v>0</v>
      </c>
      <c r="J62" s="59">
        <f>'дод 3'!K118</f>
        <v>0</v>
      </c>
      <c r="K62" s="59">
        <f>'дод 3'!L118</f>
        <v>0</v>
      </c>
      <c r="L62" s="59">
        <f>'дод 3'!M118</f>
        <v>0</v>
      </c>
      <c r="M62" s="59">
        <f>'дод 3'!N118</f>
        <v>0</v>
      </c>
      <c r="N62" s="59">
        <f>'дод 3'!O118</f>
        <v>0</v>
      </c>
      <c r="O62" s="59">
        <f>'дод 3'!P118</f>
        <v>0</v>
      </c>
    </row>
    <row r="63" spans="1:15" ht="42.75" customHeight="1" x14ac:dyDescent="0.25">
      <c r="A63" s="46" t="s">
        <v>129</v>
      </c>
      <c r="B63" s="46" t="s">
        <v>67</v>
      </c>
      <c r="C63" s="6" t="s">
        <v>530</v>
      </c>
      <c r="D63" s="59">
        <f>'дод 3'!E119</f>
        <v>3317600</v>
      </c>
      <c r="E63" s="59">
        <f>'дод 3'!F119</f>
        <v>3317600</v>
      </c>
      <c r="F63" s="59">
        <f>'дод 3'!G119</f>
        <v>0</v>
      </c>
      <c r="G63" s="59">
        <f>'дод 3'!H119</f>
        <v>0</v>
      </c>
      <c r="H63" s="59">
        <f>'дод 3'!I119</f>
        <v>0</v>
      </c>
      <c r="I63" s="59">
        <f>'дод 3'!J119</f>
        <v>5100000</v>
      </c>
      <c r="J63" s="59">
        <f>'дод 3'!K119</f>
        <v>5100000</v>
      </c>
      <c r="K63" s="59">
        <f>'дод 3'!L119</f>
        <v>0</v>
      </c>
      <c r="L63" s="59">
        <f>'дод 3'!M119</f>
        <v>0</v>
      </c>
      <c r="M63" s="59">
        <f>'дод 3'!N119</f>
        <v>0</v>
      </c>
      <c r="N63" s="59">
        <f>'дод 3'!O119</f>
        <v>5100000</v>
      </c>
      <c r="O63" s="59">
        <f>'дод 3'!P119</f>
        <v>8417600</v>
      </c>
    </row>
    <row r="64" spans="1:15" s="77" customFormat="1" ht="31.5" hidden="1" x14ac:dyDescent="0.25">
      <c r="A64" s="127"/>
      <c r="B64" s="127"/>
      <c r="C64" s="128" t="s">
        <v>435</v>
      </c>
      <c r="D64" s="129">
        <f>'дод 3'!E120</f>
        <v>0</v>
      </c>
      <c r="E64" s="129">
        <f>'дод 3'!F120</f>
        <v>0</v>
      </c>
      <c r="F64" s="129">
        <f>'дод 3'!G120</f>
        <v>0</v>
      </c>
      <c r="G64" s="129">
        <f>'дод 3'!H120</f>
        <v>0</v>
      </c>
      <c r="H64" s="129">
        <f>'дод 3'!I120</f>
        <v>0</v>
      </c>
      <c r="I64" s="129">
        <f>'дод 3'!J120</f>
        <v>0</v>
      </c>
      <c r="J64" s="129">
        <f>'дод 3'!K120</f>
        <v>0</v>
      </c>
      <c r="K64" s="129">
        <f>'дод 3'!L120</f>
        <v>0</v>
      </c>
      <c r="L64" s="129">
        <f>'дод 3'!M120</f>
        <v>0</v>
      </c>
      <c r="M64" s="129">
        <f>'дод 3'!N120</f>
        <v>0</v>
      </c>
      <c r="N64" s="129">
        <f>'дод 3'!O120</f>
        <v>0</v>
      </c>
      <c r="O64" s="129">
        <f>'дод 3'!P120</f>
        <v>0</v>
      </c>
    </row>
    <row r="65" spans="1:15" ht="25.5" customHeight="1" x14ac:dyDescent="0.25">
      <c r="A65" s="46" t="s">
        <v>130</v>
      </c>
      <c r="B65" s="46" t="s">
        <v>68</v>
      </c>
      <c r="C65" s="6" t="s">
        <v>532</v>
      </c>
      <c r="D65" s="59">
        <f>'дод 3'!E121</f>
        <v>7602100</v>
      </c>
      <c r="E65" s="59">
        <f>'дод 3'!F121</f>
        <v>7602100</v>
      </c>
      <c r="F65" s="59">
        <f>'дод 3'!G121</f>
        <v>0</v>
      </c>
      <c r="G65" s="59">
        <f>'дод 3'!H121</f>
        <v>0</v>
      </c>
      <c r="H65" s="59">
        <f>'дод 3'!I121</f>
        <v>0</v>
      </c>
      <c r="I65" s="59">
        <f>'дод 3'!J121</f>
        <v>0</v>
      </c>
      <c r="J65" s="59">
        <f>'дод 3'!K121</f>
        <v>0</v>
      </c>
      <c r="K65" s="59">
        <f>'дод 3'!L121</f>
        <v>0</v>
      </c>
      <c r="L65" s="59">
        <f>'дод 3'!M121</f>
        <v>0</v>
      </c>
      <c r="M65" s="59">
        <f>'дод 3'!N121</f>
        <v>0</v>
      </c>
      <c r="N65" s="59">
        <f>'дод 3'!O121</f>
        <v>0</v>
      </c>
      <c r="O65" s="59">
        <f>'дод 3'!P121</f>
        <v>7602100</v>
      </c>
    </row>
    <row r="66" spans="1:15" s="77" customFormat="1" ht="31.5" hidden="1" x14ac:dyDescent="0.25">
      <c r="A66" s="127"/>
      <c r="B66" s="127"/>
      <c r="C66" s="128" t="s">
        <v>435</v>
      </c>
      <c r="D66" s="129">
        <f>'дод 3'!E122</f>
        <v>0</v>
      </c>
      <c r="E66" s="129">
        <f>'дод 3'!F122</f>
        <v>0</v>
      </c>
      <c r="F66" s="129">
        <f>'дод 3'!G122</f>
        <v>0</v>
      </c>
      <c r="G66" s="129">
        <f>'дод 3'!H122</f>
        <v>0</v>
      </c>
      <c r="H66" s="129">
        <f>'дод 3'!I122</f>
        <v>0</v>
      </c>
      <c r="I66" s="129">
        <f>'дод 3'!J122</f>
        <v>0</v>
      </c>
      <c r="J66" s="129">
        <f>'дод 3'!K122</f>
        <v>0</v>
      </c>
      <c r="K66" s="129">
        <f>'дод 3'!L122</f>
        <v>0</v>
      </c>
      <c r="L66" s="129">
        <f>'дод 3'!M122</f>
        <v>0</v>
      </c>
      <c r="M66" s="129">
        <f>'дод 3'!N122</f>
        <v>0</v>
      </c>
      <c r="N66" s="129">
        <f>'дод 3'!O122</f>
        <v>0</v>
      </c>
      <c r="O66" s="129">
        <f>'дод 3'!P122</f>
        <v>0</v>
      </c>
    </row>
    <row r="67" spans="1:15" ht="54" customHeight="1" x14ac:dyDescent="0.25">
      <c r="A67" s="46" t="s">
        <v>131</v>
      </c>
      <c r="B67" s="46" t="s">
        <v>342</v>
      </c>
      <c r="C67" s="6" t="s">
        <v>533</v>
      </c>
      <c r="D67" s="59">
        <f>'дод 3'!E123</f>
        <v>2716000</v>
      </c>
      <c r="E67" s="59">
        <f>'дод 3'!F123</f>
        <v>2716000</v>
      </c>
      <c r="F67" s="59">
        <f>'дод 3'!G123</f>
        <v>0</v>
      </c>
      <c r="G67" s="59">
        <f>'дод 3'!H123</f>
        <v>0</v>
      </c>
      <c r="H67" s="59">
        <f>'дод 3'!I123</f>
        <v>0</v>
      </c>
      <c r="I67" s="59">
        <f>'дод 3'!J123</f>
        <v>0</v>
      </c>
      <c r="J67" s="59">
        <f>'дод 3'!K123</f>
        <v>0</v>
      </c>
      <c r="K67" s="59">
        <f>'дод 3'!L123</f>
        <v>0</v>
      </c>
      <c r="L67" s="59">
        <f>'дод 3'!M123</f>
        <v>0</v>
      </c>
      <c r="M67" s="59">
        <f>'дод 3'!N123</f>
        <v>0</v>
      </c>
      <c r="N67" s="59">
        <f>'дод 3'!O123</f>
        <v>0</v>
      </c>
      <c r="O67" s="59">
        <f>'дод 3'!P123</f>
        <v>2716000</v>
      </c>
    </row>
    <row r="68" spans="1:15" s="77" customFormat="1" ht="47.25" hidden="1" x14ac:dyDescent="0.25">
      <c r="A68" s="127"/>
      <c r="B68" s="127"/>
      <c r="C68" s="130" t="s">
        <v>437</v>
      </c>
      <c r="D68" s="129">
        <f>'дод 3'!E124</f>
        <v>0</v>
      </c>
      <c r="E68" s="129">
        <f>'дод 3'!F124</f>
        <v>0</v>
      </c>
      <c r="F68" s="129">
        <f>'дод 3'!G124</f>
        <v>0</v>
      </c>
      <c r="G68" s="129">
        <f>'дод 3'!H124</f>
        <v>0</v>
      </c>
      <c r="H68" s="129">
        <f>'дод 3'!I124</f>
        <v>0</v>
      </c>
      <c r="I68" s="129">
        <f>'дод 3'!J124</f>
        <v>0</v>
      </c>
      <c r="J68" s="129">
        <f>'дод 3'!K124</f>
        <v>0</v>
      </c>
      <c r="K68" s="129">
        <f>'дод 3'!L124</f>
        <v>0</v>
      </c>
      <c r="L68" s="129">
        <f>'дод 3'!M124</f>
        <v>0</v>
      </c>
      <c r="M68" s="129">
        <f>'дод 3'!N124</f>
        <v>0</v>
      </c>
      <c r="N68" s="129">
        <f>'дод 3'!O124</f>
        <v>0</v>
      </c>
      <c r="O68" s="129">
        <f>'дод 3'!P124</f>
        <v>0</v>
      </c>
    </row>
    <row r="69" spans="1:15" ht="36.75" hidden="1" customHeight="1" x14ac:dyDescent="0.25">
      <c r="A69" s="49">
        <v>2144</v>
      </c>
      <c r="B69" s="46" t="s">
        <v>69</v>
      </c>
      <c r="C69" s="6" t="s">
        <v>454</v>
      </c>
      <c r="D69" s="59">
        <f>'дод 3'!E125</f>
        <v>0</v>
      </c>
      <c r="E69" s="59">
        <f>'дод 3'!F125</f>
        <v>0</v>
      </c>
      <c r="F69" s="59">
        <f>'дод 3'!G125</f>
        <v>0</v>
      </c>
      <c r="G69" s="59">
        <f>'дод 3'!H125</f>
        <v>0</v>
      </c>
      <c r="H69" s="59">
        <f>'дод 3'!I125</f>
        <v>0</v>
      </c>
      <c r="I69" s="59">
        <f>'дод 3'!J125</f>
        <v>0</v>
      </c>
      <c r="J69" s="59">
        <f>'дод 3'!K125</f>
        <v>0</v>
      </c>
      <c r="K69" s="59">
        <f>'дод 3'!L125</f>
        <v>0</v>
      </c>
      <c r="L69" s="59">
        <f>'дод 3'!M125</f>
        <v>0</v>
      </c>
      <c r="M69" s="59">
        <f>'дод 3'!N125</f>
        <v>0</v>
      </c>
      <c r="N69" s="59">
        <f>'дод 3'!O125</f>
        <v>0</v>
      </c>
      <c r="O69" s="59">
        <f>'дод 3'!P125</f>
        <v>0</v>
      </c>
    </row>
    <row r="70" spans="1:15" s="77" customFormat="1" ht="47.25" hidden="1" x14ac:dyDescent="0.25">
      <c r="A70" s="131"/>
      <c r="B70" s="127"/>
      <c r="C70" s="128" t="s">
        <v>436</v>
      </c>
      <c r="D70" s="129">
        <f>'дод 3'!E126</f>
        <v>0</v>
      </c>
      <c r="E70" s="129">
        <f>'дод 3'!F126</f>
        <v>0</v>
      </c>
      <c r="F70" s="129">
        <f>'дод 3'!G126</f>
        <v>0</v>
      </c>
      <c r="G70" s="129">
        <f>'дод 3'!H126</f>
        <v>0</v>
      </c>
      <c r="H70" s="129">
        <f>'дод 3'!I126</f>
        <v>0</v>
      </c>
      <c r="I70" s="129">
        <f>'дод 3'!J126</f>
        <v>0</v>
      </c>
      <c r="J70" s="129">
        <f>'дод 3'!K126</f>
        <v>0</v>
      </c>
      <c r="K70" s="129">
        <f>'дод 3'!L126</f>
        <v>0</v>
      </c>
      <c r="L70" s="129">
        <f>'дод 3'!M126</f>
        <v>0</v>
      </c>
      <c r="M70" s="129">
        <f>'дод 3'!N126</f>
        <v>0</v>
      </c>
      <c r="N70" s="129">
        <f>'дод 3'!O126</f>
        <v>0</v>
      </c>
      <c r="O70" s="129">
        <f>'дод 3'!P126</f>
        <v>0</v>
      </c>
    </row>
    <row r="71" spans="1:15" s="77" customFormat="1" ht="47.25" hidden="1" x14ac:dyDescent="0.25">
      <c r="A71" s="131"/>
      <c r="B71" s="127"/>
      <c r="C71" s="128" t="s">
        <v>437</v>
      </c>
      <c r="D71" s="129">
        <f>'дод 3'!E127</f>
        <v>0</v>
      </c>
      <c r="E71" s="129">
        <f>'дод 3'!F127</f>
        <v>0</v>
      </c>
      <c r="F71" s="129">
        <f>'дод 3'!G127</f>
        <v>0</v>
      </c>
      <c r="G71" s="129">
        <f>'дод 3'!H127</f>
        <v>0</v>
      </c>
      <c r="H71" s="129">
        <f>'дод 3'!I127</f>
        <v>0</v>
      </c>
      <c r="I71" s="129">
        <f>'дод 3'!J127</f>
        <v>0</v>
      </c>
      <c r="J71" s="129">
        <f>'дод 3'!K127</f>
        <v>0</v>
      </c>
      <c r="K71" s="129">
        <f>'дод 3'!L127</f>
        <v>0</v>
      </c>
      <c r="L71" s="129">
        <f>'дод 3'!M127</f>
        <v>0</v>
      </c>
      <c r="M71" s="129">
        <f>'дод 3'!N127</f>
        <v>0</v>
      </c>
      <c r="N71" s="129">
        <f>'дод 3'!O127</f>
        <v>0</v>
      </c>
      <c r="O71" s="129">
        <f>'дод 3'!P127</f>
        <v>0</v>
      </c>
    </row>
    <row r="72" spans="1:15" ht="37.5" customHeight="1" x14ac:dyDescent="0.25">
      <c r="A72" s="46" t="s">
        <v>309</v>
      </c>
      <c r="B72" s="46" t="s">
        <v>69</v>
      </c>
      <c r="C72" s="3" t="s">
        <v>311</v>
      </c>
      <c r="D72" s="59">
        <f>'дод 3'!E128</f>
        <v>3049300</v>
      </c>
      <c r="E72" s="59">
        <f>'дод 3'!F128</f>
        <v>3049300</v>
      </c>
      <c r="F72" s="59">
        <f>'дод 3'!G128</f>
        <v>2387600</v>
      </c>
      <c r="G72" s="59">
        <f>'дод 3'!H128</f>
        <v>48700</v>
      </c>
      <c r="H72" s="59">
        <f>'дод 3'!I128</f>
        <v>0</v>
      </c>
      <c r="I72" s="59">
        <f>'дод 3'!J128</f>
        <v>0</v>
      </c>
      <c r="J72" s="59">
        <f>'дод 3'!K128</f>
        <v>0</v>
      </c>
      <c r="K72" s="59">
        <f>'дод 3'!L128</f>
        <v>0</v>
      </c>
      <c r="L72" s="59">
        <f>'дод 3'!M128</f>
        <v>0</v>
      </c>
      <c r="M72" s="59">
        <f>'дод 3'!N128</f>
        <v>0</v>
      </c>
      <c r="N72" s="59">
        <f>'дод 3'!O128</f>
        <v>0</v>
      </c>
      <c r="O72" s="59">
        <f>'дод 3'!P128</f>
        <v>3049300</v>
      </c>
    </row>
    <row r="73" spans="1:15" ht="21.75" customHeight="1" x14ac:dyDescent="0.25">
      <c r="A73" s="46" t="s">
        <v>310</v>
      </c>
      <c r="B73" s="46" t="s">
        <v>69</v>
      </c>
      <c r="C73" s="3" t="s">
        <v>312</v>
      </c>
      <c r="D73" s="59">
        <f>'дод 3'!E129</f>
        <v>22283800</v>
      </c>
      <c r="E73" s="59">
        <f>'дод 3'!F129</f>
        <v>22283800</v>
      </c>
      <c r="F73" s="59">
        <f>'дод 3'!G129</f>
        <v>0</v>
      </c>
      <c r="G73" s="59">
        <f>'дод 3'!H129</f>
        <v>0</v>
      </c>
      <c r="H73" s="59">
        <f>'дод 3'!I129</f>
        <v>0</v>
      </c>
      <c r="I73" s="59">
        <f>'дод 3'!J129</f>
        <v>19737500</v>
      </c>
      <c r="J73" s="59">
        <f>'дод 3'!K129</f>
        <v>19737500</v>
      </c>
      <c r="K73" s="59">
        <f>'дод 3'!L129</f>
        <v>0</v>
      </c>
      <c r="L73" s="59">
        <f>'дод 3'!M129</f>
        <v>0</v>
      </c>
      <c r="M73" s="59">
        <f>'дод 3'!N129</f>
        <v>0</v>
      </c>
      <c r="N73" s="59">
        <f>'дод 3'!O129</f>
        <v>19737500</v>
      </c>
      <c r="O73" s="59">
        <f>'дод 3'!P129</f>
        <v>42021300</v>
      </c>
    </row>
    <row r="74" spans="1:15" s="75" customFormat="1" ht="34.5" customHeight="1" x14ac:dyDescent="0.25">
      <c r="A74" s="47" t="s">
        <v>70</v>
      </c>
      <c r="B74" s="50"/>
      <c r="C74" s="2" t="s">
        <v>534</v>
      </c>
      <c r="D74" s="58">
        <f>SUM(D78+D79+D80+D82+D83+D84+D86+D88+D89+D90+D91+D92+D93+D94+D95+D97+D99+D100+D101+D102+D103+D104+D106+D108+D109)</f>
        <v>136208108</v>
      </c>
      <c r="E74" s="58">
        <f t="shared" ref="E74:O74" si="15">SUM(E78+E79+E80+E82+E83+E84+E86+E88+E89+E90+E91+E92+E93+E94+E95+E97+E99+E100+E101+E102+E103+E104+E106+E108+E109)</f>
        <v>136208108</v>
      </c>
      <c r="F74" s="58">
        <f t="shared" si="15"/>
        <v>21152900</v>
      </c>
      <c r="G74" s="58">
        <f t="shared" si="15"/>
        <v>677480</v>
      </c>
      <c r="H74" s="58">
        <f t="shared" si="15"/>
        <v>0</v>
      </c>
      <c r="I74" s="58">
        <f t="shared" si="15"/>
        <v>522340</v>
      </c>
      <c r="J74" s="58">
        <f t="shared" si="15"/>
        <v>426140</v>
      </c>
      <c r="K74" s="58">
        <f t="shared" si="15"/>
        <v>96200</v>
      </c>
      <c r="L74" s="58">
        <f t="shared" si="15"/>
        <v>75000</v>
      </c>
      <c r="M74" s="58">
        <f t="shared" si="15"/>
        <v>0</v>
      </c>
      <c r="N74" s="58">
        <f t="shared" si="15"/>
        <v>426140</v>
      </c>
      <c r="O74" s="58">
        <f t="shared" si="15"/>
        <v>136730448</v>
      </c>
    </row>
    <row r="75" spans="1:15" s="76" customFormat="1" ht="283.5" hidden="1" x14ac:dyDescent="0.25">
      <c r="A75" s="109"/>
      <c r="B75" s="110"/>
      <c r="C75" s="124" t="s">
        <v>506</v>
      </c>
      <c r="D75" s="125">
        <f>D105</f>
        <v>0</v>
      </c>
      <c r="E75" s="125">
        <f t="shared" ref="E75:O75" si="16">E105</f>
        <v>0</v>
      </c>
      <c r="F75" s="125">
        <f t="shared" si="16"/>
        <v>0</v>
      </c>
      <c r="G75" s="125">
        <f t="shared" si="16"/>
        <v>0</v>
      </c>
      <c r="H75" s="125">
        <f t="shared" si="16"/>
        <v>0</v>
      </c>
      <c r="I75" s="125">
        <f t="shared" si="16"/>
        <v>0</v>
      </c>
      <c r="J75" s="125">
        <f t="shared" si="16"/>
        <v>0</v>
      </c>
      <c r="K75" s="125">
        <f t="shared" si="16"/>
        <v>0</v>
      </c>
      <c r="L75" s="125">
        <f t="shared" si="16"/>
        <v>0</v>
      </c>
      <c r="M75" s="125">
        <f t="shared" si="16"/>
        <v>0</v>
      </c>
      <c r="N75" s="125">
        <f t="shared" si="16"/>
        <v>0</v>
      </c>
      <c r="O75" s="125">
        <f t="shared" si="16"/>
        <v>0</v>
      </c>
    </row>
    <row r="76" spans="1:15" s="76" customFormat="1" ht="252" hidden="1" x14ac:dyDescent="0.25">
      <c r="A76" s="109"/>
      <c r="B76" s="110"/>
      <c r="C76" s="124" t="s">
        <v>505</v>
      </c>
      <c r="D76" s="125">
        <f>D107</f>
        <v>0</v>
      </c>
      <c r="E76" s="125">
        <f t="shared" ref="E76:O76" si="17">E107</f>
        <v>0</v>
      </c>
      <c r="F76" s="125">
        <f t="shared" si="17"/>
        <v>0</v>
      </c>
      <c r="G76" s="125">
        <f t="shared" si="17"/>
        <v>0</v>
      </c>
      <c r="H76" s="125">
        <f t="shared" si="17"/>
        <v>0</v>
      </c>
      <c r="I76" s="125">
        <f t="shared" si="17"/>
        <v>0</v>
      </c>
      <c r="J76" s="125">
        <f t="shared" si="17"/>
        <v>0</v>
      </c>
      <c r="K76" s="125">
        <f t="shared" si="17"/>
        <v>0</v>
      </c>
      <c r="L76" s="125">
        <f t="shared" si="17"/>
        <v>0</v>
      </c>
      <c r="M76" s="125">
        <f t="shared" si="17"/>
        <v>0</v>
      </c>
      <c r="N76" s="125">
        <f t="shared" si="17"/>
        <v>0</v>
      </c>
      <c r="O76" s="125">
        <f t="shared" si="17"/>
        <v>0</v>
      </c>
    </row>
    <row r="77" spans="1:15" s="76" customFormat="1" hidden="1" x14ac:dyDescent="0.25">
      <c r="A77" s="109"/>
      <c r="B77" s="110"/>
      <c r="C77" s="124" t="s">
        <v>440</v>
      </c>
      <c r="D77" s="125">
        <f>D81+D85+D87+D96+D98+D110</f>
        <v>0</v>
      </c>
      <c r="E77" s="125">
        <f t="shared" ref="E77:O77" si="18">E81+E85+E87+E96+E98+E110</f>
        <v>0</v>
      </c>
      <c r="F77" s="125">
        <f t="shared" si="18"/>
        <v>0</v>
      </c>
      <c r="G77" s="125">
        <f t="shared" si="18"/>
        <v>0</v>
      </c>
      <c r="H77" s="125">
        <f t="shared" si="18"/>
        <v>0</v>
      </c>
      <c r="I77" s="125">
        <f t="shared" si="18"/>
        <v>0</v>
      </c>
      <c r="J77" s="125">
        <f t="shared" si="18"/>
        <v>0</v>
      </c>
      <c r="K77" s="125">
        <f t="shared" si="18"/>
        <v>0</v>
      </c>
      <c r="L77" s="125">
        <f t="shared" si="18"/>
        <v>0</v>
      </c>
      <c r="M77" s="125">
        <f t="shared" si="18"/>
        <v>0</v>
      </c>
      <c r="N77" s="125">
        <f t="shared" si="18"/>
        <v>0</v>
      </c>
      <c r="O77" s="125">
        <f t="shared" si="18"/>
        <v>0</v>
      </c>
    </row>
    <row r="78" spans="1:15" ht="45" customHeight="1" x14ac:dyDescent="0.25">
      <c r="A78" s="46" t="s">
        <v>104</v>
      </c>
      <c r="B78" s="46" t="s">
        <v>55</v>
      </c>
      <c r="C78" s="3" t="s">
        <v>132</v>
      </c>
      <c r="D78" s="59">
        <f>'дод 3'!E144</f>
        <v>604900</v>
      </c>
      <c r="E78" s="59">
        <f>'дод 3'!F144</f>
        <v>604900</v>
      </c>
      <c r="F78" s="59">
        <f>'дод 3'!G144</f>
        <v>0</v>
      </c>
      <c r="G78" s="59">
        <f>'дод 3'!H144</f>
        <v>0</v>
      </c>
      <c r="H78" s="59">
        <f>'дод 3'!I144</f>
        <v>0</v>
      </c>
      <c r="I78" s="59">
        <f>'дод 3'!J144</f>
        <v>0</v>
      </c>
      <c r="J78" s="59">
        <f>'дод 3'!K144</f>
        <v>0</v>
      </c>
      <c r="K78" s="59">
        <f>'дод 3'!L144</f>
        <v>0</v>
      </c>
      <c r="L78" s="59">
        <f>'дод 3'!M144</f>
        <v>0</v>
      </c>
      <c r="M78" s="59">
        <f>'дод 3'!N144</f>
        <v>0</v>
      </c>
      <c r="N78" s="59">
        <f>'дод 3'!O144</f>
        <v>0</v>
      </c>
      <c r="O78" s="59">
        <f>'дод 3'!P144</f>
        <v>604900</v>
      </c>
    </row>
    <row r="79" spans="1:15" ht="41.25" customHeight="1" x14ac:dyDescent="0.25">
      <c r="A79" s="46" t="s">
        <v>133</v>
      </c>
      <c r="B79" s="46" t="s">
        <v>57</v>
      </c>
      <c r="C79" s="3" t="s">
        <v>395</v>
      </c>
      <c r="D79" s="59">
        <f>'дод 3'!E145</f>
        <v>1150000</v>
      </c>
      <c r="E79" s="59">
        <f>'дод 3'!F145</f>
        <v>1150000</v>
      </c>
      <c r="F79" s="59">
        <f>'дод 3'!G145</f>
        <v>0</v>
      </c>
      <c r="G79" s="59">
        <f>'дод 3'!H145</f>
        <v>0</v>
      </c>
      <c r="H79" s="59">
        <f>'дод 3'!I145</f>
        <v>0</v>
      </c>
      <c r="I79" s="59">
        <f>'дод 3'!J145</f>
        <v>0</v>
      </c>
      <c r="J79" s="59">
        <f>'дод 3'!K145</f>
        <v>0</v>
      </c>
      <c r="K79" s="59">
        <f>'дод 3'!L145</f>
        <v>0</v>
      </c>
      <c r="L79" s="59">
        <f>'дод 3'!M145</f>
        <v>0</v>
      </c>
      <c r="M79" s="59">
        <f>'дод 3'!N145</f>
        <v>0</v>
      </c>
      <c r="N79" s="59">
        <f>'дод 3'!O145</f>
        <v>0</v>
      </c>
      <c r="O79" s="59">
        <f>'дод 3'!P145</f>
        <v>1150000</v>
      </c>
    </row>
    <row r="80" spans="1:15" ht="54.75" customHeight="1" x14ac:dyDescent="0.25">
      <c r="A80" s="46" t="s">
        <v>105</v>
      </c>
      <c r="B80" s="46" t="s">
        <v>57</v>
      </c>
      <c r="C80" s="3" t="s">
        <v>463</v>
      </c>
      <c r="D80" s="59">
        <f>'дод 3'!E146+'дод 3'!E23</f>
        <v>19970200</v>
      </c>
      <c r="E80" s="59">
        <f>'дод 3'!F146+'дод 3'!F23</f>
        <v>19970200</v>
      </c>
      <c r="F80" s="59">
        <f>'дод 3'!G146+'дод 3'!G23</f>
        <v>0</v>
      </c>
      <c r="G80" s="59">
        <f>'дод 3'!H146+'дод 3'!H23</f>
        <v>0</v>
      </c>
      <c r="H80" s="59">
        <f>'дод 3'!I146+'дод 3'!I23</f>
        <v>0</v>
      </c>
      <c r="I80" s="59">
        <f>'дод 3'!J146+'дод 3'!J23</f>
        <v>0</v>
      </c>
      <c r="J80" s="59">
        <f>'дод 3'!K146+'дод 3'!K23</f>
        <v>0</v>
      </c>
      <c r="K80" s="59">
        <f>'дод 3'!L146+'дод 3'!L23</f>
        <v>0</v>
      </c>
      <c r="L80" s="59">
        <f>'дод 3'!M146+'дод 3'!M23</f>
        <v>0</v>
      </c>
      <c r="M80" s="59">
        <f>'дод 3'!N146+'дод 3'!N23</f>
        <v>0</v>
      </c>
      <c r="N80" s="59">
        <f>'дод 3'!O146+'дод 3'!O23</f>
        <v>0</v>
      </c>
      <c r="O80" s="59">
        <f>'дод 3'!P146+'дод 3'!P23</f>
        <v>19970200</v>
      </c>
    </row>
    <row r="81" spans="1:15" s="77" customFormat="1" hidden="1" x14ac:dyDescent="0.25">
      <c r="A81" s="127"/>
      <c r="B81" s="127"/>
      <c r="C81" s="128" t="s">
        <v>438</v>
      </c>
      <c r="D81" s="129">
        <f>'дод 3'!E147</f>
        <v>0</v>
      </c>
      <c r="E81" s="129">
        <f>'дод 3'!F147</f>
        <v>0</v>
      </c>
      <c r="F81" s="129">
        <f>'дод 3'!G147</f>
        <v>0</v>
      </c>
      <c r="G81" s="129">
        <f>'дод 3'!H147</f>
        <v>0</v>
      </c>
      <c r="H81" s="129">
        <f>'дод 3'!I147</f>
        <v>0</v>
      </c>
      <c r="I81" s="129">
        <f>'дод 3'!J147</f>
        <v>0</v>
      </c>
      <c r="J81" s="129">
        <f>'дод 3'!K147</f>
        <v>0</v>
      </c>
      <c r="K81" s="129">
        <f>'дод 3'!L147</f>
        <v>0</v>
      </c>
      <c r="L81" s="129">
        <f>'дод 3'!M147</f>
        <v>0</v>
      </c>
      <c r="M81" s="129">
        <f>'дод 3'!N147</f>
        <v>0</v>
      </c>
      <c r="N81" s="129">
        <f>'дод 3'!O147</f>
        <v>0</v>
      </c>
      <c r="O81" s="129">
        <f>'дод 3'!P147</f>
        <v>0</v>
      </c>
    </row>
    <row r="82" spans="1:15" ht="46.5" customHeight="1" x14ac:dyDescent="0.25">
      <c r="A82" s="46" t="s">
        <v>354</v>
      </c>
      <c r="B82" s="46" t="s">
        <v>57</v>
      </c>
      <c r="C82" s="3" t="s">
        <v>353</v>
      </c>
      <c r="D82" s="59">
        <f>'дод 3'!E148</f>
        <v>1500000</v>
      </c>
      <c r="E82" s="59">
        <f>'дод 3'!F148</f>
        <v>1500000</v>
      </c>
      <c r="F82" s="59">
        <f>'дод 3'!G148</f>
        <v>0</v>
      </c>
      <c r="G82" s="59">
        <f>'дод 3'!H148</f>
        <v>0</v>
      </c>
      <c r="H82" s="59">
        <f>'дод 3'!I148</f>
        <v>0</v>
      </c>
      <c r="I82" s="59">
        <f>'дод 3'!J148</f>
        <v>0</v>
      </c>
      <c r="J82" s="59">
        <f>'дод 3'!K148</f>
        <v>0</v>
      </c>
      <c r="K82" s="59">
        <f>'дод 3'!L148</f>
        <v>0</v>
      </c>
      <c r="L82" s="59">
        <f>'дод 3'!M148</f>
        <v>0</v>
      </c>
      <c r="M82" s="59">
        <f>'дод 3'!N148</f>
        <v>0</v>
      </c>
      <c r="N82" s="59">
        <f>'дод 3'!O148</f>
        <v>0</v>
      </c>
      <c r="O82" s="59">
        <f>'дод 3'!P148</f>
        <v>1500000</v>
      </c>
    </row>
    <row r="83" spans="1:15" ht="45" customHeight="1" x14ac:dyDescent="0.25">
      <c r="A83" s="46" t="s">
        <v>134</v>
      </c>
      <c r="B83" s="46" t="s">
        <v>57</v>
      </c>
      <c r="C83" s="3" t="s">
        <v>20</v>
      </c>
      <c r="D83" s="59">
        <f>'дод 3'!E149+'дод 3'!E24</f>
        <v>37759500</v>
      </c>
      <c r="E83" s="59">
        <f>'дод 3'!F149+'дод 3'!F24</f>
        <v>37759500</v>
      </c>
      <c r="F83" s="59">
        <f>'дод 3'!G149+'дод 3'!G24</f>
        <v>0</v>
      </c>
      <c r="G83" s="59">
        <f>'дод 3'!H149+'дод 3'!H24</f>
        <v>0</v>
      </c>
      <c r="H83" s="59">
        <f>'дод 3'!I149+'дод 3'!I24</f>
        <v>0</v>
      </c>
      <c r="I83" s="59">
        <f>'дод 3'!J149+'дод 3'!J24</f>
        <v>0</v>
      </c>
      <c r="J83" s="59">
        <f>'дод 3'!K149+'дод 3'!K24</f>
        <v>0</v>
      </c>
      <c r="K83" s="59">
        <f>'дод 3'!L149+'дод 3'!L24</f>
        <v>0</v>
      </c>
      <c r="L83" s="59">
        <f>'дод 3'!M149+'дод 3'!M24</f>
        <v>0</v>
      </c>
      <c r="M83" s="59">
        <f>'дод 3'!N149+'дод 3'!N24</f>
        <v>0</v>
      </c>
      <c r="N83" s="59">
        <f>'дод 3'!O149+'дод 3'!O24</f>
        <v>0</v>
      </c>
      <c r="O83" s="59">
        <f>'дод 3'!P149+'дод 3'!P24</f>
        <v>37759500</v>
      </c>
    </row>
    <row r="84" spans="1:15" ht="40.5" hidden="1" customHeight="1" x14ac:dyDescent="0.25">
      <c r="A84" s="46" t="s">
        <v>107</v>
      </c>
      <c r="B84" s="46" t="s">
        <v>57</v>
      </c>
      <c r="C84" s="3" t="s">
        <v>460</v>
      </c>
      <c r="D84" s="59">
        <f>'дод 3'!E150</f>
        <v>0</v>
      </c>
      <c r="E84" s="59">
        <f>'дод 3'!F150</f>
        <v>0</v>
      </c>
      <c r="F84" s="59">
        <f>'дод 3'!G150</f>
        <v>0</v>
      </c>
      <c r="G84" s="59">
        <f>'дод 3'!H150</f>
        <v>0</v>
      </c>
      <c r="H84" s="59">
        <f>'дод 3'!I150</f>
        <v>0</v>
      </c>
      <c r="I84" s="59">
        <f>'дод 3'!J150</f>
        <v>0</v>
      </c>
      <c r="J84" s="59">
        <f>'дод 3'!K150</f>
        <v>0</v>
      </c>
      <c r="K84" s="59">
        <f>'дод 3'!L150</f>
        <v>0</v>
      </c>
      <c r="L84" s="59">
        <f>'дод 3'!M150</f>
        <v>0</v>
      </c>
      <c r="M84" s="59">
        <f>'дод 3'!N150</f>
        <v>0</v>
      </c>
      <c r="N84" s="59">
        <f>'дод 3'!O150</f>
        <v>0</v>
      </c>
      <c r="O84" s="59">
        <f>'дод 3'!P150</f>
        <v>0</v>
      </c>
    </row>
    <row r="85" spans="1:15" s="77" customFormat="1" hidden="1" x14ac:dyDescent="0.25">
      <c r="A85" s="127"/>
      <c r="B85" s="127"/>
      <c r="C85" s="128" t="s">
        <v>438</v>
      </c>
      <c r="D85" s="129">
        <f>'дод 3'!E151</f>
        <v>0</v>
      </c>
      <c r="E85" s="129">
        <f>'дод 3'!F151</f>
        <v>0</v>
      </c>
      <c r="F85" s="129">
        <f>'дод 3'!G151</f>
        <v>0</v>
      </c>
      <c r="G85" s="129">
        <f>'дод 3'!H151</f>
        <v>0</v>
      </c>
      <c r="H85" s="129">
        <f>'дод 3'!I151</f>
        <v>0</v>
      </c>
      <c r="I85" s="129">
        <f>'дод 3'!J151</f>
        <v>0</v>
      </c>
      <c r="J85" s="129">
        <f>'дод 3'!K151</f>
        <v>0</v>
      </c>
      <c r="K85" s="129">
        <f>'дод 3'!L151</f>
        <v>0</v>
      </c>
      <c r="L85" s="129">
        <f>'дод 3'!M151</f>
        <v>0</v>
      </c>
      <c r="M85" s="129">
        <f>'дод 3'!N151</f>
        <v>0</v>
      </c>
      <c r="N85" s="129">
        <f>'дод 3'!O151</f>
        <v>0</v>
      </c>
      <c r="O85" s="129">
        <f>'дод 3'!P151</f>
        <v>0</v>
      </c>
    </row>
    <row r="86" spans="1:15" ht="40.5" hidden="1" customHeight="1" x14ac:dyDescent="0.25">
      <c r="A86" s="46" t="s">
        <v>345</v>
      </c>
      <c r="B86" s="46" t="s">
        <v>55</v>
      </c>
      <c r="C86" s="3" t="s">
        <v>461</v>
      </c>
      <c r="D86" s="59">
        <f>'дод 3'!E152</f>
        <v>0</v>
      </c>
      <c r="E86" s="59">
        <f>'дод 3'!F152</f>
        <v>0</v>
      </c>
      <c r="F86" s="59">
        <f>'дод 3'!G152</f>
        <v>0</v>
      </c>
      <c r="G86" s="59">
        <f>'дод 3'!H152</f>
        <v>0</v>
      </c>
      <c r="H86" s="59">
        <f>'дод 3'!I152</f>
        <v>0</v>
      </c>
      <c r="I86" s="59">
        <f>'дод 3'!J152</f>
        <v>0</v>
      </c>
      <c r="J86" s="59">
        <f>'дод 3'!K152</f>
        <v>0</v>
      </c>
      <c r="K86" s="59">
        <f>'дод 3'!L152</f>
        <v>0</v>
      </c>
      <c r="L86" s="59">
        <f>'дод 3'!M152</f>
        <v>0</v>
      </c>
      <c r="M86" s="59">
        <f>'дод 3'!N152</f>
        <v>0</v>
      </c>
      <c r="N86" s="59">
        <f>'дод 3'!O152</f>
        <v>0</v>
      </c>
      <c r="O86" s="59">
        <f>'дод 3'!P152</f>
        <v>0</v>
      </c>
    </row>
    <row r="87" spans="1:15" s="77" customFormat="1" hidden="1" x14ac:dyDescent="0.25">
      <c r="A87" s="127"/>
      <c r="B87" s="127"/>
      <c r="C87" s="128" t="s">
        <v>438</v>
      </c>
      <c r="D87" s="129">
        <f>'дод 3'!E153</f>
        <v>0</v>
      </c>
      <c r="E87" s="129">
        <f>'дод 3'!F153</f>
        <v>0</v>
      </c>
      <c r="F87" s="129">
        <f>'дод 3'!G153</f>
        <v>0</v>
      </c>
      <c r="G87" s="129">
        <f>'дод 3'!H153</f>
        <v>0</v>
      </c>
      <c r="H87" s="129">
        <f>'дод 3'!I153</f>
        <v>0</v>
      </c>
      <c r="I87" s="129">
        <f>'дод 3'!J153</f>
        <v>0</v>
      </c>
      <c r="J87" s="129">
        <f>'дод 3'!K153</f>
        <v>0</v>
      </c>
      <c r="K87" s="129">
        <f>'дод 3'!L153</f>
        <v>0</v>
      </c>
      <c r="L87" s="129">
        <f>'дод 3'!M153</f>
        <v>0</v>
      </c>
      <c r="M87" s="129">
        <f>'дод 3'!N153</f>
        <v>0</v>
      </c>
      <c r="N87" s="129">
        <f>'дод 3'!O153</f>
        <v>0</v>
      </c>
      <c r="O87" s="129">
        <f>'дод 3'!P153</f>
        <v>0</v>
      </c>
    </row>
    <row r="88" spans="1:15" ht="74.25" customHeight="1" x14ac:dyDescent="0.25">
      <c r="A88" s="46" t="s">
        <v>108</v>
      </c>
      <c r="B88" s="46" t="s">
        <v>53</v>
      </c>
      <c r="C88" s="3" t="s">
        <v>33</v>
      </c>
      <c r="D88" s="59">
        <f>'дод 3'!E154</f>
        <v>17394450</v>
      </c>
      <c r="E88" s="59">
        <f>'дод 3'!F154</f>
        <v>17394450</v>
      </c>
      <c r="F88" s="59">
        <f>'дод 3'!G154</f>
        <v>13551350</v>
      </c>
      <c r="G88" s="59">
        <f>'дод 3'!H154</f>
        <v>208050</v>
      </c>
      <c r="H88" s="59">
        <f>'дод 3'!I154</f>
        <v>0</v>
      </c>
      <c r="I88" s="59">
        <f>'дод 3'!J154</f>
        <v>96200</v>
      </c>
      <c r="J88" s="59">
        <f>'дод 3'!K154</f>
        <v>0</v>
      </c>
      <c r="K88" s="59">
        <f>'дод 3'!L154</f>
        <v>96200</v>
      </c>
      <c r="L88" s="59">
        <f>'дод 3'!M154</f>
        <v>75000</v>
      </c>
      <c r="M88" s="59">
        <f>'дод 3'!N154</f>
        <v>0</v>
      </c>
      <c r="N88" s="59">
        <f>'дод 3'!O154</f>
        <v>0</v>
      </c>
      <c r="O88" s="59">
        <f>'дод 3'!P154</f>
        <v>17490650</v>
      </c>
    </row>
    <row r="89" spans="1:15" ht="69.75" customHeight="1" x14ac:dyDescent="0.25">
      <c r="A89" s="46" t="s">
        <v>365</v>
      </c>
      <c r="B89" s="46" t="s">
        <v>106</v>
      </c>
      <c r="C89" s="42" t="s">
        <v>366</v>
      </c>
      <c r="D89" s="59">
        <f>SUM('дод 3'!E178)</f>
        <v>0</v>
      </c>
      <c r="E89" s="59">
        <f>SUM('дод 3'!F178)</f>
        <v>0</v>
      </c>
      <c r="F89" s="59">
        <f>SUM('дод 3'!G178)</f>
        <v>0</v>
      </c>
      <c r="G89" s="59">
        <f>SUM('дод 3'!H178)</f>
        <v>0</v>
      </c>
      <c r="H89" s="59">
        <f>SUM('дод 3'!I178)</f>
        <v>0</v>
      </c>
      <c r="I89" s="59">
        <f>SUM('дод 3'!J178)</f>
        <v>21140</v>
      </c>
      <c r="J89" s="59">
        <f>SUM('дод 3'!K178)</f>
        <v>21140</v>
      </c>
      <c r="K89" s="59">
        <f>SUM('дод 3'!L178)</f>
        <v>0</v>
      </c>
      <c r="L89" s="59">
        <f>SUM('дод 3'!M178)</f>
        <v>0</v>
      </c>
      <c r="M89" s="59">
        <f>SUM('дод 3'!N178)</f>
        <v>0</v>
      </c>
      <c r="N89" s="59">
        <f>SUM('дод 3'!O178)</f>
        <v>21140</v>
      </c>
      <c r="O89" s="59">
        <f>SUM('дод 3'!P178)</f>
        <v>21140</v>
      </c>
    </row>
    <row r="90" spans="1:15" s="77" customFormat="1" ht="43.5" customHeight="1" x14ac:dyDescent="0.25">
      <c r="A90" s="46" t="s">
        <v>109</v>
      </c>
      <c r="B90" s="46" t="s">
        <v>106</v>
      </c>
      <c r="C90" s="3" t="s">
        <v>34</v>
      </c>
      <c r="D90" s="59">
        <f>'дод 3'!E179</f>
        <v>96240</v>
      </c>
      <c r="E90" s="59">
        <f>'дод 3'!F179</f>
        <v>96240</v>
      </c>
      <c r="F90" s="59">
        <f>'дод 3'!G179</f>
        <v>0</v>
      </c>
      <c r="G90" s="59">
        <f>'дод 3'!H179</f>
        <v>0</v>
      </c>
      <c r="H90" s="59">
        <f>'дод 3'!I179</f>
        <v>0</v>
      </c>
      <c r="I90" s="59">
        <f>'дод 3'!J179</f>
        <v>0</v>
      </c>
      <c r="J90" s="59">
        <f>'дод 3'!K179</f>
        <v>0</v>
      </c>
      <c r="K90" s="59">
        <f>'дод 3'!L179</f>
        <v>0</v>
      </c>
      <c r="L90" s="59">
        <f>'дод 3'!M179</f>
        <v>0</v>
      </c>
      <c r="M90" s="59">
        <f>'дод 3'!N179</f>
        <v>0</v>
      </c>
      <c r="N90" s="59">
        <f>'дод 3'!O179</f>
        <v>0</v>
      </c>
      <c r="O90" s="59">
        <f>'дод 3'!P179</f>
        <v>96240</v>
      </c>
    </row>
    <row r="91" spans="1:15" s="77" customFormat="1" ht="38.25" customHeight="1" x14ac:dyDescent="0.25">
      <c r="A91" s="46" t="s">
        <v>135</v>
      </c>
      <c r="B91" s="46" t="s">
        <v>106</v>
      </c>
      <c r="C91" s="3" t="s">
        <v>136</v>
      </c>
      <c r="D91" s="59">
        <f>'дод 3'!E25</f>
        <v>3206400</v>
      </c>
      <c r="E91" s="59">
        <f>'дод 3'!F25</f>
        <v>3206400</v>
      </c>
      <c r="F91" s="59">
        <f>'дод 3'!G25</f>
        <v>2407050</v>
      </c>
      <c r="G91" s="59">
        <f>'дод 3'!H25</f>
        <v>39590</v>
      </c>
      <c r="H91" s="59">
        <f>'дод 3'!I25</f>
        <v>0</v>
      </c>
      <c r="I91" s="59">
        <f>'дод 3'!J25</f>
        <v>0</v>
      </c>
      <c r="J91" s="59">
        <f>'дод 3'!K25</f>
        <v>0</v>
      </c>
      <c r="K91" s="59">
        <f>'дод 3'!L25</f>
        <v>0</v>
      </c>
      <c r="L91" s="59">
        <f>'дод 3'!M25</f>
        <v>0</v>
      </c>
      <c r="M91" s="59">
        <f>'дод 3'!N25</f>
        <v>0</v>
      </c>
      <c r="N91" s="59">
        <f>'дод 3'!O25</f>
        <v>0</v>
      </c>
      <c r="O91" s="59">
        <f>'дод 3'!P25</f>
        <v>3206400</v>
      </c>
    </row>
    <row r="92" spans="1:15" s="77" customFormat="1" ht="46.5" customHeight="1" x14ac:dyDescent="0.25">
      <c r="A92" s="49" t="s">
        <v>113</v>
      </c>
      <c r="B92" s="49" t="s">
        <v>106</v>
      </c>
      <c r="C92" s="3" t="s">
        <v>374</v>
      </c>
      <c r="D92" s="59">
        <f>'дод 3'!E26</f>
        <v>684300</v>
      </c>
      <c r="E92" s="59">
        <f>'дод 3'!F26</f>
        <v>684300</v>
      </c>
      <c r="F92" s="59">
        <f>'дод 3'!G26</f>
        <v>0</v>
      </c>
      <c r="G92" s="59">
        <f>'дод 3'!H26</f>
        <v>0</v>
      </c>
      <c r="H92" s="59">
        <f>'дод 3'!I26</f>
        <v>0</v>
      </c>
      <c r="I92" s="59">
        <f>'дод 3'!J26</f>
        <v>0</v>
      </c>
      <c r="J92" s="59">
        <f>'дод 3'!K26</f>
        <v>0</v>
      </c>
      <c r="K92" s="59">
        <f>'дод 3'!L26</f>
        <v>0</v>
      </c>
      <c r="L92" s="59">
        <f>'дод 3'!M26</f>
        <v>0</v>
      </c>
      <c r="M92" s="59">
        <f>'дод 3'!N26</f>
        <v>0</v>
      </c>
      <c r="N92" s="59">
        <f>'дод 3'!O26</f>
        <v>0</v>
      </c>
      <c r="O92" s="59">
        <f>'дод 3'!P26</f>
        <v>684300</v>
      </c>
    </row>
    <row r="93" spans="1:15" ht="69" customHeight="1" x14ac:dyDescent="0.25">
      <c r="A93" s="46" t="s">
        <v>114</v>
      </c>
      <c r="B93" s="46" t="s">
        <v>106</v>
      </c>
      <c r="C93" s="6" t="s">
        <v>22</v>
      </c>
      <c r="D93" s="59">
        <f>'дод 3'!E93+'дод 3'!E27</f>
        <v>3780000</v>
      </c>
      <c r="E93" s="59">
        <f>'дод 3'!F93+'дод 3'!F27</f>
        <v>3780000</v>
      </c>
      <c r="F93" s="59">
        <f>'дод 3'!G93+'дод 3'!G27</f>
        <v>0</v>
      </c>
      <c r="G93" s="59">
        <f>'дод 3'!H93+'дод 3'!H27</f>
        <v>0</v>
      </c>
      <c r="H93" s="59">
        <f>'дод 3'!I93+'дод 3'!I27</f>
        <v>0</v>
      </c>
      <c r="I93" s="59">
        <f>'дод 3'!J93+'дод 3'!J27</f>
        <v>0</v>
      </c>
      <c r="J93" s="59">
        <f>'дод 3'!K93+'дод 3'!K27</f>
        <v>0</v>
      </c>
      <c r="K93" s="59">
        <f>'дод 3'!L93+'дод 3'!L27</f>
        <v>0</v>
      </c>
      <c r="L93" s="59">
        <f>'дод 3'!M93+'дод 3'!M27</f>
        <v>0</v>
      </c>
      <c r="M93" s="59">
        <f>'дод 3'!N93+'дод 3'!N27</f>
        <v>0</v>
      </c>
      <c r="N93" s="59">
        <f>'дод 3'!O93+'дод 3'!O27</f>
        <v>0</v>
      </c>
      <c r="O93" s="59">
        <f>'дод 3'!P93+'дод 3'!P27</f>
        <v>3780000</v>
      </c>
    </row>
    <row r="94" spans="1:15" ht="76.5" customHeight="1" x14ac:dyDescent="0.25">
      <c r="A94" s="46" t="s">
        <v>115</v>
      </c>
      <c r="B94" s="46">
        <v>1010</v>
      </c>
      <c r="C94" s="3" t="s">
        <v>313</v>
      </c>
      <c r="D94" s="59">
        <f>'дод 3'!E155</f>
        <v>2500000</v>
      </c>
      <c r="E94" s="59">
        <f>'дод 3'!F155</f>
        <v>2500000</v>
      </c>
      <c r="F94" s="59">
        <f>'дод 3'!G155</f>
        <v>0</v>
      </c>
      <c r="G94" s="59">
        <f>'дод 3'!H155</f>
        <v>0</v>
      </c>
      <c r="H94" s="59">
        <f>'дод 3'!I155</f>
        <v>0</v>
      </c>
      <c r="I94" s="59">
        <f>'дод 3'!J155</f>
        <v>0</v>
      </c>
      <c r="J94" s="59">
        <f>'дод 3'!K155</f>
        <v>0</v>
      </c>
      <c r="K94" s="59">
        <f>'дод 3'!L155</f>
        <v>0</v>
      </c>
      <c r="L94" s="59">
        <f>'дод 3'!M155</f>
        <v>0</v>
      </c>
      <c r="M94" s="59">
        <f>'дод 3'!N155</f>
        <v>0</v>
      </c>
      <c r="N94" s="59">
        <f>'дод 3'!O155</f>
        <v>0</v>
      </c>
      <c r="O94" s="59">
        <f>'дод 3'!P155</f>
        <v>2500000</v>
      </c>
    </row>
    <row r="95" spans="1:15" s="77" customFormat="1" ht="70.5" hidden="1" customHeight="1" x14ac:dyDescent="0.25">
      <c r="A95" s="46" t="s">
        <v>346</v>
      </c>
      <c r="B95" s="46">
        <v>1010</v>
      </c>
      <c r="C95" s="3" t="s">
        <v>455</v>
      </c>
      <c r="D95" s="59">
        <f>'дод 3'!E156</f>
        <v>0</v>
      </c>
      <c r="E95" s="59">
        <f>'дод 3'!F156</f>
        <v>0</v>
      </c>
      <c r="F95" s="59">
        <f>'дод 3'!G156</f>
        <v>0</v>
      </c>
      <c r="G95" s="59">
        <f>'дод 3'!H156</f>
        <v>0</v>
      </c>
      <c r="H95" s="59">
        <f>'дод 3'!I156</f>
        <v>0</v>
      </c>
      <c r="I95" s="59">
        <f>'дод 3'!J156</f>
        <v>0</v>
      </c>
      <c r="J95" s="59">
        <f>'дод 3'!K156</f>
        <v>0</v>
      </c>
      <c r="K95" s="59">
        <f>'дод 3'!L156</f>
        <v>0</v>
      </c>
      <c r="L95" s="59">
        <f>'дод 3'!M156</f>
        <v>0</v>
      </c>
      <c r="M95" s="59">
        <f>'дод 3'!N156</f>
        <v>0</v>
      </c>
      <c r="N95" s="59">
        <f>'дод 3'!O156</f>
        <v>0</v>
      </c>
      <c r="O95" s="59">
        <f>'дод 3'!P156</f>
        <v>0</v>
      </c>
    </row>
    <row r="96" spans="1:15" s="77" customFormat="1" hidden="1" x14ac:dyDescent="0.25">
      <c r="A96" s="127"/>
      <c r="B96" s="127"/>
      <c r="C96" s="128" t="s">
        <v>438</v>
      </c>
      <c r="D96" s="129">
        <f>'дод 3'!E157</f>
        <v>0</v>
      </c>
      <c r="E96" s="129">
        <f>'дод 3'!F157</f>
        <v>0</v>
      </c>
      <c r="F96" s="129">
        <f>'дод 3'!G157</f>
        <v>0</v>
      </c>
      <c r="G96" s="129">
        <f>'дод 3'!H157</f>
        <v>0</v>
      </c>
      <c r="H96" s="129">
        <f>'дод 3'!I157</f>
        <v>0</v>
      </c>
      <c r="I96" s="129">
        <f>'дод 3'!J157</f>
        <v>0</v>
      </c>
      <c r="J96" s="129">
        <f>'дод 3'!K157</f>
        <v>0</v>
      </c>
      <c r="K96" s="129">
        <f>'дод 3'!L157</f>
        <v>0</v>
      </c>
      <c r="L96" s="129">
        <f>'дод 3'!M157</f>
        <v>0</v>
      </c>
      <c r="M96" s="129">
        <f>'дод 3'!N157</f>
        <v>0</v>
      </c>
      <c r="N96" s="129">
        <f>'дод 3'!O157</f>
        <v>0</v>
      </c>
      <c r="O96" s="129">
        <f>'дод 3'!P157</f>
        <v>0</v>
      </c>
    </row>
    <row r="97" spans="1:15" s="77" customFormat="1" ht="36" hidden="1" customHeight="1" x14ac:dyDescent="0.25">
      <c r="A97" s="46" t="s">
        <v>347</v>
      </c>
      <c r="B97" s="46">
        <v>1010</v>
      </c>
      <c r="C97" s="3" t="s">
        <v>456</v>
      </c>
      <c r="D97" s="59">
        <f>'дод 3'!E158</f>
        <v>0</v>
      </c>
      <c r="E97" s="59">
        <f>'дод 3'!F158</f>
        <v>0</v>
      </c>
      <c r="F97" s="59">
        <f>'дод 3'!G158</f>
        <v>0</v>
      </c>
      <c r="G97" s="59">
        <f>'дод 3'!H158</f>
        <v>0</v>
      </c>
      <c r="H97" s="59">
        <f>'дод 3'!I158</f>
        <v>0</v>
      </c>
      <c r="I97" s="59">
        <f>'дод 3'!J158</f>
        <v>0</v>
      </c>
      <c r="J97" s="59">
        <f>'дод 3'!K158</f>
        <v>0</v>
      </c>
      <c r="K97" s="59">
        <f>'дод 3'!L158</f>
        <v>0</v>
      </c>
      <c r="L97" s="59">
        <f>'дод 3'!M158</f>
        <v>0</v>
      </c>
      <c r="M97" s="59">
        <f>'дод 3'!N158</f>
        <v>0</v>
      </c>
      <c r="N97" s="59">
        <f>'дод 3'!O158</f>
        <v>0</v>
      </c>
      <c r="O97" s="59">
        <f>'дод 3'!P158</f>
        <v>0</v>
      </c>
    </row>
    <row r="98" spans="1:15" s="77" customFormat="1" hidden="1" x14ac:dyDescent="0.25">
      <c r="A98" s="127"/>
      <c r="B98" s="127"/>
      <c r="C98" s="128" t="s">
        <v>438</v>
      </c>
      <c r="D98" s="129">
        <f>'дод 3'!E159</f>
        <v>0</v>
      </c>
      <c r="E98" s="129">
        <f>'дод 3'!F159</f>
        <v>0</v>
      </c>
      <c r="F98" s="129">
        <f>'дод 3'!G159</f>
        <v>0</v>
      </c>
      <c r="G98" s="129">
        <f>'дод 3'!H159</f>
        <v>0</v>
      </c>
      <c r="H98" s="129">
        <f>'дод 3'!I159</f>
        <v>0</v>
      </c>
      <c r="I98" s="129">
        <f>'дод 3'!J159</f>
        <v>0</v>
      </c>
      <c r="J98" s="129">
        <f>'дод 3'!K159</f>
        <v>0</v>
      </c>
      <c r="K98" s="129">
        <f>'дод 3'!L159</f>
        <v>0</v>
      </c>
      <c r="L98" s="129">
        <f>'дод 3'!M159</f>
        <v>0</v>
      </c>
      <c r="M98" s="129">
        <f>'дод 3'!N159</f>
        <v>0</v>
      </c>
      <c r="N98" s="129">
        <f>'дод 3'!O159</f>
        <v>0</v>
      </c>
      <c r="O98" s="129">
        <f>'дод 3'!P159</f>
        <v>0</v>
      </c>
    </row>
    <row r="99" spans="1:15" ht="71.25" customHeight="1" x14ac:dyDescent="0.25">
      <c r="A99" s="46" t="s">
        <v>110</v>
      </c>
      <c r="B99" s="46" t="s">
        <v>56</v>
      </c>
      <c r="C99" s="3" t="s">
        <v>375</v>
      </c>
      <c r="D99" s="59">
        <f>'дод 3'!E160</f>
        <v>2213520</v>
      </c>
      <c r="E99" s="59">
        <f>'дод 3'!F160</f>
        <v>2213520</v>
      </c>
      <c r="F99" s="59">
        <f>'дод 3'!G160</f>
        <v>0</v>
      </c>
      <c r="G99" s="59">
        <f>'дод 3'!H160</f>
        <v>0</v>
      </c>
      <c r="H99" s="59">
        <f>'дод 3'!I160</f>
        <v>0</v>
      </c>
      <c r="I99" s="59">
        <f>'дод 3'!J160</f>
        <v>0</v>
      </c>
      <c r="J99" s="59">
        <f>'дод 3'!K160</f>
        <v>0</v>
      </c>
      <c r="K99" s="59">
        <f>'дод 3'!L160</f>
        <v>0</v>
      </c>
      <c r="L99" s="59">
        <f>'дод 3'!M160</f>
        <v>0</v>
      </c>
      <c r="M99" s="59">
        <f>'дод 3'!N160</f>
        <v>0</v>
      </c>
      <c r="N99" s="59">
        <f>'дод 3'!O160</f>
        <v>0</v>
      </c>
      <c r="O99" s="59">
        <f>'дод 3'!P160</f>
        <v>2213520</v>
      </c>
    </row>
    <row r="100" spans="1:15" s="77" customFormat="1" ht="29.25" customHeight="1" x14ac:dyDescent="0.25">
      <c r="A100" s="46" t="s">
        <v>314</v>
      </c>
      <c r="B100" s="46" t="s">
        <v>55</v>
      </c>
      <c r="C100" s="3" t="s">
        <v>19</v>
      </c>
      <c r="D100" s="59">
        <f>'дод 3'!E161</f>
        <v>2089960</v>
      </c>
      <c r="E100" s="59">
        <f>'дод 3'!F161</f>
        <v>2089960</v>
      </c>
      <c r="F100" s="59">
        <f>'дод 3'!G161</f>
        <v>0</v>
      </c>
      <c r="G100" s="59">
        <f>'дод 3'!H161</f>
        <v>0</v>
      </c>
      <c r="H100" s="59">
        <f>'дод 3'!I161</f>
        <v>0</v>
      </c>
      <c r="I100" s="59">
        <f>'дод 3'!J161</f>
        <v>0</v>
      </c>
      <c r="J100" s="59">
        <f>'дод 3'!K161</f>
        <v>0</v>
      </c>
      <c r="K100" s="59">
        <f>'дод 3'!L161</f>
        <v>0</v>
      </c>
      <c r="L100" s="59">
        <f>'дод 3'!M161</f>
        <v>0</v>
      </c>
      <c r="M100" s="59">
        <f>'дод 3'!N161</f>
        <v>0</v>
      </c>
      <c r="N100" s="59">
        <f>'дод 3'!O161</f>
        <v>0</v>
      </c>
      <c r="O100" s="59">
        <f>'дод 3'!P161</f>
        <v>2089960</v>
      </c>
    </row>
    <row r="101" spans="1:15" s="77" customFormat="1" ht="55.5" customHeight="1" x14ac:dyDescent="0.25">
      <c r="A101" s="46" t="s">
        <v>315</v>
      </c>
      <c r="B101" s="46" t="s">
        <v>55</v>
      </c>
      <c r="C101" s="3" t="s">
        <v>343</v>
      </c>
      <c r="D101" s="59">
        <f>'дод 3'!E162</f>
        <v>2050688</v>
      </c>
      <c r="E101" s="59">
        <f>'дод 3'!F162</f>
        <v>2050688</v>
      </c>
      <c r="F101" s="59">
        <f>'дод 3'!G162</f>
        <v>0</v>
      </c>
      <c r="G101" s="59">
        <f>'дод 3'!H162</f>
        <v>0</v>
      </c>
      <c r="H101" s="59">
        <f>'дод 3'!I162</f>
        <v>0</v>
      </c>
      <c r="I101" s="59">
        <f>'дод 3'!J162</f>
        <v>0</v>
      </c>
      <c r="J101" s="59">
        <f>'дод 3'!K162</f>
        <v>0</v>
      </c>
      <c r="K101" s="59">
        <f>'дод 3'!L162</f>
        <v>0</v>
      </c>
      <c r="L101" s="59">
        <f>'дод 3'!M162</f>
        <v>0</v>
      </c>
      <c r="M101" s="59">
        <f>'дод 3'!N162</f>
        <v>0</v>
      </c>
      <c r="N101" s="59">
        <f>'дод 3'!O162</f>
        <v>0</v>
      </c>
      <c r="O101" s="59">
        <f>'дод 3'!P162</f>
        <v>2050688</v>
      </c>
    </row>
    <row r="102" spans="1:15" ht="36.75" customHeight="1" x14ac:dyDescent="0.25">
      <c r="A102" s="46" t="s">
        <v>111</v>
      </c>
      <c r="B102" s="46" t="s">
        <v>59</v>
      </c>
      <c r="C102" s="3" t="s">
        <v>376</v>
      </c>
      <c r="D102" s="59">
        <f>'дод 3'!E163</f>
        <v>92000</v>
      </c>
      <c r="E102" s="59">
        <f>'дод 3'!F163</f>
        <v>92000</v>
      </c>
      <c r="F102" s="59">
        <f>'дод 3'!G163</f>
        <v>0</v>
      </c>
      <c r="G102" s="59">
        <f>'дод 3'!H163</f>
        <v>0</v>
      </c>
      <c r="H102" s="59">
        <f>'дод 3'!I163</f>
        <v>0</v>
      </c>
      <c r="I102" s="59">
        <f>'дод 3'!J163</f>
        <v>0</v>
      </c>
      <c r="J102" s="59">
        <f>'дод 3'!K163</f>
        <v>0</v>
      </c>
      <c r="K102" s="59">
        <f>'дод 3'!L163</f>
        <v>0</v>
      </c>
      <c r="L102" s="59">
        <f>'дод 3'!M163</f>
        <v>0</v>
      </c>
      <c r="M102" s="59">
        <f>'дод 3'!N163</f>
        <v>0</v>
      </c>
      <c r="N102" s="59">
        <f>'дод 3'!O163</f>
        <v>0</v>
      </c>
      <c r="O102" s="59">
        <f>'дод 3'!P163</f>
        <v>92000</v>
      </c>
    </row>
    <row r="103" spans="1:15" ht="27.75" customHeight="1" x14ac:dyDescent="0.25">
      <c r="A103" s="46" t="s">
        <v>316</v>
      </c>
      <c r="B103" s="46" t="s">
        <v>112</v>
      </c>
      <c r="C103" s="3" t="s">
        <v>40</v>
      </c>
      <c r="D103" s="59">
        <f>'дод 3'!E164+'дод 3'!E200</f>
        <v>250000</v>
      </c>
      <c r="E103" s="59">
        <f>'дод 3'!F164+'дод 3'!F200</f>
        <v>250000</v>
      </c>
      <c r="F103" s="59">
        <f>'дод 3'!G164+'дод 3'!G200</f>
        <v>40900</v>
      </c>
      <c r="G103" s="59">
        <f>'дод 3'!H164+'дод 3'!H200</f>
        <v>0</v>
      </c>
      <c r="H103" s="59">
        <f>'дод 3'!I164+'дод 3'!I200</f>
        <v>0</v>
      </c>
      <c r="I103" s="59">
        <f>'дод 3'!J164+'дод 3'!J200</f>
        <v>0</v>
      </c>
      <c r="J103" s="59">
        <f>'дод 3'!K164+'дод 3'!K200</f>
        <v>0</v>
      </c>
      <c r="K103" s="59">
        <f>'дод 3'!L164+'дод 3'!L200</f>
        <v>0</v>
      </c>
      <c r="L103" s="59">
        <f>'дод 3'!M164+'дод 3'!M200</f>
        <v>0</v>
      </c>
      <c r="M103" s="59">
        <f>'дод 3'!N164+'дод 3'!N200</f>
        <v>0</v>
      </c>
      <c r="N103" s="59">
        <f>'дод 3'!O164+'дод 3'!O200</f>
        <v>0</v>
      </c>
      <c r="O103" s="59">
        <f>'дод 3'!P164+'дод 3'!P200</f>
        <v>250000</v>
      </c>
    </row>
    <row r="104" spans="1:15" ht="236.25" hidden="1" x14ac:dyDescent="0.25">
      <c r="A104" s="46">
        <v>3221</v>
      </c>
      <c r="B104" s="86" t="s">
        <v>56</v>
      </c>
      <c r="C104" s="42" t="s">
        <v>503</v>
      </c>
      <c r="D104" s="59">
        <f>'дод 3'!E165</f>
        <v>0</v>
      </c>
      <c r="E104" s="59">
        <f>'дод 3'!F165</f>
        <v>0</v>
      </c>
      <c r="F104" s="59">
        <f>'дод 3'!G165</f>
        <v>0</v>
      </c>
      <c r="G104" s="59">
        <f>'дод 3'!H165</f>
        <v>0</v>
      </c>
      <c r="H104" s="59">
        <f>'дод 3'!I165</f>
        <v>0</v>
      </c>
      <c r="I104" s="59">
        <f>'дод 3'!J165</f>
        <v>0</v>
      </c>
      <c r="J104" s="59">
        <f>'дод 3'!K165</f>
        <v>0</v>
      </c>
      <c r="K104" s="59">
        <f>'дод 3'!L165</f>
        <v>0</v>
      </c>
      <c r="L104" s="59">
        <f>'дод 3'!M165</f>
        <v>0</v>
      </c>
      <c r="M104" s="59">
        <f>'дод 3'!N165</f>
        <v>0</v>
      </c>
      <c r="N104" s="59">
        <f>'дод 3'!O165</f>
        <v>0</v>
      </c>
      <c r="O104" s="59">
        <f>'дод 3'!P165</f>
        <v>0</v>
      </c>
    </row>
    <row r="105" spans="1:15" s="77" customFormat="1" ht="283.5" hidden="1" x14ac:dyDescent="0.25">
      <c r="A105" s="127"/>
      <c r="B105" s="155"/>
      <c r="C105" s="136" t="s">
        <v>506</v>
      </c>
      <c r="D105" s="129">
        <f>'дод 3'!E166</f>
        <v>0</v>
      </c>
      <c r="E105" s="129">
        <f>'дод 3'!F166</f>
        <v>0</v>
      </c>
      <c r="F105" s="129">
        <f>'дод 3'!G166</f>
        <v>0</v>
      </c>
      <c r="G105" s="129">
        <f>'дод 3'!H166</f>
        <v>0</v>
      </c>
      <c r="H105" s="129">
        <f>'дод 3'!I166</f>
        <v>0</v>
      </c>
      <c r="I105" s="129">
        <f>'дод 3'!J166</f>
        <v>0</v>
      </c>
      <c r="J105" s="129">
        <f>'дод 3'!K166</f>
        <v>0</v>
      </c>
      <c r="K105" s="129">
        <f>'дод 3'!L166</f>
        <v>0</v>
      </c>
      <c r="L105" s="129">
        <f>'дод 3'!M166</f>
        <v>0</v>
      </c>
      <c r="M105" s="129">
        <f>'дод 3'!N166</f>
        <v>0</v>
      </c>
      <c r="N105" s="129">
        <f>'дод 3'!O166</f>
        <v>0</v>
      </c>
      <c r="O105" s="129">
        <f>'дод 3'!P166</f>
        <v>0</v>
      </c>
    </row>
    <row r="106" spans="1:15" ht="189" hidden="1" x14ac:dyDescent="0.25">
      <c r="A106" s="46">
        <v>3223</v>
      </c>
      <c r="B106" s="86" t="s">
        <v>56</v>
      </c>
      <c r="C106" s="42" t="s">
        <v>504</v>
      </c>
      <c r="D106" s="59">
        <f>'дод 3'!E167</f>
        <v>0</v>
      </c>
      <c r="E106" s="59">
        <f>'дод 3'!F167</f>
        <v>0</v>
      </c>
      <c r="F106" s="59">
        <f>'дод 3'!G167</f>
        <v>0</v>
      </c>
      <c r="G106" s="59">
        <f>'дод 3'!H167</f>
        <v>0</v>
      </c>
      <c r="H106" s="59">
        <f>'дод 3'!I167</f>
        <v>0</v>
      </c>
      <c r="I106" s="59">
        <f>'дод 3'!J167</f>
        <v>0</v>
      </c>
      <c r="J106" s="59">
        <f>'дод 3'!K167</f>
        <v>0</v>
      </c>
      <c r="K106" s="59">
        <f>'дод 3'!L167</f>
        <v>0</v>
      </c>
      <c r="L106" s="59">
        <f>'дод 3'!M167</f>
        <v>0</v>
      </c>
      <c r="M106" s="59">
        <f>'дод 3'!N167</f>
        <v>0</v>
      </c>
      <c r="N106" s="59">
        <f>'дод 3'!O167</f>
        <v>0</v>
      </c>
      <c r="O106" s="59">
        <f>'дод 3'!P167</f>
        <v>0</v>
      </c>
    </row>
    <row r="107" spans="1:15" s="77" customFormat="1" ht="236.25" hidden="1" x14ac:dyDescent="0.25">
      <c r="A107" s="127"/>
      <c r="B107" s="155"/>
      <c r="C107" s="136" t="s">
        <v>505</v>
      </c>
      <c r="D107" s="129">
        <f>'дод 3'!E168</f>
        <v>0</v>
      </c>
      <c r="E107" s="129">
        <f>'дод 3'!F168</f>
        <v>0</v>
      </c>
      <c r="F107" s="129">
        <f>'дод 3'!G168</f>
        <v>0</v>
      </c>
      <c r="G107" s="129">
        <f>'дод 3'!H168</f>
        <v>0</v>
      </c>
      <c r="H107" s="129">
        <f>'дод 3'!I168</f>
        <v>0</v>
      </c>
      <c r="I107" s="129">
        <f>'дод 3'!J168</f>
        <v>0</v>
      </c>
      <c r="J107" s="129">
        <f>'дод 3'!K168</f>
        <v>0</v>
      </c>
      <c r="K107" s="129">
        <f>'дод 3'!L168</f>
        <v>0</v>
      </c>
      <c r="L107" s="129">
        <f>'дод 3'!M168</f>
        <v>0</v>
      </c>
      <c r="M107" s="129">
        <f>'дод 3'!N168</f>
        <v>0</v>
      </c>
      <c r="N107" s="129">
        <f>'дод 3'!O168</f>
        <v>0</v>
      </c>
      <c r="O107" s="129">
        <f>'дод 3'!P168</f>
        <v>0</v>
      </c>
    </row>
    <row r="108" spans="1:15" s="77" customFormat="1" ht="32.25" customHeight="1" x14ac:dyDescent="0.25">
      <c r="A108" s="46" t="s">
        <v>317</v>
      </c>
      <c r="B108" s="46" t="s">
        <v>59</v>
      </c>
      <c r="C108" s="3" t="s">
        <v>319</v>
      </c>
      <c r="D108" s="59">
        <f>'дод 3'!E169+'дод 3'!E28</f>
        <v>8076380</v>
      </c>
      <c r="E108" s="59">
        <f>'дод 3'!F169+'дод 3'!F28</f>
        <v>8076380</v>
      </c>
      <c r="F108" s="59">
        <f>'дод 3'!G169+'дод 3'!G28</f>
        <v>5153600</v>
      </c>
      <c r="G108" s="59">
        <f>'дод 3'!H169+'дод 3'!H28</f>
        <v>429840</v>
      </c>
      <c r="H108" s="59">
        <f>'дод 3'!I169+'дод 3'!I28</f>
        <v>0</v>
      </c>
      <c r="I108" s="59">
        <f>'дод 3'!J169+'дод 3'!J28</f>
        <v>360000</v>
      </c>
      <c r="J108" s="59">
        <f>'дод 3'!K169+'дод 3'!K28</f>
        <v>360000</v>
      </c>
      <c r="K108" s="59">
        <f>'дод 3'!L169+'дод 3'!L28</f>
        <v>0</v>
      </c>
      <c r="L108" s="59">
        <f>'дод 3'!M169+'дод 3'!M28</f>
        <v>0</v>
      </c>
      <c r="M108" s="59">
        <f>'дод 3'!N169+'дод 3'!N28</f>
        <v>0</v>
      </c>
      <c r="N108" s="59">
        <f>'дод 3'!O169+'дод 3'!O28</f>
        <v>360000</v>
      </c>
      <c r="O108" s="59">
        <f>'дод 3'!P169+'дод 3'!P28</f>
        <v>8436380</v>
      </c>
    </row>
    <row r="109" spans="1:15" s="77" customFormat="1" ht="31.5" customHeight="1" x14ac:dyDescent="0.25">
      <c r="A109" s="46" t="s">
        <v>318</v>
      </c>
      <c r="B109" s="46" t="s">
        <v>59</v>
      </c>
      <c r="C109" s="3" t="s">
        <v>464</v>
      </c>
      <c r="D109" s="59">
        <f>'дод 3'!E94+'дод 3'!E170+'дод 3'!E29</f>
        <v>32789570</v>
      </c>
      <c r="E109" s="59">
        <f>'дод 3'!F94+'дод 3'!F170+'дод 3'!F29</f>
        <v>32789570</v>
      </c>
      <c r="F109" s="59">
        <f>'дод 3'!G94+'дод 3'!G170+'дод 3'!G29</f>
        <v>0</v>
      </c>
      <c r="G109" s="59">
        <f>'дод 3'!H94+'дод 3'!H170+'дод 3'!H29</f>
        <v>0</v>
      </c>
      <c r="H109" s="59">
        <f>'дод 3'!I94+'дод 3'!I170+'дод 3'!I29</f>
        <v>0</v>
      </c>
      <c r="I109" s="59">
        <f>'дод 3'!J94+'дод 3'!J170+'дод 3'!J29</f>
        <v>45000</v>
      </c>
      <c r="J109" s="59">
        <f>'дод 3'!K94+'дод 3'!K170+'дод 3'!K29</f>
        <v>45000</v>
      </c>
      <c r="K109" s="59">
        <f>'дод 3'!L94+'дод 3'!L170+'дод 3'!L29</f>
        <v>0</v>
      </c>
      <c r="L109" s="59">
        <f>'дод 3'!M94+'дод 3'!M170+'дод 3'!M29</f>
        <v>0</v>
      </c>
      <c r="M109" s="59">
        <f>'дод 3'!N94+'дод 3'!N170+'дод 3'!N29</f>
        <v>0</v>
      </c>
      <c r="N109" s="59">
        <f>'дод 3'!O94+'дод 3'!O170+'дод 3'!O29</f>
        <v>45000</v>
      </c>
      <c r="O109" s="59">
        <f>'дод 3'!P94+'дод 3'!P170+'дод 3'!P29</f>
        <v>32834570</v>
      </c>
    </row>
    <row r="110" spans="1:15" s="77" customFormat="1" hidden="1" x14ac:dyDescent="0.25">
      <c r="A110" s="127"/>
      <c r="B110" s="127"/>
      <c r="C110" s="128" t="s">
        <v>438</v>
      </c>
      <c r="D110" s="129">
        <f>'дод 3'!E171</f>
        <v>0</v>
      </c>
      <c r="E110" s="129">
        <f>'дод 3'!F171</f>
        <v>0</v>
      </c>
      <c r="F110" s="129">
        <f>'дод 3'!G171</f>
        <v>0</v>
      </c>
      <c r="G110" s="129">
        <f>'дод 3'!H171</f>
        <v>0</v>
      </c>
      <c r="H110" s="129">
        <f>'дод 3'!I171</f>
        <v>0</v>
      </c>
      <c r="I110" s="129">
        <f>'дод 3'!J171</f>
        <v>0</v>
      </c>
      <c r="J110" s="129">
        <f>'дод 3'!K171</f>
        <v>0</v>
      </c>
      <c r="K110" s="129">
        <f>'дод 3'!L171</f>
        <v>0</v>
      </c>
      <c r="L110" s="129">
        <f>'дод 3'!M171</f>
        <v>0</v>
      </c>
      <c r="M110" s="129">
        <f>'дод 3'!N171</f>
        <v>0</v>
      </c>
      <c r="N110" s="129">
        <f>'дод 3'!O171</f>
        <v>0</v>
      </c>
      <c r="O110" s="129">
        <f>'дод 3'!P171</f>
        <v>0</v>
      </c>
    </row>
    <row r="111" spans="1:15" s="75" customFormat="1" ht="19.5" customHeight="1" x14ac:dyDescent="0.25">
      <c r="A111" s="47" t="s">
        <v>76</v>
      </c>
      <c r="B111" s="50"/>
      <c r="C111" s="2" t="s">
        <v>77</v>
      </c>
      <c r="D111" s="58">
        <f t="shared" ref="D111:O111" si="19">D112+D113+D114+D115</f>
        <v>35488481</v>
      </c>
      <c r="E111" s="58">
        <f t="shared" si="19"/>
        <v>35488481</v>
      </c>
      <c r="F111" s="58">
        <f t="shared" si="19"/>
        <v>24290500</v>
      </c>
      <c r="G111" s="58">
        <f t="shared" si="19"/>
        <v>1809300</v>
      </c>
      <c r="H111" s="58">
        <f t="shared" si="19"/>
        <v>0</v>
      </c>
      <c r="I111" s="58">
        <f t="shared" si="19"/>
        <v>454000</v>
      </c>
      <c r="J111" s="58">
        <f t="shared" si="19"/>
        <v>423000</v>
      </c>
      <c r="K111" s="58">
        <f t="shared" si="19"/>
        <v>31000</v>
      </c>
      <c r="L111" s="58">
        <f t="shared" si="19"/>
        <v>12100</v>
      </c>
      <c r="M111" s="58">
        <f t="shared" si="19"/>
        <v>3300</v>
      </c>
      <c r="N111" s="58">
        <f t="shared" si="19"/>
        <v>423000</v>
      </c>
      <c r="O111" s="58">
        <f t="shared" si="19"/>
        <v>35942481</v>
      </c>
    </row>
    <row r="112" spans="1:15" ht="22.5" customHeight="1" x14ac:dyDescent="0.25">
      <c r="A112" s="46" t="s">
        <v>78</v>
      </c>
      <c r="B112" s="46" t="s">
        <v>79</v>
      </c>
      <c r="C112" s="3" t="s">
        <v>16</v>
      </c>
      <c r="D112" s="59">
        <f>'дод 3'!E186</f>
        <v>22627900</v>
      </c>
      <c r="E112" s="59">
        <f>'дод 3'!F186</f>
        <v>22627900</v>
      </c>
      <c r="F112" s="59">
        <f>'дод 3'!G186</f>
        <v>16852700</v>
      </c>
      <c r="G112" s="59">
        <f>'дод 3'!H186</f>
        <v>1133500</v>
      </c>
      <c r="H112" s="59">
        <f>'дод 3'!I186</f>
        <v>0</v>
      </c>
      <c r="I112" s="59">
        <f>'дод 3'!J186</f>
        <v>220000</v>
      </c>
      <c r="J112" s="59">
        <f>'дод 3'!K186</f>
        <v>195000</v>
      </c>
      <c r="K112" s="59">
        <f>'дод 3'!L186</f>
        <v>25000</v>
      </c>
      <c r="L112" s="59">
        <f>'дод 3'!M186</f>
        <v>12100</v>
      </c>
      <c r="M112" s="59">
        <f>'дод 3'!N186</f>
        <v>0</v>
      </c>
      <c r="N112" s="59">
        <f>'дод 3'!O186</f>
        <v>195000</v>
      </c>
      <c r="O112" s="59">
        <f>'дод 3'!P186</f>
        <v>22847900</v>
      </c>
    </row>
    <row r="113" spans="1:15" ht="33.75" customHeight="1" x14ac:dyDescent="0.25">
      <c r="A113" s="46" t="s">
        <v>350</v>
      </c>
      <c r="B113" s="46" t="s">
        <v>351</v>
      </c>
      <c r="C113" s="3" t="s">
        <v>352</v>
      </c>
      <c r="D113" s="59">
        <f>'дод 3'!E30+'дод 3'!E187</f>
        <v>6490900</v>
      </c>
      <c r="E113" s="59">
        <f>'дод 3'!F30+'дод 3'!F187</f>
        <v>6490900</v>
      </c>
      <c r="F113" s="59">
        <f>'дод 3'!G30+'дод 3'!G187</f>
        <v>4057800</v>
      </c>
      <c r="G113" s="59">
        <f>'дод 3'!H30+'дод 3'!H187</f>
        <v>568400</v>
      </c>
      <c r="H113" s="59">
        <f>'дод 3'!I30+'дод 3'!I187</f>
        <v>0</v>
      </c>
      <c r="I113" s="59">
        <f>'дод 3'!J30+'дод 3'!J187</f>
        <v>146000</v>
      </c>
      <c r="J113" s="59">
        <f>'дод 3'!K30+'дод 3'!K187</f>
        <v>140000</v>
      </c>
      <c r="K113" s="59">
        <f>'дод 3'!L30+'дод 3'!L187</f>
        <v>6000</v>
      </c>
      <c r="L113" s="59">
        <f>'дод 3'!M30+'дод 3'!M187</f>
        <v>0</v>
      </c>
      <c r="M113" s="59">
        <f>'дод 3'!N30+'дод 3'!N187</f>
        <v>3300</v>
      </c>
      <c r="N113" s="59">
        <f>'дод 3'!O30+'дод 3'!O187</f>
        <v>140000</v>
      </c>
      <c r="O113" s="59">
        <f>'дод 3'!P30+'дод 3'!P187</f>
        <v>6636900</v>
      </c>
    </row>
    <row r="114" spans="1:15" s="77" customFormat="1" ht="39.75" customHeight="1" x14ac:dyDescent="0.25">
      <c r="A114" s="46" t="s">
        <v>320</v>
      </c>
      <c r="B114" s="46" t="s">
        <v>80</v>
      </c>
      <c r="C114" s="3" t="s">
        <v>377</v>
      </c>
      <c r="D114" s="59">
        <f>'дод 3'!E31+'дод 3'!E188</f>
        <v>4914600</v>
      </c>
      <c r="E114" s="59">
        <f>'дод 3'!F31+'дод 3'!F188</f>
        <v>4914600</v>
      </c>
      <c r="F114" s="59">
        <f>'дод 3'!G31+'дод 3'!G188</f>
        <v>3380000</v>
      </c>
      <c r="G114" s="59">
        <f>'дод 3'!H31+'дод 3'!H188</f>
        <v>107400</v>
      </c>
      <c r="H114" s="59">
        <f>'дод 3'!I31+'дод 3'!I188</f>
        <v>0</v>
      </c>
      <c r="I114" s="59">
        <f>'дод 3'!J31+'дод 3'!J188</f>
        <v>88000</v>
      </c>
      <c r="J114" s="59">
        <f>'дод 3'!K31+'дод 3'!K188</f>
        <v>88000</v>
      </c>
      <c r="K114" s="59">
        <f>'дод 3'!L31+'дод 3'!L188</f>
        <v>0</v>
      </c>
      <c r="L114" s="59">
        <f>'дод 3'!M31+'дод 3'!M188</f>
        <v>0</v>
      </c>
      <c r="M114" s="59">
        <f>'дод 3'!N31+'дод 3'!N188</f>
        <v>0</v>
      </c>
      <c r="N114" s="59">
        <f>'дод 3'!O31+'дод 3'!O188</f>
        <v>88000</v>
      </c>
      <c r="O114" s="59">
        <f>'дод 3'!P31+'дод 3'!P188</f>
        <v>5002600</v>
      </c>
    </row>
    <row r="115" spans="1:15" s="77" customFormat="1" ht="30" customHeight="1" x14ac:dyDescent="0.25">
      <c r="A115" s="46" t="s">
        <v>321</v>
      </c>
      <c r="B115" s="46" t="s">
        <v>80</v>
      </c>
      <c r="C115" s="3" t="s">
        <v>322</v>
      </c>
      <c r="D115" s="59">
        <f>'дод 3'!E32+'дод 3'!E189</f>
        <v>1455081</v>
      </c>
      <c r="E115" s="59">
        <f>'дод 3'!F32+'дод 3'!F189</f>
        <v>1455081</v>
      </c>
      <c r="F115" s="59">
        <f>'дод 3'!G32+'дод 3'!G189</f>
        <v>0</v>
      </c>
      <c r="G115" s="59">
        <f>'дод 3'!H32+'дод 3'!H189</f>
        <v>0</v>
      </c>
      <c r="H115" s="59">
        <f>'дод 3'!I32+'дод 3'!I189</f>
        <v>0</v>
      </c>
      <c r="I115" s="59">
        <f>'дод 3'!J32+'дод 3'!J189</f>
        <v>0</v>
      </c>
      <c r="J115" s="59">
        <f>'дод 3'!K32+'дод 3'!K189</f>
        <v>0</v>
      </c>
      <c r="K115" s="59">
        <f>'дод 3'!L32+'дод 3'!L189</f>
        <v>0</v>
      </c>
      <c r="L115" s="59">
        <f>'дод 3'!M32+'дод 3'!M189</f>
        <v>0</v>
      </c>
      <c r="M115" s="59">
        <f>'дод 3'!N32+'дод 3'!N189</f>
        <v>0</v>
      </c>
      <c r="N115" s="59">
        <f>'дод 3'!O32+'дод 3'!O189</f>
        <v>0</v>
      </c>
      <c r="O115" s="59">
        <f>'дод 3'!P32+'дод 3'!P189</f>
        <v>1455081</v>
      </c>
    </row>
    <row r="116" spans="1:15" s="75" customFormat="1" ht="21.75" customHeight="1" x14ac:dyDescent="0.25">
      <c r="A116" s="47" t="s">
        <v>83</v>
      </c>
      <c r="B116" s="50"/>
      <c r="C116" s="2" t="s">
        <v>84</v>
      </c>
      <c r="D116" s="58">
        <f t="shared" ref="D116:O116" si="20">D117+D118+D119+D120+D121+D122</f>
        <v>55345300</v>
      </c>
      <c r="E116" s="58">
        <f t="shared" si="20"/>
        <v>55345300</v>
      </c>
      <c r="F116" s="58">
        <f t="shared" si="20"/>
        <v>22029200</v>
      </c>
      <c r="G116" s="58">
        <f t="shared" si="20"/>
        <v>1114800</v>
      </c>
      <c r="H116" s="58">
        <f t="shared" si="20"/>
        <v>0</v>
      </c>
      <c r="I116" s="58">
        <f t="shared" si="20"/>
        <v>1742994</v>
      </c>
      <c r="J116" s="58">
        <f t="shared" si="20"/>
        <v>1530000</v>
      </c>
      <c r="K116" s="58">
        <f t="shared" si="20"/>
        <v>212994</v>
      </c>
      <c r="L116" s="58">
        <f t="shared" si="20"/>
        <v>119291</v>
      </c>
      <c r="M116" s="58">
        <f t="shared" si="20"/>
        <v>50432</v>
      </c>
      <c r="N116" s="58">
        <f t="shared" si="20"/>
        <v>1530000</v>
      </c>
      <c r="O116" s="58">
        <f t="shared" si="20"/>
        <v>57088294</v>
      </c>
    </row>
    <row r="117" spans="1:15" s="77" customFormat="1" ht="43.5" customHeight="1" x14ac:dyDescent="0.25">
      <c r="A117" s="46" t="s">
        <v>85</v>
      </c>
      <c r="B117" s="46" t="s">
        <v>86</v>
      </c>
      <c r="C117" s="3" t="s">
        <v>23</v>
      </c>
      <c r="D117" s="59">
        <f>'дод 3'!E33</f>
        <v>600000</v>
      </c>
      <c r="E117" s="59">
        <f>'дод 3'!F33</f>
        <v>600000</v>
      </c>
      <c r="F117" s="59">
        <f>'дод 3'!G33</f>
        <v>0</v>
      </c>
      <c r="G117" s="59">
        <f>'дод 3'!H33</f>
        <v>0</v>
      </c>
      <c r="H117" s="59">
        <f>'дод 3'!I33</f>
        <v>0</v>
      </c>
      <c r="I117" s="59">
        <f>'дод 3'!J33</f>
        <v>0</v>
      </c>
      <c r="J117" s="59">
        <f>'дод 3'!K33</f>
        <v>0</v>
      </c>
      <c r="K117" s="59">
        <f>'дод 3'!L33</f>
        <v>0</v>
      </c>
      <c r="L117" s="59">
        <f>'дод 3'!M33</f>
        <v>0</v>
      </c>
      <c r="M117" s="59">
        <f>'дод 3'!N33</f>
        <v>0</v>
      </c>
      <c r="N117" s="59">
        <f>'дод 3'!O33</f>
        <v>0</v>
      </c>
      <c r="O117" s="59">
        <f>'дод 3'!P33</f>
        <v>600000</v>
      </c>
    </row>
    <row r="118" spans="1:15" s="77" customFormat="1" ht="39.75" customHeight="1" x14ac:dyDescent="0.25">
      <c r="A118" s="46" t="s">
        <v>87</v>
      </c>
      <c r="B118" s="46" t="s">
        <v>86</v>
      </c>
      <c r="C118" s="3" t="s">
        <v>17</v>
      </c>
      <c r="D118" s="59">
        <f>'дод 3'!E34</f>
        <v>600000</v>
      </c>
      <c r="E118" s="59">
        <f>'дод 3'!F34</f>
        <v>600000</v>
      </c>
      <c r="F118" s="59">
        <f>'дод 3'!G34</f>
        <v>0</v>
      </c>
      <c r="G118" s="59">
        <f>'дод 3'!H34</f>
        <v>0</v>
      </c>
      <c r="H118" s="59">
        <f>'дод 3'!I34</f>
        <v>0</v>
      </c>
      <c r="I118" s="59">
        <f>'дод 3'!J34</f>
        <v>0</v>
      </c>
      <c r="J118" s="59">
        <f>'дод 3'!K34</f>
        <v>0</v>
      </c>
      <c r="K118" s="59">
        <f>'дод 3'!L34</f>
        <v>0</v>
      </c>
      <c r="L118" s="59">
        <f>'дод 3'!M34</f>
        <v>0</v>
      </c>
      <c r="M118" s="59">
        <f>'дод 3'!N34</f>
        <v>0</v>
      </c>
      <c r="N118" s="59">
        <f>'дод 3'!O34</f>
        <v>0</v>
      </c>
      <c r="O118" s="59">
        <f>'дод 3'!P34</f>
        <v>600000</v>
      </c>
    </row>
    <row r="119" spans="1:15" s="77" customFormat="1" ht="36.75" customHeight="1" x14ac:dyDescent="0.25">
      <c r="A119" s="46" t="s">
        <v>123</v>
      </c>
      <c r="B119" s="46" t="s">
        <v>86</v>
      </c>
      <c r="C119" s="3" t="s">
        <v>24</v>
      </c>
      <c r="D119" s="59">
        <f>'дод 3'!E95+'дод 3'!E35</f>
        <v>24901800</v>
      </c>
      <c r="E119" s="59">
        <f>'дод 3'!F95+'дод 3'!F35</f>
        <v>24901800</v>
      </c>
      <c r="F119" s="59">
        <f>'дод 3'!G95+'дод 3'!G35</f>
        <v>19041800</v>
      </c>
      <c r="G119" s="59">
        <f>'дод 3'!H95+'дод 3'!H35</f>
        <v>826700</v>
      </c>
      <c r="H119" s="59">
        <f>'дод 3'!I95+'дод 3'!I35</f>
        <v>0</v>
      </c>
      <c r="I119" s="59">
        <f>'дод 3'!J95+'дод 3'!J35</f>
        <v>0</v>
      </c>
      <c r="J119" s="59">
        <f>'дод 3'!K95+'дод 3'!K35</f>
        <v>0</v>
      </c>
      <c r="K119" s="59">
        <f>'дод 3'!L95+'дод 3'!L35</f>
        <v>0</v>
      </c>
      <c r="L119" s="59">
        <f>'дод 3'!M95+'дод 3'!M35</f>
        <v>0</v>
      </c>
      <c r="M119" s="59">
        <f>'дод 3'!N95+'дод 3'!N35</f>
        <v>0</v>
      </c>
      <c r="N119" s="59">
        <f>'дод 3'!O95+'дод 3'!O35</f>
        <v>0</v>
      </c>
      <c r="O119" s="59">
        <f>'дод 3'!P95+'дод 3'!P35</f>
        <v>24901800</v>
      </c>
    </row>
    <row r="120" spans="1:15" s="77" customFormat="1" ht="31.5" customHeight="1" x14ac:dyDescent="0.25">
      <c r="A120" s="46" t="s">
        <v>124</v>
      </c>
      <c r="B120" s="46" t="s">
        <v>86</v>
      </c>
      <c r="C120" s="3" t="s">
        <v>25</v>
      </c>
      <c r="D120" s="59">
        <f>'дод 3'!E36</f>
        <v>13627800</v>
      </c>
      <c r="E120" s="59">
        <f>'дод 3'!F36</f>
        <v>13627800</v>
      </c>
      <c r="F120" s="59">
        <f>'дод 3'!G36</f>
        <v>0</v>
      </c>
      <c r="G120" s="59">
        <f>'дод 3'!H36</f>
        <v>0</v>
      </c>
      <c r="H120" s="59">
        <f>'дод 3'!I36</f>
        <v>0</v>
      </c>
      <c r="I120" s="59">
        <f>'дод 3'!J36</f>
        <v>0</v>
      </c>
      <c r="J120" s="59">
        <f>'дод 3'!K36</f>
        <v>0</v>
      </c>
      <c r="K120" s="59">
        <f>'дод 3'!L36</f>
        <v>0</v>
      </c>
      <c r="L120" s="59">
        <f>'дод 3'!M36</f>
        <v>0</v>
      </c>
      <c r="M120" s="59">
        <f>'дод 3'!N36</f>
        <v>0</v>
      </c>
      <c r="N120" s="59">
        <f>'дод 3'!O36</f>
        <v>0</v>
      </c>
      <c r="O120" s="59">
        <f>'дод 3'!P36</f>
        <v>13627800</v>
      </c>
    </row>
    <row r="121" spans="1:15" s="77" customFormat="1" ht="60" customHeight="1" x14ac:dyDescent="0.25">
      <c r="A121" s="46" t="s">
        <v>119</v>
      </c>
      <c r="B121" s="46" t="s">
        <v>86</v>
      </c>
      <c r="C121" s="3" t="s">
        <v>120</v>
      </c>
      <c r="D121" s="59">
        <f>'дод 3'!E37</f>
        <v>4794100</v>
      </c>
      <c r="E121" s="59">
        <f>'дод 3'!F37</f>
        <v>4794100</v>
      </c>
      <c r="F121" s="59">
        <f>'дод 3'!G37</f>
        <v>2987400</v>
      </c>
      <c r="G121" s="59">
        <f>'дод 3'!H37</f>
        <v>288100</v>
      </c>
      <c r="H121" s="59">
        <f>'дод 3'!I37</f>
        <v>0</v>
      </c>
      <c r="I121" s="59">
        <f>'дод 3'!J37</f>
        <v>1742994</v>
      </c>
      <c r="J121" s="59">
        <f>'дод 3'!K37</f>
        <v>1530000</v>
      </c>
      <c r="K121" s="59">
        <f>'дод 3'!L37</f>
        <v>212994</v>
      </c>
      <c r="L121" s="59">
        <f>'дод 3'!M37</f>
        <v>119291</v>
      </c>
      <c r="M121" s="59">
        <f>'дод 3'!N37</f>
        <v>50432</v>
      </c>
      <c r="N121" s="59">
        <f>'дод 3'!O37</f>
        <v>1530000</v>
      </c>
      <c r="O121" s="59">
        <f>'дод 3'!P37</f>
        <v>6537094</v>
      </c>
    </row>
    <row r="122" spans="1:15" s="77" customFormat="1" ht="42" customHeight="1" x14ac:dyDescent="0.25">
      <c r="A122" s="46" t="s">
        <v>122</v>
      </c>
      <c r="B122" s="46" t="s">
        <v>86</v>
      </c>
      <c r="C122" s="3" t="s">
        <v>121</v>
      </c>
      <c r="D122" s="59">
        <f>'дод 3'!E38</f>
        <v>10821600</v>
      </c>
      <c r="E122" s="59">
        <f>'дод 3'!F38</f>
        <v>10821600</v>
      </c>
      <c r="F122" s="59">
        <f>'дод 3'!G38</f>
        <v>0</v>
      </c>
      <c r="G122" s="59">
        <f>'дод 3'!H38</f>
        <v>0</v>
      </c>
      <c r="H122" s="59">
        <f>'дод 3'!I38</f>
        <v>0</v>
      </c>
      <c r="I122" s="59">
        <f>'дод 3'!J38</f>
        <v>0</v>
      </c>
      <c r="J122" s="59">
        <f>'дод 3'!K38</f>
        <v>0</v>
      </c>
      <c r="K122" s="59">
        <f>'дод 3'!L38</f>
        <v>0</v>
      </c>
      <c r="L122" s="59">
        <f>'дод 3'!M38</f>
        <v>0</v>
      </c>
      <c r="M122" s="59">
        <f>'дод 3'!N38</f>
        <v>0</v>
      </c>
      <c r="N122" s="59">
        <f>'дод 3'!O38</f>
        <v>0</v>
      </c>
      <c r="O122" s="59">
        <f>'дод 3'!P38</f>
        <v>10821600</v>
      </c>
    </row>
    <row r="123" spans="1:15" s="75" customFormat="1" ht="27" customHeight="1" x14ac:dyDescent="0.25">
      <c r="A123" s="47" t="s">
        <v>71</v>
      </c>
      <c r="B123" s="50"/>
      <c r="C123" s="2" t="s">
        <v>72</v>
      </c>
      <c r="D123" s="58">
        <f>D125+D126+D127+D128+D129+D130+D131+D133+D134</f>
        <v>231547036</v>
      </c>
      <c r="E123" s="58">
        <f t="shared" ref="E123:O123" si="21">E125+E126+E127+E128+E129+E130+E131+E133+E134</f>
        <v>205777036</v>
      </c>
      <c r="F123" s="58">
        <f t="shared" si="21"/>
        <v>0</v>
      </c>
      <c r="G123" s="58">
        <f t="shared" si="21"/>
        <v>29529000</v>
      </c>
      <c r="H123" s="58">
        <f t="shared" si="21"/>
        <v>25770000</v>
      </c>
      <c r="I123" s="58">
        <f t="shared" si="21"/>
        <v>107412352</v>
      </c>
      <c r="J123" s="58">
        <f t="shared" si="21"/>
        <v>105470812</v>
      </c>
      <c r="K123" s="58">
        <f t="shared" si="21"/>
        <v>0</v>
      </c>
      <c r="L123" s="58">
        <f t="shared" si="21"/>
        <v>0</v>
      </c>
      <c r="M123" s="58">
        <f t="shared" si="21"/>
        <v>0</v>
      </c>
      <c r="N123" s="58">
        <f t="shared" si="21"/>
        <v>107412352</v>
      </c>
      <c r="O123" s="58">
        <f t="shared" si="21"/>
        <v>338959388</v>
      </c>
    </row>
    <row r="124" spans="1:15" s="75" customFormat="1" ht="110.25" hidden="1" x14ac:dyDescent="0.25">
      <c r="A124" s="47"/>
      <c r="B124" s="50"/>
      <c r="C124" s="2" t="s">
        <v>507</v>
      </c>
      <c r="D124" s="58">
        <f>D132</f>
        <v>0</v>
      </c>
      <c r="E124" s="58">
        <f t="shared" ref="E124:O124" si="22">E132</f>
        <v>0</v>
      </c>
      <c r="F124" s="58">
        <f t="shared" si="22"/>
        <v>0</v>
      </c>
      <c r="G124" s="58">
        <f t="shared" si="22"/>
        <v>0</v>
      </c>
      <c r="H124" s="58">
        <f t="shared" si="22"/>
        <v>0</v>
      </c>
      <c r="I124" s="58">
        <f t="shared" si="22"/>
        <v>0</v>
      </c>
      <c r="J124" s="58">
        <f t="shared" si="22"/>
        <v>0</v>
      </c>
      <c r="K124" s="58">
        <f t="shared" si="22"/>
        <v>0</v>
      </c>
      <c r="L124" s="58">
        <f t="shared" si="22"/>
        <v>0</v>
      </c>
      <c r="M124" s="58">
        <f t="shared" si="22"/>
        <v>0</v>
      </c>
      <c r="N124" s="58">
        <f t="shared" si="22"/>
        <v>0</v>
      </c>
      <c r="O124" s="58">
        <f t="shared" si="22"/>
        <v>0</v>
      </c>
    </row>
    <row r="125" spans="1:15" s="77" customFormat="1" ht="33.75" customHeight="1" x14ac:dyDescent="0.25">
      <c r="A125" s="46" t="s">
        <v>137</v>
      </c>
      <c r="B125" s="46" t="s">
        <v>73</v>
      </c>
      <c r="C125" s="3" t="s">
        <v>138</v>
      </c>
      <c r="D125" s="59">
        <f>'дод 3'!E201</f>
        <v>0</v>
      </c>
      <c r="E125" s="59">
        <f>'дод 3'!F201</f>
        <v>0</v>
      </c>
      <c r="F125" s="59">
        <f>'дод 3'!G201</f>
        <v>0</v>
      </c>
      <c r="G125" s="59">
        <f>'дод 3'!H201</f>
        <v>0</v>
      </c>
      <c r="H125" s="59">
        <f>'дод 3'!I201</f>
        <v>0</v>
      </c>
      <c r="I125" s="59">
        <f>'дод 3'!J201</f>
        <v>7090572</v>
      </c>
      <c r="J125" s="59">
        <f>'дод 3'!K201</f>
        <v>7054092</v>
      </c>
      <c r="K125" s="59">
        <f>'дод 3'!L201</f>
        <v>0</v>
      </c>
      <c r="L125" s="59">
        <f>'дод 3'!M201</f>
        <v>0</v>
      </c>
      <c r="M125" s="59">
        <f>'дод 3'!N201</f>
        <v>0</v>
      </c>
      <c r="N125" s="59">
        <f>'дод 3'!O201</f>
        <v>7090572</v>
      </c>
      <c r="O125" s="59">
        <f>'дод 3'!P201</f>
        <v>7090572</v>
      </c>
    </row>
    <row r="126" spans="1:15" s="77" customFormat="1" ht="36.75" customHeight="1" x14ac:dyDescent="0.25">
      <c r="A126" s="46" t="s">
        <v>139</v>
      </c>
      <c r="B126" s="46" t="s">
        <v>75</v>
      </c>
      <c r="C126" s="3" t="s">
        <v>157</v>
      </c>
      <c r="D126" s="59">
        <f>'дод 3'!E202</f>
        <v>29080000</v>
      </c>
      <c r="E126" s="59">
        <f>'дод 3'!F202</f>
        <v>3610000</v>
      </c>
      <c r="F126" s="59">
        <f>'дод 3'!G202</f>
        <v>0</v>
      </c>
      <c r="G126" s="59">
        <f>'дод 3'!H202</f>
        <v>0</v>
      </c>
      <c r="H126" s="59">
        <f>'дод 3'!I202</f>
        <v>25470000</v>
      </c>
      <c r="I126" s="59">
        <f>'дод 3'!J202</f>
        <v>230000</v>
      </c>
      <c r="J126" s="59">
        <f>'дод 3'!K202</f>
        <v>230000</v>
      </c>
      <c r="K126" s="59">
        <f>'дод 3'!L202</f>
        <v>0</v>
      </c>
      <c r="L126" s="59">
        <f>'дод 3'!M202</f>
        <v>0</v>
      </c>
      <c r="M126" s="59">
        <f>'дод 3'!N202</f>
        <v>0</v>
      </c>
      <c r="N126" s="59">
        <f>'дод 3'!O202</f>
        <v>230000</v>
      </c>
      <c r="O126" s="59">
        <f>'дод 3'!P202</f>
        <v>29310000</v>
      </c>
    </row>
    <row r="127" spans="1:15" s="77" customFormat="1" ht="36.75" customHeight="1" x14ac:dyDescent="0.25">
      <c r="A127" s="49" t="s">
        <v>281</v>
      </c>
      <c r="B127" s="49" t="s">
        <v>75</v>
      </c>
      <c r="C127" s="3" t="s">
        <v>282</v>
      </c>
      <c r="D127" s="59">
        <f>'дод 3'!E203</f>
        <v>99980</v>
      </c>
      <c r="E127" s="59">
        <f>'дод 3'!F203</f>
        <v>99980</v>
      </c>
      <c r="F127" s="59">
        <f>'дод 3'!G203</f>
        <v>0</v>
      </c>
      <c r="G127" s="59">
        <f>'дод 3'!H203</f>
        <v>0</v>
      </c>
      <c r="H127" s="59">
        <f>'дод 3'!I203</f>
        <v>0</v>
      </c>
      <c r="I127" s="59">
        <f>'дод 3'!J203</f>
        <v>15050000</v>
      </c>
      <c r="J127" s="59">
        <f>'дод 3'!K203</f>
        <v>15000000</v>
      </c>
      <c r="K127" s="59">
        <f>'дод 3'!L203</f>
        <v>0</v>
      </c>
      <c r="L127" s="59">
        <f>'дод 3'!M203</f>
        <v>0</v>
      </c>
      <c r="M127" s="59">
        <f>'дод 3'!N203</f>
        <v>0</v>
      </c>
      <c r="N127" s="59">
        <f>'дод 3'!O203</f>
        <v>15050000</v>
      </c>
      <c r="O127" s="59">
        <f>'дод 3'!P203</f>
        <v>15149980</v>
      </c>
    </row>
    <row r="128" spans="1:15" s="77" customFormat="1" ht="33" customHeight="1" x14ac:dyDescent="0.25">
      <c r="A128" s="46" t="s">
        <v>284</v>
      </c>
      <c r="B128" s="46" t="s">
        <v>75</v>
      </c>
      <c r="C128" s="3" t="s">
        <v>378</v>
      </c>
      <c r="D128" s="59">
        <f>'дод 3'!E204</f>
        <v>100000</v>
      </c>
      <c r="E128" s="59">
        <f>'дод 3'!F204</f>
        <v>100000</v>
      </c>
      <c r="F128" s="59">
        <f>'дод 3'!G204</f>
        <v>0</v>
      </c>
      <c r="G128" s="59">
        <f>'дод 3'!H204</f>
        <v>0</v>
      </c>
      <c r="H128" s="59">
        <f>'дод 3'!I204</f>
        <v>0</v>
      </c>
      <c r="I128" s="59">
        <f>'дод 3'!J204</f>
        <v>0</v>
      </c>
      <c r="J128" s="59">
        <f>'дод 3'!K204</f>
        <v>0</v>
      </c>
      <c r="K128" s="59">
        <f>'дод 3'!L204</f>
        <v>0</v>
      </c>
      <c r="L128" s="59">
        <f>'дод 3'!M204</f>
        <v>0</v>
      </c>
      <c r="M128" s="59">
        <f>'дод 3'!N204</f>
        <v>0</v>
      </c>
      <c r="N128" s="59">
        <f>'дод 3'!O204</f>
        <v>0</v>
      </c>
      <c r="O128" s="59">
        <f>'дод 3'!P204</f>
        <v>100000</v>
      </c>
    </row>
    <row r="129" spans="1:15" s="77" customFormat="1" ht="52.5" customHeight="1" x14ac:dyDescent="0.25">
      <c r="A129" s="46" t="s">
        <v>74</v>
      </c>
      <c r="B129" s="46" t="s">
        <v>75</v>
      </c>
      <c r="C129" s="3" t="s">
        <v>142</v>
      </c>
      <c r="D129" s="59">
        <f>'дод 3'!E205</f>
        <v>300000</v>
      </c>
      <c r="E129" s="59">
        <f>'дод 3'!F205</f>
        <v>0</v>
      </c>
      <c r="F129" s="59">
        <f>'дод 3'!G205</f>
        <v>0</v>
      </c>
      <c r="G129" s="59">
        <f>'дод 3'!H205</f>
        <v>0</v>
      </c>
      <c r="H129" s="59">
        <f>'дод 3'!I205</f>
        <v>300000</v>
      </c>
      <c r="I129" s="59">
        <f>'дод 3'!J205</f>
        <v>0</v>
      </c>
      <c r="J129" s="59">
        <f>'дод 3'!K205</f>
        <v>0</v>
      </c>
      <c r="K129" s="59">
        <f>'дод 3'!L205</f>
        <v>0</v>
      </c>
      <c r="L129" s="59">
        <f>'дод 3'!M205</f>
        <v>0</v>
      </c>
      <c r="M129" s="59">
        <f>'дод 3'!N205</f>
        <v>0</v>
      </c>
      <c r="N129" s="59">
        <f>'дод 3'!O205</f>
        <v>0</v>
      </c>
      <c r="O129" s="59">
        <f>'дод 3'!P205</f>
        <v>300000</v>
      </c>
    </row>
    <row r="130" spans="1:15" ht="30" customHeight="1" x14ac:dyDescent="0.25">
      <c r="A130" s="46" t="s">
        <v>140</v>
      </c>
      <c r="B130" s="46" t="s">
        <v>75</v>
      </c>
      <c r="C130" s="3" t="s">
        <v>141</v>
      </c>
      <c r="D130" s="59">
        <f>'дод 3'!E206+'дод 3'!E234</f>
        <v>187162368</v>
      </c>
      <c r="E130" s="59">
        <f>'дод 3'!F206+'дод 3'!F234</f>
        <v>187162368</v>
      </c>
      <c r="F130" s="59">
        <f>'дод 3'!G206+'дод 3'!G234</f>
        <v>0</v>
      </c>
      <c r="G130" s="59">
        <f>'дод 3'!H206+'дод 3'!H234</f>
        <v>29504500</v>
      </c>
      <c r="H130" s="59">
        <f>'дод 3'!I206+'дод 3'!I234</f>
        <v>0</v>
      </c>
      <c r="I130" s="59">
        <f>'дод 3'!J206+'дод 3'!J234</f>
        <v>83186720</v>
      </c>
      <c r="J130" s="59">
        <f>'дод 3'!K206+'дод 3'!K234</f>
        <v>83186720</v>
      </c>
      <c r="K130" s="59">
        <f>'дод 3'!L206+'дод 3'!L234</f>
        <v>0</v>
      </c>
      <c r="L130" s="59">
        <f>'дод 3'!M206+'дод 3'!M234</f>
        <v>0</v>
      </c>
      <c r="M130" s="59">
        <f>'дод 3'!N206+'дод 3'!N234</f>
        <v>0</v>
      </c>
      <c r="N130" s="59">
        <f>'дод 3'!O206+'дод 3'!O234</f>
        <v>83186720</v>
      </c>
      <c r="O130" s="59">
        <f>'дод 3'!P206+'дод 3'!P234</f>
        <v>270349088</v>
      </c>
    </row>
    <row r="131" spans="1:15" ht="78.75" hidden="1" x14ac:dyDescent="0.25">
      <c r="A131" s="46">
        <v>6083</v>
      </c>
      <c r="B131" s="86" t="s">
        <v>73</v>
      </c>
      <c r="C131" s="11" t="s">
        <v>499</v>
      </c>
      <c r="D131" s="59">
        <f>'дод 3'!E180</f>
        <v>0</v>
      </c>
      <c r="E131" s="59">
        <f>'дод 3'!F180</f>
        <v>0</v>
      </c>
      <c r="F131" s="59">
        <f>'дод 3'!G180</f>
        <v>0</v>
      </c>
      <c r="G131" s="59">
        <f>'дод 3'!H180</f>
        <v>0</v>
      </c>
      <c r="H131" s="59">
        <f>'дод 3'!I180</f>
        <v>0</v>
      </c>
      <c r="I131" s="59">
        <f>'дод 3'!J180</f>
        <v>0</v>
      </c>
      <c r="J131" s="59">
        <f>'дод 3'!K180</f>
        <v>0</v>
      </c>
      <c r="K131" s="59">
        <f>'дод 3'!L180</f>
        <v>0</v>
      </c>
      <c r="L131" s="59">
        <f>'дод 3'!M180</f>
        <v>0</v>
      </c>
      <c r="M131" s="59">
        <f>'дод 3'!N180</f>
        <v>0</v>
      </c>
      <c r="N131" s="59">
        <f>'дод 3'!O180</f>
        <v>0</v>
      </c>
      <c r="O131" s="59">
        <f>'дод 3'!P180</f>
        <v>0</v>
      </c>
    </row>
    <row r="132" spans="1:15" s="77" customFormat="1" ht="110.25" hidden="1" x14ac:dyDescent="0.25">
      <c r="A132" s="127"/>
      <c r="B132" s="155"/>
      <c r="C132" s="156" t="s">
        <v>507</v>
      </c>
      <c r="D132" s="129">
        <f>'дод 3'!E181</f>
        <v>0</v>
      </c>
      <c r="E132" s="129">
        <f>'дод 3'!F181</f>
        <v>0</v>
      </c>
      <c r="F132" s="129">
        <f>'дод 3'!G181</f>
        <v>0</v>
      </c>
      <c r="G132" s="129">
        <f>'дод 3'!H181</f>
        <v>0</v>
      </c>
      <c r="H132" s="129">
        <f>'дод 3'!I181</f>
        <v>0</v>
      </c>
      <c r="I132" s="129">
        <f>'дод 3'!J181</f>
        <v>0</v>
      </c>
      <c r="J132" s="129">
        <f>'дод 3'!K181</f>
        <v>0</v>
      </c>
      <c r="K132" s="129">
        <f>'дод 3'!L181</f>
        <v>0</v>
      </c>
      <c r="L132" s="129">
        <f>'дод 3'!M181</f>
        <v>0</v>
      </c>
      <c r="M132" s="129">
        <f>'дод 3'!N181</f>
        <v>0</v>
      </c>
      <c r="N132" s="129">
        <f>'дод 3'!O181</f>
        <v>0</v>
      </c>
      <c r="O132" s="129">
        <f>'дод 3'!P181</f>
        <v>0</v>
      </c>
    </row>
    <row r="133" spans="1:15" s="77" customFormat="1" ht="57" customHeight="1" x14ac:dyDescent="0.25">
      <c r="A133" s="46" t="s">
        <v>144</v>
      </c>
      <c r="B133" s="51" t="s">
        <v>73</v>
      </c>
      <c r="C133" s="3" t="s">
        <v>145</v>
      </c>
      <c r="D133" s="59">
        <f>'дод 3'!E235</f>
        <v>0</v>
      </c>
      <c r="E133" s="59">
        <f>'дод 3'!F235</f>
        <v>0</v>
      </c>
      <c r="F133" s="59">
        <f>'дод 3'!G235</f>
        <v>0</v>
      </c>
      <c r="G133" s="59">
        <f>'дод 3'!H235</f>
        <v>0</v>
      </c>
      <c r="H133" s="59">
        <f>'дод 3'!I235</f>
        <v>0</v>
      </c>
      <c r="I133" s="59">
        <f>'дод 3'!J235</f>
        <v>70060</v>
      </c>
      <c r="J133" s="59">
        <f>'дод 3'!K235</f>
        <v>0</v>
      </c>
      <c r="K133" s="59">
        <f>'дод 3'!L235</f>
        <v>0</v>
      </c>
      <c r="L133" s="59">
        <f>'дод 3'!M235</f>
        <v>0</v>
      </c>
      <c r="M133" s="59">
        <f>'дод 3'!N235</f>
        <v>0</v>
      </c>
      <c r="N133" s="59">
        <f>'дод 3'!O235</f>
        <v>70060</v>
      </c>
      <c r="O133" s="59">
        <f>'дод 3'!P235</f>
        <v>70060</v>
      </c>
    </row>
    <row r="134" spans="1:15" ht="39.75" customHeight="1" x14ac:dyDescent="0.25">
      <c r="A134" s="46" t="s">
        <v>151</v>
      </c>
      <c r="B134" s="51" t="s">
        <v>341</v>
      </c>
      <c r="C134" s="3" t="s">
        <v>152</v>
      </c>
      <c r="D134" s="59">
        <f>'дод 3'!E207+'дод 3'!E251</f>
        <v>14804688</v>
      </c>
      <c r="E134" s="59">
        <f>'дод 3'!F207+'дод 3'!F251</f>
        <v>14804688</v>
      </c>
      <c r="F134" s="59">
        <f>'дод 3'!G207+'дод 3'!G251</f>
        <v>0</v>
      </c>
      <c r="G134" s="59">
        <f>'дод 3'!H207+'дод 3'!H251</f>
        <v>24500</v>
      </c>
      <c r="H134" s="59">
        <f>'дод 3'!I207+'дод 3'!I251</f>
        <v>0</v>
      </c>
      <c r="I134" s="59">
        <f>'дод 3'!J207+'дод 3'!J251</f>
        <v>1785000</v>
      </c>
      <c r="J134" s="59">
        <f>'дод 3'!K207+'дод 3'!K251</f>
        <v>0</v>
      </c>
      <c r="K134" s="59">
        <f>'дод 3'!L207+'дод 3'!L251</f>
        <v>0</v>
      </c>
      <c r="L134" s="59">
        <f>'дод 3'!M207+'дод 3'!M251</f>
        <v>0</v>
      </c>
      <c r="M134" s="59">
        <f>'дод 3'!N207+'дод 3'!N251</f>
        <v>0</v>
      </c>
      <c r="N134" s="59">
        <f>'дод 3'!O207+'дод 3'!O251</f>
        <v>1785000</v>
      </c>
      <c r="O134" s="59">
        <f>'дод 3'!P207+'дод 3'!P251</f>
        <v>16589688</v>
      </c>
    </row>
    <row r="135" spans="1:15" s="75" customFormat="1" ht="29.25" customHeight="1" x14ac:dyDescent="0.25">
      <c r="A135" s="47" t="s">
        <v>146</v>
      </c>
      <c r="B135" s="50"/>
      <c r="C135" s="2" t="s">
        <v>457</v>
      </c>
      <c r="D135" s="58">
        <f t="shared" ref="D135:O135" si="23">D139+D141+D157+D167+D169+D181</f>
        <v>68629502</v>
      </c>
      <c r="E135" s="58">
        <f t="shared" si="23"/>
        <v>20470006</v>
      </c>
      <c r="F135" s="58">
        <f t="shared" si="23"/>
        <v>0</v>
      </c>
      <c r="G135" s="58">
        <f t="shared" si="23"/>
        <v>0</v>
      </c>
      <c r="H135" s="58">
        <f t="shared" si="23"/>
        <v>48159496</v>
      </c>
      <c r="I135" s="58">
        <f t="shared" si="23"/>
        <v>374360160</v>
      </c>
      <c r="J135" s="58">
        <f t="shared" si="23"/>
        <v>359072136</v>
      </c>
      <c r="K135" s="58">
        <f t="shared" si="23"/>
        <v>1284090</v>
      </c>
      <c r="L135" s="58">
        <f t="shared" si="23"/>
        <v>0</v>
      </c>
      <c r="M135" s="58">
        <f t="shared" si="23"/>
        <v>0</v>
      </c>
      <c r="N135" s="58">
        <f t="shared" si="23"/>
        <v>373076070</v>
      </c>
      <c r="O135" s="58">
        <f t="shared" si="23"/>
        <v>442989662</v>
      </c>
    </row>
    <row r="136" spans="1:15" s="76" customFormat="1" ht="47.25" hidden="1" x14ac:dyDescent="0.25">
      <c r="A136" s="109"/>
      <c r="B136" s="110"/>
      <c r="C136" s="124" t="s">
        <v>433</v>
      </c>
      <c r="D136" s="125">
        <f>D142</f>
        <v>0</v>
      </c>
      <c r="E136" s="125">
        <f t="shared" ref="E136:O136" si="24">E142</f>
        <v>0</v>
      </c>
      <c r="F136" s="125">
        <f t="shared" si="24"/>
        <v>0</v>
      </c>
      <c r="G136" s="125">
        <f t="shared" si="24"/>
        <v>0</v>
      </c>
      <c r="H136" s="125">
        <f t="shared" si="24"/>
        <v>0</v>
      </c>
      <c r="I136" s="125">
        <f t="shared" si="24"/>
        <v>0</v>
      </c>
      <c r="J136" s="125">
        <f t="shared" si="24"/>
        <v>0</v>
      </c>
      <c r="K136" s="125">
        <f t="shared" si="24"/>
        <v>0</v>
      </c>
      <c r="L136" s="125">
        <f t="shared" si="24"/>
        <v>0</v>
      </c>
      <c r="M136" s="125">
        <f t="shared" si="24"/>
        <v>0</v>
      </c>
      <c r="N136" s="125">
        <f t="shared" si="24"/>
        <v>0</v>
      </c>
      <c r="O136" s="125">
        <f t="shared" si="24"/>
        <v>0</v>
      </c>
    </row>
    <row r="137" spans="1:15" s="76" customFormat="1" ht="94.5" hidden="1" x14ac:dyDescent="0.25">
      <c r="A137" s="109"/>
      <c r="B137" s="110"/>
      <c r="C137" s="124" t="s">
        <v>442</v>
      </c>
      <c r="D137" s="125">
        <f>D158</f>
        <v>0</v>
      </c>
      <c r="E137" s="125">
        <f t="shared" ref="E137:N137" si="25">E158</f>
        <v>0</v>
      </c>
      <c r="F137" s="125">
        <f t="shared" si="25"/>
        <v>0</v>
      </c>
      <c r="G137" s="125">
        <f t="shared" si="25"/>
        <v>0</v>
      </c>
      <c r="H137" s="125">
        <f t="shared" si="25"/>
        <v>0</v>
      </c>
      <c r="I137" s="125">
        <f t="shared" si="25"/>
        <v>0</v>
      </c>
      <c r="J137" s="125">
        <f t="shared" si="25"/>
        <v>0</v>
      </c>
      <c r="K137" s="125">
        <f t="shared" si="25"/>
        <v>0</v>
      </c>
      <c r="L137" s="125">
        <f t="shared" si="25"/>
        <v>0</v>
      </c>
      <c r="M137" s="125">
        <f t="shared" si="25"/>
        <v>0</v>
      </c>
      <c r="N137" s="125">
        <f t="shared" si="25"/>
        <v>0</v>
      </c>
      <c r="O137" s="125">
        <f t="shared" ref="O137" si="26">O158</f>
        <v>0</v>
      </c>
    </row>
    <row r="138" spans="1:15" s="76" customFormat="1" ht="23.25" customHeight="1" x14ac:dyDescent="0.25">
      <c r="A138" s="109"/>
      <c r="B138" s="109"/>
      <c r="C138" s="132" t="s">
        <v>474</v>
      </c>
      <c r="D138" s="125">
        <f>D170</f>
        <v>0</v>
      </c>
      <c r="E138" s="125">
        <f t="shared" ref="E138:O138" si="27">E170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25">
        <f t="shared" si="27"/>
        <v>124581065</v>
      </c>
      <c r="J138" s="125">
        <f t="shared" si="27"/>
        <v>124581065</v>
      </c>
      <c r="K138" s="125">
        <f t="shared" si="27"/>
        <v>0</v>
      </c>
      <c r="L138" s="125">
        <f t="shared" si="27"/>
        <v>0</v>
      </c>
      <c r="M138" s="125">
        <f t="shared" si="27"/>
        <v>0</v>
      </c>
      <c r="N138" s="125">
        <f t="shared" si="27"/>
        <v>124581065</v>
      </c>
      <c r="O138" s="125">
        <f t="shared" si="27"/>
        <v>124581065</v>
      </c>
    </row>
    <row r="139" spans="1:15" s="75" customFormat="1" x14ac:dyDescent="0.25">
      <c r="A139" s="47" t="s">
        <v>153</v>
      </c>
      <c r="B139" s="50"/>
      <c r="C139" s="2" t="s">
        <v>154</v>
      </c>
      <c r="D139" s="58">
        <f t="shared" ref="D139:O139" si="28">D140</f>
        <v>550000</v>
      </c>
      <c r="E139" s="58">
        <f t="shared" si="28"/>
        <v>550000</v>
      </c>
      <c r="F139" s="58">
        <f t="shared" si="28"/>
        <v>0</v>
      </c>
      <c r="G139" s="58">
        <f t="shared" si="28"/>
        <v>0</v>
      </c>
      <c r="H139" s="58">
        <f t="shared" si="28"/>
        <v>0</v>
      </c>
      <c r="I139" s="58">
        <f t="shared" si="28"/>
        <v>0</v>
      </c>
      <c r="J139" s="58">
        <f t="shared" si="28"/>
        <v>0</v>
      </c>
      <c r="K139" s="58">
        <f t="shared" si="28"/>
        <v>0</v>
      </c>
      <c r="L139" s="58">
        <f t="shared" si="28"/>
        <v>0</v>
      </c>
      <c r="M139" s="58">
        <f t="shared" si="28"/>
        <v>0</v>
      </c>
      <c r="N139" s="58">
        <f t="shared" si="28"/>
        <v>0</v>
      </c>
      <c r="O139" s="58">
        <f t="shared" si="28"/>
        <v>550000</v>
      </c>
    </row>
    <row r="140" spans="1:15" ht="24" customHeight="1" x14ac:dyDescent="0.25">
      <c r="A140" s="46" t="s">
        <v>147</v>
      </c>
      <c r="B140" s="46" t="s">
        <v>89</v>
      </c>
      <c r="C140" s="3" t="s">
        <v>379</v>
      </c>
      <c r="D140" s="59">
        <f>'дод 3'!E260</f>
        <v>550000</v>
      </c>
      <c r="E140" s="59">
        <f>'дод 3'!F260</f>
        <v>550000</v>
      </c>
      <c r="F140" s="59">
        <f>'дод 3'!G260</f>
        <v>0</v>
      </c>
      <c r="G140" s="59">
        <f>'дод 3'!H260</f>
        <v>0</v>
      </c>
      <c r="H140" s="59">
        <f>'дод 3'!I260</f>
        <v>0</v>
      </c>
      <c r="I140" s="59">
        <f>'дод 3'!J260</f>
        <v>0</v>
      </c>
      <c r="J140" s="59">
        <f>'дод 3'!K260</f>
        <v>0</v>
      </c>
      <c r="K140" s="59">
        <f>'дод 3'!L260</f>
        <v>0</v>
      </c>
      <c r="L140" s="59">
        <f>'дод 3'!M260</f>
        <v>0</v>
      </c>
      <c r="M140" s="59">
        <f>'дод 3'!N260</f>
        <v>0</v>
      </c>
      <c r="N140" s="59">
        <f>'дод 3'!O260</f>
        <v>0</v>
      </c>
      <c r="O140" s="59">
        <f>'дод 3'!P260</f>
        <v>550000</v>
      </c>
    </row>
    <row r="141" spans="1:15" s="75" customFormat="1" ht="33.75" customHeight="1" x14ac:dyDescent="0.25">
      <c r="A141" s="47" t="s">
        <v>103</v>
      </c>
      <c r="B141" s="47"/>
      <c r="C141" s="13" t="s">
        <v>535</v>
      </c>
      <c r="D141" s="58">
        <f>D143+D144+D145+D146+D147+D149+D150+D153+D148+D151+D152+D154+D156</f>
        <v>0</v>
      </c>
      <c r="E141" s="58">
        <f t="shared" ref="E141:O141" si="29">E143+E144+E145+E146+E147+E149+E150+E153+E148+E151+E152+E154+E156</f>
        <v>0</v>
      </c>
      <c r="F141" s="58">
        <f t="shared" si="29"/>
        <v>0</v>
      </c>
      <c r="G141" s="58">
        <f t="shared" si="29"/>
        <v>0</v>
      </c>
      <c r="H141" s="58">
        <f t="shared" si="29"/>
        <v>0</v>
      </c>
      <c r="I141" s="58">
        <f t="shared" si="29"/>
        <v>146697784</v>
      </c>
      <c r="J141" s="58">
        <f t="shared" si="29"/>
        <v>146697784</v>
      </c>
      <c r="K141" s="58">
        <f t="shared" si="29"/>
        <v>0</v>
      </c>
      <c r="L141" s="58">
        <f t="shared" si="29"/>
        <v>0</v>
      </c>
      <c r="M141" s="58">
        <f t="shared" si="29"/>
        <v>0</v>
      </c>
      <c r="N141" s="58">
        <f t="shared" si="29"/>
        <v>146697784</v>
      </c>
      <c r="O141" s="58">
        <f t="shared" si="29"/>
        <v>146697784</v>
      </c>
    </row>
    <row r="142" spans="1:15" s="76" customFormat="1" ht="47.25" hidden="1" x14ac:dyDescent="0.25">
      <c r="A142" s="109"/>
      <c r="B142" s="109"/>
      <c r="C142" s="124" t="s">
        <v>433</v>
      </c>
      <c r="D142" s="125">
        <f>D155</f>
        <v>0</v>
      </c>
      <c r="E142" s="125">
        <f t="shared" ref="E142:O142" si="30">E155</f>
        <v>0</v>
      </c>
      <c r="F142" s="125">
        <f t="shared" si="30"/>
        <v>0</v>
      </c>
      <c r="G142" s="125">
        <f t="shared" si="30"/>
        <v>0</v>
      </c>
      <c r="H142" s="125">
        <f t="shared" si="30"/>
        <v>0</v>
      </c>
      <c r="I142" s="125">
        <f t="shared" si="30"/>
        <v>0</v>
      </c>
      <c r="J142" s="125">
        <f t="shared" si="30"/>
        <v>0</v>
      </c>
      <c r="K142" s="125">
        <f t="shared" si="30"/>
        <v>0</v>
      </c>
      <c r="L142" s="125">
        <f t="shared" si="30"/>
        <v>0</v>
      </c>
      <c r="M142" s="125">
        <f t="shared" si="30"/>
        <v>0</v>
      </c>
      <c r="N142" s="125">
        <f t="shared" si="30"/>
        <v>0</v>
      </c>
      <c r="O142" s="125">
        <f t="shared" si="30"/>
        <v>0</v>
      </c>
    </row>
    <row r="143" spans="1:15" ht="28.5" customHeight="1" x14ac:dyDescent="0.25">
      <c r="A143" s="49" t="s">
        <v>293</v>
      </c>
      <c r="B143" s="49" t="s">
        <v>118</v>
      </c>
      <c r="C143" s="3" t="s">
        <v>302</v>
      </c>
      <c r="D143" s="59">
        <f>'дод 3'!E236+'дод 3'!E208</f>
        <v>0</v>
      </c>
      <c r="E143" s="59">
        <f>'дод 3'!F236+'дод 3'!F208</f>
        <v>0</v>
      </c>
      <c r="F143" s="59">
        <f>'дод 3'!G236+'дод 3'!G208</f>
        <v>0</v>
      </c>
      <c r="G143" s="59">
        <f>'дод 3'!H236+'дод 3'!H208</f>
        <v>0</v>
      </c>
      <c r="H143" s="59">
        <f>'дод 3'!I236+'дод 3'!I208</f>
        <v>0</v>
      </c>
      <c r="I143" s="59">
        <f>'дод 3'!J236+'дод 3'!J208</f>
        <v>18836513</v>
      </c>
      <c r="J143" s="59">
        <f>'дод 3'!K236+'дод 3'!K208</f>
        <v>18836513</v>
      </c>
      <c r="K143" s="59">
        <f>'дод 3'!L236+'дод 3'!L208</f>
        <v>0</v>
      </c>
      <c r="L143" s="59">
        <f>'дод 3'!M236+'дод 3'!M208</f>
        <v>0</v>
      </c>
      <c r="M143" s="59">
        <f>'дод 3'!N236+'дод 3'!N208</f>
        <v>0</v>
      </c>
      <c r="N143" s="59">
        <f>'дод 3'!O236+'дод 3'!O208</f>
        <v>18836513</v>
      </c>
      <c r="O143" s="59">
        <f>'дод 3'!P236+'дод 3'!P208</f>
        <v>18836513</v>
      </c>
    </row>
    <row r="144" spans="1:15" s="77" customFormat="1" ht="28.5" customHeight="1" x14ac:dyDescent="0.25">
      <c r="A144" s="49" t="s">
        <v>298</v>
      </c>
      <c r="B144" s="49" t="s">
        <v>118</v>
      </c>
      <c r="C144" s="3" t="s">
        <v>303</v>
      </c>
      <c r="D144" s="59">
        <f>'дод 3'!E237+'дод 3'!E96</f>
        <v>0</v>
      </c>
      <c r="E144" s="59">
        <f>'дод 3'!F237+'дод 3'!F96</f>
        <v>0</v>
      </c>
      <c r="F144" s="59">
        <f>'дод 3'!G237+'дод 3'!G96</f>
        <v>0</v>
      </c>
      <c r="G144" s="59">
        <f>'дод 3'!H237+'дод 3'!H96</f>
        <v>0</v>
      </c>
      <c r="H144" s="59">
        <f>'дод 3'!I237+'дод 3'!I96</f>
        <v>0</v>
      </c>
      <c r="I144" s="59">
        <f>'дод 3'!J237+'дод 3'!J96</f>
        <v>19060000</v>
      </c>
      <c r="J144" s="59">
        <f>'дод 3'!K237+'дод 3'!K96</f>
        <v>19060000</v>
      </c>
      <c r="K144" s="59">
        <f>'дод 3'!L237+'дод 3'!L96</f>
        <v>0</v>
      </c>
      <c r="L144" s="59">
        <f>'дод 3'!M237+'дод 3'!M96</f>
        <v>0</v>
      </c>
      <c r="M144" s="59">
        <f>'дод 3'!N237+'дод 3'!N96</f>
        <v>0</v>
      </c>
      <c r="N144" s="59">
        <f>'дод 3'!O237+'дод 3'!O96</f>
        <v>19060000</v>
      </c>
      <c r="O144" s="59">
        <f>'дод 3'!P237+'дод 3'!P96</f>
        <v>19060000</v>
      </c>
    </row>
    <row r="145" spans="1:15" s="77" customFormat="1" ht="28.5" customHeight="1" x14ac:dyDescent="0.25">
      <c r="A145" s="49" t="s">
        <v>300</v>
      </c>
      <c r="B145" s="49" t="s">
        <v>118</v>
      </c>
      <c r="C145" s="3" t="s">
        <v>304</v>
      </c>
      <c r="D145" s="59">
        <f>'дод 3'!E238+'дод 3'!E130</f>
        <v>0</v>
      </c>
      <c r="E145" s="59">
        <f>'дод 3'!F238+'дод 3'!F130</f>
        <v>0</v>
      </c>
      <c r="F145" s="59">
        <f>'дод 3'!G238+'дод 3'!G130</f>
        <v>0</v>
      </c>
      <c r="G145" s="59">
        <f>'дод 3'!H238+'дод 3'!H130</f>
        <v>0</v>
      </c>
      <c r="H145" s="59">
        <f>'дод 3'!I238+'дод 3'!I130</f>
        <v>0</v>
      </c>
      <c r="I145" s="59">
        <f>'дод 3'!J238+'дод 3'!J130</f>
        <v>23000000</v>
      </c>
      <c r="J145" s="59">
        <f>'дод 3'!K238+'дод 3'!K130</f>
        <v>23000000</v>
      </c>
      <c r="K145" s="59">
        <f>'дод 3'!L238+'дод 3'!L130</f>
        <v>0</v>
      </c>
      <c r="L145" s="59">
        <f>'дод 3'!M238+'дод 3'!M130</f>
        <v>0</v>
      </c>
      <c r="M145" s="59">
        <f>'дод 3'!N238+'дод 3'!N130</f>
        <v>0</v>
      </c>
      <c r="N145" s="59">
        <f>'дод 3'!O238+'дод 3'!O130</f>
        <v>23000000</v>
      </c>
      <c r="O145" s="59">
        <f>'дод 3'!P238+'дод 3'!P130</f>
        <v>23000000</v>
      </c>
    </row>
    <row r="146" spans="1:15" s="77" customFormat="1" ht="28.5" customHeight="1" x14ac:dyDescent="0.25">
      <c r="A146" s="49">
        <v>7323</v>
      </c>
      <c r="B146" s="111" t="s">
        <v>118</v>
      </c>
      <c r="C146" s="3" t="s">
        <v>470</v>
      </c>
      <c r="D146" s="59">
        <f>'дод 3'!E172</f>
        <v>0</v>
      </c>
      <c r="E146" s="59">
        <f>'дод 3'!F172</f>
        <v>0</v>
      </c>
      <c r="F146" s="59">
        <f>'дод 3'!G172</f>
        <v>0</v>
      </c>
      <c r="G146" s="59">
        <f>'дод 3'!H172</f>
        <v>0</v>
      </c>
      <c r="H146" s="59">
        <f>'дод 3'!I172</f>
        <v>0</v>
      </c>
      <c r="I146" s="59">
        <f>'дод 3'!J172</f>
        <v>400000</v>
      </c>
      <c r="J146" s="59">
        <f>'дод 3'!K172</f>
        <v>400000</v>
      </c>
      <c r="K146" s="59">
        <f>'дод 3'!L172</f>
        <v>0</v>
      </c>
      <c r="L146" s="59">
        <f>'дод 3'!M172</f>
        <v>0</v>
      </c>
      <c r="M146" s="59">
        <f>'дод 3'!N172</f>
        <v>0</v>
      </c>
      <c r="N146" s="59">
        <f>'дод 3'!O172</f>
        <v>400000</v>
      </c>
      <c r="O146" s="59">
        <f>'дод 3'!P172</f>
        <v>400000</v>
      </c>
    </row>
    <row r="147" spans="1:15" s="77" customFormat="1" ht="28.5" customHeight="1" x14ac:dyDescent="0.25">
      <c r="A147" s="49">
        <v>7324</v>
      </c>
      <c r="B147" s="111" t="s">
        <v>118</v>
      </c>
      <c r="C147" s="3" t="s">
        <v>523</v>
      </c>
      <c r="D147" s="59">
        <f>'дод 3'!E190</f>
        <v>0</v>
      </c>
      <c r="E147" s="59">
        <f>'дод 3'!F190</f>
        <v>0</v>
      </c>
      <c r="F147" s="59">
        <f>'дод 3'!G190</f>
        <v>0</v>
      </c>
      <c r="G147" s="59">
        <f>'дод 3'!H190</f>
        <v>0</v>
      </c>
      <c r="H147" s="59">
        <f>'дод 3'!I190</f>
        <v>0</v>
      </c>
      <c r="I147" s="59">
        <f>'дод 3'!J190</f>
        <v>950000</v>
      </c>
      <c r="J147" s="59">
        <f>'дод 3'!K190</f>
        <v>950000</v>
      </c>
      <c r="K147" s="59">
        <f>'дод 3'!L190</f>
        <v>0</v>
      </c>
      <c r="L147" s="59">
        <f>'дод 3'!M190</f>
        <v>0</v>
      </c>
      <c r="M147" s="59">
        <f>'дод 3'!N190</f>
        <v>0</v>
      </c>
      <c r="N147" s="59">
        <f>'дод 3'!O190</f>
        <v>950000</v>
      </c>
      <c r="O147" s="59">
        <f>'дод 3'!P190</f>
        <v>950000</v>
      </c>
    </row>
    <row r="148" spans="1:15" s="77" customFormat="1" ht="31.5" x14ac:dyDescent="0.25">
      <c r="A148" s="49">
        <v>7325</v>
      </c>
      <c r="B148" s="111" t="s">
        <v>118</v>
      </c>
      <c r="C148" s="3" t="s">
        <v>394</v>
      </c>
      <c r="D148" s="59">
        <f>'дод 3'!E239+'дод 3'!E39</f>
        <v>0</v>
      </c>
      <c r="E148" s="59">
        <f>'дод 3'!F239+'дод 3'!F39</f>
        <v>0</v>
      </c>
      <c r="F148" s="59">
        <f>'дод 3'!G239+'дод 3'!G39</f>
        <v>0</v>
      </c>
      <c r="G148" s="59">
        <f>'дод 3'!H239+'дод 3'!H39</f>
        <v>0</v>
      </c>
      <c r="H148" s="59">
        <f>'дод 3'!I239+'дод 3'!I39</f>
        <v>0</v>
      </c>
      <c r="I148" s="59">
        <f>'дод 3'!J239+'дод 3'!J39</f>
        <v>9790000</v>
      </c>
      <c r="J148" s="59">
        <f>'дод 3'!K239+'дод 3'!K39</f>
        <v>9790000</v>
      </c>
      <c r="K148" s="59">
        <f>'дод 3'!L239+'дод 3'!L39</f>
        <v>0</v>
      </c>
      <c r="L148" s="59">
        <f>'дод 3'!M239+'дод 3'!M39</f>
        <v>0</v>
      </c>
      <c r="M148" s="59">
        <f>'дод 3'!N239+'дод 3'!N39</f>
        <v>0</v>
      </c>
      <c r="N148" s="59">
        <f>'дод 3'!O239+'дод 3'!O39</f>
        <v>9790000</v>
      </c>
      <c r="O148" s="59">
        <f>'дод 3'!P239+'дод 3'!P39</f>
        <v>9790000</v>
      </c>
    </row>
    <row r="149" spans="1:15" ht="32.25" customHeight="1" x14ac:dyDescent="0.25">
      <c r="A149" s="49" t="s">
        <v>295</v>
      </c>
      <c r="B149" s="49" t="s">
        <v>118</v>
      </c>
      <c r="C149" s="3" t="s">
        <v>363</v>
      </c>
      <c r="D149" s="59">
        <f>'дод 3'!E240+'дод 3'!E209+'дод 3'!E40</f>
        <v>0</v>
      </c>
      <c r="E149" s="59">
        <f>'дод 3'!F240+'дод 3'!F209+'дод 3'!F40</f>
        <v>0</v>
      </c>
      <c r="F149" s="59">
        <f>'дод 3'!G240+'дод 3'!G209+'дод 3'!G40</f>
        <v>0</v>
      </c>
      <c r="G149" s="59">
        <f>'дод 3'!H240+'дод 3'!H209+'дод 3'!H40</f>
        <v>0</v>
      </c>
      <c r="H149" s="59">
        <f>'дод 3'!I240+'дод 3'!I209+'дод 3'!I40</f>
        <v>0</v>
      </c>
      <c r="I149" s="59">
        <f>'дод 3'!J240+'дод 3'!J209+'дод 3'!J40</f>
        <v>54338598</v>
      </c>
      <c r="J149" s="59">
        <f>'дод 3'!K240+'дод 3'!K209+'дод 3'!K40</f>
        <v>54338598</v>
      </c>
      <c r="K149" s="59">
        <f>'дод 3'!L240+'дод 3'!L209+'дод 3'!L40</f>
        <v>0</v>
      </c>
      <c r="L149" s="59">
        <f>'дод 3'!M240+'дод 3'!M209+'дод 3'!M40</f>
        <v>0</v>
      </c>
      <c r="M149" s="59">
        <f>'дод 3'!N240+'дод 3'!N209+'дод 3'!N40</f>
        <v>0</v>
      </c>
      <c r="N149" s="59">
        <f>'дод 3'!O240+'дод 3'!O209+'дод 3'!O40</f>
        <v>54338598</v>
      </c>
      <c r="O149" s="59">
        <f>'дод 3'!P240+'дод 3'!P209+'дод 3'!P40</f>
        <v>54338598</v>
      </c>
    </row>
    <row r="150" spans="1:15" ht="35.25" customHeight="1" x14ac:dyDescent="0.25">
      <c r="A150" s="46" t="s">
        <v>148</v>
      </c>
      <c r="B150" s="46" t="s">
        <v>118</v>
      </c>
      <c r="C150" s="3" t="s">
        <v>1</v>
      </c>
      <c r="D150" s="59">
        <f>'дод 3'!E210+'дод 3'!E241</f>
        <v>0</v>
      </c>
      <c r="E150" s="59">
        <f>'дод 3'!F210+'дод 3'!F241</f>
        <v>0</v>
      </c>
      <c r="F150" s="59">
        <f>'дод 3'!G210+'дод 3'!G241</f>
        <v>0</v>
      </c>
      <c r="G150" s="59">
        <f>'дод 3'!H210+'дод 3'!H241</f>
        <v>0</v>
      </c>
      <c r="H150" s="59">
        <f>'дод 3'!I210+'дод 3'!I241</f>
        <v>0</v>
      </c>
      <c r="I150" s="59">
        <f>'дод 3'!J210+'дод 3'!J241</f>
        <v>9250000</v>
      </c>
      <c r="J150" s="59">
        <f>'дод 3'!K210+'дод 3'!K241</f>
        <v>9250000</v>
      </c>
      <c r="K150" s="59">
        <f>'дод 3'!L210+'дод 3'!L241</f>
        <v>0</v>
      </c>
      <c r="L150" s="59">
        <f>'дод 3'!M210+'дод 3'!M241</f>
        <v>0</v>
      </c>
      <c r="M150" s="59">
        <f>'дод 3'!N210+'дод 3'!N241</f>
        <v>0</v>
      </c>
      <c r="N150" s="59">
        <f>'дод 3'!O210+'дод 3'!O241</f>
        <v>9250000</v>
      </c>
      <c r="O150" s="59">
        <f>'дод 3'!P210+'дод 3'!P241</f>
        <v>9250000</v>
      </c>
    </row>
    <row r="151" spans="1:15" ht="35.25" customHeight="1" x14ac:dyDescent="0.25">
      <c r="A151" s="86" t="s">
        <v>522</v>
      </c>
      <c r="B151" s="86" t="s">
        <v>118</v>
      </c>
      <c r="C151" s="3" t="s">
        <v>524</v>
      </c>
      <c r="D151" s="59">
        <f>'дод 3'!E252</f>
        <v>0</v>
      </c>
      <c r="E151" s="59">
        <f>'дод 3'!F252</f>
        <v>0</v>
      </c>
      <c r="F151" s="59">
        <f>'дод 3'!G252</f>
        <v>0</v>
      </c>
      <c r="G151" s="59">
        <f>'дод 3'!H252</f>
        <v>0</v>
      </c>
      <c r="H151" s="59">
        <f>'дод 3'!I252</f>
        <v>0</v>
      </c>
      <c r="I151" s="59">
        <f>'дод 3'!J252</f>
        <v>900000</v>
      </c>
      <c r="J151" s="59">
        <f>'дод 3'!K252</f>
        <v>900000</v>
      </c>
      <c r="K151" s="59">
        <f>'дод 3'!L252</f>
        <v>0</v>
      </c>
      <c r="L151" s="59">
        <f>'дод 3'!M252</f>
        <v>0</v>
      </c>
      <c r="M151" s="59">
        <f>'дод 3'!N252</f>
        <v>0</v>
      </c>
      <c r="N151" s="59">
        <f>'дод 3'!O252</f>
        <v>900000</v>
      </c>
      <c r="O151" s="59">
        <f>'дод 3'!P252</f>
        <v>900000</v>
      </c>
    </row>
    <row r="152" spans="1:15" ht="51.75" customHeight="1" x14ac:dyDescent="0.25">
      <c r="A152" s="46">
        <v>7361</v>
      </c>
      <c r="B152" s="46" t="s">
        <v>88</v>
      </c>
      <c r="C152" s="3" t="s">
        <v>414</v>
      </c>
      <c r="D152" s="59">
        <f>'дод 3'!E211+'дод 3'!E242+'дод 3'!E131</f>
        <v>0</v>
      </c>
      <c r="E152" s="59">
        <f>'дод 3'!F211+'дод 3'!F242+'дод 3'!F131</f>
        <v>0</v>
      </c>
      <c r="F152" s="59">
        <f>'дод 3'!G211+'дод 3'!G242+'дод 3'!G131</f>
        <v>0</v>
      </c>
      <c r="G152" s="59">
        <f>'дод 3'!H211+'дод 3'!H242+'дод 3'!H131</f>
        <v>0</v>
      </c>
      <c r="H152" s="59">
        <f>'дод 3'!I211+'дод 3'!I242+'дод 3'!I131</f>
        <v>0</v>
      </c>
      <c r="I152" s="59">
        <f>'дод 3'!J211+'дод 3'!J242+'дод 3'!J131</f>
        <v>10172673</v>
      </c>
      <c r="J152" s="59">
        <f>'дод 3'!K211+'дод 3'!K242+'дод 3'!K131</f>
        <v>10172673</v>
      </c>
      <c r="K152" s="59">
        <f>'дод 3'!L211+'дод 3'!L242+'дод 3'!L131</f>
        <v>0</v>
      </c>
      <c r="L152" s="59">
        <f>'дод 3'!M211+'дод 3'!M242+'дод 3'!M131</f>
        <v>0</v>
      </c>
      <c r="M152" s="59">
        <f>'дод 3'!N211+'дод 3'!N242+'дод 3'!N131</f>
        <v>0</v>
      </c>
      <c r="N152" s="59">
        <f>'дод 3'!O211+'дод 3'!O242+'дод 3'!O131</f>
        <v>10172673</v>
      </c>
      <c r="O152" s="59">
        <f>'дод 3'!P211+'дод 3'!P242+'дод 3'!P131</f>
        <v>10172673</v>
      </c>
    </row>
    <row r="153" spans="1:15" s="77" customFormat="1" ht="46.5" hidden="1" customHeight="1" x14ac:dyDescent="0.25">
      <c r="A153" s="46">
        <v>7362</v>
      </c>
      <c r="B153" s="46" t="s">
        <v>88</v>
      </c>
      <c r="C153" s="3" t="s">
        <v>400</v>
      </c>
      <c r="D153" s="59">
        <f>'дод 3'!E212</f>
        <v>0</v>
      </c>
      <c r="E153" s="59">
        <f>'дод 3'!F212</f>
        <v>0</v>
      </c>
      <c r="F153" s="59">
        <f>'дод 3'!G212</f>
        <v>0</v>
      </c>
      <c r="G153" s="59">
        <f>'дод 3'!H212</f>
        <v>0</v>
      </c>
      <c r="H153" s="59">
        <f>'дод 3'!I212</f>
        <v>0</v>
      </c>
      <c r="I153" s="59">
        <f>'дод 3'!J212</f>
        <v>0</v>
      </c>
      <c r="J153" s="59">
        <f>'дод 3'!K212</f>
        <v>0</v>
      </c>
      <c r="K153" s="59">
        <f>'дод 3'!L212</f>
        <v>0</v>
      </c>
      <c r="L153" s="59">
        <f>'дод 3'!M212</f>
        <v>0</v>
      </c>
      <c r="M153" s="59">
        <f>'дод 3'!N212</f>
        <v>0</v>
      </c>
      <c r="N153" s="59">
        <f>'дод 3'!O212</f>
        <v>0</v>
      </c>
      <c r="O153" s="59">
        <f>'дод 3'!P212</f>
        <v>0</v>
      </c>
    </row>
    <row r="154" spans="1:15" s="77" customFormat="1" ht="52.5" hidden="1" customHeight="1" x14ac:dyDescent="0.25">
      <c r="A154" s="46">
        <v>7363</v>
      </c>
      <c r="B154" s="87" t="s">
        <v>88</v>
      </c>
      <c r="C154" s="88" t="s">
        <v>443</v>
      </c>
      <c r="D154" s="59">
        <f>'дод 3'!E97+'дод 3'!E213+'дод 3'!E243+'дод 3'!E132</f>
        <v>0</v>
      </c>
      <c r="E154" s="59">
        <f>'дод 3'!F97+'дод 3'!F213+'дод 3'!F243+'дод 3'!F132</f>
        <v>0</v>
      </c>
      <c r="F154" s="59">
        <f>'дод 3'!G97+'дод 3'!G213+'дод 3'!G243+'дод 3'!G132</f>
        <v>0</v>
      </c>
      <c r="G154" s="59">
        <f>'дод 3'!H97+'дод 3'!H213+'дод 3'!H243+'дод 3'!H132</f>
        <v>0</v>
      </c>
      <c r="H154" s="59">
        <f>'дод 3'!I97+'дод 3'!I213+'дод 3'!I243+'дод 3'!I132</f>
        <v>0</v>
      </c>
      <c r="I154" s="59">
        <f>'дод 3'!J97+'дод 3'!J213+'дод 3'!J243+'дод 3'!J132</f>
        <v>0</v>
      </c>
      <c r="J154" s="59">
        <f>'дод 3'!K97+'дод 3'!K213+'дод 3'!K243+'дод 3'!K132</f>
        <v>0</v>
      </c>
      <c r="K154" s="59">
        <f>'дод 3'!L97+'дод 3'!L213+'дод 3'!L243+'дод 3'!L132</f>
        <v>0</v>
      </c>
      <c r="L154" s="59">
        <f>'дод 3'!M97+'дод 3'!M213+'дод 3'!M243+'дод 3'!M132</f>
        <v>0</v>
      </c>
      <c r="M154" s="59">
        <f>'дод 3'!N97+'дод 3'!N213+'дод 3'!N243+'дод 3'!N132</f>
        <v>0</v>
      </c>
      <c r="N154" s="59">
        <f>'дод 3'!O97+'дод 3'!O213+'дод 3'!O243+'дод 3'!O132</f>
        <v>0</v>
      </c>
      <c r="O154" s="59">
        <f>'дод 3'!P97+'дод 3'!P213+'дод 3'!P243+'дод 3'!P132</f>
        <v>0</v>
      </c>
    </row>
    <row r="155" spans="1:15" s="77" customFormat="1" ht="47.25" hidden="1" x14ac:dyDescent="0.25">
      <c r="A155" s="127"/>
      <c r="B155" s="133"/>
      <c r="C155" s="128" t="s">
        <v>433</v>
      </c>
      <c r="D155" s="129">
        <f>'дод 3'!E98+'дод 3'!E214+'дод 3'!E133</f>
        <v>0</v>
      </c>
      <c r="E155" s="129">
        <f>'дод 3'!F98+'дод 3'!F214+'дод 3'!F133</f>
        <v>0</v>
      </c>
      <c r="F155" s="129">
        <f>'дод 3'!G98+'дод 3'!G214+'дод 3'!G133</f>
        <v>0</v>
      </c>
      <c r="G155" s="129">
        <f>'дод 3'!H98+'дод 3'!H214+'дод 3'!H133</f>
        <v>0</v>
      </c>
      <c r="H155" s="129">
        <f>'дод 3'!I98+'дод 3'!I214+'дод 3'!I133</f>
        <v>0</v>
      </c>
      <c r="I155" s="129">
        <f>'дод 3'!J98+'дод 3'!J214+'дод 3'!J133</f>
        <v>0</v>
      </c>
      <c r="J155" s="129">
        <f>'дод 3'!K98+'дод 3'!K214+'дод 3'!K133</f>
        <v>0</v>
      </c>
      <c r="K155" s="129">
        <f>'дод 3'!L98+'дод 3'!L214+'дод 3'!L133</f>
        <v>0</v>
      </c>
      <c r="L155" s="129">
        <f>'дод 3'!M98+'дод 3'!M214+'дод 3'!M133</f>
        <v>0</v>
      </c>
      <c r="M155" s="129">
        <f>'дод 3'!N98+'дод 3'!N214+'дод 3'!N133</f>
        <v>0</v>
      </c>
      <c r="N155" s="129">
        <f>'дод 3'!O98+'дод 3'!O214+'дод 3'!O133</f>
        <v>0</v>
      </c>
      <c r="O155" s="129">
        <f>'дод 3'!P98+'дод 3'!P214+'дод 3'!P133</f>
        <v>0</v>
      </c>
    </row>
    <row r="156" spans="1:15" s="77" customFormat="1" ht="31.5" hidden="1" x14ac:dyDescent="0.25">
      <c r="A156" s="46">
        <v>7370</v>
      </c>
      <c r="B156" s="87" t="s">
        <v>88</v>
      </c>
      <c r="C156" s="88" t="s">
        <v>492</v>
      </c>
      <c r="D156" s="59">
        <f>'дод 3'!E244</f>
        <v>0</v>
      </c>
      <c r="E156" s="59">
        <f>'дод 3'!F244</f>
        <v>0</v>
      </c>
      <c r="F156" s="59">
        <f>'дод 3'!G244</f>
        <v>0</v>
      </c>
      <c r="G156" s="59">
        <f>'дод 3'!H244</f>
        <v>0</v>
      </c>
      <c r="H156" s="59">
        <f>'дод 3'!I244</f>
        <v>0</v>
      </c>
      <c r="I156" s="59">
        <f>'дод 3'!J244</f>
        <v>0</v>
      </c>
      <c r="J156" s="59">
        <f>'дод 3'!K244</f>
        <v>0</v>
      </c>
      <c r="K156" s="59">
        <f>'дод 3'!L244</f>
        <v>0</v>
      </c>
      <c r="L156" s="59">
        <f>'дод 3'!M244</f>
        <v>0</v>
      </c>
      <c r="M156" s="59">
        <f>'дод 3'!N244</f>
        <v>0</v>
      </c>
      <c r="N156" s="59">
        <f>'дод 3'!O244</f>
        <v>0</v>
      </c>
      <c r="O156" s="59">
        <f>'дод 3'!P244</f>
        <v>0</v>
      </c>
    </row>
    <row r="157" spans="1:15" s="75" customFormat="1" ht="39.75" customHeight="1" x14ac:dyDescent="0.25">
      <c r="A157" s="47" t="s">
        <v>91</v>
      </c>
      <c r="B157" s="50"/>
      <c r="C157" s="2" t="s">
        <v>536</v>
      </c>
      <c r="D157" s="58">
        <f>D160+D163+D161+D162+D166</f>
        <v>48884976</v>
      </c>
      <c r="E157" s="58">
        <f t="shared" ref="E157:O157" si="31">E160+E163+E161+E162+E166</f>
        <v>2725480</v>
      </c>
      <c r="F157" s="58">
        <f t="shared" si="31"/>
        <v>0</v>
      </c>
      <c r="G157" s="58">
        <f t="shared" si="31"/>
        <v>0</v>
      </c>
      <c r="H157" s="58">
        <f t="shared" si="31"/>
        <v>46159496</v>
      </c>
      <c r="I157" s="58">
        <f t="shared" si="31"/>
        <v>0</v>
      </c>
      <c r="J157" s="58">
        <f t="shared" si="31"/>
        <v>0</v>
      </c>
      <c r="K157" s="58">
        <f t="shared" si="31"/>
        <v>0</v>
      </c>
      <c r="L157" s="58">
        <f t="shared" si="31"/>
        <v>0</v>
      </c>
      <c r="M157" s="58">
        <f t="shared" si="31"/>
        <v>0</v>
      </c>
      <c r="N157" s="58">
        <f t="shared" si="31"/>
        <v>0</v>
      </c>
      <c r="O157" s="58">
        <f t="shared" si="31"/>
        <v>48884976</v>
      </c>
    </row>
    <row r="158" spans="1:15" s="76" customFormat="1" ht="94.5" hidden="1" x14ac:dyDescent="0.25">
      <c r="A158" s="109"/>
      <c r="B158" s="110"/>
      <c r="C158" s="124" t="s">
        <v>442</v>
      </c>
      <c r="D158" s="125">
        <f>D164</f>
        <v>0</v>
      </c>
      <c r="E158" s="125">
        <f t="shared" ref="E158:O158" si="32">E164</f>
        <v>0</v>
      </c>
      <c r="F158" s="125">
        <f t="shared" si="32"/>
        <v>0</v>
      </c>
      <c r="G158" s="125">
        <f t="shared" si="32"/>
        <v>0</v>
      </c>
      <c r="H158" s="125">
        <f t="shared" si="32"/>
        <v>0</v>
      </c>
      <c r="I158" s="125">
        <f t="shared" si="32"/>
        <v>0</v>
      </c>
      <c r="J158" s="125">
        <f t="shared" si="32"/>
        <v>0</v>
      </c>
      <c r="K158" s="125">
        <f t="shared" si="32"/>
        <v>0</v>
      </c>
      <c r="L158" s="125">
        <f t="shared" si="32"/>
        <v>0</v>
      </c>
      <c r="M158" s="125">
        <f t="shared" si="32"/>
        <v>0</v>
      </c>
      <c r="N158" s="125">
        <f t="shared" si="32"/>
        <v>0</v>
      </c>
      <c r="O158" s="125">
        <f t="shared" si="32"/>
        <v>0</v>
      </c>
    </row>
    <row r="159" spans="1:15" s="76" customFormat="1" ht="63" hidden="1" x14ac:dyDescent="0.25">
      <c r="A159" s="109"/>
      <c r="B159" s="110"/>
      <c r="C159" s="124" t="s">
        <v>508</v>
      </c>
      <c r="D159" s="125">
        <f>D165</f>
        <v>0</v>
      </c>
      <c r="E159" s="125">
        <f t="shared" ref="E159:O159" si="33">E165</f>
        <v>0</v>
      </c>
      <c r="F159" s="125">
        <f t="shared" si="33"/>
        <v>0</v>
      </c>
      <c r="G159" s="125">
        <f t="shared" si="33"/>
        <v>0</v>
      </c>
      <c r="H159" s="125">
        <f t="shared" si="33"/>
        <v>0</v>
      </c>
      <c r="I159" s="125">
        <f t="shared" si="33"/>
        <v>0</v>
      </c>
      <c r="J159" s="125">
        <f t="shared" si="33"/>
        <v>0</v>
      </c>
      <c r="K159" s="125">
        <f t="shared" si="33"/>
        <v>0</v>
      </c>
      <c r="L159" s="125">
        <f t="shared" si="33"/>
        <v>0</v>
      </c>
      <c r="M159" s="125">
        <f t="shared" si="33"/>
        <v>0</v>
      </c>
      <c r="N159" s="125">
        <f t="shared" si="33"/>
        <v>0</v>
      </c>
      <c r="O159" s="125">
        <f t="shared" si="33"/>
        <v>0</v>
      </c>
    </row>
    <row r="160" spans="1:15" s="77" customFormat="1" ht="30" customHeight="1" x14ac:dyDescent="0.25">
      <c r="A160" s="46" t="s">
        <v>3</v>
      </c>
      <c r="B160" s="46" t="s">
        <v>90</v>
      </c>
      <c r="C160" s="3" t="s">
        <v>39</v>
      </c>
      <c r="D160" s="59">
        <f>'дод 3'!E41</f>
        <v>7417200</v>
      </c>
      <c r="E160" s="59">
        <f>'дод 3'!F41</f>
        <v>0</v>
      </c>
      <c r="F160" s="59">
        <f>'дод 3'!G41</f>
        <v>0</v>
      </c>
      <c r="G160" s="59">
        <f>'дод 3'!H41</f>
        <v>0</v>
      </c>
      <c r="H160" s="59">
        <f>'дод 3'!I41</f>
        <v>7417200</v>
      </c>
      <c r="I160" s="59">
        <f>'дод 3'!J41</f>
        <v>0</v>
      </c>
      <c r="J160" s="59">
        <f>'дод 3'!K41</f>
        <v>0</v>
      </c>
      <c r="K160" s="59">
        <f>'дод 3'!L41</f>
        <v>0</v>
      </c>
      <c r="L160" s="59">
        <f>'дод 3'!M41</f>
        <v>0</v>
      </c>
      <c r="M160" s="59">
        <f>'дод 3'!N41</f>
        <v>0</v>
      </c>
      <c r="N160" s="59">
        <f>'дод 3'!O41</f>
        <v>0</v>
      </c>
      <c r="O160" s="59">
        <f>'дод 3'!P41</f>
        <v>7417200</v>
      </c>
    </row>
    <row r="161" spans="1:15" s="77" customFormat="1" ht="30" customHeight="1" x14ac:dyDescent="0.25">
      <c r="A161" s="46">
        <v>7413</v>
      </c>
      <c r="B161" s="46" t="s">
        <v>90</v>
      </c>
      <c r="C161" s="3" t="s">
        <v>418</v>
      </c>
      <c r="D161" s="59">
        <f>'дод 3'!E42</f>
        <v>10000000</v>
      </c>
      <c r="E161" s="59">
        <f>'дод 3'!F42</f>
        <v>0</v>
      </c>
      <c r="F161" s="59">
        <f>'дод 3'!G42</f>
        <v>0</v>
      </c>
      <c r="G161" s="59">
        <f>'дод 3'!H42</f>
        <v>0</v>
      </c>
      <c r="H161" s="59">
        <f>'дод 3'!I42</f>
        <v>10000000</v>
      </c>
      <c r="I161" s="59">
        <f>'дод 3'!J42</f>
        <v>0</v>
      </c>
      <c r="J161" s="59">
        <f>'дод 3'!K42</f>
        <v>0</v>
      </c>
      <c r="K161" s="59">
        <f>'дод 3'!L42</f>
        <v>0</v>
      </c>
      <c r="L161" s="59">
        <f>'дод 3'!M42</f>
        <v>0</v>
      </c>
      <c r="M161" s="59">
        <f>'дод 3'!N42</f>
        <v>0</v>
      </c>
      <c r="N161" s="59">
        <f>'дод 3'!O42</f>
        <v>0</v>
      </c>
      <c r="O161" s="59">
        <f>'дод 3'!P42</f>
        <v>10000000</v>
      </c>
    </row>
    <row r="162" spans="1:15" s="77" customFormat="1" ht="30" customHeight="1" x14ac:dyDescent="0.25">
      <c r="A162" s="46">
        <v>7426</v>
      </c>
      <c r="B162" s="86" t="s">
        <v>465</v>
      </c>
      <c r="C162" s="3" t="s">
        <v>419</v>
      </c>
      <c r="D162" s="59">
        <f>'дод 3'!E43</f>
        <v>28742296</v>
      </c>
      <c r="E162" s="59">
        <f>'дод 3'!F43</f>
        <v>0</v>
      </c>
      <c r="F162" s="59">
        <f>'дод 3'!G43</f>
        <v>0</v>
      </c>
      <c r="G162" s="59">
        <f>'дод 3'!H43</f>
        <v>0</v>
      </c>
      <c r="H162" s="59">
        <f>'дод 3'!I43</f>
        <v>28742296</v>
      </c>
      <c r="I162" s="59">
        <f>'дод 3'!J43</f>
        <v>0</v>
      </c>
      <c r="J162" s="59">
        <f>'дод 3'!K43</f>
        <v>0</v>
      </c>
      <c r="K162" s="59">
        <f>'дод 3'!L43</f>
        <v>0</v>
      </c>
      <c r="L162" s="59">
        <f>'дод 3'!M43</f>
        <v>0</v>
      </c>
      <c r="M162" s="59">
        <f>'дод 3'!N43</f>
        <v>0</v>
      </c>
      <c r="N162" s="59">
        <f>'дод 3'!O43</f>
        <v>0</v>
      </c>
      <c r="O162" s="59">
        <f>'дод 3'!P43</f>
        <v>28742296</v>
      </c>
    </row>
    <row r="163" spans="1:15" s="77" customFormat="1" ht="53.25" hidden="1" customHeight="1" x14ac:dyDescent="0.25">
      <c r="A163" s="46">
        <v>7462</v>
      </c>
      <c r="B163" s="86" t="s">
        <v>445</v>
      </c>
      <c r="C163" s="3" t="s">
        <v>444</v>
      </c>
      <c r="D163" s="59">
        <f>'дод 3'!E215</f>
        <v>0</v>
      </c>
      <c r="E163" s="59">
        <f>'дод 3'!F215</f>
        <v>0</v>
      </c>
      <c r="F163" s="59">
        <f>'дод 3'!G215</f>
        <v>0</v>
      </c>
      <c r="G163" s="59">
        <f>'дод 3'!H215</f>
        <v>0</v>
      </c>
      <c r="H163" s="59">
        <f>'дод 3'!I215</f>
        <v>0</v>
      </c>
      <c r="I163" s="59">
        <f>'дод 3'!J215</f>
        <v>0</v>
      </c>
      <c r="J163" s="59">
        <f>'дод 3'!K215</f>
        <v>0</v>
      </c>
      <c r="K163" s="59">
        <f>'дод 3'!L215</f>
        <v>0</v>
      </c>
      <c r="L163" s="59">
        <f>'дод 3'!M215</f>
        <v>0</v>
      </c>
      <c r="M163" s="59">
        <f>'дод 3'!N215</f>
        <v>0</v>
      </c>
      <c r="N163" s="59">
        <f>'дод 3'!O215</f>
        <v>0</v>
      </c>
      <c r="O163" s="59">
        <f>'дод 3'!P215</f>
        <v>0</v>
      </c>
    </row>
    <row r="164" spans="1:15" s="77" customFormat="1" ht="94.5" hidden="1" x14ac:dyDescent="0.25">
      <c r="A164" s="127"/>
      <c r="B164" s="127"/>
      <c r="C164" s="128" t="s">
        <v>442</v>
      </c>
      <c r="D164" s="129">
        <f>'дод 3'!E216</f>
        <v>0</v>
      </c>
      <c r="E164" s="129">
        <f>'дод 3'!F216</f>
        <v>0</v>
      </c>
      <c r="F164" s="129">
        <f>'дод 3'!G216</f>
        <v>0</v>
      </c>
      <c r="G164" s="129">
        <f>'дод 3'!H216</f>
        <v>0</v>
      </c>
      <c r="H164" s="129">
        <f>'дод 3'!I216</f>
        <v>0</v>
      </c>
      <c r="I164" s="129">
        <f>'дод 3'!J216</f>
        <v>0</v>
      </c>
      <c r="J164" s="129">
        <f>'дод 3'!K216</f>
        <v>0</v>
      </c>
      <c r="K164" s="129">
        <f>'дод 3'!L216</f>
        <v>0</v>
      </c>
      <c r="L164" s="129">
        <f>'дод 3'!M216</f>
        <v>0</v>
      </c>
      <c r="M164" s="129">
        <f>'дод 3'!N216</f>
        <v>0</v>
      </c>
      <c r="N164" s="129">
        <f>'дод 3'!O216</f>
        <v>0</v>
      </c>
      <c r="O164" s="129">
        <f>'дод 3'!P216</f>
        <v>0</v>
      </c>
    </row>
    <row r="165" spans="1:15" s="77" customFormat="1" ht="63" hidden="1" x14ac:dyDescent="0.25">
      <c r="A165" s="127"/>
      <c r="B165" s="127"/>
      <c r="C165" s="128" t="s">
        <v>508</v>
      </c>
      <c r="D165" s="129">
        <f>'дод 3'!E217</f>
        <v>0</v>
      </c>
      <c r="E165" s="129">
        <f>'дод 3'!F217</f>
        <v>0</v>
      </c>
      <c r="F165" s="129">
        <f>'дод 3'!G217</f>
        <v>0</v>
      </c>
      <c r="G165" s="129">
        <f>'дод 3'!H217</f>
        <v>0</v>
      </c>
      <c r="H165" s="129">
        <f>'дод 3'!I217</f>
        <v>0</v>
      </c>
      <c r="I165" s="129">
        <f>'дод 3'!J217</f>
        <v>0</v>
      </c>
      <c r="J165" s="129">
        <f>'дод 3'!K217</f>
        <v>0</v>
      </c>
      <c r="K165" s="129">
        <f>'дод 3'!L217</f>
        <v>0</v>
      </c>
      <c r="L165" s="129">
        <f>'дод 3'!M217</f>
        <v>0</v>
      </c>
      <c r="M165" s="129">
        <f>'дод 3'!N217</f>
        <v>0</v>
      </c>
      <c r="N165" s="129">
        <f>'дод 3'!O217</f>
        <v>0</v>
      </c>
      <c r="O165" s="129">
        <f>'дод 3'!P217</f>
        <v>0</v>
      </c>
    </row>
    <row r="166" spans="1:15" s="77" customFormat="1" ht="23.25" customHeight="1" x14ac:dyDescent="0.25">
      <c r="A166" s="86" t="s">
        <v>517</v>
      </c>
      <c r="B166" s="86" t="s">
        <v>445</v>
      </c>
      <c r="C166" s="3" t="s">
        <v>525</v>
      </c>
      <c r="D166" s="59">
        <f>'дод 3'!E44</f>
        <v>2725480</v>
      </c>
      <c r="E166" s="59">
        <f>'дод 3'!F44</f>
        <v>2725480</v>
      </c>
      <c r="F166" s="59">
        <f>'дод 3'!G44</f>
        <v>0</v>
      </c>
      <c r="G166" s="59">
        <f>'дод 3'!H44</f>
        <v>0</v>
      </c>
      <c r="H166" s="59">
        <f>'дод 3'!I44</f>
        <v>0</v>
      </c>
      <c r="I166" s="59">
        <f>'дод 3'!J44</f>
        <v>0</v>
      </c>
      <c r="J166" s="59">
        <f>'дод 3'!K44</f>
        <v>0</v>
      </c>
      <c r="K166" s="59">
        <f>'дод 3'!L44</f>
        <v>0</v>
      </c>
      <c r="L166" s="59">
        <f>'дод 3'!M44</f>
        <v>0</v>
      </c>
      <c r="M166" s="59">
        <f>'дод 3'!N44</f>
        <v>0</v>
      </c>
      <c r="N166" s="59">
        <f>'дод 3'!O44</f>
        <v>0</v>
      </c>
      <c r="O166" s="59">
        <f>'дод 3'!P44</f>
        <v>2725480</v>
      </c>
    </row>
    <row r="167" spans="1:15" s="75" customFormat="1" ht="28.5" customHeight="1" x14ac:dyDescent="0.25">
      <c r="A167" s="48" t="s">
        <v>258</v>
      </c>
      <c r="B167" s="50"/>
      <c r="C167" s="2" t="s">
        <v>259</v>
      </c>
      <c r="D167" s="58">
        <f t="shared" ref="D167:O167" si="34">D168</f>
        <v>10400000</v>
      </c>
      <c r="E167" s="58">
        <f t="shared" si="34"/>
        <v>10400000</v>
      </c>
      <c r="F167" s="58">
        <f t="shared" si="34"/>
        <v>0</v>
      </c>
      <c r="G167" s="58">
        <f t="shared" si="34"/>
        <v>0</v>
      </c>
      <c r="H167" s="58">
        <f t="shared" si="34"/>
        <v>0</v>
      </c>
      <c r="I167" s="58">
        <f t="shared" si="34"/>
        <v>0</v>
      </c>
      <c r="J167" s="58">
        <f t="shared" si="34"/>
        <v>0</v>
      </c>
      <c r="K167" s="58">
        <f t="shared" si="34"/>
        <v>0</v>
      </c>
      <c r="L167" s="58">
        <f t="shared" si="34"/>
        <v>0</v>
      </c>
      <c r="M167" s="58">
        <f t="shared" si="34"/>
        <v>0</v>
      </c>
      <c r="N167" s="58">
        <f t="shared" si="34"/>
        <v>0</v>
      </c>
      <c r="O167" s="58">
        <f t="shared" si="34"/>
        <v>10400000</v>
      </c>
    </row>
    <row r="168" spans="1:15" ht="37.5" customHeight="1" x14ac:dyDescent="0.25">
      <c r="A168" s="49" t="s">
        <v>256</v>
      </c>
      <c r="B168" s="49" t="s">
        <v>257</v>
      </c>
      <c r="C168" s="11" t="s">
        <v>255</v>
      </c>
      <c r="D168" s="59">
        <f>'дод 3'!E45+'дод 3'!E218</f>
        <v>10400000</v>
      </c>
      <c r="E168" s="59">
        <f>'дод 3'!F45+'дод 3'!F218</f>
        <v>10400000</v>
      </c>
      <c r="F168" s="59">
        <f>'дод 3'!G45+'дод 3'!G218</f>
        <v>0</v>
      </c>
      <c r="G168" s="59">
        <f>'дод 3'!H45+'дод 3'!H218</f>
        <v>0</v>
      </c>
      <c r="H168" s="59">
        <f>'дод 3'!I45+'дод 3'!I218</f>
        <v>0</v>
      </c>
      <c r="I168" s="59">
        <f>'дод 3'!J45+'дод 3'!J218</f>
        <v>0</v>
      </c>
      <c r="J168" s="59">
        <f>'дод 3'!K45+'дод 3'!K218</f>
        <v>0</v>
      </c>
      <c r="K168" s="59">
        <f>'дод 3'!L45+'дод 3'!L218</f>
        <v>0</v>
      </c>
      <c r="L168" s="59">
        <f>'дод 3'!M45+'дод 3'!M218</f>
        <v>0</v>
      </c>
      <c r="M168" s="59">
        <f>'дод 3'!N45+'дод 3'!N218</f>
        <v>0</v>
      </c>
      <c r="N168" s="59">
        <f>'дод 3'!O45+'дод 3'!O218</f>
        <v>0</v>
      </c>
      <c r="O168" s="59">
        <f>'дод 3'!P45+'дод 3'!P218</f>
        <v>10400000</v>
      </c>
    </row>
    <row r="169" spans="1:15" s="75" customFormat="1" ht="38.25" customHeight="1" x14ac:dyDescent="0.25">
      <c r="A169" s="47" t="s">
        <v>94</v>
      </c>
      <c r="B169" s="50"/>
      <c r="C169" s="2" t="s">
        <v>476</v>
      </c>
      <c r="D169" s="58">
        <f t="shared" ref="D169:O169" si="35">D171+D172+D174+D175+D176+D178+D179+D180</f>
        <v>8794526</v>
      </c>
      <c r="E169" s="58">
        <f t="shared" si="35"/>
        <v>6794526</v>
      </c>
      <c r="F169" s="58">
        <f t="shared" si="35"/>
        <v>0</v>
      </c>
      <c r="G169" s="58">
        <f t="shared" si="35"/>
        <v>0</v>
      </c>
      <c r="H169" s="58">
        <f t="shared" si="35"/>
        <v>2000000</v>
      </c>
      <c r="I169" s="58">
        <f t="shared" si="35"/>
        <v>227032376</v>
      </c>
      <c r="J169" s="58">
        <f t="shared" si="35"/>
        <v>212374352</v>
      </c>
      <c r="K169" s="58">
        <f t="shared" si="35"/>
        <v>1284090</v>
      </c>
      <c r="L169" s="58">
        <f t="shared" si="35"/>
        <v>0</v>
      </c>
      <c r="M169" s="58">
        <f t="shared" si="35"/>
        <v>0</v>
      </c>
      <c r="N169" s="58">
        <f t="shared" si="35"/>
        <v>225748286</v>
      </c>
      <c r="O169" s="58">
        <f t="shared" si="35"/>
        <v>235826902</v>
      </c>
    </row>
    <row r="170" spans="1:15" s="76" customFormat="1" ht="23.25" customHeight="1" x14ac:dyDescent="0.25">
      <c r="A170" s="109"/>
      <c r="B170" s="109"/>
      <c r="C170" s="132" t="s">
        <v>474</v>
      </c>
      <c r="D170" s="125">
        <f>D173+D177</f>
        <v>0</v>
      </c>
      <c r="E170" s="125">
        <f t="shared" ref="E170:O170" si="36">E173+E177</f>
        <v>0</v>
      </c>
      <c r="F170" s="125">
        <f t="shared" si="36"/>
        <v>0</v>
      </c>
      <c r="G170" s="125">
        <f t="shared" si="36"/>
        <v>0</v>
      </c>
      <c r="H170" s="125">
        <f t="shared" si="36"/>
        <v>0</v>
      </c>
      <c r="I170" s="125">
        <f t="shared" si="36"/>
        <v>124581065</v>
      </c>
      <c r="J170" s="125">
        <f t="shared" si="36"/>
        <v>124581065</v>
      </c>
      <c r="K170" s="125">
        <f t="shared" si="36"/>
        <v>0</v>
      </c>
      <c r="L170" s="125">
        <f t="shared" si="36"/>
        <v>0</v>
      </c>
      <c r="M170" s="125">
        <f t="shared" si="36"/>
        <v>0</v>
      </c>
      <c r="N170" s="125">
        <f t="shared" si="36"/>
        <v>124581065</v>
      </c>
      <c r="O170" s="125">
        <f t="shared" si="36"/>
        <v>124581065</v>
      </c>
    </row>
    <row r="171" spans="1:15" ht="30.75" customHeight="1" x14ac:dyDescent="0.25">
      <c r="A171" s="46" t="s">
        <v>4</v>
      </c>
      <c r="B171" s="46" t="s">
        <v>93</v>
      </c>
      <c r="C171" s="3" t="s">
        <v>26</v>
      </c>
      <c r="D171" s="59">
        <f>'дод 3'!E46+'дод 3'!E261</f>
        <v>975000</v>
      </c>
      <c r="E171" s="59">
        <f>'дод 3'!F46+'дод 3'!F261</f>
        <v>475000</v>
      </c>
      <c r="F171" s="59">
        <f>'дод 3'!G46+'дод 3'!G261</f>
        <v>0</v>
      </c>
      <c r="G171" s="59">
        <f>'дод 3'!H46+'дод 3'!H261</f>
        <v>0</v>
      </c>
      <c r="H171" s="59">
        <f>'дод 3'!I46+'дод 3'!I261</f>
        <v>500000</v>
      </c>
      <c r="I171" s="59">
        <f>'дод 3'!J46+'дод 3'!J261</f>
        <v>0</v>
      </c>
      <c r="J171" s="59">
        <f>'дод 3'!K46+'дод 3'!K261</f>
        <v>0</v>
      </c>
      <c r="K171" s="59">
        <f>'дод 3'!L46+'дод 3'!L261</f>
        <v>0</v>
      </c>
      <c r="L171" s="59">
        <f>'дод 3'!M46+'дод 3'!M261</f>
        <v>0</v>
      </c>
      <c r="M171" s="59">
        <f>'дод 3'!N46+'дод 3'!N261</f>
        <v>0</v>
      </c>
      <c r="N171" s="59">
        <f>'дод 3'!O46+'дод 3'!O261</f>
        <v>0</v>
      </c>
      <c r="O171" s="59">
        <f>'дод 3'!P46+'дод 3'!P261</f>
        <v>975000</v>
      </c>
    </row>
    <row r="172" spans="1:15" ht="24.75" customHeight="1" x14ac:dyDescent="0.25">
      <c r="A172" s="46" t="s">
        <v>2</v>
      </c>
      <c r="B172" s="46" t="s">
        <v>92</v>
      </c>
      <c r="C172" s="3" t="s">
        <v>473</v>
      </c>
      <c r="D172" s="59">
        <f>'дод 3'!E99+'дод 3'!E134+'дод 3'!E191+'дод 3'!E219+'дод 3'!E245+'дод 3'!E271</f>
        <v>5062107</v>
      </c>
      <c r="E172" s="59">
        <f>'дод 3'!F99+'дод 3'!F134+'дод 3'!F191+'дод 3'!F219+'дод 3'!F245+'дод 3'!F271</f>
        <v>3562107</v>
      </c>
      <c r="F172" s="59">
        <f>'дод 3'!G99+'дод 3'!G134+'дод 3'!G191+'дод 3'!G219+'дод 3'!G245+'дод 3'!G271</f>
        <v>0</v>
      </c>
      <c r="G172" s="59">
        <f>'дод 3'!H99+'дод 3'!H134+'дод 3'!H191+'дод 3'!H219+'дод 3'!H245+'дод 3'!H271</f>
        <v>0</v>
      </c>
      <c r="H172" s="59">
        <f>'дод 3'!I99+'дод 3'!I134+'дод 3'!I191+'дод 3'!I219+'дод 3'!I245+'дод 3'!I271</f>
        <v>1500000</v>
      </c>
      <c r="I172" s="59">
        <f>'дод 3'!J99+'дод 3'!J134+'дод 3'!J191+'дод 3'!J219+'дод 3'!J245+'дод 3'!J271</f>
        <v>157995386</v>
      </c>
      <c r="J172" s="59">
        <f>'дод 3'!K99+'дод 3'!K134+'дод 3'!K191+'дод 3'!K219+'дод 3'!K245+'дод 3'!K271</f>
        <v>146521452</v>
      </c>
      <c r="K172" s="59">
        <f>'дод 3'!L99+'дод 3'!L134+'дод 3'!L191+'дод 3'!L219+'дод 3'!L245+'дод 3'!L271</f>
        <v>0</v>
      </c>
      <c r="L172" s="59">
        <f>'дод 3'!M99+'дод 3'!M134+'дод 3'!M191+'дод 3'!M219+'дод 3'!M245+'дод 3'!M271</f>
        <v>0</v>
      </c>
      <c r="M172" s="59">
        <f>'дод 3'!N99+'дод 3'!N134+'дод 3'!N191+'дод 3'!N219+'дод 3'!N245+'дод 3'!N271</f>
        <v>0</v>
      </c>
      <c r="N172" s="59">
        <f>'дод 3'!O99+'дод 3'!O134+'дод 3'!O191+'дод 3'!O219+'дод 3'!O245+'дод 3'!O271</f>
        <v>157995386</v>
      </c>
      <c r="O172" s="59">
        <f>'дод 3'!P99+'дод 3'!P134+'дод 3'!P191+'дод 3'!P219+'дод 3'!P245+'дод 3'!P271</f>
        <v>163057493</v>
      </c>
    </row>
    <row r="173" spans="1:15" s="77" customFormat="1" ht="23.25" customHeight="1" x14ac:dyDescent="0.25">
      <c r="A173" s="127"/>
      <c r="B173" s="127"/>
      <c r="C173" s="134" t="s">
        <v>474</v>
      </c>
      <c r="D173" s="129">
        <f>'дод 3'!E135+'дод 3'!E246</f>
        <v>0</v>
      </c>
      <c r="E173" s="129">
        <f>'дод 3'!F135+'дод 3'!F246</f>
        <v>0</v>
      </c>
      <c r="F173" s="129">
        <f>'дод 3'!G135+'дод 3'!G246</f>
        <v>0</v>
      </c>
      <c r="G173" s="129">
        <f>'дод 3'!H135+'дод 3'!H246</f>
        <v>0</v>
      </c>
      <c r="H173" s="129">
        <f>'дод 3'!I135+'дод 3'!I246</f>
        <v>0</v>
      </c>
      <c r="I173" s="129">
        <f>'дод 3'!J135+'дод 3'!J246</f>
        <v>98331065</v>
      </c>
      <c r="J173" s="129">
        <f>'дод 3'!K135+'дод 3'!K246</f>
        <v>98331065</v>
      </c>
      <c r="K173" s="129">
        <f>'дод 3'!L135+'дод 3'!L246</f>
        <v>0</v>
      </c>
      <c r="L173" s="129">
        <f>'дод 3'!M135+'дод 3'!M246</f>
        <v>0</v>
      </c>
      <c r="M173" s="129">
        <f>'дод 3'!N135+'дод 3'!N246</f>
        <v>0</v>
      </c>
      <c r="N173" s="129">
        <f>'дод 3'!O135+'дод 3'!O246</f>
        <v>98331065</v>
      </c>
      <c r="O173" s="129">
        <f>'дод 3'!P135+'дод 3'!P246</f>
        <v>98331065</v>
      </c>
    </row>
    <row r="174" spans="1:15" ht="33.75" customHeight="1" x14ac:dyDescent="0.25">
      <c r="A174" s="46" t="s">
        <v>288</v>
      </c>
      <c r="B174" s="46" t="s">
        <v>88</v>
      </c>
      <c r="C174" s="3" t="s">
        <v>380</v>
      </c>
      <c r="D174" s="59">
        <f>'дод 3'!E262</f>
        <v>0</v>
      </c>
      <c r="E174" s="59">
        <f>'дод 3'!F262</f>
        <v>0</v>
      </c>
      <c r="F174" s="59">
        <f>'дод 3'!G262</f>
        <v>0</v>
      </c>
      <c r="G174" s="59">
        <f>'дод 3'!H262</f>
        <v>0</v>
      </c>
      <c r="H174" s="59">
        <f>'дод 3'!I262</f>
        <v>0</v>
      </c>
      <c r="I174" s="59">
        <f>'дод 3'!J262</f>
        <v>20000</v>
      </c>
      <c r="J174" s="59">
        <f>'дод 3'!K262</f>
        <v>20000</v>
      </c>
      <c r="K174" s="59">
        <f>'дод 3'!L262</f>
        <v>0</v>
      </c>
      <c r="L174" s="59">
        <f>'дод 3'!M262</f>
        <v>0</v>
      </c>
      <c r="M174" s="59">
        <f>'дод 3'!N262</f>
        <v>0</v>
      </c>
      <c r="N174" s="59">
        <f>'дод 3'!O262</f>
        <v>20000</v>
      </c>
      <c r="O174" s="59">
        <f>'дод 3'!P262</f>
        <v>20000</v>
      </c>
    </row>
    <row r="175" spans="1:15" ht="59.25" customHeight="1" x14ac:dyDescent="0.25">
      <c r="A175" s="46" t="s">
        <v>290</v>
      </c>
      <c r="B175" s="46" t="s">
        <v>88</v>
      </c>
      <c r="C175" s="3" t="s">
        <v>291</v>
      </c>
      <c r="D175" s="59">
        <f>'дод 3'!E263</f>
        <v>0</v>
      </c>
      <c r="E175" s="59">
        <f>'дод 3'!F263</f>
        <v>0</v>
      </c>
      <c r="F175" s="59">
        <f>'дод 3'!G263</f>
        <v>0</v>
      </c>
      <c r="G175" s="59">
        <f>'дод 3'!H263</f>
        <v>0</v>
      </c>
      <c r="H175" s="59">
        <f>'дод 3'!I263</f>
        <v>0</v>
      </c>
      <c r="I175" s="59">
        <f>'дод 3'!J263</f>
        <v>45000</v>
      </c>
      <c r="J175" s="59">
        <f>'дод 3'!K263</f>
        <v>45000</v>
      </c>
      <c r="K175" s="59">
        <f>'дод 3'!L263</f>
        <v>0</v>
      </c>
      <c r="L175" s="59">
        <f>'дод 3'!M263</f>
        <v>0</v>
      </c>
      <c r="M175" s="59">
        <f>'дод 3'!N263</f>
        <v>0</v>
      </c>
      <c r="N175" s="59">
        <f>'дод 3'!O263</f>
        <v>45000</v>
      </c>
      <c r="O175" s="59">
        <f>'дод 3'!P263</f>
        <v>45000</v>
      </c>
    </row>
    <row r="176" spans="1:15" ht="30.75" customHeight="1" x14ac:dyDescent="0.25">
      <c r="A176" s="46" t="s">
        <v>5</v>
      </c>
      <c r="B176" s="46" t="s">
        <v>88</v>
      </c>
      <c r="C176" s="3" t="s">
        <v>537</v>
      </c>
      <c r="D176" s="59">
        <f>'дод 3'!E47+'дод 3'!E220</f>
        <v>0</v>
      </c>
      <c r="E176" s="59">
        <f>'дод 3'!F47+'дод 3'!F220</f>
        <v>0</v>
      </c>
      <c r="F176" s="59">
        <f>'дод 3'!G47+'дод 3'!G220</f>
        <v>0</v>
      </c>
      <c r="G176" s="59">
        <f>'дод 3'!H47+'дод 3'!H220</f>
        <v>0</v>
      </c>
      <c r="H176" s="59">
        <f>'дод 3'!I47+'дод 3'!I220</f>
        <v>0</v>
      </c>
      <c r="I176" s="59">
        <f>'дод 3'!J47+'дод 3'!J220</f>
        <v>65787900</v>
      </c>
      <c r="J176" s="59">
        <f>'дод 3'!K47+'дод 3'!K220</f>
        <v>65787900</v>
      </c>
      <c r="K176" s="59">
        <f>'дод 3'!L47+'дод 3'!L220</f>
        <v>0</v>
      </c>
      <c r="L176" s="59">
        <f>'дод 3'!M47+'дод 3'!M220</f>
        <v>0</v>
      </c>
      <c r="M176" s="59">
        <f>'дод 3'!N47+'дод 3'!N220</f>
        <v>0</v>
      </c>
      <c r="N176" s="59">
        <f>'дод 3'!O47+'дод 3'!O220</f>
        <v>65787900</v>
      </c>
      <c r="O176" s="59">
        <f>'дод 3'!P47+'дод 3'!P220</f>
        <v>65787900</v>
      </c>
    </row>
    <row r="177" spans="1:15" ht="16.5" customHeight="1" x14ac:dyDescent="0.25">
      <c r="A177" s="46"/>
      <c r="B177" s="46"/>
      <c r="C177" s="134" t="s">
        <v>474</v>
      </c>
      <c r="D177" s="59">
        <f>'дод 3'!E221</f>
        <v>0</v>
      </c>
      <c r="E177" s="59">
        <f>'дод 3'!F221</f>
        <v>0</v>
      </c>
      <c r="F177" s="59">
        <f>'дод 3'!G221</f>
        <v>0</v>
      </c>
      <c r="G177" s="59">
        <f>'дод 3'!H221</f>
        <v>0</v>
      </c>
      <c r="H177" s="59">
        <f>'дод 3'!I221</f>
        <v>0</v>
      </c>
      <c r="I177" s="59">
        <f>'дод 3'!J221</f>
        <v>26250000</v>
      </c>
      <c r="J177" s="59">
        <f>'дод 3'!K221</f>
        <v>26250000</v>
      </c>
      <c r="K177" s="59">
        <f>'дод 3'!L221</f>
        <v>0</v>
      </c>
      <c r="L177" s="59">
        <f>'дод 3'!M221</f>
        <v>0</v>
      </c>
      <c r="M177" s="59">
        <f>'дод 3'!N221</f>
        <v>0</v>
      </c>
      <c r="N177" s="59">
        <f>'дод 3'!O221</f>
        <v>26250000</v>
      </c>
      <c r="O177" s="59">
        <f>'дод 3'!P221</f>
        <v>26250000</v>
      </c>
    </row>
    <row r="178" spans="1:15" ht="36.75" customHeight="1" x14ac:dyDescent="0.25">
      <c r="A178" s="46" t="s">
        <v>269</v>
      </c>
      <c r="B178" s="46" t="s">
        <v>88</v>
      </c>
      <c r="C178" s="3" t="s">
        <v>270</v>
      </c>
      <c r="D178" s="59">
        <f>'дод 3'!E48</f>
        <v>356337</v>
      </c>
      <c r="E178" s="59">
        <f>'дод 3'!F48</f>
        <v>356337</v>
      </c>
      <c r="F178" s="59">
        <f>'дод 3'!G48</f>
        <v>0</v>
      </c>
      <c r="G178" s="59">
        <f>'дод 3'!H48</f>
        <v>0</v>
      </c>
      <c r="H178" s="59">
        <f>'дод 3'!I48</f>
        <v>0</v>
      </c>
      <c r="I178" s="59">
        <f>'дод 3'!J48</f>
        <v>0</v>
      </c>
      <c r="J178" s="59">
        <f>'дод 3'!K48</f>
        <v>0</v>
      </c>
      <c r="K178" s="59">
        <f>'дод 3'!L48</f>
        <v>0</v>
      </c>
      <c r="L178" s="59">
        <f>'дод 3'!M48</f>
        <v>0</v>
      </c>
      <c r="M178" s="59">
        <f>'дод 3'!N48</f>
        <v>0</v>
      </c>
      <c r="N178" s="59">
        <f>'дод 3'!O48</f>
        <v>0</v>
      </c>
      <c r="O178" s="59">
        <f>'дод 3'!P48</f>
        <v>356337</v>
      </c>
    </row>
    <row r="179" spans="1:15" s="77" customFormat="1" ht="108" customHeight="1" x14ac:dyDescent="0.25">
      <c r="A179" s="46" t="s">
        <v>323</v>
      </c>
      <c r="B179" s="46" t="s">
        <v>88</v>
      </c>
      <c r="C179" s="3" t="s">
        <v>344</v>
      </c>
      <c r="D179" s="59">
        <f>'дод 3'!E49+'дод 3'!E222+'дод 3'!E247+'дод 3'!E253</f>
        <v>0</v>
      </c>
      <c r="E179" s="59">
        <f>'дод 3'!F49+'дод 3'!F222+'дод 3'!F247+'дод 3'!F253</f>
        <v>0</v>
      </c>
      <c r="F179" s="59">
        <f>'дод 3'!G49+'дод 3'!G222+'дод 3'!G247+'дод 3'!G253</f>
        <v>0</v>
      </c>
      <c r="G179" s="59">
        <f>'дод 3'!H49+'дод 3'!H222+'дод 3'!H247+'дод 3'!H253</f>
        <v>0</v>
      </c>
      <c r="H179" s="59">
        <f>'дод 3'!I49+'дод 3'!I222+'дод 3'!I247+'дод 3'!I253</f>
        <v>0</v>
      </c>
      <c r="I179" s="59">
        <f>'дод 3'!J49+'дод 3'!J222+'дод 3'!J247+'дод 3'!J253</f>
        <v>3184090</v>
      </c>
      <c r="J179" s="59">
        <f>'дод 3'!K49+'дод 3'!K222+'дод 3'!K247+'дод 3'!K253</f>
        <v>0</v>
      </c>
      <c r="K179" s="59">
        <f>'дод 3'!L49+'дод 3'!L222+'дод 3'!L247+'дод 3'!L253</f>
        <v>1284090</v>
      </c>
      <c r="L179" s="59">
        <f>'дод 3'!M49+'дод 3'!M222+'дод 3'!M247+'дод 3'!M253</f>
        <v>0</v>
      </c>
      <c r="M179" s="59">
        <f>'дод 3'!N49+'дод 3'!N222+'дод 3'!N247+'дод 3'!N253</f>
        <v>0</v>
      </c>
      <c r="N179" s="59">
        <f>'дод 3'!O49+'дод 3'!O222+'дод 3'!O247+'дод 3'!O253</f>
        <v>1900000</v>
      </c>
      <c r="O179" s="59">
        <f>'дод 3'!P49+'дод 3'!P222+'дод 3'!P247+'дод 3'!P253</f>
        <v>3184090</v>
      </c>
    </row>
    <row r="180" spans="1:15" s="77" customFormat="1" ht="30.75" customHeight="1" x14ac:dyDescent="0.25">
      <c r="A180" s="46" t="s">
        <v>260</v>
      </c>
      <c r="B180" s="46" t="s">
        <v>88</v>
      </c>
      <c r="C180" s="3" t="s">
        <v>18</v>
      </c>
      <c r="D180" s="59">
        <f>'дод 3'!E50+'дод 3'!E264+'дод 3'!E272</f>
        <v>2401082</v>
      </c>
      <c r="E180" s="59">
        <f>'дод 3'!F50+'дод 3'!F264+'дод 3'!F272</f>
        <v>2401082</v>
      </c>
      <c r="F180" s="59">
        <f>'дод 3'!G50+'дод 3'!G264+'дод 3'!G272</f>
        <v>0</v>
      </c>
      <c r="G180" s="59">
        <f>'дод 3'!H50+'дод 3'!H264+'дод 3'!H272</f>
        <v>0</v>
      </c>
      <c r="H180" s="59">
        <f>'дод 3'!I50+'дод 3'!I264+'дод 3'!I272</f>
        <v>0</v>
      </c>
      <c r="I180" s="59">
        <f>'дод 3'!J50+'дод 3'!J264+'дод 3'!J272</f>
        <v>0</v>
      </c>
      <c r="J180" s="59">
        <f>'дод 3'!K50+'дод 3'!K264+'дод 3'!K272</f>
        <v>0</v>
      </c>
      <c r="K180" s="59">
        <f>'дод 3'!L50+'дод 3'!L264+'дод 3'!L272</f>
        <v>0</v>
      </c>
      <c r="L180" s="59">
        <f>'дод 3'!M50+'дод 3'!M264+'дод 3'!M272</f>
        <v>0</v>
      </c>
      <c r="M180" s="59">
        <f>'дод 3'!N50+'дод 3'!N264+'дод 3'!N272</f>
        <v>0</v>
      </c>
      <c r="N180" s="59">
        <f>'дод 3'!O50+'дод 3'!O264+'дод 3'!O272</f>
        <v>0</v>
      </c>
      <c r="O180" s="59">
        <f>'дод 3'!P50+'дод 3'!P264+'дод 3'!P272</f>
        <v>2401082</v>
      </c>
    </row>
    <row r="181" spans="1:15" s="76" customFormat="1" ht="48.75" customHeight="1" x14ac:dyDescent="0.25">
      <c r="A181" s="47">
        <v>7700</v>
      </c>
      <c r="B181" s="47"/>
      <c r="C181" s="159" t="s">
        <v>398</v>
      </c>
      <c r="D181" s="58">
        <f>D182</f>
        <v>0</v>
      </c>
      <c r="E181" s="58">
        <f t="shared" ref="E181:O181" si="37">E182</f>
        <v>0</v>
      </c>
      <c r="F181" s="58">
        <f t="shared" si="37"/>
        <v>0</v>
      </c>
      <c r="G181" s="58">
        <f t="shared" si="37"/>
        <v>0</v>
      </c>
      <c r="H181" s="58">
        <f t="shared" si="37"/>
        <v>0</v>
      </c>
      <c r="I181" s="58">
        <f t="shared" si="37"/>
        <v>630000</v>
      </c>
      <c r="J181" s="58">
        <f t="shared" si="37"/>
        <v>0</v>
      </c>
      <c r="K181" s="58">
        <f t="shared" si="37"/>
        <v>0</v>
      </c>
      <c r="L181" s="58">
        <f t="shared" si="37"/>
        <v>0</v>
      </c>
      <c r="M181" s="58">
        <f t="shared" si="37"/>
        <v>0</v>
      </c>
      <c r="N181" s="58">
        <f t="shared" si="37"/>
        <v>630000</v>
      </c>
      <c r="O181" s="58">
        <f t="shared" si="37"/>
        <v>630000</v>
      </c>
    </row>
    <row r="182" spans="1:15" s="77" customFormat="1" ht="46.5" customHeight="1" x14ac:dyDescent="0.25">
      <c r="A182" s="46">
        <v>7700</v>
      </c>
      <c r="B182" s="86" t="s">
        <v>99</v>
      </c>
      <c r="C182" s="88" t="s">
        <v>398</v>
      </c>
      <c r="D182" s="59">
        <f>'дод 3'!E136</f>
        <v>0</v>
      </c>
      <c r="E182" s="59">
        <f>'дод 3'!F136</f>
        <v>0</v>
      </c>
      <c r="F182" s="59">
        <f>'дод 3'!G136</f>
        <v>0</v>
      </c>
      <c r="G182" s="59">
        <f>'дод 3'!H136</f>
        <v>0</v>
      </c>
      <c r="H182" s="59">
        <f>'дод 3'!I136</f>
        <v>0</v>
      </c>
      <c r="I182" s="59">
        <f>'дод 3'!J136</f>
        <v>630000</v>
      </c>
      <c r="J182" s="59">
        <f>'дод 3'!K136</f>
        <v>0</v>
      </c>
      <c r="K182" s="59">
        <f>'дод 3'!L136</f>
        <v>0</v>
      </c>
      <c r="L182" s="59">
        <f>'дод 3'!M136</f>
        <v>0</v>
      </c>
      <c r="M182" s="59">
        <f>'дод 3'!N136</f>
        <v>0</v>
      </c>
      <c r="N182" s="59">
        <f>'дод 3'!O136</f>
        <v>630000</v>
      </c>
      <c r="O182" s="59">
        <f>'дод 3'!P136</f>
        <v>630000</v>
      </c>
    </row>
    <row r="183" spans="1:15" s="75" customFormat="1" x14ac:dyDescent="0.25">
      <c r="A183" s="47" t="s">
        <v>100</v>
      </c>
      <c r="B183" s="48"/>
      <c r="C183" s="2" t="s">
        <v>458</v>
      </c>
      <c r="D183" s="58">
        <f t="shared" ref="D183:O183" si="38">D185+D190+D192+D195+D197+D198</f>
        <v>25966649</v>
      </c>
      <c r="E183" s="58">
        <f t="shared" si="38"/>
        <v>4966649</v>
      </c>
      <c r="F183" s="58">
        <f t="shared" si="38"/>
        <v>1906900</v>
      </c>
      <c r="G183" s="58">
        <f t="shared" si="38"/>
        <v>279360</v>
      </c>
      <c r="H183" s="58">
        <f t="shared" si="38"/>
        <v>0</v>
      </c>
      <c r="I183" s="58">
        <f t="shared" si="38"/>
        <v>5155752</v>
      </c>
      <c r="J183" s="58">
        <f t="shared" si="38"/>
        <v>1430052</v>
      </c>
      <c r="K183" s="58">
        <f t="shared" si="38"/>
        <v>2395700</v>
      </c>
      <c r="L183" s="58">
        <f t="shared" si="38"/>
        <v>0</v>
      </c>
      <c r="M183" s="58">
        <f t="shared" si="38"/>
        <v>1400</v>
      </c>
      <c r="N183" s="58">
        <f t="shared" si="38"/>
        <v>2760052</v>
      </c>
      <c r="O183" s="58">
        <f t="shared" si="38"/>
        <v>31122401</v>
      </c>
    </row>
    <row r="184" spans="1:15" s="76" customFormat="1" ht="47.25" hidden="1" x14ac:dyDescent="0.25">
      <c r="A184" s="109"/>
      <c r="B184" s="123"/>
      <c r="C184" s="124" t="s">
        <v>427</v>
      </c>
      <c r="D184" s="125">
        <f>D186</f>
        <v>0</v>
      </c>
      <c r="E184" s="125">
        <f t="shared" ref="E184:O184" si="39">E186</f>
        <v>0</v>
      </c>
      <c r="F184" s="125">
        <f t="shared" si="39"/>
        <v>0</v>
      </c>
      <c r="G184" s="125">
        <f t="shared" si="39"/>
        <v>0</v>
      </c>
      <c r="H184" s="125">
        <f t="shared" si="39"/>
        <v>0</v>
      </c>
      <c r="I184" s="125">
        <f t="shared" si="39"/>
        <v>0</v>
      </c>
      <c r="J184" s="125">
        <f t="shared" si="39"/>
        <v>0</v>
      </c>
      <c r="K184" s="125">
        <f t="shared" si="39"/>
        <v>0</v>
      </c>
      <c r="L184" s="125">
        <f t="shared" si="39"/>
        <v>0</v>
      </c>
      <c r="M184" s="125">
        <f t="shared" si="39"/>
        <v>0</v>
      </c>
      <c r="N184" s="125">
        <f t="shared" si="39"/>
        <v>0</v>
      </c>
      <c r="O184" s="125">
        <f t="shared" si="39"/>
        <v>0</v>
      </c>
    </row>
    <row r="185" spans="1:15" s="75" customFormat="1" ht="49.5" customHeight="1" x14ac:dyDescent="0.25">
      <c r="A185" s="47" t="s">
        <v>102</v>
      </c>
      <c r="B185" s="48"/>
      <c r="C185" s="2" t="s">
        <v>538</v>
      </c>
      <c r="D185" s="58">
        <f t="shared" ref="D185:O185" si="40">D187+D188</f>
        <v>2706360</v>
      </c>
      <c r="E185" s="58">
        <f t="shared" si="40"/>
        <v>2706360</v>
      </c>
      <c r="F185" s="58">
        <f t="shared" si="40"/>
        <v>1906900</v>
      </c>
      <c r="G185" s="58">
        <f t="shared" si="40"/>
        <v>85760</v>
      </c>
      <c r="H185" s="58">
        <f t="shared" si="40"/>
        <v>0</v>
      </c>
      <c r="I185" s="58">
        <f t="shared" si="40"/>
        <v>1435752</v>
      </c>
      <c r="J185" s="58">
        <f t="shared" si="40"/>
        <v>1430052</v>
      </c>
      <c r="K185" s="58">
        <f t="shared" si="40"/>
        <v>5700</v>
      </c>
      <c r="L185" s="58">
        <f t="shared" si="40"/>
        <v>0</v>
      </c>
      <c r="M185" s="58">
        <f t="shared" si="40"/>
        <v>1400</v>
      </c>
      <c r="N185" s="58">
        <f t="shared" si="40"/>
        <v>1430052</v>
      </c>
      <c r="O185" s="58">
        <f t="shared" si="40"/>
        <v>4142112</v>
      </c>
    </row>
    <row r="186" spans="1:15" s="76" customFormat="1" ht="47.25" hidden="1" x14ac:dyDescent="0.25">
      <c r="A186" s="109"/>
      <c r="B186" s="123"/>
      <c r="C186" s="126" t="str">
        <f>C189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86" s="125">
        <f>D189</f>
        <v>0</v>
      </c>
      <c r="E186" s="125">
        <f t="shared" ref="E186:O186" si="41">E189</f>
        <v>0</v>
      </c>
      <c r="F186" s="125">
        <f t="shared" si="41"/>
        <v>0</v>
      </c>
      <c r="G186" s="125">
        <f t="shared" si="41"/>
        <v>0</v>
      </c>
      <c r="H186" s="125">
        <f t="shared" si="41"/>
        <v>0</v>
      </c>
      <c r="I186" s="125">
        <f t="shared" si="41"/>
        <v>0</v>
      </c>
      <c r="J186" s="125">
        <f t="shared" si="41"/>
        <v>0</v>
      </c>
      <c r="K186" s="125">
        <f t="shared" si="41"/>
        <v>0</v>
      </c>
      <c r="L186" s="125">
        <f t="shared" si="41"/>
        <v>0</v>
      </c>
      <c r="M186" s="125">
        <f t="shared" si="41"/>
        <v>0</v>
      </c>
      <c r="N186" s="125">
        <f t="shared" si="41"/>
        <v>0</v>
      </c>
      <c r="O186" s="125">
        <f t="shared" si="41"/>
        <v>0</v>
      </c>
    </row>
    <row r="187" spans="1:15" s="75" customFormat="1" ht="36.75" customHeight="1" x14ac:dyDescent="0.25">
      <c r="A187" s="49" t="s">
        <v>7</v>
      </c>
      <c r="B187" s="49" t="s">
        <v>95</v>
      </c>
      <c r="C187" s="3" t="s">
        <v>324</v>
      </c>
      <c r="D187" s="59">
        <f>'дод 3'!E51+'дод 3'!E223</f>
        <v>251700</v>
      </c>
      <c r="E187" s="59">
        <f>'дод 3'!F51+'дод 3'!F223</f>
        <v>251700</v>
      </c>
      <c r="F187" s="59">
        <f>'дод 3'!G51+'дод 3'!G223</f>
        <v>0</v>
      </c>
      <c r="G187" s="59">
        <f>'дод 3'!H51+'дод 3'!H223</f>
        <v>6500</v>
      </c>
      <c r="H187" s="59">
        <f>'дод 3'!I51+'дод 3'!I223</f>
        <v>0</v>
      </c>
      <c r="I187" s="59">
        <f>'дод 3'!J51+'дод 3'!J223</f>
        <v>1430052</v>
      </c>
      <c r="J187" s="59">
        <f>'дод 3'!K51+'дод 3'!K223</f>
        <v>1430052</v>
      </c>
      <c r="K187" s="59">
        <f>'дод 3'!L51+'дод 3'!L223</f>
        <v>0</v>
      </c>
      <c r="L187" s="59">
        <f>'дод 3'!M51+'дод 3'!M223</f>
        <v>0</v>
      </c>
      <c r="M187" s="59">
        <f>'дод 3'!N51+'дод 3'!N223</f>
        <v>0</v>
      </c>
      <c r="N187" s="59">
        <f>'дод 3'!O51+'дод 3'!O223</f>
        <v>1430052</v>
      </c>
      <c r="O187" s="59">
        <f>'дод 3'!P51+'дод 3'!P223</f>
        <v>1681752</v>
      </c>
    </row>
    <row r="188" spans="1:15" ht="24.75" customHeight="1" x14ac:dyDescent="0.25">
      <c r="A188" s="46" t="s">
        <v>158</v>
      </c>
      <c r="B188" s="51" t="s">
        <v>95</v>
      </c>
      <c r="C188" s="3" t="s">
        <v>539</v>
      </c>
      <c r="D188" s="59">
        <f>'дод 3'!E52</f>
        <v>2454660</v>
      </c>
      <c r="E188" s="59">
        <f>'дод 3'!F52</f>
        <v>2454660</v>
      </c>
      <c r="F188" s="59">
        <f>'дод 3'!G52</f>
        <v>1906900</v>
      </c>
      <c r="G188" s="59">
        <f>'дод 3'!H52</f>
        <v>79260</v>
      </c>
      <c r="H188" s="59">
        <f>'дод 3'!I52</f>
        <v>0</v>
      </c>
      <c r="I188" s="59">
        <f>'дод 3'!J52</f>
        <v>5700</v>
      </c>
      <c r="J188" s="59">
        <f>'дод 3'!K52</f>
        <v>0</v>
      </c>
      <c r="K188" s="59">
        <f>'дод 3'!L52</f>
        <v>5700</v>
      </c>
      <c r="L188" s="59">
        <f>'дод 3'!M52</f>
        <v>0</v>
      </c>
      <c r="M188" s="59">
        <f>'дод 3'!N52</f>
        <v>1400</v>
      </c>
      <c r="N188" s="59">
        <f>'дод 3'!O52</f>
        <v>0</v>
      </c>
      <c r="O188" s="59">
        <f>'дод 3'!P52</f>
        <v>2460360</v>
      </c>
    </row>
    <row r="189" spans="1:15" s="77" customFormat="1" ht="51.75" hidden="1" customHeight="1" x14ac:dyDescent="0.25">
      <c r="A189" s="127"/>
      <c r="B189" s="152"/>
      <c r="C189" s="136" t="s">
        <v>427</v>
      </c>
      <c r="D189" s="129">
        <f>'дод 3'!E53</f>
        <v>0</v>
      </c>
      <c r="E189" s="129">
        <f>'дод 3'!F53</f>
        <v>0</v>
      </c>
      <c r="F189" s="129">
        <f>'дод 3'!G53</f>
        <v>0</v>
      </c>
      <c r="G189" s="129">
        <f>'дод 3'!H53</f>
        <v>0</v>
      </c>
      <c r="H189" s="129">
        <f>'дод 3'!I53</f>
        <v>0</v>
      </c>
      <c r="I189" s="129">
        <f>'дод 3'!J53</f>
        <v>0</v>
      </c>
      <c r="J189" s="129">
        <f>'дод 3'!K53</f>
        <v>0</v>
      </c>
      <c r="K189" s="129">
        <f>'дод 3'!L53</f>
        <v>0</v>
      </c>
      <c r="L189" s="129">
        <f>'дод 3'!M53</f>
        <v>0</v>
      </c>
      <c r="M189" s="129">
        <f>'дод 3'!N53</f>
        <v>0</v>
      </c>
      <c r="N189" s="129">
        <f>'дод 3'!O53</f>
        <v>0</v>
      </c>
      <c r="O189" s="129">
        <f>'дод 3'!P53</f>
        <v>0</v>
      </c>
    </row>
    <row r="190" spans="1:15" s="75" customFormat="1" ht="30" customHeight="1" x14ac:dyDescent="0.25">
      <c r="A190" s="47" t="s">
        <v>271</v>
      </c>
      <c r="B190" s="47"/>
      <c r="C190" s="12" t="s">
        <v>272</v>
      </c>
      <c r="D190" s="58">
        <f t="shared" ref="D190:O190" si="42">D191</f>
        <v>351800</v>
      </c>
      <c r="E190" s="58">
        <f t="shared" si="42"/>
        <v>351800</v>
      </c>
      <c r="F190" s="58">
        <f t="shared" si="42"/>
        <v>0</v>
      </c>
      <c r="G190" s="58">
        <f t="shared" si="42"/>
        <v>193600</v>
      </c>
      <c r="H190" s="58">
        <f t="shared" si="42"/>
        <v>0</v>
      </c>
      <c r="I190" s="58">
        <f t="shared" si="42"/>
        <v>0</v>
      </c>
      <c r="J190" s="58">
        <f t="shared" si="42"/>
        <v>0</v>
      </c>
      <c r="K190" s="58">
        <f t="shared" si="42"/>
        <v>0</v>
      </c>
      <c r="L190" s="58">
        <f t="shared" si="42"/>
        <v>0</v>
      </c>
      <c r="M190" s="58">
        <f t="shared" si="42"/>
        <v>0</v>
      </c>
      <c r="N190" s="58">
        <f t="shared" si="42"/>
        <v>0</v>
      </c>
      <c r="O190" s="58">
        <f t="shared" si="42"/>
        <v>351800</v>
      </c>
    </row>
    <row r="191" spans="1:15" ht="30" customHeight="1" x14ac:dyDescent="0.25">
      <c r="A191" s="46" t="s">
        <v>265</v>
      </c>
      <c r="B191" s="51" t="s">
        <v>266</v>
      </c>
      <c r="C191" s="3" t="s">
        <v>267</v>
      </c>
      <c r="D191" s="59">
        <f>'дод 3'!E54+'дод 3'!E224</f>
        <v>351800</v>
      </c>
      <c r="E191" s="59">
        <f>'дод 3'!F54+'дод 3'!F224</f>
        <v>351800</v>
      </c>
      <c r="F191" s="59">
        <f>'дод 3'!G54+'дод 3'!G224</f>
        <v>0</v>
      </c>
      <c r="G191" s="59">
        <f>'дод 3'!H54+'дод 3'!H224</f>
        <v>193600</v>
      </c>
      <c r="H191" s="59">
        <f>'дод 3'!I54+'дод 3'!I224</f>
        <v>0</v>
      </c>
      <c r="I191" s="59">
        <f>'дод 3'!J54+'дод 3'!J224</f>
        <v>0</v>
      </c>
      <c r="J191" s="59">
        <f>'дод 3'!K54+'дод 3'!K224</f>
        <v>0</v>
      </c>
      <c r="K191" s="59">
        <f>'дод 3'!L54+'дод 3'!L224</f>
        <v>0</v>
      </c>
      <c r="L191" s="59">
        <f>'дод 3'!M54+'дод 3'!M224</f>
        <v>0</v>
      </c>
      <c r="M191" s="59">
        <f>'дод 3'!N54+'дод 3'!N224</f>
        <v>0</v>
      </c>
      <c r="N191" s="59">
        <f>'дод 3'!O54+'дод 3'!O224</f>
        <v>0</v>
      </c>
      <c r="O191" s="59">
        <f>'дод 3'!P54+'дод 3'!P224</f>
        <v>351800</v>
      </c>
    </row>
    <row r="192" spans="1:15" s="75" customFormat="1" ht="22.5" customHeight="1" x14ac:dyDescent="0.25">
      <c r="A192" s="47" t="s">
        <v>6</v>
      </c>
      <c r="B192" s="48"/>
      <c r="C192" s="2" t="s">
        <v>8</v>
      </c>
      <c r="D192" s="58">
        <f t="shared" ref="D192:O192" si="43">D194+D193</f>
        <v>75000</v>
      </c>
      <c r="E192" s="58">
        <f t="shared" si="43"/>
        <v>75000</v>
      </c>
      <c r="F192" s="58">
        <f t="shared" si="43"/>
        <v>0</v>
      </c>
      <c r="G192" s="58">
        <f t="shared" si="43"/>
        <v>0</v>
      </c>
      <c r="H192" s="58">
        <f t="shared" si="43"/>
        <v>0</v>
      </c>
      <c r="I192" s="58">
        <f t="shared" si="43"/>
        <v>3720000</v>
      </c>
      <c r="J192" s="58">
        <f t="shared" si="43"/>
        <v>0</v>
      </c>
      <c r="K192" s="58">
        <f t="shared" si="43"/>
        <v>2390000</v>
      </c>
      <c r="L192" s="58">
        <f t="shared" si="43"/>
        <v>0</v>
      </c>
      <c r="M192" s="58">
        <f t="shared" si="43"/>
        <v>0</v>
      </c>
      <c r="N192" s="58">
        <f t="shared" si="43"/>
        <v>1330000</v>
      </c>
      <c r="O192" s="58">
        <f t="shared" si="43"/>
        <v>3795000</v>
      </c>
    </row>
    <row r="193" spans="1:15" s="75" customFormat="1" ht="33.75" customHeight="1" x14ac:dyDescent="0.25">
      <c r="A193" s="46">
        <v>8330</v>
      </c>
      <c r="B193" s="86" t="s">
        <v>98</v>
      </c>
      <c r="C193" s="3" t="s">
        <v>382</v>
      </c>
      <c r="D193" s="59">
        <f>'дод 3'!E273</f>
        <v>75000</v>
      </c>
      <c r="E193" s="59">
        <f>'дод 3'!F273</f>
        <v>75000</v>
      </c>
      <c r="F193" s="59">
        <f>'дод 3'!G273</f>
        <v>0</v>
      </c>
      <c r="G193" s="59">
        <f>'дод 3'!H273</f>
        <v>0</v>
      </c>
      <c r="H193" s="59">
        <f>'дод 3'!I273</f>
        <v>0</v>
      </c>
      <c r="I193" s="59">
        <f>'дод 3'!J273</f>
        <v>0</v>
      </c>
      <c r="J193" s="59">
        <f>'дод 3'!K273</f>
        <v>0</v>
      </c>
      <c r="K193" s="59">
        <f>'дод 3'!L273</f>
        <v>0</v>
      </c>
      <c r="L193" s="59">
        <f>'дод 3'!M273</f>
        <v>0</v>
      </c>
      <c r="M193" s="59">
        <f>'дод 3'!N273</f>
        <v>0</v>
      </c>
      <c r="N193" s="59">
        <f>'дод 3'!O273</f>
        <v>0</v>
      </c>
      <c r="O193" s="59">
        <f>'дод 3'!P273</f>
        <v>75000</v>
      </c>
    </row>
    <row r="194" spans="1:15" s="75" customFormat="1" ht="19.5" customHeight="1" x14ac:dyDescent="0.25">
      <c r="A194" s="46" t="s">
        <v>9</v>
      </c>
      <c r="B194" s="46" t="s">
        <v>98</v>
      </c>
      <c r="C194" s="3" t="s">
        <v>10</v>
      </c>
      <c r="D194" s="59">
        <f>'дод 3'!E55+'дод 3'!E100+'дод 3'!E225+'дод 3'!E274+'дод 3'!E192</f>
        <v>0</v>
      </c>
      <c r="E194" s="59">
        <f>'дод 3'!F55+'дод 3'!F100+'дод 3'!F225+'дод 3'!F274+'дод 3'!F192</f>
        <v>0</v>
      </c>
      <c r="F194" s="59">
        <f>'дод 3'!G55+'дод 3'!G100+'дод 3'!G225+'дод 3'!G274+'дод 3'!G192</f>
        <v>0</v>
      </c>
      <c r="G194" s="59">
        <f>'дод 3'!H55+'дод 3'!H100+'дод 3'!H225+'дод 3'!H274+'дод 3'!H192</f>
        <v>0</v>
      </c>
      <c r="H194" s="59">
        <f>'дод 3'!I55+'дод 3'!I100+'дод 3'!I225+'дод 3'!I274+'дод 3'!I192</f>
        <v>0</v>
      </c>
      <c r="I194" s="59">
        <f>'дод 3'!J55+'дод 3'!J100+'дод 3'!J225+'дод 3'!J274+'дод 3'!J192</f>
        <v>3720000</v>
      </c>
      <c r="J194" s="59">
        <f>'дод 3'!K55+'дод 3'!K100+'дод 3'!K225+'дод 3'!K274+'дод 3'!K192</f>
        <v>0</v>
      </c>
      <c r="K194" s="59">
        <f>'дод 3'!L55+'дод 3'!L100+'дод 3'!L225+'дод 3'!L274+'дод 3'!L192</f>
        <v>2390000</v>
      </c>
      <c r="L194" s="59">
        <f>'дод 3'!M55+'дод 3'!M100+'дод 3'!M225+'дод 3'!M274+'дод 3'!M192</f>
        <v>0</v>
      </c>
      <c r="M194" s="59">
        <f>'дод 3'!N55+'дод 3'!N100+'дод 3'!N225+'дод 3'!N274+'дод 3'!N192</f>
        <v>0</v>
      </c>
      <c r="N194" s="59">
        <f>'дод 3'!O55+'дод 3'!O100+'дод 3'!O225+'дод 3'!O274+'дод 3'!O192</f>
        <v>1330000</v>
      </c>
      <c r="O194" s="59">
        <f>'дод 3'!P55+'дод 3'!P100+'дод 3'!P225+'дод 3'!P274+'дод 3'!P192</f>
        <v>3720000</v>
      </c>
    </row>
    <row r="195" spans="1:15" s="75" customFormat="1" ht="20.25" customHeight="1" x14ac:dyDescent="0.25">
      <c r="A195" s="47" t="s">
        <v>143</v>
      </c>
      <c r="B195" s="48"/>
      <c r="C195" s="2" t="s">
        <v>81</v>
      </c>
      <c r="D195" s="58">
        <f t="shared" ref="D195:O195" si="44">D196</f>
        <v>0</v>
      </c>
      <c r="E195" s="58">
        <f t="shared" si="44"/>
        <v>0</v>
      </c>
      <c r="F195" s="58">
        <f t="shared" si="44"/>
        <v>0</v>
      </c>
      <c r="G195" s="58">
        <f t="shared" si="44"/>
        <v>0</v>
      </c>
      <c r="H195" s="58">
        <f t="shared" si="44"/>
        <v>0</v>
      </c>
      <c r="I195" s="58">
        <f t="shared" si="44"/>
        <v>0</v>
      </c>
      <c r="J195" s="58">
        <f t="shared" si="44"/>
        <v>0</v>
      </c>
      <c r="K195" s="58">
        <f t="shared" si="44"/>
        <v>0</v>
      </c>
      <c r="L195" s="58">
        <f t="shared" si="44"/>
        <v>0</v>
      </c>
      <c r="M195" s="58">
        <f t="shared" si="44"/>
        <v>0</v>
      </c>
      <c r="N195" s="58">
        <f t="shared" si="44"/>
        <v>0</v>
      </c>
      <c r="O195" s="58">
        <f t="shared" si="44"/>
        <v>0</v>
      </c>
    </row>
    <row r="196" spans="1:15" s="75" customFormat="1" ht="21" customHeight="1" x14ac:dyDescent="0.25">
      <c r="A196" s="46" t="s">
        <v>276</v>
      </c>
      <c r="B196" s="51" t="s">
        <v>82</v>
      </c>
      <c r="C196" s="3" t="s">
        <v>277</v>
      </c>
      <c r="D196" s="59">
        <f>'дод 3'!E56</f>
        <v>0</v>
      </c>
      <c r="E196" s="59">
        <f>'дод 3'!F56</f>
        <v>0</v>
      </c>
      <c r="F196" s="59">
        <f>'дод 3'!G56</f>
        <v>0</v>
      </c>
      <c r="G196" s="59">
        <f>'дод 3'!H56</f>
        <v>0</v>
      </c>
      <c r="H196" s="59">
        <f>'дод 3'!I56</f>
        <v>0</v>
      </c>
      <c r="I196" s="59">
        <f>'дод 3'!J56</f>
        <v>0</v>
      </c>
      <c r="J196" s="59">
        <f>'дод 3'!K56</f>
        <v>0</v>
      </c>
      <c r="K196" s="59">
        <f>'дод 3'!L56</f>
        <v>0</v>
      </c>
      <c r="L196" s="59">
        <f>'дод 3'!M56</f>
        <v>0</v>
      </c>
      <c r="M196" s="59">
        <f>'дод 3'!N56</f>
        <v>0</v>
      </c>
      <c r="N196" s="59">
        <f>'дод 3'!O56</f>
        <v>0</v>
      </c>
      <c r="O196" s="59">
        <f>'дод 3'!P56</f>
        <v>0</v>
      </c>
    </row>
    <row r="197" spans="1:15" s="75" customFormat="1" ht="21" customHeight="1" x14ac:dyDescent="0.25">
      <c r="A197" s="47" t="s">
        <v>101</v>
      </c>
      <c r="B197" s="47" t="s">
        <v>96</v>
      </c>
      <c r="C197" s="2" t="s">
        <v>11</v>
      </c>
      <c r="D197" s="58">
        <f>'дод 3'!E275</f>
        <v>1833489</v>
      </c>
      <c r="E197" s="58">
        <f>'дод 3'!F275</f>
        <v>1833489</v>
      </c>
      <c r="F197" s="58">
        <f>'дод 3'!G275</f>
        <v>0</v>
      </c>
      <c r="G197" s="58">
        <f>'дод 3'!H275</f>
        <v>0</v>
      </c>
      <c r="H197" s="58">
        <f>'дод 3'!I275</f>
        <v>0</v>
      </c>
      <c r="I197" s="58">
        <f>'дод 3'!J275</f>
        <v>0</v>
      </c>
      <c r="J197" s="58">
        <f>'дод 3'!K275</f>
        <v>0</v>
      </c>
      <c r="K197" s="58">
        <f>'дод 3'!L275</f>
        <v>0</v>
      </c>
      <c r="L197" s="58">
        <f>'дод 3'!M275</f>
        <v>0</v>
      </c>
      <c r="M197" s="58">
        <f>'дод 3'!N275</f>
        <v>0</v>
      </c>
      <c r="N197" s="58">
        <f>'дод 3'!O275</f>
        <v>0</v>
      </c>
      <c r="O197" s="58">
        <f>'дод 3'!P275</f>
        <v>1833489</v>
      </c>
    </row>
    <row r="198" spans="1:15" s="75" customFormat="1" ht="21" customHeight="1" x14ac:dyDescent="0.25">
      <c r="A198" s="47" t="s">
        <v>12</v>
      </c>
      <c r="B198" s="47" t="s">
        <v>99</v>
      </c>
      <c r="C198" s="2" t="s">
        <v>21</v>
      </c>
      <c r="D198" s="58">
        <f>'дод 3'!E276</f>
        <v>21000000</v>
      </c>
      <c r="E198" s="58">
        <f>'дод 3'!F276</f>
        <v>0</v>
      </c>
      <c r="F198" s="58">
        <f>'дод 3'!G276</f>
        <v>0</v>
      </c>
      <c r="G198" s="58">
        <f>'дод 3'!H276</f>
        <v>0</v>
      </c>
      <c r="H198" s="58">
        <f>'дод 3'!I276</f>
        <v>0</v>
      </c>
      <c r="I198" s="58">
        <f>'дод 3'!J276</f>
        <v>0</v>
      </c>
      <c r="J198" s="58">
        <f>'дод 3'!K276</f>
        <v>0</v>
      </c>
      <c r="K198" s="58">
        <f>'дод 3'!L276</f>
        <v>0</v>
      </c>
      <c r="L198" s="58">
        <f>'дод 3'!M276</f>
        <v>0</v>
      </c>
      <c r="M198" s="58">
        <f>'дод 3'!N276</f>
        <v>0</v>
      </c>
      <c r="N198" s="58">
        <f>'дод 3'!O276</f>
        <v>0</v>
      </c>
      <c r="O198" s="58">
        <f>'дод 3'!P276</f>
        <v>21000000</v>
      </c>
    </row>
    <row r="199" spans="1:15" s="75" customFormat="1" ht="20.25" customHeight="1" x14ac:dyDescent="0.25">
      <c r="A199" s="47" t="s">
        <v>13</v>
      </c>
      <c r="B199" s="47"/>
      <c r="C199" s="2" t="s">
        <v>117</v>
      </c>
      <c r="D199" s="58">
        <f>D200+D202+D206+D208</f>
        <v>161670700</v>
      </c>
      <c r="E199" s="58">
        <f t="shared" ref="E199:O199" si="45">E200+E202+E206+E208</f>
        <v>161670700</v>
      </c>
      <c r="F199" s="58">
        <f t="shared" si="45"/>
        <v>0</v>
      </c>
      <c r="G199" s="58">
        <f t="shared" si="45"/>
        <v>0</v>
      </c>
      <c r="H199" s="58">
        <f t="shared" si="45"/>
        <v>0</v>
      </c>
      <c r="I199" s="58">
        <f t="shared" si="45"/>
        <v>7000000</v>
      </c>
      <c r="J199" s="58">
        <f t="shared" si="45"/>
        <v>7000000</v>
      </c>
      <c r="K199" s="58">
        <f t="shared" si="45"/>
        <v>0</v>
      </c>
      <c r="L199" s="58">
        <f t="shared" si="45"/>
        <v>0</v>
      </c>
      <c r="M199" s="58">
        <f t="shared" si="45"/>
        <v>0</v>
      </c>
      <c r="N199" s="58">
        <f t="shared" si="45"/>
        <v>7000000</v>
      </c>
      <c r="O199" s="58">
        <f t="shared" si="45"/>
        <v>168670700</v>
      </c>
    </row>
    <row r="200" spans="1:15" s="75" customFormat="1" ht="21.75" customHeight="1" x14ac:dyDescent="0.25">
      <c r="A200" s="47" t="s">
        <v>274</v>
      </c>
      <c r="B200" s="47"/>
      <c r="C200" s="2" t="s">
        <v>325</v>
      </c>
      <c r="D200" s="58">
        <f t="shared" ref="D200:O200" si="46">D201</f>
        <v>100870700</v>
      </c>
      <c r="E200" s="58">
        <f t="shared" si="46"/>
        <v>100870700</v>
      </c>
      <c r="F200" s="58">
        <f t="shared" si="46"/>
        <v>0</v>
      </c>
      <c r="G200" s="58">
        <f t="shared" si="46"/>
        <v>0</v>
      </c>
      <c r="H200" s="58">
        <f t="shared" si="46"/>
        <v>0</v>
      </c>
      <c r="I200" s="58">
        <f t="shared" si="46"/>
        <v>0</v>
      </c>
      <c r="J200" s="58">
        <f t="shared" si="46"/>
        <v>0</v>
      </c>
      <c r="K200" s="58">
        <f t="shared" si="46"/>
        <v>0</v>
      </c>
      <c r="L200" s="58">
        <f t="shared" si="46"/>
        <v>0</v>
      </c>
      <c r="M200" s="58">
        <f t="shared" si="46"/>
        <v>0</v>
      </c>
      <c r="N200" s="58">
        <f t="shared" si="46"/>
        <v>0</v>
      </c>
      <c r="O200" s="58">
        <f t="shared" si="46"/>
        <v>100870700</v>
      </c>
    </row>
    <row r="201" spans="1:15" s="75" customFormat="1" ht="21.75" customHeight="1" x14ac:dyDescent="0.25">
      <c r="A201" s="46" t="s">
        <v>97</v>
      </c>
      <c r="B201" s="51" t="s">
        <v>48</v>
      </c>
      <c r="C201" s="3" t="s">
        <v>116</v>
      </c>
      <c r="D201" s="59">
        <f>'дод 3'!E277</f>
        <v>100870700</v>
      </c>
      <c r="E201" s="59">
        <f>'дод 3'!F277</f>
        <v>100870700</v>
      </c>
      <c r="F201" s="59">
        <f>'дод 3'!G277</f>
        <v>0</v>
      </c>
      <c r="G201" s="59">
        <f>'дод 3'!H277</f>
        <v>0</v>
      </c>
      <c r="H201" s="59">
        <f>'дод 3'!I277</f>
        <v>0</v>
      </c>
      <c r="I201" s="59">
        <f>'дод 3'!J277</f>
        <v>0</v>
      </c>
      <c r="J201" s="59">
        <f>'дод 3'!K277</f>
        <v>0</v>
      </c>
      <c r="K201" s="59">
        <f>'дод 3'!L277</f>
        <v>0</v>
      </c>
      <c r="L201" s="59">
        <f>'дод 3'!M277</f>
        <v>0</v>
      </c>
      <c r="M201" s="59">
        <f>'дод 3'!N277</f>
        <v>0</v>
      </c>
      <c r="N201" s="59">
        <f>'дод 3'!O277</f>
        <v>0</v>
      </c>
      <c r="O201" s="59">
        <f>'дод 3'!P277</f>
        <v>100870700</v>
      </c>
    </row>
    <row r="202" spans="1:15" s="75" customFormat="1" ht="64.5" customHeight="1" x14ac:dyDescent="0.25">
      <c r="A202" s="47">
        <v>9300</v>
      </c>
      <c r="B202" s="48"/>
      <c r="C202" s="2" t="s">
        <v>478</v>
      </c>
      <c r="D202" s="58">
        <f>D204</f>
        <v>0</v>
      </c>
      <c r="E202" s="58">
        <f t="shared" ref="E202:O203" si="47">E204</f>
        <v>0</v>
      </c>
      <c r="F202" s="58">
        <f t="shared" si="47"/>
        <v>0</v>
      </c>
      <c r="G202" s="58">
        <f t="shared" si="47"/>
        <v>0</v>
      </c>
      <c r="H202" s="58">
        <f t="shared" si="47"/>
        <v>0</v>
      </c>
      <c r="I202" s="58">
        <f t="shared" si="47"/>
        <v>0</v>
      </c>
      <c r="J202" s="58">
        <f t="shared" si="47"/>
        <v>0</v>
      </c>
      <c r="K202" s="58">
        <f t="shared" si="47"/>
        <v>0</v>
      </c>
      <c r="L202" s="58">
        <f t="shared" si="47"/>
        <v>0</v>
      </c>
      <c r="M202" s="58">
        <f t="shared" si="47"/>
        <v>0</v>
      </c>
      <c r="N202" s="58">
        <f t="shared" si="47"/>
        <v>0</v>
      </c>
      <c r="O202" s="58">
        <f t="shared" si="47"/>
        <v>0</v>
      </c>
    </row>
    <row r="203" spans="1:15" s="76" customFormat="1" ht="41.25" customHeight="1" x14ac:dyDescent="0.25">
      <c r="A203" s="109"/>
      <c r="B203" s="123"/>
      <c r="C203" s="126" t="s">
        <v>434</v>
      </c>
      <c r="D203" s="125">
        <f>D205</f>
        <v>0</v>
      </c>
      <c r="E203" s="125">
        <f t="shared" si="47"/>
        <v>0</v>
      </c>
      <c r="F203" s="125">
        <f t="shared" si="47"/>
        <v>0</v>
      </c>
      <c r="G203" s="125">
        <f t="shared" si="47"/>
        <v>0</v>
      </c>
      <c r="H203" s="125">
        <f t="shared" si="47"/>
        <v>0</v>
      </c>
      <c r="I203" s="125">
        <f t="shared" si="47"/>
        <v>0</v>
      </c>
      <c r="J203" s="125">
        <f t="shared" si="47"/>
        <v>0</v>
      </c>
      <c r="K203" s="125">
        <f t="shared" si="47"/>
        <v>0</v>
      </c>
      <c r="L203" s="125">
        <f t="shared" si="47"/>
        <v>0</v>
      </c>
      <c r="M203" s="125">
        <f t="shared" si="47"/>
        <v>0</v>
      </c>
      <c r="N203" s="125">
        <f t="shared" si="47"/>
        <v>0</v>
      </c>
      <c r="O203" s="125">
        <f t="shared" si="47"/>
        <v>0</v>
      </c>
    </row>
    <row r="204" spans="1:15" s="75" customFormat="1" ht="48" customHeight="1" x14ac:dyDescent="0.25">
      <c r="A204" s="46">
        <v>9310</v>
      </c>
      <c r="B204" s="51" t="s">
        <v>48</v>
      </c>
      <c r="C204" s="3" t="s">
        <v>477</v>
      </c>
      <c r="D204" s="59">
        <f>'дод 3'!E101</f>
        <v>0</v>
      </c>
      <c r="E204" s="59">
        <f>'дод 3'!F101</f>
        <v>0</v>
      </c>
      <c r="F204" s="59">
        <f>'дод 3'!G101</f>
        <v>0</v>
      </c>
      <c r="G204" s="59">
        <f>'дод 3'!H101</f>
        <v>0</v>
      </c>
      <c r="H204" s="59">
        <f>'дод 3'!I101</f>
        <v>0</v>
      </c>
      <c r="I204" s="59">
        <f>'дод 3'!J101</f>
        <v>0</v>
      </c>
      <c r="J204" s="59">
        <f>'дод 3'!K101</f>
        <v>0</v>
      </c>
      <c r="K204" s="59">
        <f>'дод 3'!L101</f>
        <v>0</v>
      </c>
      <c r="L204" s="59">
        <f>'дод 3'!M101</f>
        <v>0</v>
      </c>
      <c r="M204" s="59">
        <f>'дод 3'!N101</f>
        <v>0</v>
      </c>
      <c r="N204" s="59">
        <f>'дод 3'!O101</f>
        <v>0</v>
      </c>
      <c r="O204" s="59">
        <f>'дод 3'!P101</f>
        <v>0</v>
      </c>
    </row>
    <row r="205" spans="1:15" s="75" customFormat="1" ht="36.75" customHeight="1" x14ac:dyDescent="0.25">
      <c r="A205" s="46"/>
      <c r="B205" s="51"/>
      <c r="C205" s="136" t="s">
        <v>434</v>
      </c>
      <c r="D205" s="129">
        <f>'дод 3'!E102</f>
        <v>0</v>
      </c>
      <c r="E205" s="129">
        <f>'дод 3'!F102</f>
        <v>0</v>
      </c>
      <c r="F205" s="129">
        <f>'дод 3'!G102</f>
        <v>0</v>
      </c>
      <c r="G205" s="129">
        <f>'дод 3'!H102</f>
        <v>0</v>
      </c>
      <c r="H205" s="129">
        <f>'дод 3'!I102</f>
        <v>0</v>
      </c>
      <c r="I205" s="129">
        <f>'дод 3'!J102</f>
        <v>0</v>
      </c>
      <c r="J205" s="129">
        <f>'дод 3'!K102</f>
        <v>0</v>
      </c>
      <c r="K205" s="129">
        <f>'дод 3'!L102</f>
        <v>0</v>
      </c>
      <c r="L205" s="129">
        <f>'дод 3'!M102</f>
        <v>0</v>
      </c>
      <c r="M205" s="129">
        <f>'дод 3'!N102</f>
        <v>0</v>
      </c>
      <c r="N205" s="129">
        <f>'дод 3'!O102</f>
        <v>0</v>
      </c>
      <c r="O205" s="129">
        <f>'дод 3'!P102</f>
        <v>0</v>
      </c>
    </row>
    <row r="206" spans="1:15" s="75" customFormat="1" ht="50.25" customHeight="1" x14ac:dyDescent="0.25">
      <c r="A206" s="47" t="s">
        <v>14</v>
      </c>
      <c r="B206" s="48"/>
      <c r="C206" s="2" t="s">
        <v>381</v>
      </c>
      <c r="D206" s="58">
        <f t="shared" ref="D206:O206" si="48">D207</f>
        <v>60800000</v>
      </c>
      <c r="E206" s="58">
        <f t="shared" si="48"/>
        <v>60800000</v>
      </c>
      <c r="F206" s="58">
        <f t="shared" si="48"/>
        <v>0</v>
      </c>
      <c r="G206" s="58">
        <f t="shared" si="48"/>
        <v>0</v>
      </c>
      <c r="H206" s="58">
        <f t="shared" si="48"/>
        <v>0</v>
      </c>
      <c r="I206" s="58">
        <f t="shared" si="48"/>
        <v>7000000</v>
      </c>
      <c r="J206" s="58">
        <f t="shared" si="48"/>
        <v>7000000</v>
      </c>
      <c r="K206" s="58">
        <f t="shared" si="48"/>
        <v>0</v>
      </c>
      <c r="L206" s="58">
        <f t="shared" si="48"/>
        <v>0</v>
      </c>
      <c r="M206" s="58">
        <f t="shared" si="48"/>
        <v>0</v>
      </c>
      <c r="N206" s="58">
        <f t="shared" si="48"/>
        <v>7000000</v>
      </c>
      <c r="O206" s="58">
        <f t="shared" si="48"/>
        <v>67800000</v>
      </c>
    </row>
    <row r="207" spans="1:15" s="75" customFormat="1" ht="21.75" customHeight="1" x14ac:dyDescent="0.25">
      <c r="A207" s="46" t="s">
        <v>15</v>
      </c>
      <c r="B207" s="51" t="s">
        <v>48</v>
      </c>
      <c r="C207" s="6" t="s">
        <v>390</v>
      </c>
      <c r="D207" s="59">
        <f>'дод 3'!E226+'дод 3'!E173+'дод 3'!E103+'дод 3'!E137</f>
        <v>60800000</v>
      </c>
      <c r="E207" s="59">
        <f>'дод 3'!F226+'дод 3'!F173+'дод 3'!F103+'дод 3'!F137</f>
        <v>60800000</v>
      </c>
      <c r="F207" s="59">
        <f>'дод 3'!G226+'дод 3'!G173+'дод 3'!G103+'дод 3'!G137</f>
        <v>0</v>
      </c>
      <c r="G207" s="59">
        <f>'дод 3'!H226+'дод 3'!H173+'дод 3'!H103+'дод 3'!H137</f>
        <v>0</v>
      </c>
      <c r="H207" s="59">
        <f>'дод 3'!I226+'дод 3'!I173+'дод 3'!I103+'дод 3'!I137</f>
        <v>0</v>
      </c>
      <c r="I207" s="59">
        <f>'дод 3'!J226+'дод 3'!J173+'дод 3'!J103+'дод 3'!J137</f>
        <v>7000000</v>
      </c>
      <c r="J207" s="59">
        <f>'дод 3'!K226+'дод 3'!K173+'дод 3'!K103+'дод 3'!K137</f>
        <v>7000000</v>
      </c>
      <c r="K207" s="59">
        <f>'дод 3'!L226+'дод 3'!L173+'дод 3'!L103+'дод 3'!L137</f>
        <v>0</v>
      </c>
      <c r="L207" s="59">
        <f>'дод 3'!M226+'дод 3'!M173+'дод 3'!M103+'дод 3'!M137</f>
        <v>0</v>
      </c>
      <c r="M207" s="59">
        <f>'дод 3'!N226+'дод 3'!N173+'дод 3'!N103+'дод 3'!N137</f>
        <v>0</v>
      </c>
      <c r="N207" s="59">
        <f>'дод 3'!O226+'дод 3'!O173+'дод 3'!O103+'дод 3'!O137</f>
        <v>7000000</v>
      </c>
      <c r="O207" s="59">
        <f>'дод 3'!P226+'дод 3'!P173+'дод 3'!P103+'дод 3'!P137</f>
        <v>67800000</v>
      </c>
    </row>
    <row r="208" spans="1:15" s="75" customFormat="1" ht="55.5" hidden="1" customHeight="1" x14ac:dyDescent="0.25">
      <c r="A208" s="47" t="s">
        <v>411</v>
      </c>
      <c r="B208" s="48" t="s">
        <v>48</v>
      </c>
      <c r="C208" s="9" t="s">
        <v>408</v>
      </c>
      <c r="D208" s="59">
        <f>'дод 3'!E104+'дод 3'!E57</f>
        <v>0</v>
      </c>
      <c r="E208" s="59">
        <f>'дод 3'!F104+'дод 3'!F57</f>
        <v>0</v>
      </c>
      <c r="F208" s="59">
        <f>'дод 3'!G104+'дод 3'!G57</f>
        <v>0</v>
      </c>
      <c r="G208" s="59">
        <f>'дод 3'!H104+'дод 3'!H57</f>
        <v>0</v>
      </c>
      <c r="H208" s="59">
        <f>'дод 3'!I104+'дод 3'!I57</f>
        <v>0</v>
      </c>
      <c r="I208" s="59">
        <f>'дод 3'!J104+'дод 3'!J57</f>
        <v>0</v>
      </c>
      <c r="J208" s="59">
        <f>'дод 3'!K104+'дод 3'!K57</f>
        <v>0</v>
      </c>
      <c r="K208" s="59">
        <f>'дод 3'!L104+'дод 3'!L57</f>
        <v>0</v>
      </c>
      <c r="L208" s="59">
        <f>'дод 3'!M104+'дод 3'!M57</f>
        <v>0</v>
      </c>
      <c r="M208" s="59">
        <f>'дод 3'!N104+'дод 3'!N57</f>
        <v>0</v>
      </c>
      <c r="N208" s="59">
        <f>'дод 3'!O104+'дод 3'!O57</f>
        <v>0</v>
      </c>
      <c r="O208" s="59">
        <f>'дод 3'!P104+'дод 3'!P57</f>
        <v>0</v>
      </c>
    </row>
    <row r="209" spans="1:529" s="75" customFormat="1" ht="25.5" customHeight="1" x14ac:dyDescent="0.25">
      <c r="A209" s="7"/>
      <c r="B209" s="7"/>
      <c r="C209" s="2" t="s">
        <v>459</v>
      </c>
      <c r="D209" s="58">
        <f t="shared" ref="D209:O209" si="49">D13+D20+D53+D74+D111+D116+D123+D135+D183+D199</f>
        <v>2137945426</v>
      </c>
      <c r="E209" s="58">
        <f t="shared" si="49"/>
        <v>2043015930</v>
      </c>
      <c r="F209" s="58">
        <f t="shared" si="49"/>
        <v>1075541500</v>
      </c>
      <c r="G209" s="58">
        <f t="shared" si="49"/>
        <v>94702390</v>
      </c>
      <c r="H209" s="58">
        <f t="shared" si="49"/>
        <v>73929496</v>
      </c>
      <c r="I209" s="58">
        <f t="shared" si="49"/>
        <v>600030698</v>
      </c>
      <c r="J209" s="58">
        <f t="shared" si="49"/>
        <v>537215640</v>
      </c>
      <c r="K209" s="58">
        <f t="shared" si="49"/>
        <v>45536454</v>
      </c>
      <c r="L209" s="58">
        <f t="shared" si="49"/>
        <v>6033355</v>
      </c>
      <c r="M209" s="58">
        <f t="shared" si="49"/>
        <v>266522</v>
      </c>
      <c r="N209" s="58">
        <f t="shared" si="49"/>
        <v>554494244</v>
      </c>
      <c r="O209" s="58">
        <f t="shared" si="49"/>
        <v>2737976124</v>
      </c>
    </row>
    <row r="210" spans="1:529" s="76" customFormat="1" ht="18" customHeight="1" x14ac:dyDescent="0.25">
      <c r="A210" s="135"/>
      <c r="B210" s="135"/>
      <c r="C210" s="124" t="s">
        <v>446</v>
      </c>
      <c r="D210" s="125">
        <f>D21+D54+D136+D203+D165</f>
        <v>482448000</v>
      </c>
      <c r="E210" s="125">
        <f t="shared" ref="E210:O210" si="50">E21+E54+E136+E203+E165</f>
        <v>482448000</v>
      </c>
      <c r="F210" s="125">
        <f t="shared" si="50"/>
        <v>396066000</v>
      </c>
      <c r="G210" s="125">
        <f t="shared" si="50"/>
        <v>0</v>
      </c>
      <c r="H210" s="125">
        <f t="shared" si="50"/>
        <v>0</v>
      </c>
      <c r="I210" s="125">
        <f t="shared" si="50"/>
        <v>0</v>
      </c>
      <c r="J210" s="125">
        <f t="shared" si="50"/>
        <v>0</v>
      </c>
      <c r="K210" s="125">
        <f t="shared" si="50"/>
        <v>0</v>
      </c>
      <c r="L210" s="125">
        <f t="shared" si="50"/>
        <v>0</v>
      </c>
      <c r="M210" s="125">
        <f t="shared" si="50"/>
        <v>0</v>
      </c>
      <c r="N210" s="125">
        <f t="shared" si="50"/>
        <v>0</v>
      </c>
      <c r="O210" s="125">
        <f t="shared" si="50"/>
        <v>482448000</v>
      </c>
    </row>
    <row r="211" spans="1:529" s="76" customFormat="1" ht="31.5" hidden="1" x14ac:dyDescent="0.25">
      <c r="A211" s="135"/>
      <c r="B211" s="135"/>
      <c r="C211" s="124" t="s">
        <v>447</v>
      </c>
      <c r="D211" s="125">
        <f t="shared" ref="D211:O211" si="51">D22</f>
        <v>0</v>
      </c>
      <c r="E211" s="125">
        <f t="shared" si="51"/>
        <v>0</v>
      </c>
      <c r="F211" s="125">
        <f t="shared" si="51"/>
        <v>0</v>
      </c>
      <c r="G211" s="125">
        <f t="shared" si="51"/>
        <v>0</v>
      </c>
      <c r="H211" s="125">
        <f t="shared" si="51"/>
        <v>0</v>
      </c>
      <c r="I211" s="125">
        <f t="shared" si="51"/>
        <v>0</v>
      </c>
      <c r="J211" s="125">
        <f t="shared" si="51"/>
        <v>0</v>
      </c>
      <c r="K211" s="125">
        <f t="shared" si="51"/>
        <v>0</v>
      </c>
      <c r="L211" s="125">
        <f t="shared" si="51"/>
        <v>0</v>
      </c>
      <c r="M211" s="125">
        <f t="shared" si="51"/>
        <v>0</v>
      </c>
      <c r="N211" s="125">
        <f t="shared" si="51"/>
        <v>0</v>
      </c>
      <c r="O211" s="125">
        <f t="shared" si="51"/>
        <v>0</v>
      </c>
    </row>
    <row r="212" spans="1:529" s="76" customFormat="1" ht="31.5" hidden="1" x14ac:dyDescent="0.25">
      <c r="A212" s="135"/>
      <c r="B212" s="135"/>
      <c r="C212" s="124" t="s">
        <v>448</v>
      </c>
      <c r="D212" s="125">
        <f>D23+D24+D25+D26+D27+D55+D56+D57+D77++D137+D184+D14+D75+D76+D124</f>
        <v>0</v>
      </c>
      <c r="E212" s="125">
        <f t="shared" ref="E212:O212" si="52">E23+E24+E25+E26+E27+E55+E56+E57+E77++E137+E184+E14+E75+E76+E124</f>
        <v>0</v>
      </c>
      <c r="F212" s="125">
        <f t="shared" si="52"/>
        <v>0</v>
      </c>
      <c r="G212" s="125">
        <f t="shared" si="52"/>
        <v>0</v>
      </c>
      <c r="H212" s="125">
        <f t="shared" si="52"/>
        <v>0</v>
      </c>
      <c r="I212" s="125">
        <f t="shared" si="52"/>
        <v>0</v>
      </c>
      <c r="J212" s="125">
        <f t="shared" si="52"/>
        <v>0</v>
      </c>
      <c r="K212" s="125">
        <f t="shared" si="52"/>
        <v>0</v>
      </c>
      <c r="L212" s="125">
        <f t="shared" si="52"/>
        <v>0</v>
      </c>
      <c r="M212" s="125">
        <f t="shared" si="52"/>
        <v>0</v>
      </c>
      <c r="N212" s="125">
        <f t="shared" si="52"/>
        <v>0</v>
      </c>
      <c r="O212" s="125">
        <f t="shared" si="52"/>
        <v>0</v>
      </c>
    </row>
    <row r="213" spans="1:529" s="76" customFormat="1" ht="23.25" customHeight="1" x14ac:dyDescent="0.25">
      <c r="A213" s="109"/>
      <c r="B213" s="109"/>
      <c r="C213" s="132" t="s">
        <v>474</v>
      </c>
      <c r="D213" s="125">
        <f>D138</f>
        <v>0</v>
      </c>
      <c r="E213" s="125">
        <f t="shared" ref="E213:O213" si="53">E138</f>
        <v>0</v>
      </c>
      <c r="F213" s="125">
        <f t="shared" si="53"/>
        <v>0</v>
      </c>
      <c r="G213" s="125">
        <f t="shared" si="53"/>
        <v>0</v>
      </c>
      <c r="H213" s="125">
        <f t="shared" si="53"/>
        <v>0</v>
      </c>
      <c r="I213" s="125">
        <f t="shared" si="53"/>
        <v>124581065</v>
      </c>
      <c r="J213" s="125">
        <f t="shared" si="53"/>
        <v>124581065</v>
      </c>
      <c r="K213" s="125">
        <f t="shared" si="53"/>
        <v>0</v>
      </c>
      <c r="L213" s="125">
        <f t="shared" si="53"/>
        <v>0</v>
      </c>
      <c r="M213" s="125">
        <f t="shared" si="53"/>
        <v>0</v>
      </c>
      <c r="N213" s="125">
        <f t="shared" si="53"/>
        <v>124581065</v>
      </c>
      <c r="O213" s="125">
        <f t="shared" si="53"/>
        <v>124581065</v>
      </c>
    </row>
    <row r="214" spans="1:529" s="75" customFormat="1" ht="28.5" customHeight="1" x14ac:dyDescent="0.25">
      <c r="A214" s="99"/>
      <c r="B214" s="99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1:529" s="75" customFormat="1" ht="28.5" customHeight="1" x14ac:dyDescent="0.25">
      <c r="A215" s="99"/>
      <c r="B215" s="99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1:529" s="75" customFormat="1" ht="24" customHeight="1" x14ac:dyDescent="0.25">
      <c r="A216" s="99"/>
      <c r="B216" s="99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1:529" s="31" customFormat="1" ht="39.75" customHeight="1" x14ac:dyDescent="0.5">
      <c r="A217" s="164" t="s">
        <v>549</v>
      </c>
      <c r="B217" s="161"/>
      <c r="C217" s="162"/>
      <c r="D217" s="163"/>
      <c r="E217" s="163"/>
      <c r="F217" s="163"/>
      <c r="G217" s="163"/>
      <c r="H217" s="163"/>
      <c r="I217" s="163"/>
      <c r="J217" s="163"/>
      <c r="K217" s="163"/>
      <c r="L217" s="163" t="s">
        <v>550</v>
      </c>
      <c r="M217" s="107"/>
      <c r="N217" s="107"/>
      <c r="O217" s="107"/>
      <c r="P217" s="107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  <c r="IV217" s="38"/>
      <c r="IW217" s="38"/>
      <c r="IX217" s="38"/>
      <c r="IY217" s="38"/>
      <c r="IZ217" s="38"/>
      <c r="JA217" s="38"/>
      <c r="JB217" s="38"/>
      <c r="JC217" s="38"/>
      <c r="JD217" s="38"/>
      <c r="JE217" s="38"/>
      <c r="JF217" s="38"/>
      <c r="JG217" s="38"/>
      <c r="JH217" s="38"/>
      <c r="JI217" s="38"/>
      <c r="JJ217" s="38"/>
      <c r="JK217" s="38"/>
      <c r="JL217" s="38"/>
      <c r="JM217" s="38"/>
      <c r="JN217" s="38"/>
      <c r="JO217" s="38"/>
      <c r="JP217" s="38"/>
      <c r="JQ217" s="38"/>
      <c r="JR217" s="38"/>
      <c r="JS217" s="38"/>
      <c r="JT217" s="38"/>
      <c r="JU217" s="38"/>
      <c r="JV217" s="38"/>
      <c r="JW217" s="38"/>
      <c r="JX217" s="38"/>
      <c r="JY217" s="38"/>
      <c r="JZ217" s="38"/>
      <c r="KA217" s="38"/>
      <c r="KB217" s="38"/>
      <c r="KC217" s="38"/>
      <c r="KD217" s="38"/>
      <c r="KE217" s="38"/>
      <c r="KF217" s="38"/>
      <c r="KG217" s="38"/>
      <c r="KH217" s="38"/>
      <c r="KI217" s="38"/>
      <c r="KJ217" s="38"/>
      <c r="KK217" s="38"/>
      <c r="KL217" s="38"/>
      <c r="KM217" s="38"/>
      <c r="KN217" s="38"/>
      <c r="KO217" s="38"/>
      <c r="KP217" s="38"/>
      <c r="KQ217" s="38"/>
      <c r="KR217" s="38"/>
      <c r="KS217" s="38"/>
      <c r="KT217" s="38"/>
      <c r="KU217" s="38"/>
      <c r="KV217" s="38"/>
      <c r="KW217" s="38"/>
      <c r="KX217" s="38"/>
      <c r="KY217" s="38"/>
      <c r="KZ217" s="38"/>
      <c r="LA217" s="38"/>
      <c r="LB217" s="38"/>
      <c r="LC217" s="38"/>
      <c r="LD217" s="38"/>
      <c r="LE217" s="38"/>
      <c r="LF217" s="38"/>
      <c r="LG217" s="38"/>
      <c r="LH217" s="38"/>
      <c r="LI217" s="38"/>
      <c r="LJ217" s="38"/>
      <c r="LK217" s="38"/>
      <c r="LL217" s="38"/>
      <c r="LM217" s="38"/>
      <c r="LN217" s="38"/>
      <c r="LO217" s="38"/>
      <c r="LP217" s="38"/>
      <c r="LQ217" s="38"/>
      <c r="LR217" s="38"/>
      <c r="LS217" s="38"/>
      <c r="LT217" s="38"/>
      <c r="LU217" s="38"/>
      <c r="LV217" s="38"/>
      <c r="LW217" s="38"/>
      <c r="LX217" s="38"/>
      <c r="LY217" s="38"/>
      <c r="LZ217" s="38"/>
      <c r="MA217" s="38"/>
      <c r="MB217" s="38"/>
      <c r="MC217" s="38"/>
      <c r="MD217" s="38"/>
      <c r="ME217" s="38"/>
      <c r="MF217" s="38"/>
      <c r="MG217" s="38"/>
      <c r="MH217" s="38"/>
      <c r="MI217" s="38"/>
      <c r="MJ217" s="38"/>
      <c r="MK217" s="38"/>
      <c r="ML217" s="38"/>
      <c r="MM217" s="38"/>
      <c r="MN217" s="38"/>
      <c r="MO217" s="38"/>
      <c r="MP217" s="38"/>
      <c r="MQ217" s="38"/>
      <c r="MR217" s="38"/>
      <c r="MS217" s="38"/>
      <c r="MT217" s="38"/>
      <c r="MU217" s="38"/>
      <c r="MV217" s="38"/>
      <c r="MW217" s="38"/>
      <c r="MX217" s="38"/>
      <c r="MY217" s="38"/>
      <c r="MZ217" s="38"/>
      <c r="NA217" s="38"/>
      <c r="NB217" s="38"/>
      <c r="NC217" s="38"/>
      <c r="ND217" s="38"/>
      <c r="NE217" s="38"/>
      <c r="NF217" s="38"/>
      <c r="NG217" s="38"/>
      <c r="NH217" s="38"/>
      <c r="NI217" s="38"/>
      <c r="NJ217" s="38"/>
      <c r="NK217" s="38"/>
      <c r="NL217" s="38"/>
      <c r="NM217" s="38"/>
      <c r="NN217" s="38"/>
      <c r="NO217" s="38"/>
      <c r="NP217" s="38"/>
      <c r="NQ217" s="38"/>
      <c r="NR217" s="38"/>
      <c r="NS217" s="38"/>
      <c r="NT217" s="38"/>
      <c r="NU217" s="38"/>
      <c r="NV217" s="38"/>
      <c r="NW217" s="38"/>
      <c r="NX217" s="38"/>
      <c r="NY217" s="38"/>
      <c r="NZ217" s="38"/>
      <c r="OA217" s="38"/>
      <c r="OB217" s="38"/>
      <c r="OC217" s="38"/>
      <c r="OD217" s="38"/>
      <c r="OE217" s="38"/>
      <c r="OF217" s="38"/>
      <c r="OG217" s="38"/>
      <c r="OH217" s="38"/>
      <c r="OI217" s="38"/>
      <c r="OJ217" s="38"/>
      <c r="OK217" s="38"/>
      <c r="OL217" s="38"/>
      <c r="OM217" s="38"/>
      <c r="ON217" s="38"/>
      <c r="OO217" s="38"/>
      <c r="OP217" s="38"/>
      <c r="OQ217" s="38"/>
      <c r="OR217" s="38"/>
      <c r="OS217" s="38"/>
      <c r="OT217" s="38"/>
      <c r="OU217" s="38"/>
      <c r="OV217" s="38"/>
      <c r="OW217" s="38"/>
      <c r="OX217" s="38"/>
      <c r="OY217" s="38"/>
      <c r="OZ217" s="38"/>
      <c r="PA217" s="38"/>
      <c r="PB217" s="38"/>
      <c r="PC217" s="38"/>
      <c r="PD217" s="38"/>
      <c r="PE217" s="38"/>
      <c r="PF217" s="38"/>
      <c r="PG217" s="38"/>
      <c r="PH217" s="38"/>
      <c r="PI217" s="38"/>
      <c r="PJ217" s="38"/>
      <c r="PK217" s="38"/>
      <c r="PL217" s="38"/>
      <c r="PM217" s="38"/>
      <c r="PN217" s="38"/>
      <c r="PO217" s="38"/>
      <c r="PP217" s="38"/>
      <c r="PQ217" s="38"/>
      <c r="PR217" s="38"/>
      <c r="PS217" s="38"/>
      <c r="PT217" s="38"/>
      <c r="PU217" s="38"/>
      <c r="PV217" s="38"/>
      <c r="PW217" s="38"/>
      <c r="PX217" s="38"/>
      <c r="PY217" s="38"/>
      <c r="PZ217" s="38"/>
      <c r="QA217" s="38"/>
      <c r="QB217" s="38"/>
      <c r="QC217" s="38"/>
      <c r="QD217" s="38"/>
      <c r="QE217" s="38"/>
      <c r="QF217" s="38"/>
      <c r="QG217" s="38"/>
      <c r="QH217" s="38"/>
      <c r="QI217" s="38"/>
      <c r="QJ217" s="38"/>
      <c r="QK217" s="38"/>
      <c r="QL217" s="38"/>
      <c r="QM217" s="38"/>
      <c r="QN217" s="38"/>
      <c r="QO217" s="38"/>
      <c r="QP217" s="38"/>
      <c r="QQ217" s="38"/>
      <c r="QR217" s="38"/>
      <c r="QS217" s="38"/>
      <c r="QT217" s="38"/>
      <c r="QU217" s="38"/>
      <c r="QV217" s="38"/>
      <c r="QW217" s="38"/>
      <c r="QX217" s="38"/>
      <c r="QY217" s="38"/>
      <c r="QZ217" s="38"/>
      <c r="RA217" s="38"/>
      <c r="RB217" s="38"/>
      <c r="RC217" s="38"/>
      <c r="RD217" s="38"/>
      <c r="RE217" s="38"/>
      <c r="RF217" s="38"/>
      <c r="RG217" s="38"/>
      <c r="RH217" s="38"/>
      <c r="RI217" s="38"/>
      <c r="RJ217" s="38"/>
      <c r="RK217" s="38"/>
      <c r="RL217" s="38"/>
      <c r="RM217" s="38"/>
      <c r="RN217" s="38"/>
      <c r="RO217" s="38"/>
      <c r="RP217" s="38"/>
      <c r="RQ217" s="38"/>
      <c r="RR217" s="38"/>
      <c r="RS217" s="38"/>
      <c r="RT217" s="38"/>
      <c r="RU217" s="38"/>
      <c r="RV217" s="38"/>
      <c r="RW217" s="38"/>
      <c r="RX217" s="38"/>
      <c r="RY217" s="38"/>
      <c r="RZ217" s="38"/>
      <c r="SA217" s="38"/>
      <c r="SB217" s="38"/>
      <c r="SC217" s="38"/>
      <c r="SD217" s="38"/>
      <c r="SE217" s="38"/>
      <c r="SF217" s="38"/>
      <c r="SG217" s="38"/>
      <c r="SH217" s="38"/>
      <c r="SI217" s="38"/>
      <c r="SJ217" s="38"/>
      <c r="SK217" s="38"/>
      <c r="SL217" s="38"/>
      <c r="SM217" s="38"/>
      <c r="SN217" s="38"/>
      <c r="SO217" s="38"/>
      <c r="SP217" s="38"/>
      <c r="SQ217" s="38"/>
      <c r="SR217" s="38"/>
      <c r="SS217" s="38"/>
      <c r="ST217" s="38"/>
      <c r="SU217" s="38"/>
      <c r="SV217" s="38"/>
      <c r="SW217" s="38"/>
      <c r="SX217" s="38"/>
      <c r="SY217" s="38"/>
      <c r="SZ217" s="38"/>
      <c r="TA217" s="38"/>
      <c r="TB217" s="38"/>
      <c r="TC217" s="38"/>
      <c r="TD217" s="38"/>
      <c r="TE217" s="38"/>
      <c r="TF217" s="38"/>
      <c r="TG217" s="38"/>
      <c r="TH217" s="38"/>
      <c r="TI217" s="38"/>
    </row>
    <row r="218" spans="1:529" s="34" customFormat="1" ht="15" x14ac:dyDescent="0.25">
      <c r="A218" s="83"/>
      <c r="B218" s="89"/>
      <c r="C218" s="89"/>
      <c r="D218" s="41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148"/>
    </row>
    <row r="219" spans="1:529" s="166" customFormat="1" ht="31.5" x14ac:dyDescent="0.45">
      <c r="A219" s="167" t="s">
        <v>551</v>
      </c>
      <c r="B219" s="167"/>
      <c r="C219" s="167"/>
      <c r="D219" s="167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</row>
    <row r="220" spans="1:529" s="34" customFormat="1" ht="27" customHeight="1" x14ac:dyDescent="0.25">
      <c r="A220" s="171" t="s">
        <v>552</v>
      </c>
      <c r="B220" s="171"/>
      <c r="C220" s="171"/>
      <c r="D220" s="171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148"/>
    </row>
    <row r="221" spans="1:529" s="34" customFormat="1" ht="15" x14ac:dyDescent="0.25">
      <c r="A221" s="83"/>
      <c r="B221" s="89"/>
      <c r="C221" s="89"/>
      <c r="D221" s="41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</sheetData>
  <mergeCells count="20">
    <mergeCell ref="L11:M11"/>
    <mergeCell ref="N11:N12"/>
    <mergeCell ref="D10:H10"/>
    <mergeCell ref="I10:N10"/>
    <mergeCell ref="A220:D220"/>
    <mergeCell ref="H11:H12"/>
    <mergeCell ref="I11:I12"/>
    <mergeCell ref="K1:P1"/>
    <mergeCell ref="J11:J12"/>
    <mergeCell ref="O10:O12"/>
    <mergeCell ref="A6:O6"/>
    <mergeCell ref="B10:B12"/>
    <mergeCell ref="C10:C12"/>
    <mergeCell ref="A10:A12"/>
    <mergeCell ref="D11:D12"/>
    <mergeCell ref="A7:B7"/>
    <mergeCell ref="A8:B8"/>
    <mergeCell ref="E11:E12"/>
    <mergeCell ref="F11:G11"/>
    <mergeCell ref="K11:K12"/>
  </mergeCells>
  <phoneticPr fontId="3" type="noConversion"/>
  <printOptions horizontalCentered="1"/>
  <pageMargins left="0" right="0" top="0.78740157480314965" bottom="0.51181102362204722" header="0.59055118110236227" footer="0.19685039370078741"/>
  <pageSetup paperSize="9" scale="45" fitToHeight="100" orientation="landscape" verticalDpi="300" r:id="rId1"/>
  <headerFooter scaleWithDoc="0" alignWithMargins="0">
    <oddFooter>&amp;R&amp;9Сторінка &amp;P</oddFooter>
  </headerFooter>
  <rowBreaks count="1" manualBreakCount="1">
    <brk id="20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9</vt:lpstr>
      <vt:lpstr>'дод 3'!Заголовки_для_печати</vt:lpstr>
      <vt:lpstr>'дод 9'!Заголовки_для_печати</vt:lpstr>
      <vt:lpstr>'дод 3'!Область_печати</vt:lpstr>
      <vt:lpstr>'дод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2020-12-01T15:53:05Z</cp:lastPrinted>
  <dcterms:created xsi:type="dcterms:W3CDTF">2014-01-17T10:52:16Z</dcterms:created>
  <dcterms:modified xsi:type="dcterms:W3CDTF">2020-12-01T15:53:08Z</dcterms:modified>
</cp:coreProperties>
</file>