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 2020 АТ СНВО\Для опрелюднення Уд. НОРМИ\"/>
    </mc:Choice>
  </mc:AlternateContent>
  <bookViews>
    <workbookView xWindow="480" yWindow="30" windowWidth="15315" windowHeight="7485" firstSheet="5" activeTab="5"/>
  </bookViews>
  <sheets>
    <sheet name=" УД. с приб.уч.2020 по площ" sheetId="11" r:id="rId1"/>
    <sheet name="Н,Б," sheetId="12" r:id="rId2"/>
    <sheet name="УД РАСХ БЕЗУЧ ф.2.11" sheetId="6" r:id="rId3"/>
    <sheet name="УД. норма 2020 с МОП по Q безуч" sheetId="7" r:id="rId4"/>
    <sheet name="Уд. q без учетн по S" sheetId="14" r:id="rId5"/>
    <sheet name="ПЕЧАТЬ 1.11.20" sheetId="20" r:id="rId6"/>
  </sheets>
  <definedNames>
    <definedName name="_xlnm.Print_Titles" localSheetId="2">'УД РАСХ БЕЗУЧ ф.2.11'!$4:$4</definedName>
  </definedNames>
  <calcPr calcId="162913"/>
</workbook>
</file>

<file path=xl/calcChain.xml><?xml version="1.0" encoding="utf-8"?>
<calcChain xmlns="http://schemas.openxmlformats.org/spreadsheetml/2006/main">
  <c r="G67" i="20" l="1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66" i="20"/>
  <c r="G58" i="20"/>
  <c r="G59" i="20"/>
  <c r="G60" i="20"/>
  <c r="G61" i="20"/>
  <c r="G62" i="20"/>
  <c r="G63" i="20"/>
  <c r="G64" i="20"/>
  <c r="G57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10" i="20"/>
  <c r="AE119" i="20"/>
  <c r="AE115" i="20"/>
  <c r="AE111" i="20"/>
  <c r="D98" i="20"/>
  <c r="C121" i="20" s="1"/>
  <c r="D65" i="20"/>
  <c r="C117" i="20" s="1"/>
  <c r="D56" i="20"/>
  <c r="C113" i="20" s="1"/>
  <c r="G56" i="20" l="1"/>
  <c r="G98" i="20"/>
  <c r="C119" i="20" s="1"/>
  <c r="C120" i="20"/>
  <c r="C112" i="20"/>
  <c r="C111" i="20"/>
  <c r="G65" i="20"/>
  <c r="C116" i="20" s="1"/>
  <c r="C115" i="20" s="1"/>
  <c r="D99" i="20"/>
  <c r="G99" i="20" l="1"/>
  <c r="D93" i="7"/>
  <c r="E93" i="7"/>
  <c r="F93" i="7"/>
  <c r="D60" i="7"/>
  <c r="F60" i="7"/>
  <c r="D51" i="7"/>
  <c r="F51" i="7"/>
  <c r="F5" i="7" l="1"/>
  <c r="F94" i="7" l="1"/>
  <c r="C104" i="7" s="1"/>
  <c r="C118" i="7"/>
  <c r="C117" i="7"/>
  <c r="C113" i="7"/>
  <c r="C112" i="7"/>
  <c r="C109" i="7"/>
  <c r="C108" i="7"/>
  <c r="C110" i="14" l="1"/>
  <c r="D52" i="14" l="1"/>
  <c r="F104" i="6" l="1"/>
  <c r="G103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66" i="6"/>
  <c r="G54" i="6"/>
  <c r="G55" i="6"/>
  <c r="G56" i="6"/>
  <c r="G57" i="6"/>
  <c r="G58" i="6"/>
  <c r="G59" i="6"/>
  <c r="G60" i="6"/>
  <c r="G61" i="6"/>
  <c r="G62" i="6"/>
  <c r="G63" i="6"/>
  <c r="G64" i="6"/>
  <c r="G53" i="6"/>
  <c r="F52" i="6"/>
  <c r="G15" i="6"/>
  <c r="G47" i="6"/>
  <c r="G48" i="6"/>
  <c r="G49" i="6"/>
  <c r="G50" i="6"/>
  <c r="G51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24" i="6"/>
  <c r="G6" i="6"/>
  <c r="G7" i="6"/>
  <c r="G8" i="6"/>
  <c r="G9" i="6"/>
  <c r="G10" i="6"/>
  <c r="G11" i="6"/>
  <c r="G12" i="6"/>
  <c r="G13" i="6"/>
  <c r="G16" i="6"/>
  <c r="G17" i="6"/>
  <c r="G18" i="6"/>
  <c r="G19" i="6"/>
  <c r="G20" i="6"/>
  <c r="G21" i="6"/>
  <c r="G22" i="6"/>
  <c r="G23" i="6"/>
  <c r="G5" i="6"/>
  <c r="K211" i="11"/>
  <c r="AH117" i="14" l="1"/>
  <c r="AH112" i="14"/>
  <c r="AH108" i="14"/>
  <c r="AA104" i="14"/>
  <c r="D94" i="14"/>
  <c r="C119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7" i="14"/>
  <c r="H67" i="14" s="1"/>
  <c r="J67" i="14" s="1"/>
  <c r="F66" i="14"/>
  <c r="H66" i="14" s="1"/>
  <c r="J66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D61" i="14"/>
  <c r="C114" i="14" s="1"/>
  <c r="F60" i="14"/>
  <c r="H60" i="14" s="1"/>
  <c r="J60" i="14" s="1"/>
  <c r="F59" i="14"/>
  <c r="H59" i="14" s="1"/>
  <c r="J59" i="14" s="1"/>
  <c r="H58" i="14"/>
  <c r="J58" i="14" s="1"/>
  <c r="F58" i="14"/>
  <c r="J57" i="14"/>
  <c r="F57" i="14"/>
  <c r="H57" i="14" s="1"/>
  <c r="H56" i="14"/>
  <c r="J56" i="14" s="1"/>
  <c r="F56" i="14"/>
  <c r="F55" i="14"/>
  <c r="H55" i="14" s="1"/>
  <c r="J55" i="14" s="1"/>
  <c r="F54" i="14"/>
  <c r="H54" i="14" s="1"/>
  <c r="J54" i="14" s="1"/>
  <c r="F53" i="14"/>
  <c r="H53" i="14" s="1"/>
  <c r="J53" i="14" s="1"/>
  <c r="J61" i="14" s="1"/>
  <c r="C113" i="14" s="1"/>
  <c r="C112" i="14" s="1"/>
  <c r="F52" i="14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H35" i="14"/>
  <c r="J35" i="14" s="1"/>
  <c r="F35" i="14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0" i="14"/>
  <c r="H10" i="14" s="1"/>
  <c r="J10" i="14" s="1"/>
  <c r="F9" i="14"/>
  <c r="H9" i="14" s="1"/>
  <c r="J9" i="14" s="1"/>
  <c r="F8" i="14"/>
  <c r="H8" i="14" s="1"/>
  <c r="J8" i="14" s="1"/>
  <c r="F7" i="14"/>
  <c r="H7" i="14" s="1"/>
  <c r="J7" i="14" s="1"/>
  <c r="F6" i="14"/>
  <c r="H6" i="14" s="1"/>
  <c r="J6" i="14" s="1"/>
  <c r="F207" i="11"/>
  <c r="J94" i="14" l="1"/>
  <c r="C117" i="14" s="1"/>
  <c r="C118" i="14"/>
  <c r="D95" i="14"/>
  <c r="J44" i="14"/>
  <c r="J52" i="14" s="1"/>
  <c r="C108" i="14" l="1"/>
  <c r="C109" i="14"/>
  <c r="C106" i="14"/>
  <c r="J95" i="14"/>
  <c r="K95" i="14" s="1"/>
  <c r="D211" i="11"/>
  <c r="D210" i="11"/>
  <c r="J7" i="11"/>
  <c r="J9" i="11"/>
  <c r="J10" i="11"/>
  <c r="J11" i="11"/>
  <c r="J13" i="11"/>
  <c r="J14" i="11"/>
  <c r="J15" i="11"/>
  <c r="J19" i="11"/>
  <c r="J24" i="11"/>
  <c r="J37" i="11"/>
  <c r="J38" i="11"/>
  <c r="J45" i="11"/>
  <c r="J46" i="11"/>
  <c r="J59" i="11"/>
  <c r="J60" i="11"/>
  <c r="J61" i="11"/>
  <c r="J77" i="11"/>
  <c r="J78" i="11"/>
  <c r="J79" i="11"/>
  <c r="J80" i="11"/>
  <c r="J81" i="11"/>
  <c r="J102" i="11"/>
  <c r="J106" i="11"/>
  <c r="J119" i="11"/>
  <c r="J120" i="11"/>
  <c r="J121" i="11"/>
  <c r="J122" i="11"/>
  <c r="J123" i="11"/>
  <c r="J126" i="11"/>
  <c r="J127" i="11"/>
  <c r="J128" i="11"/>
  <c r="J129" i="11"/>
  <c r="J131" i="11"/>
  <c r="J136" i="11"/>
  <c r="J138" i="11"/>
  <c r="J139" i="11"/>
  <c r="J140" i="11"/>
  <c r="J143" i="11"/>
  <c r="J144" i="11"/>
  <c r="J145" i="11"/>
  <c r="J147" i="11"/>
  <c r="J148" i="11"/>
  <c r="J149" i="11"/>
  <c r="J150" i="11"/>
  <c r="J151" i="11"/>
  <c r="J152" i="11"/>
  <c r="J153" i="11"/>
  <c r="J154" i="11"/>
  <c r="J155" i="11"/>
  <c r="J156" i="11"/>
  <c r="J158" i="11"/>
  <c r="J160" i="11"/>
  <c r="J161" i="11"/>
  <c r="J162" i="11"/>
  <c r="J165" i="11"/>
  <c r="J168" i="11"/>
  <c r="J169" i="11"/>
  <c r="J170" i="11"/>
  <c r="J171" i="11"/>
  <c r="J177" i="11"/>
  <c r="J178" i="11"/>
  <c r="J182" i="11"/>
  <c r="J183" i="11"/>
  <c r="J184" i="11"/>
  <c r="J189" i="11"/>
  <c r="J190" i="11"/>
  <c r="J195" i="11"/>
  <c r="J198" i="11"/>
  <c r="J199" i="11"/>
  <c r="J200" i="11"/>
  <c r="J204" i="11"/>
  <c r="J209" i="11"/>
  <c r="F96" i="11"/>
  <c r="F97" i="11"/>
  <c r="F98" i="11"/>
  <c r="F99" i="11"/>
  <c r="H99" i="11" s="1"/>
  <c r="J99" i="11" s="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8" i="11"/>
  <c r="F209" i="11"/>
  <c r="H7" i="11"/>
  <c r="H9" i="11"/>
  <c r="H10" i="11"/>
  <c r="H11" i="11"/>
  <c r="H13" i="11"/>
  <c r="H14" i="11"/>
  <c r="H15" i="11"/>
  <c r="H16" i="11"/>
  <c r="J16" i="11" s="1"/>
  <c r="H19" i="11"/>
  <c r="H21" i="11"/>
  <c r="J21" i="11" s="1"/>
  <c r="H22" i="11"/>
  <c r="J22" i="11" s="1"/>
  <c r="H24" i="11"/>
  <c r="H27" i="11"/>
  <c r="J27" i="11" s="1"/>
  <c r="H37" i="11"/>
  <c r="H38" i="11"/>
  <c r="H45" i="11"/>
  <c r="H46" i="11"/>
  <c r="H59" i="11"/>
  <c r="H60" i="11"/>
  <c r="H61" i="11"/>
  <c r="H73" i="11"/>
  <c r="J73" i="11" s="1"/>
  <c r="H77" i="11"/>
  <c r="H78" i="11"/>
  <c r="H79" i="11"/>
  <c r="H80" i="11"/>
  <c r="H81" i="11"/>
  <c r="H96" i="11"/>
  <c r="J96" i="11" s="1"/>
  <c r="H97" i="11"/>
  <c r="J97" i="11" s="1"/>
  <c r="H98" i="11"/>
  <c r="J98" i="11" s="1"/>
  <c r="H100" i="11"/>
  <c r="J100" i="11" s="1"/>
  <c r="H101" i="11"/>
  <c r="J101" i="11" s="1"/>
  <c r="H102" i="11"/>
  <c r="H103" i="11"/>
  <c r="J103" i="11" s="1"/>
  <c r="H104" i="11"/>
  <c r="J104" i="11" s="1"/>
  <c r="H105" i="11"/>
  <c r="J105" i="11" s="1"/>
  <c r="H106" i="11"/>
  <c r="H107" i="11"/>
  <c r="J107" i="11" s="1"/>
  <c r="H108" i="11"/>
  <c r="J108" i="11" s="1"/>
  <c r="H109" i="11"/>
  <c r="J109" i="11" s="1"/>
  <c r="H110" i="11"/>
  <c r="J110" i="11" s="1"/>
  <c r="H111" i="11"/>
  <c r="J111" i="11" s="1"/>
  <c r="H112" i="11"/>
  <c r="J112" i="11" s="1"/>
  <c r="H113" i="11"/>
  <c r="J113" i="11" s="1"/>
  <c r="H114" i="11"/>
  <c r="J114" i="11" s="1"/>
  <c r="H115" i="11"/>
  <c r="J115" i="11" s="1"/>
  <c r="H116" i="11"/>
  <c r="J116" i="11" s="1"/>
  <c r="H117" i="11"/>
  <c r="J117" i="11" s="1"/>
  <c r="H118" i="11"/>
  <c r="J118" i="11" s="1"/>
  <c r="H119" i="11"/>
  <c r="H120" i="11"/>
  <c r="H121" i="11"/>
  <c r="H122" i="11"/>
  <c r="H123" i="11"/>
  <c r="H124" i="11"/>
  <c r="J124" i="11" s="1"/>
  <c r="H125" i="11"/>
  <c r="J125" i="11" s="1"/>
  <c r="H126" i="11"/>
  <c r="H127" i="11"/>
  <c r="H128" i="11"/>
  <c r="H129" i="11"/>
  <c r="H130" i="11"/>
  <c r="J130" i="11" s="1"/>
  <c r="H131" i="11"/>
  <c r="H132" i="11"/>
  <c r="J132" i="11" s="1"/>
  <c r="H133" i="11"/>
  <c r="J133" i="11" s="1"/>
  <c r="H134" i="11"/>
  <c r="J134" i="11" s="1"/>
  <c r="H135" i="11"/>
  <c r="J135" i="11" s="1"/>
  <c r="H136" i="11"/>
  <c r="H137" i="11"/>
  <c r="J137" i="11" s="1"/>
  <c r="H138" i="11"/>
  <c r="H139" i="11"/>
  <c r="H140" i="11"/>
  <c r="H141" i="11"/>
  <c r="J141" i="11" s="1"/>
  <c r="H142" i="11"/>
  <c r="J142" i="11" s="1"/>
  <c r="H143" i="11"/>
  <c r="H144" i="11"/>
  <c r="H145" i="11"/>
  <c r="H146" i="11"/>
  <c r="J146" i="11" s="1"/>
  <c r="H147" i="11"/>
  <c r="H148" i="11"/>
  <c r="H149" i="11"/>
  <c r="H150" i="11"/>
  <c r="H151" i="11"/>
  <c r="H152" i="11"/>
  <c r="H153" i="11"/>
  <c r="H154" i="11"/>
  <c r="H155" i="11"/>
  <c r="H156" i="11"/>
  <c r="H157" i="11"/>
  <c r="J157" i="11" s="1"/>
  <c r="H158" i="11"/>
  <c r="H159" i="11"/>
  <c r="J159" i="11" s="1"/>
  <c r="H160" i="11"/>
  <c r="H161" i="11"/>
  <c r="H162" i="11"/>
  <c r="H163" i="11"/>
  <c r="J163" i="11" s="1"/>
  <c r="H164" i="11"/>
  <c r="J164" i="11" s="1"/>
  <c r="H165" i="11"/>
  <c r="H166" i="11"/>
  <c r="J166" i="11" s="1"/>
  <c r="H167" i="11"/>
  <c r="J167" i="11" s="1"/>
  <c r="H168" i="11"/>
  <c r="H169" i="11"/>
  <c r="H170" i="11"/>
  <c r="H171" i="11"/>
  <c r="H172" i="11"/>
  <c r="J172" i="11" s="1"/>
  <c r="H173" i="11"/>
  <c r="J173" i="11" s="1"/>
  <c r="H174" i="11"/>
  <c r="J174" i="11" s="1"/>
  <c r="H175" i="11"/>
  <c r="J175" i="11" s="1"/>
  <c r="H176" i="11"/>
  <c r="J176" i="11" s="1"/>
  <c r="H177" i="11"/>
  <c r="H178" i="11"/>
  <c r="H179" i="11"/>
  <c r="J179" i="11" s="1"/>
  <c r="H180" i="11"/>
  <c r="J180" i="11" s="1"/>
  <c r="H181" i="11"/>
  <c r="J181" i="11" s="1"/>
  <c r="H182" i="11"/>
  <c r="H183" i="11"/>
  <c r="H184" i="11"/>
  <c r="H185" i="11"/>
  <c r="J185" i="11" s="1"/>
  <c r="H186" i="11"/>
  <c r="J186" i="11" s="1"/>
  <c r="H187" i="11"/>
  <c r="J187" i="11" s="1"/>
  <c r="H188" i="11"/>
  <c r="J188" i="11" s="1"/>
  <c r="H189" i="11"/>
  <c r="H190" i="11"/>
  <c r="H191" i="11"/>
  <c r="J191" i="11" s="1"/>
  <c r="H192" i="11"/>
  <c r="J192" i="11" s="1"/>
  <c r="H193" i="11"/>
  <c r="J193" i="11" s="1"/>
  <c r="H194" i="11"/>
  <c r="J194" i="11" s="1"/>
  <c r="H195" i="11"/>
  <c r="H196" i="11"/>
  <c r="J196" i="11" s="1"/>
  <c r="H197" i="11"/>
  <c r="J197" i="11" s="1"/>
  <c r="H198" i="11"/>
  <c r="H199" i="11"/>
  <c r="H200" i="11"/>
  <c r="H201" i="11"/>
  <c r="J201" i="11" s="1"/>
  <c r="H202" i="11"/>
  <c r="J202" i="11" s="1"/>
  <c r="H203" i="11"/>
  <c r="J203" i="11" s="1"/>
  <c r="H204" i="11"/>
  <c r="H205" i="11"/>
  <c r="J205" i="11" s="1"/>
  <c r="H206" i="11"/>
  <c r="J206" i="11" s="1"/>
  <c r="H207" i="11"/>
  <c r="J207" i="11" s="1"/>
  <c r="H208" i="11"/>
  <c r="J208" i="11" s="1"/>
  <c r="H209" i="11"/>
  <c r="F84" i="11"/>
  <c r="H84" i="11" s="1"/>
  <c r="J84" i="11" s="1"/>
  <c r="F85" i="11"/>
  <c r="H85" i="11" s="1"/>
  <c r="J85" i="11" s="1"/>
  <c r="F86" i="11"/>
  <c r="H86" i="11" s="1"/>
  <c r="J86" i="11" s="1"/>
  <c r="F87" i="11"/>
  <c r="H87" i="11" s="1"/>
  <c r="J87" i="11" s="1"/>
  <c r="F88" i="11"/>
  <c r="H88" i="11" s="1"/>
  <c r="J88" i="11" s="1"/>
  <c r="F89" i="11"/>
  <c r="H89" i="11" s="1"/>
  <c r="J89" i="11" s="1"/>
  <c r="F90" i="11"/>
  <c r="H90" i="11" s="1"/>
  <c r="J90" i="11" s="1"/>
  <c r="F91" i="11"/>
  <c r="H91" i="11" s="1"/>
  <c r="J91" i="11" s="1"/>
  <c r="F92" i="11"/>
  <c r="H92" i="11" s="1"/>
  <c r="J92" i="11" s="1"/>
  <c r="F93" i="11"/>
  <c r="H93" i="11" s="1"/>
  <c r="J93" i="11" s="1"/>
  <c r="F94" i="11"/>
  <c r="H94" i="11" s="1"/>
  <c r="J94" i="11" s="1"/>
  <c r="F95" i="11"/>
  <c r="H95" i="11" s="1"/>
  <c r="J95" i="11" s="1"/>
  <c r="F83" i="11"/>
  <c r="H83" i="11" s="1"/>
  <c r="J83" i="11" s="1"/>
  <c r="F82" i="11"/>
  <c r="H82" i="11" s="1"/>
  <c r="J82" i="11" s="1"/>
  <c r="F74" i="11"/>
  <c r="H74" i="11" s="1"/>
  <c r="J74" i="11" s="1"/>
  <c r="F75" i="11"/>
  <c r="H75" i="11" s="1"/>
  <c r="J75" i="11" s="1"/>
  <c r="F76" i="11"/>
  <c r="H76" i="11" s="1"/>
  <c r="J76" i="11" s="1"/>
  <c r="F77" i="11"/>
  <c r="F78" i="11"/>
  <c r="F79" i="11"/>
  <c r="F80" i="11"/>
  <c r="F81" i="11"/>
  <c r="F73" i="11"/>
  <c r="F41" i="11"/>
  <c r="H41" i="11" s="1"/>
  <c r="J41" i="11" s="1"/>
  <c r="F42" i="11"/>
  <c r="H42" i="11" s="1"/>
  <c r="J42" i="11" s="1"/>
  <c r="F43" i="11"/>
  <c r="H43" i="11" s="1"/>
  <c r="J43" i="11" s="1"/>
  <c r="F44" i="11"/>
  <c r="H44" i="11" s="1"/>
  <c r="J44" i="11" s="1"/>
  <c r="F45" i="11"/>
  <c r="F46" i="11"/>
  <c r="F47" i="11"/>
  <c r="H47" i="11" s="1"/>
  <c r="J47" i="11" s="1"/>
  <c r="F48" i="11"/>
  <c r="H48" i="11" s="1"/>
  <c r="J48" i="11" s="1"/>
  <c r="F49" i="11"/>
  <c r="H49" i="11" s="1"/>
  <c r="J49" i="11" s="1"/>
  <c r="F50" i="11"/>
  <c r="H50" i="11" s="1"/>
  <c r="J50" i="11" s="1"/>
  <c r="F51" i="11"/>
  <c r="H51" i="11" s="1"/>
  <c r="J51" i="11" s="1"/>
  <c r="F52" i="11"/>
  <c r="H52" i="11" s="1"/>
  <c r="J52" i="11" s="1"/>
  <c r="F53" i="11"/>
  <c r="H53" i="11" s="1"/>
  <c r="J53" i="11" s="1"/>
  <c r="F54" i="11"/>
  <c r="H54" i="11" s="1"/>
  <c r="J54" i="11" s="1"/>
  <c r="F55" i="11"/>
  <c r="H55" i="11" s="1"/>
  <c r="J55" i="11" s="1"/>
  <c r="F56" i="11"/>
  <c r="H56" i="11" s="1"/>
  <c r="J56" i="11" s="1"/>
  <c r="F57" i="11"/>
  <c r="H57" i="11" s="1"/>
  <c r="J57" i="11" s="1"/>
  <c r="F58" i="11"/>
  <c r="H58" i="11" s="1"/>
  <c r="J58" i="11" s="1"/>
  <c r="F59" i="11"/>
  <c r="F60" i="11"/>
  <c r="F61" i="11"/>
  <c r="F62" i="11"/>
  <c r="H62" i="11" s="1"/>
  <c r="J62" i="11" s="1"/>
  <c r="F63" i="11"/>
  <c r="H63" i="11" s="1"/>
  <c r="J63" i="11" s="1"/>
  <c r="F64" i="11"/>
  <c r="H64" i="11" s="1"/>
  <c r="J64" i="11" s="1"/>
  <c r="F65" i="11"/>
  <c r="H65" i="11" s="1"/>
  <c r="J65" i="11" s="1"/>
  <c r="F66" i="11"/>
  <c r="H66" i="11" s="1"/>
  <c r="J66" i="11" s="1"/>
  <c r="F67" i="11"/>
  <c r="H67" i="11" s="1"/>
  <c r="J67" i="11" s="1"/>
  <c r="F68" i="11"/>
  <c r="H68" i="11" s="1"/>
  <c r="J68" i="11" s="1"/>
  <c r="F69" i="11"/>
  <c r="H69" i="11" s="1"/>
  <c r="J69" i="11" s="1"/>
  <c r="F70" i="11"/>
  <c r="H70" i="11" s="1"/>
  <c r="J70" i="11" s="1"/>
  <c r="F71" i="11"/>
  <c r="H71" i="11" s="1"/>
  <c r="J71" i="11" s="1"/>
  <c r="F72" i="11"/>
  <c r="H72" i="11" s="1"/>
  <c r="J72" i="11" s="1"/>
  <c r="F40" i="11"/>
  <c r="H40" i="11" s="1"/>
  <c r="J40" i="11" s="1"/>
  <c r="F39" i="11"/>
  <c r="H39" i="11" s="1"/>
  <c r="J39" i="11" s="1"/>
  <c r="F31" i="11"/>
  <c r="H31" i="11" s="1"/>
  <c r="J31" i="11" s="1"/>
  <c r="F32" i="11"/>
  <c r="H32" i="11" s="1"/>
  <c r="J32" i="11" s="1"/>
  <c r="F33" i="11"/>
  <c r="H33" i="11" s="1"/>
  <c r="J33" i="11" s="1"/>
  <c r="F34" i="11"/>
  <c r="H34" i="11" s="1"/>
  <c r="J34" i="11" s="1"/>
  <c r="F35" i="11"/>
  <c r="H35" i="11" s="1"/>
  <c r="J35" i="11" s="1"/>
  <c r="F36" i="11"/>
  <c r="H36" i="11" s="1"/>
  <c r="J36" i="11" s="1"/>
  <c r="F37" i="11"/>
  <c r="F38" i="11"/>
  <c r="F30" i="11"/>
  <c r="H30" i="11" s="1"/>
  <c r="J30" i="11" s="1"/>
  <c r="F16" i="11"/>
  <c r="F17" i="11"/>
  <c r="H17" i="11" s="1"/>
  <c r="J17" i="11" s="1"/>
  <c r="F18" i="11"/>
  <c r="H18" i="11" s="1"/>
  <c r="J18" i="11" s="1"/>
  <c r="F20" i="11"/>
  <c r="H20" i="11" s="1"/>
  <c r="J20" i="11" s="1"/>
  <c r="F21" i="11"/>
  <c r="F22" i="11"/>
  <c r="F23" i="11"/>
  <c r="H23" i="11" s="1"/>
  <c r="J23" i="11" s="1"/>
  <c r="F24" i="11"/>
  <c r="F25" i="11"/>
  <c r="H25" i="11" s="1"/>
  <c r="J25" i="11" s="1"/>
  <c r="F26" i="11"/>
  <c r="H26" i="11" s="1"/>
  <c r="J26" i="11" s="1"/>
  <c r="F27" i="11"/>
  <c r="F28" i="11"/>
  <c r="H28" i="11" s="1"/>
  <c r="J28" i="11" s="1"/>
  <c r="F29" i="11"/>
  <c r="H29" i="11" s="1"/>
  <c r="J29" i="11" s="1"/>
  <c r="F6" i="11"/>
  <c r="H6" i="11" s="1"/>
  <c r="J6" i="11" s="1"/>
  <c r="F7" i="11"/>
  <c r="F8" i="11"/>
  <c r="H8" i="11" s="1"/>
  <c r="J8" i="11" s="1"/>
  <c r="F10" i="11"/>
  <c r="F11" i="11"/>
  <c r="F12" i="11"/>
  <c r="H12" i="11" s="1"/>
  <c r="J12" i="11" s="1"/>
  <c r="F13" i="11"/>
  <c r="F14" i="11"/>
  <c r="F15" i="11"/>
  <c r="F5" i="11"/>
  <c r="H5" i="11" s="1"/>
  <c r="J5" i="11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2" i="7"/>
  <c r="F53" i="7"/>
  <c r="F54" i="7"/>
  <c r="F55" i="7"/>
  <c r="F56" i="7"/>
  <c r="F57" i="7"/>
  <c r="F58" i="7"/>
  <c r="F59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G210" i="12"/>
  <c r="D210" i="12"/>
  <c r="D211" i="12" s="1"/>
  <c r="D19" i="12"/>
  <c r="D9" i="12"/>
  <c r="D19" i="11"/>
  <c r="D9" i="11"/>
  <c r="C104" i="14" l="1"/>
  <c r="C105" i="14"/>
  <c r="J210" i="11"/>
  <c r="D14" i="6" l="1"/>
  <c r="AF116" i="7"/>
  <c r="AF111" i="7"/>
  <c r="AF107" i="7"/>
  <c r="Y103" i="7"/>
  <c r="F5" i="6"/>
  <c r="D94" i="7"/>
  <c r="C105" i="7" s="1"/>
  <c r="C103" i="7" l="1"/>
  <c r="C116" i="7"/>
  <c r="C107" i="7"/>
  <c r="C111" i="7"/>
  <c r="F51" i="6" l="1"/>
  <c r="AF125" i="6" l="1"/>
  <c r="AF120" i="6"/>
  <c r="AF116" i="6"/>
  <c r="F99" i="6" l="1"/>
  <c r="F102" i="6"/>
  <c r="E104" i="6"/>
  <c r="E103" i="6" l="1"/>
  <c r="F6" i="6"/>
  <c r="F7" i="6"/>
  <c r="F8" i="6"/>
  <c r="F9" i="6"/>
  <c r="F10" i="6"/>
  <c r="F11" i="6"/>
  <c r="F12" i="6"/>
  <c r="F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3" i="6"/>
  <c r="F54" i="6"/>
  <c r="F55" i="6"/>
  <c r="F56" i="6"/>
  <c r="F57" i="6"/>
  <c r="F58" i="6"/>
  <c r="F59" i="6"/>
  <c r="F60" i="6"/>
  <c r="F61" i="6"/>
  <c r="F62" i="6"/>
  <c r="F63" i="6"/>
  <c r="F64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100" i="6"/>
  <c r="F101" i="6"/>
  <c r="Y112" i="6"/>
  <c r="D103" i="6"/>
  <c r="C127" i="6" s="1"/>
  <c r="D65" i="6"/>
  <c r="C122" i="6" s="1"/>
  <c r="D52" i="6"/>
  <c r="C118" i="6" s="1"/>
  <c r="F103" i="6" l="1"/>
  <c r="F65" i="6"/>
  <c r="D104" i="6"/>
  <c r="C112" i="6" l="1"/>
  <c r="H104" i="6"/>
  <c r="C114" i="6"/>
  <c r="C126" i="6"/>
  <c r="C125" i="6"/>
  <c r="C121" i="6"/>
  <c r="C120" i="6"/>
  <c r="C117" i="6"/>
  <c r="C116" i="6"/>
  <c r="C113" i="6"/>
</calcChain>
</file>

<file path=xl/sharedStrings.xml><?xml version="1.0" encoding="utf-8"?>
<sst xmlns="http://schemas.openxmlformats.org/spreadsheetml/2006/main" count="1396" uniqueCount="592">
  <si>
    <t>№ п/п</t>
  </si>
  <si>
    <t>Адрес</t>
  </si>
  <si>
    <t xml:space="preserve"> ВОСКРЕСЕНСЬКА вул., б.13б</t>
  </si>
  <si>
    <t xml:space="preserve"> ГЕНЕРАЛА ЧИБІСОВА вул., б.11 кор.1</t>
  </si>
  <si>
    <t xml:space="preserve"> ГЕРОЇВ ЧОРНОБИЛЯ вул., б.1</t>
  </si>
  <si>
    <t xml:space="preserve"> ГЕРОЇВ ЧОРНОБИЛЯ вул., б.3</t>
  </si>
  <si>
    <t xml:space="preserve"> ГЕРОЇВ ЧОРНОБИЛЯ вул., д.8</t>
  </si>
  <si>
    <t xml:space="preserve"> ГЕТЬМАНА МАЗЕПИ вул.,б.2</t>
  </si>
  <si>
    <t xml:space="preserve"> ГОРЬКОГО вул., б.23</t>
  </si>
  <si>
    <t xml:space="preserve"> ГОРЬКОГО вул., б.45</t>
  </si>
  <si>
    <t xml:space="preserve"> ГОРЬКОГО вул., б.49</t>
  </si>
  <si>
    <t xml:space="preserve"> ДАНИЛА ГАЛИЦЬКОГО вул., б.35</t>
  </si>
  <si>
    <t xml:space="preserve"> ДАНИЛА ГАЛИЦЬКОГО вул., б.39</t>
  </si>
  <si>
    <t xml:space="preserve"> ДАНИЛА ГАЛИЦЬКОГО вул., б.65А</t>
  </si>
  <si>
    <t xml:space="preserve"> ДАНИЛА ГАЛИЦЬКОГО вул., б.69</t>
  </si>
  <si>
    <t xml:space="preserve"> ЗАСУМСЬКА вул., б.16 кор.5</t>
  </si>
  <si>
    <t xml:space="preserve"> ІЛЛІНСЬКА вул., б.5</t>
  </si>
  <si>
    <t xml:space="preserve"> КОВПАКА вул., б.15</t>
  </si>
  <si>
    <t xml:space="preserve"> КОВПАКА вул., б.55</t>
  </si>
  <si>
    <t xml:space="preserve"> КООПЕРАТИВНА вул., б.15</t>
  </si>
  <si>
    <t xml:space="preserve"> КООПЕРАТИВНА вул., б.19а</t>
  </si>
  <si>
    <t xml:space="preserve"> КООПЕРАТИВНА вул., б.9а</t>
  </si>
  <si>
    <t xml:space="preserve"> КУЗНЕЧНА вул., б.1</t>
  </si>
  <si>
    <t xml:space="preserve"> КУЗНЕЧНА вул., б.14</t>
  </si>
  <si>
    <t xml:space="preserve"> КУЗНЕЧНА вул., б.18А</t>
  </si>
  <si>
    <t xml:space="preserve"> КУЗНЕЧНА вул., б.18Б</t>
  </si>
  <si>
    <t xml:space="preserve"> КУЗНЕЧНА вул., б.20</t>
  </si>
  <si>
    <t xml:space="preserve"> КУЗНЕЧНА вул., б.22</t>
  </si>
  <si>
    <t xml:space="preserve"> КУЗНЕЧНА вул., б.24</t>
  </si>
  <si>
    <t xml:space="preserve"> КУЗНЕЧНА вул., б.26</t>
  </si>
  <si>
    <t xml:space="preserve"> КУЛИКІВСЬКА вул., б.27</t>
  </si>
  <si>
    <t xml:space="preserve"> КУРСЬКИЙ пр-т., б.105</t>
  </si>
  <si>
    <t xml:space="preserve"> КУРСЬКИЙ пр-т., б.107</t>
  </si>
  <si>
    <t xml:space="preserve"> КУРСЬКИЙ пр-т., б.119</t>
  </si>
  <si>
    <t xml:space="preserve"> КУРСЬКИЙ пр-т., б.129Б</t>
  </si>
  <si>
    <t xml:space="preserve"> КУРСЬКИЙ пр-т., б.135</t>
  </si>
  <si>
    <t xml:space="preserve"> ЛЕОНІДА БИКОВА вул., б.2</t>
  </si>
  <si>
    <t xml:space="preserve"> ЛЕОНІДА БИКОВА вул., б.7</t>
  </si>
  <si>
    <t xml:space="preserve"> ЛЕОНІДА БИКОВА вул.,б.1</t>
  </si>
  <si>
    <t xml:space="preserve"> ЛЕОНІДА БИКОВА вул.,б.3</t>
  </si>
  <si>
    <t xml:space="preserve"> ЛЕОНІДА БИКОВА вул.,б.6</t>
  </si>
  <si>
    <t xml:space="preserve"> ЛЕСІ УКРАЇНКИ вул., б.10</t>
  </si>
  <si>
    <t xml:space="preserve"> ЛЕСІ УКРАЇНКИ вул., б.14</t>
  </si>
  <si>
    <t xml:space="preserve"> ЛЮБЛІНСЬКА вул., б.5</t>
  </si>
  <si>
    <t xml:space="preserve"> МЕТАЛУРГІВ вул., б.17</t>
  </si>
  <si>
    <t xml:space="preserve"> МЕТАЛУРГІВ вул., б.2</t>
  </si>
  <si>
    <t xml:space="preserve"> МЕТАЛУРГІВ вул., б.3</t>
  </si>
  <si>
    <t xml:space="preserve"> МЕТАЛУРГІВ вул., б.73</t>
  </si>
  <si>
    <t xml:space="preserve"> МЕТАЛУРГІВ вул., б.75</t>
  </si>
  <si>
    <t xml:space="preserve"> МЕТАЛУРГІВ вул., б.77</t>
  </si>
  <si>
    <t xml:space="preserve"> МЕТАЛУРГІВ вул., б.9</t>
  </si>
  <si>
    <t xml:space="preserve"> НАБЕРЕЖНА РІЧКИ СТРІЛКИ вул., б.10А</t>
  </si>
  <si>
    <t xml:space="preserve"> НАБЕРЕЖНА РІЧКИ СТРІЛКИ вул., б.10Б</t>
  </si>
  <si>
    <t xml:space="preserve"> НАБЕРЕЖНА РІЧКИ СТРІЛКИ вул., б.24</t>
  </si>
  <si>
    <t xml:space="preserve"> НАБЕРЕЖНА РІЧКИ СТРІЛКИ вул., б.32</t>
  </si>
  <si>
    <t xml:space="preserve"> НАБЕРЕЖНА РІЧКИ СТРІЛКИ вул., б.4</t>
  </si>
  <si>
    <t xml:space="preserve"> НАБЕРЕЖНА РІЧКИ СТРІЛКИ вул., б.50</t>
  </si>
  <si>
    <t xml:space="preserve"> НОВОРІЧНА вул., б.6</t>
  </si>
  <si>
    <t xml:space="preserve"> ПЕРШОТРАВНЕВА вул., б.10</t>
  </si>
  <si>
    <t xml:space="preserve"> ПЕРШОТРАВНЕВА вул., б.22</t>
  </si>
  <si>
    <t xml:space="preserve"> ПЕРШОТРАВНЕВА вул., б.24</t>
  </si>
  <si>
    <t xml:space="preserve"> ПЕРШОТРАВНЕВА вул., б.26</t>
  </si>
  <si>
    <t xml:space="preserve"> ПЕРШОТРАВНЕВА вул., б.31</t>
  </si>
  <si>
    <t xml:space="preserve"> ПЕРШОТРАВНЕВА вул., б.33</t>
  </si>
  <si>
    <t xml:space="preserve"> ПОКРОВСЬКА вул., б.14</t>
  </si>
  <si>
    <t xml:space="preserve"> ПРАЦІ вул., б.32</t>
  </si>
  <si>
    <t xml:space="preserve"> РЕМІСНИЧА  вул., б.10</t>
  </si>
  <si>
    <t xml:space="preserve"> РЕМІСНИЧА  вул., б.10 кор.1</t>
  </si>
  <si>
    <t xml:space="preserve"> РЕМІСНИЧА  вул., б.12 кор.1</t>
  </si>
  <si>
    <t xml:space="preserve"> РОБІТНИЧА вул., б.39</t>
  </si>
  <si>
    <t xml:space="preserve"> РОБІТНИЧА вул., б.43</t>
  </si>
  <si>
    <t xml:space="preserve"> РОБІТНИЧА вул., б.47</t>
  </si>
  <si>
    <t xml:space="preserve"> РОБІТНИЧА вул., б.49</t>
  </si>
  <si>
    <t xml:space="preserve"> РОБІТНИЧА вул., б.51</t>
  </si>
  <si>
    <t xml:space="preserve"> РОБІТНИЧА вул., б.67</t>
  </si>
  <si>
    <t xml:space="preserve"> РОБІТНИЧА вул., б.92</t>
  </si>
  <si>
    <t xml:space="preserve"> РОБІТНИЧА вул., б.94</t>
  </si>
  <si>
    <t xml:space="preserve"> РОМАНА АТАМАНЮКА вул., б.26</t>
  </si>
  <si>
    <t xml:space="preserve"> РОМАНА АТАМАНЮКА вул., б.28</t>
  </si>
  <si>
    <t xml:space="preserve"> РОМАНА АТАМАНЮКА вул., б.57</t>
  </si>
  <si>
    <t xml:space="preserve"> САДОВА вул., б.71</t>
  </si>
  <si>
    <t xml:space="preserve"> СІЛЬГОСПТЕХНІКУМ С. ВЕРЕТИНІВКА, б.12 кор.1</t>
  </si>
  <si>
    <t xml:space="preserve"> СІЛЬГОСПТЕХНІКУМ С. ВЕРЕТИНІВКА, б.15</t>
  </si>
  <si>
    <t xml:space="preserve"> СІЛЬГОСПТЕХНІКУМ С. ВЕРЕТИНІВКА, б.20</t>
  </si>
  <si>
    <t xml:space="preserve"> СІЛЬГОСПТЕХНІКУМ С. ВЕРЕТИНІВКА, б.21</t>
  </si>
  <si>
    <t xml:space="preserve"> СІЛЬГОСПТЕХНІКУМ С. ВЕРЕТИНІВКА, б.8</t>
  </si>
  <si>
    <t xml:space="preserve"> СТЕПАНЕНКІВСЬКА вул., б.20</t>
  </si>
  <si>
    <t xml:space="preserve"> ХОЛОДНОГІРСЬКА вул., б.30 кор.1</t>
  </si>
  <si>
    <t xml:space="preserve"> ШЕВЧЕНКА вул., б.7</t>
  </si>
  <si>
    <t xml:space="preserve"> ЯРОСЛАВА МУДРОГО вул., б.38</t>
  </si>
  <si>
    <t xml:space="preserve"> ЯРОСЛАВА МУДРОГО вул., б.40А</t>
  </si>
  <si>
    <t xml:space="preserve"> ЯРОСЛАВА МУДРОГО вул., б.40Б</t>
  </si>
  <si>
    <t xml:space="preserve"> ЯРОСЛАВА МУДРОГО вул., б.50</t>
  </si>
  <si>
    <t xml:space="preserve"> ЯРОСЛАВА МУДРОГО вул., б.57</t>
  </si>
  <si>
    <t xml:space="preserve"> ЯРОСЛАВА МУДРОГО вул., б.61</t>
  </si>
  <si>
    <t xml:space="preserve"> ЯРОСЛАВА МУДРОГО вул., б.64</t>
  </si>
  <si>
    <t xml:space="preserve"> ЯРОСЛАВА МУДРОГО вул., б.68</t>
  </si>
  <si>
    <t xml:space="preserve"> ЯРОСЛАВА МУДРОГО вул., б.70</t>
  </si>
  <si>
    <t>Річна витрата тепла Q, Гкал</t>
  </si>
  <si>
    <t>Кількість поверхів</t>
  </si>
  <si>
    <t>Адреса</t>
  </si>
  <si>
    <r>
      <t>Норма річної витрати тепла на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площі ж/будинків без приладів облику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складае:</t>
    </r>
  </si>
  <si>
    <r>
      <t>Гкал/рік на 1 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>, де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</si>
  <si>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>=</t>
    </r>
  </si>
  <si>
    <t xml:space="preserve"> Гкал - річна витрата тепла на опалення</t>
  </si>
  <si>
    <r>
      <t>S</t>
    </r>
    <r>
      <rPr>
        <vertAlign val="subscript"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= </t>
    </r>
  </si>
  <si>
    <r>
      <t xml:space="preserve"> 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 - опалювальна площа</t>
    </r>
  </si>
  <si>
    <r>
      <t>Норма річної витрати тепла на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 для 1-2-поверхов. ж/будинків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складае:</t>
    </r>
  </si>
  <si>
    <r>
      <t>Норма річної витрати тепла на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 для 3-4-поверхов. ж/будинків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складае:</t>
    </r>
  </si>
  <si>
    <r>
      <t>Норма річної витрати тепла на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 для 5ти та більше поверхов. ж/будинків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складае:</t>
    </r>
  </si>
  <si>
    <t>Всього:</t>
  </si>
  <si>
    <t>Всего: 5 та більш поверхів:</t>
  </si>
  <si>
    <t>Всего:</t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</si>
  <si>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4450,299 / 22023,29 =          </t>
    </r>
  </si>
  <si>
    <r>
      <t>Розрахунок річной витрати тепла на опалення житлових будинків</t>
    </r>
    <r>
      <rPr>
        <b/>
        <u/>
        <sz val="12"/>
        <color theme="1"/>
        <rFont val="Times New Roman"/>
        <family val="1"/>
        <charset val="204"/>
      </rPr>
      <t xml:space="preserve"> без приладів </t>
    </r>
  </si>
  <si>
    <r>
      <t>Опалювальна площа житлових будинків, м</t>
    </r>
    <r>
      <rPr>
        <b/>
        <i/>
        <vertAlign val="superscript"/>
        <sz val="9"/>
        <color theme="1"/>
        <rFont val="Times New Roman"/>
        <family val="1"/>
        <charset val="204"/>
      </rPr>
      <t>2</t>
    </r>
  </si>
  <si>
    <t>Максималь-не теплове навантаження на опалення, Гкал/год</t>
  </si>
  <si>
    <t>споживачів, підключених до ПАТ "Сумське НВО"</t>
  </si>
  <si>
    <r>
      <rPr>
        <sz val="12"/>
        <rFont val="Times New Roman"/>
        <family val="1"/>
        <charset val="204"/>
      </rPr>
      <t xml:space="preserve">з використанням температур та тривалісті опалювального періоду для м. Суми </t>
    </r>
    <r>
      <rPr>
        <b/>
        <sz val="12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</si>
  <si>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 xml:space="preserve">згідно </t>
    </r>
    <r>
      <rPr>
        <b/>
        <sz val="12"/>
        <rFont val="Times New Roman"/>
        <family val="1"/>
        <charset val="204"/>
      </rPr>
      <t xml:space="preserve">ДСТУ -Н Б В.1.1-27:2010: </t>
    </r>
  </si>
  <si>
    <r>
      <t>Річна витрати тепла на опалення житлових  будинків</t>
    </r>
    <r>
      <rPr>
        <sz val="12"/>
        <rFont val="Times New Roman"/>
        <family val="1"/>
        <charset val="204"/>
      </rPr>
      <t xml:space="preserve"> без приладів облику </t>
    </r>
  </si>
  <si>
    <t xml:space="preserve">      розрахована за формулою 2.11 КТМ204 Украіни 244-94 </t>
  </si>
  <si>
    <r>
      <t>t</t>
    </r>
    <r>
      <rPr>
        <vertAlign val="subscript"/>
        <sz val="12"/>
        <rFont val="Times New Roman"/>
        <family val="1"/>
        <charset val="204"/>
      </rPr>
      <t xml:space="preserve">р.о </t>
    </r>
    <r>
      <rPr>
        <sz val="12"/>
        <rFont val="Times New Roman"/>
        <family val="1"/>
        <charset val="204"/>
      </rPr>
      <t>= -25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С, t</t>
    </r>
    <r>
      <rPr>
        <vertAlign val="subscript"/>
        <sz val="12"/>
        <rFont val="Times New Roman"/>
        <family val="1"/>
        <charset val="204"/>
      </rPr>
      <t>cр.о.</t>
    </r>
    <r>
      <rPr>
        <sz val="12"/>
        <rFont val="Times New Roman"/>
        <family val="1"/>
        <charset val="204"/>
      </rPr>
      <t xml:space="preserve"> = -1,4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С, п = 187 діб </t>
    </r>
  </si>
  <si>
    <r>
      <t>Q</t>
    </r>
    <r>
      <rPr>
        <b/>
        <vertAlign val="superscript"/>
        <sz val="10"/>
        <rFont val="Arial Cyr"/>
        <charset val="204"/>
      </rPr>
      <t>рік</t>
    </r>
    <r>
      <rPr>
        <b/>
        <vertAlign val="subscript"/>
        <sz val="10"/>
        <rFont val="Arial Cyr"/>
        <charset val="204"/>
      </rPr>
      <t xml:space="preserve">о </t>
    </r>
    <r>
      <rPr>
        <b/>
        <sz val="10"/>
        <rFont val="Arial Cyr"/>
        <charset val="204"/>
      </rPr>
      <t xml:space="preserve">  =  Q</t>
    </r>
    <r>
      <rPr>
        <b/>
        <vertAlign val="subscript"/>
        <sz val="10"/>
        <rFont val="Arial Cyr"/>
        <charset val="204"/>
      </rPr>
      <t>o</t>
    </r>
    <r>
      <rPr>
        <b/>
        <vertAlign val="superscript"/>
        <sz val="10"/>
        <rFont val="Arial Cyr"/>
        <charset val="204"/>
      </rPr>
      <t xml:space="preserve">макс </t>
    </r>
    <r>
      <rPr>
        <b/>
        <sz val="10"/>
        <rFont val="Arial Cyr"/>
        <charset val="204"/>
      </rPr>
      <t>(t - t</t>
    </r>
    <r>
      <rPr>
        <b/>
        <vertAlign val="subscript"/>
        <sz val="10"/>
        <rFont val="Arial Cyr"/>
        <charset val="204"/>
      </rPr>
      <t>ср.о.</t>
    </r>
    <r>
      <rPr>
        <b/>
        <sz val="10"/>
        <rFont val="Arial Cyr"/>
        <charset val="204"/>
      </rPr>
      <t xml:space="preserve"> ) / (t - t</t>
    </r>
    <r>
      <rPr>
        <b/>
        <vertAlign val="subscript"/>
        <sz val="10"/>
        <rFont val="Arial Cyr"/>
        <charset val="204"/>
      </rPr>
      <t>р.о</t>
    </r>
    <r>
      <rPr>
        <b/>
        <sz val="10"/>
        <rFont val="Arial Cyr"/>
        <charset val="204"/>
      </rPr>
      <t xml:space="preserve">) *24 * n  (2.11)        </t>
    </r>
  </si>
  <si>
    <r>
      <rPr>
        <b/>
        <u/>
        <sz val="12"/>
        <color theme="1"/>
        <rFont val="Times New Roman"/>
        <family val="1"/>
        <charset val="204"/>
      </rPr>
      <t>обліку та визначення річной питомої норми тепла на 1 м</t>
    </r>
    <r>
      <rPr>
        <b/>
        <u/>
        <vertAlign val="superscript"/>
        <sz val="12"/>
        <color theme="1"/>
        <rFont val="Times New Roman"/>
        <family val="1"/>
        <charset val="204"/>
      </rPr>
      <t xml:space="preserve">2 </t>
    </r>
    <r>
      <rPr>
        <b/>
        <u/>
        <sz val="12"/>
        <color theme="1"/>
        <rFont val="Times New Roman"/>
        <family val="1"/>
        <charset val="204"/>
      </rPr>
      <t xml:space="preserve">площі </t>
    </r>
    <r>
      <rPr>
        <b/>
        <sz val="12"/>
        <color theme="1"/>
        <rFont val="Times New Roman"/>
        <family val="1"/>
        <charset val="204"/>
      </rPr>
      <t>станом на 01.04.2018р.</t>
    </r>
  </si>
  <si>
    <t>Директор Дирекції "КППВ"                                                                   М.В. Жовтобрюх</t>
  </si>
  <si>
    <t>Виконавець   провід.інженер                                                                          Ольговська Т.П.</t>
  </si>
  <si>
    <t>Гкал - річна витрата тепла на опалення</t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</si>
  <si>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26 512,216 / 154 518,34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</si>
  <si>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2 800,68 / 13 688,14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</si>
  <si>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19 247,824 / 118 806,91 =          </t>
    </r>
  </si>
  <si>
    <t>ВСЕГО</t>
  </si>
  <si>
    <t>норма</t>
  </si>
  <si>
    <t xml:space="preserve"> НАБЕРЕЖНА РІЧКИ СТРІЛКИ вул., б.34</t>
  </si>
  <si>
    <t>ИТОГО</t>
  </si>
  <si>
    <r>
      <rPr>
        <b/>
        <u/>
        <sz val="12"/>
        <color theme="1"/>
        <rFont val="Times New Roman"/>
        <family val="1"/>
        <charset val="204"/>
      </rPr>
      <t>обліку та визначення річной питомої норми тепла на 1 м</t>
    </r>
    <r>
      <rPr>
        <b/>
        <u/>
        <vertAlign val="superscript"/>
        <sz val="12"/>
        <color theme="1"/>
        <rFont val="Times New Roman"/>
        <family val="1"/>
        <charset val="204"/>
      </rPr>
      <t xml:space="preserve">2 </t>
    </r>
    <r>
      <rPr>
        <b/>
        <u/>
        <sz val="12"/>
        <color theme="1"/>
        <rFont val="Times New Roman"/>
        <family val="1"/>
        <charset val="204"/>
      </rPr>
      <t xml:space="preserve">площі </t>
    </r>
    <r>
      <rPr>
        <b/>
        <sz val="12"/>
        <color theme="1"/>
        <rFont val="Times New Roman"/>
        <family val="1"/>
        <charset val="204"/>
      </rPr>
      <t>станом на 31.12.2019р.</t>
    </r>
  </si>
  <si>
    <r>
      <t>Опалювальна площа житлових будинків, м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</si>
  <si>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t>Всього: 5 та більш поверхів:</t>
  </si>
  <si>
    <t>Загальне:</t>
  </si>
  <si>
    <t xml:space="preserve">Информация по жилым домам  с приборами учета на 31.12.2019г. </t>
  </si>
  <si>
    <t>к-во этажей</t>
  </si>
  <si>
    <t>Всего</t>
  </si>
  <si>
    <t>прибор учета</t>
  </si>
  <si>
    <t>моп</t>
  </si>
  <si>
    <t>260</t>
  </si>
  <si>
    <t>278</t>
  </si>
  <si>
    <t>2</t>
  </si>
  <si>
    <t xml:space="preserve"> Б.Гмирі вул., б.7А</t>
  </si>
  <si>
    <t>150</t>
  </si>
  <si>
    <t xml:space="preserve"> ЛЕСІ УКРАЇНКИ пров., б.2А</t>
  </si>
  <si>
    <t>12</t>
  </si>
  <si>
    <t>18</t>
  </si>
  <si>
    <t>19</t>
  </si>
  <si>
    <t>41</t>
  </si>
  <si>
    <t xml:space="preserve"> ІЛЛІНСЬКА вул., б.1</t>
  </si>
  <si>
    <t>55</t>
  </si>
  <si>
    <t xml:space="preserve"> ІЛЛІНСЬКА вул., б.8</t>
  </si>
  <si>
    <t>46</t>
  </si>
  <si>
    <t xml:space="preserve"> ІЛЛІНСЬКА вул., б.35</t>
  </si>
  <si>
    <t>112</t>
  </si>
  <si>
    <t xml:space="preserve"> КУРСЬКИЙ пр-т., б.125</t>
  </si>
  <si>
    <t>259</t>
  </si>
  <si>
    <t>263</t>
  </si>
  <si>
    <t xml:space="preserve"> СІЛЬГОСПТЕХНІКУМ С. ВЕРЕТИНІВКА, б.22</t>
  </si>
  <si>
    <t>1</t>
  </si>
  <si>
    <t xml:space="preserve"> 1-А НОВОПОСЕЛЕНСЬКА вул., б.1</t>
  </si>
  <si>
    <t>4</t>
  </si>
  <si>
    <t xml:space="preserve"> В. ЧОРНОВОЛА вул., б.78</t>
  </si>
  <si>
    <t>5</t>
  </si>
  <si>
    <t>7</t>
  </si>
  <si>
    <t xml:space="preserve"> ГЕНЕРАЛА ЧИБІСОВА вул., б.16 кор.1</t>
  </si>
  <si>
    <t>14</t>
  </si>
  <si>
    <t xml:space="preserve"> ГОРЬКОГО вул., б.23 кор.2</t>
  </si>
  <si>
    <t>16</t>
  </si>
  <si>
    <t xml:space="preserve"> ГОРЬКОГО вул., б.41</t>
  </si>
  <si>
    <t>17</t>
  </si>
  <si>
    <t xml:space="preserve"> ГОРЬКОГО вул., б.43</t>
  </si>
  <si>
    <t>24</t>
  </si>
  <si>
    <t xml:space="preserve"> ДАНИЛА ГАЛИЦЬКОГО вул., б.27</t>
  </si>
  <si>
    <t>25</t>
  </si>
  <si>
    <t xml:space="preserve"> ДАНИЛА ГАЛИЦЬКОГО вул., б.34</t>
  </si>
  <si>
    <t>28</t>
  </si>
  <si>
    <t xml:space="preserve"> ДАНИЛА ГАЛИЦЬКОГО вул., б.53</t>
  </si>
  <si>
    <t>31</t>
  </si>
  <si>
    <t xml:space="preserve"> ЗАСУМСЬКА вул., б.11</t>
  </si>
  <si>
    <t>34</t>
  </si>
  <si>
    <t xml:space="preserve"> ЗАСУМСЬКА вул., б.13</t>
  </si>
  <si>
    <t>38</t>
  </si>
  <si>
    <t xml:space="preserve"> ЗАСУМСЬКА вул., д.5</t>
  </si>
  <si>
    <t>47</t>
  </si>
  <si>
    <t xml:space="preserve"> ІЛЛІНСЬКА вул., б.38</t>
  </si>
  <si>
    <t>48</t>
  </si>
  <si>
    <t xml:space="preserve"> ІЛЛІНСЬКА вул., б.40</t>
  </si>
  <si>
    <t>102</t>
  </si>
  <si>
    <t xml:space="preserve"> КУЗНЕЧНА вул.,б.5</t>
  </si>
  <si>
    <t>105</t>
  </si>
  <si>
    <t xml:space="preserve"> КУРСЬКИЙ пр-т., б.103 кор.1</t>
  </si>
  <si>
    <t>106</t>
  </si>
  <si>
    <t>108</t>
  </si>
  <si>
    <t xml:space="preserve"> КУРСЬКИЙ пр-т., б.109</t>
  </si>
  <si>
    <t>109</t>
  </si>
  <si>
    <t xml:space="preserve"> КУРСЬКИЙ пр-т., б.115</t>
  </si>
  <si>
    <t>111</t>
  </si>
  <si>
    <t xml:space="preserve"> КУРСЬКИЙ пр-т., б.123</t>
  </si>
  <si>
    <t>113</t>
  </si>
  <si>
    <t xml:space="preserve"> КУРСЬКИЙ пр-т., б.127</t>
  </si>
  <si>
    <t>114</t>
  </si>
  <si>
    <t xml:space="preserve"> КУРСЬКИЙ пр-т., б.129</t>
  </si>
  <si>
    <t>116</t>
  </si>
  <si>
    <t xml:space="preserve"> КУРСЬКИЙ пр-т., б.131</t>
  </si>
  <si>
    <t>117</t>
  </si>
  <si>
    <t xml:space="preserve"> КУРСЬКИЙ пр-т., б.133</t>
  </si>
  <si>
    <t>132</t>
  </si>
  <si>
    <t xml:space="preserve"> ЛЕОНІДА БИКОВА вул., б.6 кор.1</t>
  </si>
  <si>
    <t>143</t>
  </si>
  <si>
    <t xml:space="preserve"> ЛЕСІ УКРАЇНКИ вул., б.12</t>
  </si>
  <si>
    <t>145</t>
  </si>
  <si>
    <t xml:space="preserve"> ЛЕСІ УКРАЇНКИ вул., б.16</t>
  </si>
  <si>
    <t>147</t>
  </si>
  <si>
    <t xml:space="preserve"> ЛЕСІ УКРАЇНКИ вул., б.4</t>
  </si>
  <si>
    <t>149</t>
  </si>
  <si>
    <t xml:space="preserve"> ЛЕСІ УКРАЇНКИ вул., б.6</t>
  </si>
  <si>
    <t>151</t>
  </si>
  <si>
    <t xml:space="preserve"> ЛЮБЛІНСЬКА вул., б.20</t>
  </si>
  <si>
    <t>153</t>
  </si>
  <si>
    <t xml:space="preserve"> МЕТАЛУРГІВ вул., б.11</t>
  </si>
  <si>
    <t>154</t>
  </si>
  <si>
    <t xml:space="preserve"> МЕТАЛУРГІВ вул., б.13</t>
  </si>
  <si>
    <t>155</t>
  </si>
  <si>
    <t xml:space="preserve"> МЕТАЛУРГІВ вул., б.13А</t>
  </si>
  <si>
    <t>157</t>
  </si>
  <si>
    <t xml:space="preserve"> МЕТАЛУРГІВ вул., б.15</t>
  </si>
  <si>
    <t>166</t>
  </si>
  <si>
    <t xml:space="preserve"> МЕТАЛУРГІВ вул., б.4</t>
  </si>
  <si>
    <t>167</t>
  </si>
  <si>
    <t xml:space="preserve"> МЕТАЛУРГІВ вул., б.5</t>
  </si>
  <si>
    <t>168</t>
  </si>
  <si>
    <t xml:space="preserve"> МЕТАЛУРГІВ вул., б.7</t>
  </si>
  <si>
    <t>173</t>
  </si>
  <si>
    <t xml:space="preserve"> МЕТАЛУРГІВ вул., б.9 кор.1</t>
  </si>
  <si>
    <t>179</t>
  </si>
  <si>
    <t xml:space="preserve"> НАБЕРЕЖНА РІЧКИ СТРІЛКИ вул., б.38</t>
  </si>
  <si>
    <t>182</t>
  </si>
  <si>
    <t xml:space="preserve"> НАБЕРЕЖНА РІЧКИ СТРІЛКИ вул., б.54</t>
  </si>
  <si>
    <t>187</t>
  </si>
  <si>
    <t xml:space="preserve"> ПЕРШОТРАВНЕВА вул., б.20</t>
  </si>
  <si>
    <t>194</t>
  </si>
  <si>
    <t xml:space="preserve"> ПРАЦІ вул., б.2</t>
  </si>
  <si>
    <t>195</t>
  </si>
  <si>
    <t xml:space="preserve"> ПРАЦІ вул., б.26</t>
  </si>
  <si>
    <t>196</t>
  </si>
  <si>
    <t xml:space="preserve"> ПРАЦІ вул., б.28</t>
  </si>
  <si>
    <t>197</t>
  </si>
  <si>
    <t xml:space="preserve"> ПРАЦІ вул., б.30</t>
  </si>
  <si>
    <t>198</t>
  </si>
  <si>
    <t xml:space="preserve"> ПРАЦІ вул., б.31</t>
  </si>
  <si>
    <t>200</t>
  </si>
  <si>
    <t xml:space="preserve"> ПРАЦІ вул., б.34</t>
  </si>
  <si>
    <t>201</t>
  </si>
  <si>
    <t xml:space="preserve"> ПРАЦІ вул., б.37</t>
  </si>
  <si>
    <t>202</t>
  </si>
  <si>
    <t xml:space="preserve"> ПРАЦІ вул., б.39</t>
  </si>
  <si>
    <t>203</t>
  </si>
  <si>
    <t xml:space="preserve"> ПУШКІНА вул., б.20</t>
  </si>
  <si>
    <t>204</t>
  </si>
  <si>
    <t xml:space="preserve"> ПУШКІНА вул., б.53</t>
  </si>
  <si>
    <t>205</t>
  </si>
  <si>
    <t xml:space="preserve"> ПУШКІНА вул., б.55</t>
  </si>
  <si>
    <t>206</t>
  </si>
  <si>
    <t>216</t>
  </si>
  <si>
    <t xml:space="preserve"> РЕМІСНИЧА  вул., б.6</t>
  </si>
  <si>
    <t>223</t>
  </si>
  <si>
    <t xml:space="preserve"> РОБІТНИЧА вул., б.84</t>
  </si>
  <si>
    <t>226</t>
  </si>
  <si>
    <t xml:space="preserve"> РОМАНА АТАМАНЮКА вул., б.21</t>
  </si>
  <si>
    <t>227</t>
  </si>
  <si>
    <t xml:space="preserve"> РОМАНА АТАМАНЮКА вул., б.21 кор.1</t>
  </si>
  <si>
    <t>228</t>
  </si>
  <si>
    <t xml:space="preserve"> РОМАНА АТАМАНЮКА вул., б.23</t>
  </si>
  <si>
    <t>229</t>
  </si>
  <si>
    <t xml:space="preserve"> РОМАНА АТАМАНЮКА вул., б.25</t>
  </si>
  <si>
    <t>231</t>
  </si>
  <si>
    <t xml:space="preserve"> РОМАНА АТАМАНЮКА вул., б.27</t>
  </si>
  <si>
    <t>233</t>
  </si>
  <si>
    <t xml:space="preserve"> РОМАНА АТАМАНЮКА вул., б.29</t>
  </si>
  <si>
    <t>234</t>
  </si>
  <si>
    <t xml:space="preserve"> РОМАНА АТАМАНЮКА вул., б.31</t>
  </si>
  <si>
    <t>235</t>
  </si>
  <si>
    <t xml:space="preserve"> РОМАНА АТАМАНЮКА вул., б.35</t>
  </si>
  <si>
    <t>236</t>
  </si>
  <si>
    <t xml:space="preserve"> РОМАНА АТАМАНЮКА вул., б.37</t>
  </si>
  <si>
    <t>237</t>
  </si>
  <si>
    <t xml:space="preserve"> РОМАНА АТАМАНЮКА вул., б.39</t>
  </si>
  <si>
    <t>238</t>
  </si>
  <si>
    <t xml:space="preserve"> РОМАНА АТАМАНЮКА вул., б.41</t>
  </si>
  <si>
    <t>239</t>
  </si>
  <si>
    <t xml:space="preserve"> РОМАНА АТАМАНЮКА вул., б.43</t>
  </si>
  <si>
    <t>242</t>
  </si>
  <si>
    <t xml:space="preserve"> РОМАНА АТАМАНЮКА вул., б.45</t>
  </si>
  <si>
    <t>243</t>
  </si>
  <si>
    <t xml:space="preserve"> РОМАНА АТАМАНЮКА вул., б.49</t>
  </si>
  <si>
    <t>244</t>
  </si>
  <si>
    <t xml:space="preserve"> РОМАНА АТАМАНЮКА вул., б.51</t>
  </si>
  <si>
    <t>245</t>
  </si>
  <si>
    <t xml:space="preserve"> РОМАНА АТАМАНЮКА вул., б.53</t>
  </si>
  <si>
    <t>246</t>
  </si>
  <si>
    <t xml:space="preserve"> РОМАНА АТАМАНЮКА вул., б.55</t>
  </si>
  <si>
    <t>248</t>
  </si>
  <si>
    <t xml:space="preserve"> РОМАНА АТАМАНЮКА вул., б.59</t>
  </si>
  <si>
    <t>249</t>
  </si>
  <si>
    <t xml:space="preserve"> РОМАНА АТАМАНЮКА вул., б.61</t>
  </si>
  <si>
    <t>250</t>
  </si>
  <si>
    <t xml:space="preserve"> РОМАНА АТАМАНЮКА вул., б.63</t>
  </si>
  <si>
    <t>251</t>
  </si>
  <si>
    <t xml:space="preserve"> РОМАНА АТАМАНЮКА вул., б.65</t>
  </si>
  <si>
    <t>252</t>
  </si>
  <si>
    <t xml:space="preserve"> РОМАНА АТАМАНЮКА вул., б.67</t>
  </si>
  <si>
    <t>253</t>
  </si>
  <si>
    <t xml:space="preserve"> РОМАНА АТАМАНЮКА вул., б.69</t>
  </si>
  <si>
    <t>254</t>
  </si>
  <si>
    <t xml:space="preserve"> РОМАНА АТАМАНЮКА вул.,б.33</t>
  </si>
  <si>
    <t>255</t>
  </si>
  <si>
    <t xml:space="preserve"> САДОВА вул., б.32</t>
  </si>
  <si>
    <t>256</t>
  </si>
  <si>
    <t xml:space="preserve"> САДОВА вул., б.33</t>
  </si>
  <si>
    <t>257</t>
  </si>
  <si>
    <t xml:space="preserve"> САДОВА вул., б.53</t>
  </si>
  <si>
    <t>279</t>
  </si>
  <si>
    <t xml:space="preserve"> ЯРОСЛАВА МУДРОГО вул., б.15</t>
  </si>
  <si>
    <t>285</t>
  </si>
  <si>
    <t xml:space="preserve"> ЯРОСЛАВА МУДРОГО вул., б.52</t>
  </si>
  <si>
    <t>290</t>
  </si>
  <si>
    <t>13</t>
  </si>
  <si>
    <t xml:space="preserve"> ГОРЬКОГО вул., б.23 кор.1</t>
  </si>
  <si>
    <t>183</t>
  </si>
  <si>
    <t xml:space="preserve"> НИЖНЬОХОЛОДНОГІРСЬКА вул., б.10</t>
  </si>
  <si>
    <t>184</t>
  </si>
  <si>
    <t xml:space="preserve"> НИЖНЬОХОЛОДНОГІРСЬКА вул., б.8</t>
  </si>
  <si>
    <t>3</t>
  </si>
  <si>
    <t xml:space="preserve"> В. ЧОРНОВОЛА вул., б.55</t>
  </si>
  <si>
    <t>22</t>
  </si>
  <si>
    <t xml:space="preserve"> ГОРЬКОГО пл., б.5</t>
  </si>
  <si>
    <t>32</t>
  </si>
  <si>
    <t xml:space="preserve"> ЗАСУМСЬКА вул., б.12А</t>
  </si>
  <si>
    <t>33</t>
  </si>
  <si>
    <t xml:space="preserve"> ЗАСУМСЬКА вул., б.12Г</t>
  </si>
  <si>
    <t>35</t>
  </si>
  <si>
    <t xml:space="preserve"> ЗАСУМСЬКА вул., б.14</t>
  </si>
  <si>
    <t>37</t>
  </si>
  <si>
    <t xml:space="preserve"> ЗАСУМСЬКА вул., б.16Б</t>
  </si>
  <si>
    <t>39</t>
  </si>
  <si>
    <t xml:space="preserve"> ІВАНА ВИГОВСЬКОГО вул., б.14</t>
  </si>
  <si>
    <t>40</t>
  </si>
  <si>
    <t xml:space="preserve"> ІВАНА ВИГОВСЬКОГО вул.,б.6</t>
  </si>
  <si>
    <t>42</t>
  </si>
  <si>
    <t xml:space="preserve"> ІЛЛІНСЬКА вул., б.10</t>
  </si>
  <si>
    <t>44</t>
  </si>
  <si>
    <t xml:space="preserve"> ІЛЛІНСЬКА вул., б.12 кор.1</t>
  </si>
  <si>
    <t>51</t>
  </si>
  <si>
    <t xml:space="preserve"> ІЛЛІНСЬКА вул., б.51 кор.1</t>
  </si>
  <si>
    <t>52</t>
  </si>
  <si>
    <t xml:space="preserve"> ІЛЛІНСЬКА вул., б.51Г</t>
  </si>
  <si>
    <t>53</t>
  </si>
  <si>
    <t xml:space="preserve"> ІЛЛІНСЬКА вул., б.52 кор.1</t>
  </si>
  <si>
    <t>54</t>
  </si>
  <si>
    <t xml:space="preserve"> ІЛЛІНСЬКА вул., б.52 кор.2</t>
  </si>
  <si>
    <t>56</t>
  </si>
  <si>
    <t xml:space="preserve"> ІЛЛІНСЬКА вул.,б.51В</t>
  </si>
  <si>
    <t>57</t>
  </si>
  <si>
    <t xml:space="preserve"> КОВПАКА вул., б.11</t>
  </si>
  <si>
    <t>58</t>
  </si>
  <si>
    <t xml:space="preserve"> КОВПАКА вул., б.13</t>
  </si>
  <si>
    <t>59</t>
  </si>
  <si>
    <t xml:space="preserve"> КОВПАКА вул., б.14</t>
  </si>
  <si>
    <t>61</t>
  </si>
  <si>
    <t xml:space="preserve"> КОВПАКА вул., б.17</t>
  </si>
  <si>
    <t>62</t>
  </si>
  <si>
    <t xml:space="preserve"> КОВПАКА вул., б.23</t>
  </si>
  <si>
    <t>63</t>
  </si>
  <si>
    <t xml:space="preserve"> КОВПАКА вул., б.29</t>
  </si>
  <si>
    <t>65</t>
  </si>
  <si>
    <t xml:space="preserve"> КОВПАКА вул., б.33</t>
  </si>
  <si>
    <t>66</t>
  </si>
  <si>
    <t xml:space="preserve"> КОВПАКА вул., б.35</t>
  </si>
  <si>
    <t>67</t>
  </si>
  <si>
    <t xml:space="preserve"> КОВПАКА вул., б.41</t>
  </si>
  <si>
    <t>68</t>
  </si>
  <si>
    <t xml:space="preserve"> КОВПАКА вул., б.43</t>
  </si>
  <si>
    <t>69</t>
  </si>
  <si>
    <t xml:space="preserve"> КОВПАКА вул., б.45</t>
  </si>
  <si>
    <t>70</t>
  </si>
  <si>
    <t xml:space="preserve"> КОВПАКА вул., б.47</t>
  </si>
  <si>
    <t>71</t>
  </si>
  <si>
    <t xml:space="preserve"> КОВПАКА вул., б.53</t>
  </si>
  <si>
    <t>73</t>
  </si>
  <si>
    <t xml:space="preserve"> КОВПАКА вул., б.59</t>
  </si>
  <si>
    <t>76</t>
  </si>
  <si>
    <t xml:space="preserve"> КОВПАКА вул., б.65</t>
  </si>
  <si>
    <t>77</t>
  </si>
  <si>
    <t xml:space="preserve"> КОВПАКА вул., б.67</t>
  </si>
  <si>
    <t>104</t>
  </si>
  <si>
    <t xml:space="preserve"> КУРСЬКИЙ пр-т., б.103</t>
  </si>
  <si>
    <t>119</t>
  </si>
  <si>
    <t xml:space="preserve"> КУРСЬКИЙ пр-т., б.143</t>
  </si>
  <si>
    <t>120</t>
  </si>
  <si>
    <t xml:space="preserve"> КУРСЬКИЙ пр-т., б.37</t>
  </si>
  <si>
    <t>121</t>
  </si>
  <si>
    <t xml:space="preserve"> КУРСЬКИЙ пр-т., б.39</t>
  </si>
  <si>
    <t>122</t>
  </si>
  <si>
    <t xml:space="preserve"> КУРСЬКИЙ пр-т., б.41</t>
  </si>
  <si>
    <t>123</t>
  </si>
  <si>
    <t xml:space="preserve"> КУРСЬКИЙ пр-т., б.43</t>
  </si>
  <si>
    <t>124</t>
  </si>
  <si>
    <t xml:space="preserve"> КУРСЬКИЙ пр-т., б.45</t>
  </si>
  <si>
    <t>125</t>
  </si>
  <si>
    <t xml:space="preserve"> КУРСЬКИЙ пр-т., б.47</t>
  </si>
  <si>
    <t>126</t>
  </si>
  <si>
    <t xml:space="preserve"> КУРСЬКИЙ пр-т., б.51</t>
  </si>
  <si>
    <t>127</t>
  </si>
  <si>
    <t xml:space="preserve"> КУРСЬКИЙ пр-т., б.53</t>
  </si>
  <si>
    <t>128</t>
  </si>
  <si>
    <t xml:space="preserve"> КУРСЬКИЙ пр-т., б.55</t>
  </si>
  <si>
    <t>129</t>
  </si>
  <si>
    <t xml:space="preserve"> КУРСЬКИЙ пр-т.,б.33</t>
  </si>
  <si>
    <t>131</t>
  </si>
  <si>
    <t xml:space="preserve"> ЛЕОНІДА БИКОВА вул., б.2 кор.1</t>
  </si>
  <si>
    <t>137</t>
  </si>
  <si>
    <t xml:space="preserve"> ЛЕРМОНТОВА вул., б.1</t>
  </si>
  <si>
    <t>138</t>
  </si>
  <si>
    <t xml:space="preserve"> ЛЕРМОНТОВА вул., б.13</t>
  </si>
  <si>
    <t>139</t>
  </si>
  <si>
    <t xml:space="preserve"> ЛЕРМОНТОВА вул., б.15</t>
  </si>
  <si>
    <t>140</t>
  </si>
  <si>
    <t xml:space="preserve"> ЛЕРМОНТОВА вул., б.17</t>
  </si>
  <si>
    <t>141</t>
  </si>
  <si>
    <t xml:space="preserve"> ЛЕРМОНТОВА вул., б.3</t>
  </si>
  <si>
    <t>146</t>
  </si>
  <si>
    <t xml:space="preserve"> ЛЕСІ УКРАЇНКИ вул., б.25</t>
  </si>
  <si>
    <t>148</t>
  </si>
  <si>
    <t xml:space="preserve"> ЛЕСІ УКРАЇНКИ вул., б.4 кор.1</t>
  </si>
  <si>
    <t>156</t>
  </si>
  <si>
    <t xml:space="preserve"> МЕТАЛУРГІВ вул., б.14</t>
  </si>
  <si>
    <t>158</t>
  </si>
  <si>
    <t xml:space="preserve"> МЕТАЛУРГІВ вул., б.16</t>
  </si>
  <si>
    <t>161</t>
  </si>
  <si>
    <t xml:space="preserve"> МЕТАЛУРГІВ вул., б.24</t>
  </si>
  <si>
    <t>162</t>
  </si>
  <si>
    <t xml:space="preserve"> МЕТАЛУРГІВ вул., б.26</t>
  </si>
  <si>
    <t>209</t>
  </si>
  <si>
    <t xml:space="preserve"> РЕМІСНИЧА  вул., б.12 кор.2</t>
  </si>
  <si>
    <t>210</t>
  </si>
  <si>
    <t xml:space="preserve"> РЕМІСНИЧА  вул., б.15</t>
  </si>
  <si>
    <t>211</t>
  </si>
  <si>
    <t xml:space="preserve"> РЕМІСНИЧА  вул., б.19</t>
  </si>
  <si>
    <t>212</t>
  </si>
  <si>
    <t xml:space="preserve"> РЕМІСНИЧА  вул., б.21</t>
  </si>
  <si>
    <t>213</t>
  </si>
  <si>
    <t xml:space="preserve"> РЕМІСНИЧА  вул., б.25</t>
  </si>
  <si>
    <t>214</t>
  </si>
  <si>
    <t xml:space="preserve"> РЕМІСНИЧА  вул., б.31</t>
  </si>
  <si>
    <t>215</t>
  </si>
  <si>
    <t xml:space="preserve"> РЕМІСНИЧА  вул., б.35</t>
  </si>
  <si>
    <t>247</t>
  </si>
  <si>
    <t>267</t>
  </si>
  <si>
    <t xml:space="preserve"> ХОЛОДНОГІРСЬКА вул., б.31</t>
  </si>
  <si>
    <t>268</t>
  </si>
  <si>
    <t xml:space="preserve"> ХОЛОДНОГІРСЬКА вул., б.33 кор.1</t>
  </si>
  <si>
    <t>269</t>
  </si>
  <si>
    <t xml:space="preserve"> ХОЛОДНОГІРСЬКА вул., б.37</t>
  </si>
  <si>
    <t>270</t>
  </si>
  <si>
    <t xml:space="preserve"> ХОЛОДНОГІРСЬКА вул., б.39</t>
  </si>
  <si>
    <t>271</t>
  </si>
  <si>
    <t xml:space="preserve"> ХОЛОДНОГІРСЬКА вул., б.41</t>
  </si>
  <si>
    <t>272</t>
  </si>
  <si>
    <t xml:space="preserve"> ХОЛОДНОГІРСЬКА вул., б.45</t>
  </si>
  <si>
    <t>273</t>
  </si>
  <si>
    <t xml:space="preserve"> ХОЛОДНОГІРСЬКА вул., б.49</t>
  </si>
  <si>
    <t>274</t>
  </si>
  <si>
    <t xml:space="preserve"> ХОЛОДНОГІРСЬКА вул., б.51</t>
  </si>
  <si>
    <t>283</t>
  </si>
  <si>
    <t xml:space="preserve"> ЯРОСЛАВА МУДРОГО вул., б.5</t>
  </si>
  <si>
    <t>43</t>
  </si>
  <si>
    <t xml:space="preserve"> ІЛЛІНСЬКА вул., б.12</t>
  </si>
  <si>
    <t>45</t>
  </si>
  <si>
    <t xml:space="preserve"> ІЛЛІНСЬКА вул., б.12 кор.2</t>
  </si>
  <si>
    <t>74</t>
  </si>
  <si>
    <t xml:space="preserve"> КОВПАКА вул., б.61</t>
  </si>
  <si>
    <t>75</t>
  </si>
  <si>
    <t xml:space="preserve"> КОВПАКА вул., б.63</t>
  </si>
  <si>
    <t>78</t>
  </si>
  <si>
    <t xml:space="preserve"> КОВПАКА вул., б.71</t>
  </si>
  <si>
    <t>79</t>
  </si>
  <si>
    <t xml:space="preserve"> КОВПАКА вул., б.73</t>
  </si>
  <si>
    <t>80</t>
  </si>
  <si>
    <t xml:space="preserve"> КОВПАКА вул., б.75</t>
  </si>
  <si>
    <t>81</t>
  </si>
  <si>
    <t xml:space="preserve"> КОВПАКА вул., б.75А</t>
  </si>
  <si>
    <t>82</t>
  </si>
  <si>
    <t xml:space="preserve"> КОВПАКА вул., б.77А</t>
  </si>
  <si>
    <t>83</t>
  </si>
  <si>
    <t xml:space="preserve"> КОВПАКА вул., б.77Б</t>
  </si>
  <si>
    <t>84</t>
  </si>
  <si>
    <t xml:space="preserve"> КОВПАКА вул., б.81В</t>
  </si>
  <si>
    <t>85</t>
  </si>
  <si>
    <t xml:space="preserve"> КОВПАКА вул., б.85</t>
  </si>
  <si>
    <t>86</t>
  </si>
  <si>
    <t xml:space="preserve"> КОВПАКА вул., б.87</t>
  </si>
  <si>
    <t>87</t>
  </si>
  <si>
    <t xml:space="preserve"> КОВПАКА вул., б.89</t>
  </si>
  <si>
    <t>88</t>
  </si>
  <si>
    <t xml:space="preserve"> КОВПАКА вул., б.91</t>
  </si>
  <si>
    <t>89</t>
  </si>
  <si>
    <t xml:space="preserve"> КОВПАКА вул.,б.81А</t>
  </si>
  <si>
    <t>90</t>
  </si>
  <si>
    <t xml:space="preserve"> КОВПАКА вул.,б.81Б</t>
  </si>
  <si>
    <t>164</t>
  </si>
  <si>
    <t xml:space="preserve"> МЕТАЛУРГІВ вул., б.32а</t>
  </si>
  <si>
    <t>165</t>
  </si>
  <si>
    <t xml:space="preserve"> МЕТАЛУРГІВ вул., б.32б</t>
  </si>
  <si>
    <t>240</t>
  </si>
  <si>
    <t xml:space="preserve"> РОМАНА АТАМАНЮКА вул., б.43А</t>
  </si>
  <si>
    <t>241</t>
  </si>
  <si>
    <t xml:space="preserve"> РОМАНА АТАМАНЮКА вул., б.43Б</t>
  </si>
  <si>
    <t>275</t>
  </si>
  <si>
    <t xml:space="preserve"> ШЕВЧЕНКА вул., б.2</t>
  </si>
  <si>
    <t>276</t>
  </si>
  <si>
    <t xml:space="preserve"> ШЕВЧЕНКА вул., б.2Б</t>
  </si>
  <si>
    <t>277</t>
  </si>
  <si>
    <t xml:space="preserve"> ШЕВЧЕНКА вул., б.2В</t>
  </si>
  <si>
    <t>20</t>
  </si>
  <si>
    <t xml:space="preserve"> ГОРЬКОГО пл., б.2</t>
  </si>
  <si>
    <t>21</t>
  </si>
  <si>
    <t xml:space="preserve"> ГОРЬКОГО пл., б.4</t>
  </si>
  <si>
    <t>23</t>
  </si>
  <si>
    <t xml:space="preserve"> ГОРЬКОГО пл., б.6</t>
  </si>
  <si>
    <t>49</t>
  </si>
  <si>
    <t xml:space="preserve"> ІЛЛІНСЬКА вул., б.49</t>
  </si>
  <si>
    <t>64</t>
  </si>
  <si>
    <t xml:space="preserve"> КОВПАКА вул., б.31</t>
  </si>
  <si>
    <t xml:space="preserve">Розрахунок річного споживання тепла на опалення житлових будинків  з приборами учета на 31.12.2019г. </t>
  </si>
  <si>
    <r>
      <t xml:space="preserve">S, м </t>
    </r>
    <r>
      <rPr>
        <b/>
        <vertAlign val="superscript"/>
        <sz val="10"/>
        <color indexed="8"/>
        <rFont val="Calibri"/>
        <family val="2"/>
        <charset val="204"/>
      </rPr>
      <t xml:space="preserve">2 </t>
    </r>
    <r>
      <rPr>
        <b/>
        <sz val="10"/>
        <color indexed="8"/>
        <rFont val="Calibri"/>
        <family val="2"/>
        <charset val="204"/>
      </rPr>
      <t>Всего</t>
    </r>
  </si>
  <si>
    <t>qo</t>
  </si>
  <si>
    <t>q'o</t>
  </si>
  <si>
    <t>R</t>
  </si>
  <si>
    <r>
      <t>Опалювальна площа житлових будинків, 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</si>
  <si>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r>
      <t xml:space="preserve">t </t>
    </r>
    <r>
      <rPr>
        <b/>
        <vertAlign val="subscript"/>
        <sz val="12"/>
        <color theme="1"/>
        <rFont val="Times New Roman"/>
        <family val="1"/>
        <charset val="204"/>
      </rPr>
      <t xml:space="preserve">вн </t>
    </r>
    <r>
      <rPr>
        <b/>
        <sz val="12"/>
        <color theme="1"/>
        <rFont val="Times New Roman"/>
        <family val="1"/>
        <charset val="204"/>
      </rPr>
      <t>- t</t>
    </r>
    <r>
      <rPr>
        <b/>
        <vertAlign val="subscript"/>
        <sz val="12"/>
        <color theme="1"/>
        <rFont val="Times New Roman"/>
        <family val="1"/>
        <charset val="204"/>
      </rPr>
      <t xml:space="preserve"> ср.о.</t>
    </r>
  </si>
  <si>
    <t>Q год</t>
  </si>
  <si>
    <t>qo при-30</t>
  </si>
  <si>
    <t>проверен</t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</si>
  <si>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23 811,582 / 135517,76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</si>
  <si>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4731,680 / 22228,20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</si>
  <si>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2 214,346 / 10417,15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</si>
  <si>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16 865,56 / 10 2872,41 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</si>
  <si>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 1505,75 / 135 517,76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</si>
  <si>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4 479,10 / 22 228,20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</si>
  <si>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2 115,887/ 10 417,15 =          </t>
    </r>
  </si>
  <si>
    <r>
      <t>Q</t>
    </r>
    <r>
      <rPr>
        <vertAlign val="superscript"/>
        <sz val="10"/>
        <rFont val="Arial Cyr"/>
        <charset val="204"/>
      </rPr>
      <t>рік</t>
    </r>
    <r>
      <rPr>
        <vertAlign val="subscript"/>
        <sz val="10"/>
        <rFont val="Arial Cyr"/>
        <charset val="204"/>
      </rPr>
      <t xml:space="preserve">о </t>
    </r>
    <r>
      <rPr>
        <sz val="10"/>
        <rFont val="Arial Cyr"/>
        <charset val="204"/>
      </rPr>
      <t xml:space="preserve">/ S = 14 505,75 / 102 872,41 =          </t>
    </r>
  </si>
  <si>
    <r>
      <t>Опалювальна площа житлових будинків,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</si>
  <si>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споживачів, підключених до АТ "Сумське НВО"</t>
  </si>
  <si>
    <t>Директор Дирекції КППВ                                                                                               М.В. Жовтобрюх</t>
  </si>
  <si>
    <t>Виконавець   провід.інженер                                                                                                  Ольговська Т.П.</t>
  </si>
  <si>
    <t xml:space="preserve"> Гкал - річна витрата теплоти на опалення</t>
  </si>
  <si>
    <t>Директор Дирекції КППВ                                                                          М. В. Жовтобрюх</t>
  </si>
  <si>
    <r>
      <rPr>
        <b/>
        <u/>
        <sz val="12"/>
        <color theme="1"/>
        <rFont val="Times New Roman"/>
        <family val="1"/>
        <charset val="204"/>
      </rPr>
      <t>обліку та визначення річной питомої норми тепла на 1 м</t>
    </r>
    <r>
      <rPr>
        <b/>
        <u/>
        <vertAlign val="superscript"/>
        <sz val="12"/>
        <color theme="1"/>
        <rFont val="Times New Roman"/>
        <family val="1"/>
        <charset val="204"/>
      </rPr>
      <t xml:space="preserve">2 </t>
    </r>
    <r>
      <rPr>
        <b/>
        <u/>
        <sz val="12"/>
        <color theme="1"/>
        <rFont val="Times New Roman"/>
        <family val="1"/>
        <charset val="204"/>
      </rPr>
      <t xml:space="preserve">площі </t>
    </r>
    <r>
      <rPr>
        <b/>
        <sz val="12"/>
        <color theme="1"/>
        <rFont val="Times New Roman"/>
        <family val="1"/>
        <charset val="204"/>
      </rPr>
      <t>станом на 1.09.2020р.</t>
    </r>
  </si>
  <si>
    <r>
      <t>Річна витрати теплоти на опалення житлових  будинків</t>
    </r>
    <r>
      <rPr>
        <sz val="10"/>
        <rFont val="Times New Roman"/>
        <family val="1"/>
        <charset val="204"/>
      </rPr>
      <t xml:space="preserve"> без приладів обліку </t>
    </r>
  </si>
  <si>
    <r>
      <rPr>
        <sz val="10"/>
        <rFont val="Times New Roman"/>
        <family val="1"/>
        <charset val="204"/>
      </rPr>
      <t xml:space="preserve">з використанням температур та тривалості опалювального періоду для м. Суми </t>
    </r>
    <r>
      <rPr>
        <b/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</si>
  <si>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 xml:space="preserve">згідно </t>
    </r>
    <r>
      <rPr>
        <b/>
        <sz val="10"/>
        <rFont val="Times New Roman"/>
        <family val="1"/>
        <charset val="204"/>
      </rPr>
      <t xml:space="preserve">ДСТУ -Н Б В.1.1-27:2010: </t>
    </r>
  </si>
  <si>
    <r>
      <t>t</t>
    </r>
    <r>
      <rPr>
        <vertAlign val="subscript"/>
        <sz val="10"/>
        <rFont val="Times New Roman"/>
        <family val="1"/>
        <charset val="204"/>
      </rPr>
      <t xml:space="preserve">р.о </t>
    </r>
    <r>
      <rPr>
        <sz val="10"/>
        <rFont val="Times New Roman"/>
        <family val="1"/>
        <charset val="204"/>
      </rPr>
      <t>= -25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С, t</t>
    </r>
    <r>
      <rPr>
        <vertAlign val="subscript"/>
        <sz val="10"/>
        <rFont val="Times New Roman"/>
        <family val="1"/>
        <charset val="204"/>
      </rPr>
      <t>cр.о.</t>
    </r>
    <r>
      <rPr>
        <sz val="10"/>
        <rFont val="Times New Roman"/>
        <family val="1"/>
        <charset val="204"/>
      </rPr>
      <t xml:space="preserve"> = -1,4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п = 187 діб </t>
    </r>
  </si>
  <si>
    <t>Всього для 1-2 поверхових будинків:</t>
  </si>
  <si>
    <t>Всього для 3-4 поверхових будинків:</t>
  </si>
  <si>
    <r>
      <t>Норма річної витрати теплоти на 1м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 для 1-2-поверхів. ж/будинків (№ поз.1-46):</t>
    </r>
  </si>
  <si>
    <r>
      <t>Норма річної витрати теплоти на 1м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 для 3-4-поверхів. ж/будинків (№поз.47-54):</t>
    </r>
  </si>
  <si>
    <r>
      <t>Норма річної витрати теплоти на 1м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 для 5-ти та більше поверхів. ж/будинків (№поз. 55-86):</t>
    </r>
  </si>
  <si>
    <t>№ з/п</t>
  </si>
  <si>
    <t xml:space="preserve">              розрахована за формулою 2.17 КТМ204 України 244-94 </t>
  </si>
  <si>
    <r>
      <t>Q</t>
    </r>
    <r>
      <rPr>
        <b/>
        <vertAlign val="superscript"/>
        <sz val="10"/>
        <rFont val="Times New Roman"/>
        <family val="1"/>
        <charset val="204"/>
      </rPr>
      <t>рік</t>
    </r>
    <r>
      <rPr>
        <b/>
        <vertAlign val="subscript"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  <charset val="204"/>
      </rPr>
      <t xml:space="preserve">  =  F</t>
    </r>
    <r>
      <rPr>
        <b/>
        <vertAlign val="subscript"/>
        <sz val="10"/>
        <rFont val="Times New Roman"/>
        <family val="1"/>
        <charset val="204"/>
      </rPr>
      <t>o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* qо' *(t - t</t>
    </r>
    <r>
      <rPr>
        <b/>
        <vertAlign val="subscript"/>
        <sz val="10"/>
        <rFont val="Times New Roman"/>
        <family val="1"/>
        <charset val="204"/>
      </rPr>
      <t>ср.о.</t>
    </r>
    <r>
      <rPr>
        <b/>
        <sz val="10"/>
        <rFont val="Times New Roman"/>
        <family val="1"/>
        <charset val="204"/>
      </rPr>
      <t xml:space="preserve"> )  *24 * n</t>
    </r>
    <r>
      <rPr>
        <b/>
        <vertAlign val="subscript"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  <charset val="204"/>
      </rPr>
      <t>*10</t>
    </r>
    <r>
      <rPr>
        <b/>
        <vertAlign val="superscript"/>
        <sz val="10"/>
        <rFont val="Times New Roman"/>
        <family val="1"/>
        <charset val="204"/>
      </rPr>
      <t>-6</t>
    </r>
    <r>
      <rPr>
        <b/>
        <sz val="10"/>
        <rFont val="Times New Roman"/>
        <family val="1"/>
        <charset val="204"/>
      </rPr>
      <t xml:space="preserve">  (2.17)        </t>
    </r>
  </si>
  <si>
    <r>
      <t>Гкал/рік на 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де</t>
    </r>
  </si>
  <si>
    <r>
      <t>Q</t>
    </r>
    <r>
      <rPr>
        <vertAlign val="superscript"/>
        <sz val="10"/>
        <rFont val="Times New Roman"/>
        <family val="1"/>
        <charset val="204"/>
      </rPr>
      <t>рік</t>
    </r>
    <r>
      <rPr>
        <vertAlign val="subscript"/>
        <sz val="10"/>
        <rFont val="Times New Roman"/>
        <family val="1"/>
        <charset val="204"/>
      </rPr>
      <t xml:space="preserve">о </t>
    </r>
    <r>
      <rPr>
        <sz val="10"/>
        <rFont val="Times New Roman"/>
        <family val="1"/>
        <charset val="204"/>
      </rPr>
      <t>=</t>
    </r>
  </si>
  <si>
    <r>
      <t>S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= </t>
    </r>
  </si>
  <si>
    <r>
      <t xml:space="preserve">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опалювальна площа</t>
    </r>
  </si>
  <si>
    <r>
      <t>t</t>
    </r>
    <r>
      <rPr>
        <b/>
        <vertAlign val="subscript"/>
        <sz val="10"/>
        <color theme="1"/>
        <rFont val="Times New Roman"/>
        <family val="1"/>
        <charset val="204"/>
      </rPr>
      <t xml:space="preserve">вн </t>
    </r>
    <r>
      <rPr>
        <b/>
        <sz val="10"/>
        <color theme="1"/>
        <rFont val="Times New Roman"/>
        <family val="1"/>
        <charset val="204"/>
      </rPr>
      <t>- t</t>
    </r>
    <r>
      <rPr>
        <b/>
        <vertAlign val="subscript"/>
        <sz val="10"/>
        <color theme="1"/>
        <rFont val="Times New Roman"/>
        <family val="1"/>
        <charset val="204"/>
      </rPr>
      <t>ср.о.</t>
    </r>
  </si>
  <si>
    <r>
      <t>Розрахунок річной витрати теплової енергії на опалення житлових будинків</t>
    </r>
    <r>
      <rPr>
        <b/>
        <u/>
        <sz val="10"/>
        <color theme="1"/>
        <rFont val="Times New Roman"/>
        <family val="1"/>
        <charset val="204"/>
      </rPr>
      <t xml:space="preserve"> без приладів </t>
    </r>
  </si>
  <si>
    <r>
      <rPr>
        <b/>
        <u/>
        <sz val="10"/>
        <color theme="1"/>
        <rFont val="Times New Roman"/>
        <family val="1"/>
        <charset val="204"/>
      </rPr>
      <t>обліку та визначення річної питомої норми теплоти на 1 м</t>
    </r>
    <r>
      <rPr>
        <b/>
        <u/>
        <vertAlign val="superscript"/>
        <sz val="10"/>
        <color theme="1"/>
        <rFont val="Times New Roman"/>
        <family val="1"/>
        <charset val="204"/>
      </rPr>
      <t xml:space="preserve">2 </t>
    </r>
    <r>
      <rPr>
        <b/>
        <u/>
        <sz val="10"/>
        <color theme="1"/>
        <rFont val="Times New Roman"/>
        <family val="1"/>
        <charset val="204"/>
      </rPr>
      <t xml:space="preserve">площі </t>
    </r>
    <r>
      <rPr>
        <b/>
        <sz val="10"/>
        <color theme="1"/>
        <rFont val="Times New Roman"/>
        <family val="1"/>
        <charset val="204"/>
      </rPr>
      <t>станом на 1.09.2020р.</t>
    </r>
  </si>
  <si>
    <t xml:space="preserve">                        до рішення виконавчого комітету</t>
  </si>
  <si>
    <t xml:space="preserve">                        Додаток 1</t>
  </si>
  <si>
    <t xml:space="preserve">                        Сумської міської ради</t>
  </si>
  <si>
    <t xml:space="preserve">                        від                           №                   </t>
  </si>
  <si>
    <r>
      <t>Питома qo' при мінус 25</t>
    </r>
    <r>
      <rPr>
        <b/>
        <vertAlign val="superscript"/>
        <sz val="10"/>
        <color theme="1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>С,  кка/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*год*</t>
    </r>
    <r>
      <rPr>
        <b/>
        <vertAlign val="superscript"/>
        <sz val="10"/>
        <color theme="1"/>
        <rFont val="Times New Roman"/>
        <family val="1"/>
        <charset val="204"/>
      </rPr>
      <t xml:space="preserve"> о </t>
    </r>
    <r>
      <rPr>
        <b/>
        <sz val="10"/>
        <color theme="1"/>
        <rFont val="Times New Roman"/>
        <family val="1"/>
        <charset val="204"/>
      </rPr>
      <t>С таб2.1</t>
    </r>
  </si>
  <si>
    <r>
      <t xml:space="preserve">                            Q</t>
    </r>
    <r>
      <rPr>
        <vertAlign val="superscript"/>
        <sz val="10"/>
        <rFont val="Times New Roman"/>
        <family val="1"/>
        <charset val="204"/>
      </rPr>
      <t>рік</t>
    </r>
    <r>
      <rPr>
        <vertAlign val="subscript"/>
        <sz val="10"/>
        <rFont val="Times New Roman"/>
        <family val="1"/>
        <charset val="204"/>
      </rPr>
      <t xml:space="preserve">о </t>
    </r>
    <r>
      <rPr>
        <sz val="10"/>
        <rFont val="Times New Roman"/>
        <family val="1"/>
        <charset val="204"/>
      </rPr>
      <t xml:space="preserve">/ S = 8244,579 / 22228,20 =          </t>
    </r>
  </si>
  <si>
    <r>
      <t xml:space="preserve">                             Q</t>
    </r>
    <r>
      <rPr>
        <vertAlign val="superscript"/>
        <sz val="10"/>
        <rFont val="Times New Roman"/>
        <family val="1"/>
        <charset val="204"/>
      </rPr>
      <t>рік</t>
    </r>
    <r>
      <rPr>
        <vertAlign val="subscript"/>
        <sz val="10"/>
        <rFont val="Times New Roman"/>
        <family val="1"/>
        <charset val="204"/>
      </rPr>
      <t xml:space="preserve">о </t>
    </r>
    <r>
      <rPr>
        <sz val="10"/>
        <rFont val="Times New Roman"/>
        <family val="1"/>
        <charset val="204"/>
      </rPr>
      <t xml:space="preserve">/ S = 2 285,62 / 10417,15 =          </t>
    </r>
  </si>
  <si>
    <r>
      <t xml:space="preserve">                         Q</t>
    </r>
    <r>
      <rPr>
        <vertAlign val="superscript"/>
        <sz val="10"/>
        <rFont val="Times New Roman"/>
        <family val="1"/>
        <charset val="204"/>
      </rPr>
      <t>рік</t>
    </r>
    <r>
      <rPr>
        <vertAlign val="subscript"/>
        <sz val="10"/>
        <rFont val="Times New Roman"/>
        <family val="1"/>
        <charset val="204"/>
      </rPr>
      <t xml:space="preserve">о </t>
    </r>
    <r>
      <rPr>
        <sz val="10"/>
        <rFont val="Times New Roman"/>
        <family val="1"/>
        <charset val="204"/>
      </rPr>
      <t xml:space="preserve">/ S = 15405,72 / 10 872,41  =          </t>
    </r>
  </si>
  <si>
    <t>Річна витрата теплоти  на опалення Qр, Гкал, ф-ла 2.17КТМ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</si>
</sst>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"/>
    <numFmt numFmtId="166" formatCode="0.000"/>
  </numFmts>
  <fonts count="6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vertAlign val="superscript"/>
      <sz val="10"/>
      <name val="Arial Cyr"/>
      <charset val="204"/>
    </font>
    <font>
      <vertAlign val="subscript"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vertAlign val="superscript"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perscript"/>
      <sz val="12"/>
      <color theme="1"/>
      <name val="Times New Roman"/>
      <family val="1"/>
      <charset val="204"/>
    </font>
    <font>
      <sz val="10"/>
      <name val="Cambria"/>
      <family val="1"/>
      <charset val="204"/>
    </font>
    <font>
      <b/>
      <vertAlign val="superscript"/>
      <sz val="10"/>
      <name val="Arial Cyr"/>
      <charset val="204"/>
    </font>
    <font>
      <b/>
      <vertAlign val="subscript"/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vertAlign val="superscript"/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bscript"/>
      <sz val="10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vertAlign val="superscript"/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7" fillId="0" borderId="0"/>
    <xf numFmtId="0" fontId="13" fillId="0" borderId="0"/>
    <xf numFmtId="0" fontId="13" fillId="0" borderId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9" applyNumberFormat="0" applyAlignment="0" applyProtection="0"/>
    <xf numFmtId="0" fontId="41" fillId="7" borderId="10" applyNumberFormat="0" applyAlignment="0" applyProtection="0"/>
    <xf numFmtId="0" fontId="42" fillId="7" borderId="9" applyNumberFormat="0" applyAlignment="0" applyProtection="0"/>
    <xf numFmtId="0" fontId="43" fillId="0" borderId="11" applyNumberFormat="0" applyFill="0" applyAlignment="0" applyProtection="0"/>
    <xf numFmtId="0" fontId="44" fillId="8" borderId="12" applyNumberFormat="0" applyAlignment="0" applyProtection="0"/>
    <xf numFmtId="0" fontId="45" fillId="0" borderId="0" applyNumberFormat="0" applyFill="0" applyBorder="0" applyAlignment="0" applyProtection="0"/>
    <xf numFmtId="0" fontId="32" fillId="9" borderId="13" applyNumberFormat="0" applyFont="0" applyAlignment="0" applyProtection="0"/>
    <xf numFmtId="0" fontId="46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4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/>
  </cellStyleXfs>
  <cellXfs count="2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2" applyFont="1" applyFill="1" applyAlignment="1">
      <alignment horizontal="center"/>
    </xf>
    <xf numFmtId="1" fontId="13" fillId="0" borderId="0" xfId="2" applyNumberFormat="1" applyFont="1" applyFill="1"/>
    <xf numFmtId="166" fontId="12" fillId="0" borderId="0" xfId="2" applyNumberFormat="1" applyFont="1" applyFill="1" applyAlignment="1">
      <alignment horizontal="center"/>
    </xf>
    <xf numFmtId="0" fontId="13" fillId="0" borderId="0" xfId="2" applyFont="1"/>
    <xf numFmtId="1" fontId="13" fillId="0" borderId="0" xfId="2" applyNumberFormat="1" applyFont="1" applyFill="1" applyAlignment="1">
      <alignment horizontal="right"/>
    </xf>
    <xf numFmtId="166" fontId="13" fillId="0" borderId="0" xfId="2" applyNumberFormat="1" applyFont="1" applyFill="1" applyAlignment="1">
      <alignment horizontal="center"/>
    </xf>
    <xf numFmtId="2" fontId="13" fillId="0" borderId="0" xfId="2" applyNumberFormat="1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4" fontId="8" fillId="2" borderId="0" xfId="0" applyNumberFormat="1" applyFont="1" applyFill="1"/>
    <xf numFmtId="165" fontId="8" fillId="2" borderId="0" xfId="0" applyNumberFormat="1" applyFont="1" applyFill="1"/>
    <xf numFmtId="165" fontId="8" fillId="2" borderId="0" xfId="0" applyNumberFormat="1" applyFont="1" applyFill="1" applyAlignment="1">
      <alignment horizontal="center"/>
    </xf>
    <xf numFmtId="0" fontId="12" fillId="2" borderId="0" xfId="0" applyFont="1" applyFill="1"/>
    <xf numFmtId="0" fontId="9" fillId="0" borderId="0" xfId="0" applyFont="1"/>
    <xf numFmtId="165" fontId="9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9" fillId="0" borderId="1" xfId="1" applyNumberFormat="1" applyFont="1" applyFill="1" applyBorder="1"/>
    <xf numFmtId="0" fontId="2" fillId="0" borderId="0" xfId="0" applyFont="1" applyFill="1"/>
    <xf numFmtId="0" fontId="16" fillId="0" borderId="1" xfId="0" applyFont="1" applyBorder="1"/>
    <xf numFmtId="165" fontId="8" fillId="0" borderId="1" xfId="1" applyNumberFormat="1" applyFont="1" applyFill="1" applyBorder="1"/>
    <xf numFmtId="0" fontId="8" fillId="0" borderId="0" xfId="0" applyFont="1" applyFill="1"/>
    <xf numFmtId="0" fontId="10" fillId="0" borderId="0" xfId="0" applyFont="1" applyFill="1"/>
    <xf numFmtId="4" fontId="8" fillId="0" borderId="0" xfId="0" applyNumberFormat="1" applyFont="1" applyFill="1"/>
    <xf numFmtId="165" fontId="8" fillId="0" borderId="0" xfId="0" applyNumberFormat="1" applyFont="1" applyFill="1"/>
    <xf numFmtId="165" fontId="8" fillId="0" borderId="0" xfId="0" applyNumberFormat="1" applyFont="1" applyFill="1" applyAlignment="1">
      <alignment horizontal="center"/>
    </xf>
    <xf numFmtId="0" fontId="12" fillId="0" borderId="0" xfId="0" applyFont="1" applyFill="1"/>
    <xf numFmtId="0" fontId="9" fillId="0" borderId="0" xfId="0" applyFont="1" applyFill="1"/>
    <xf numFmtId="4" fontId="3" fillId="0" borderId="0" xfId="0" applyNumberFormat="1" applyFont="1" applyFill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9" fillId="0" borderId="0" xfId="0" applyFont="1"/>
    <xf numFmtId="0" fontId="6" fillId="0" borderId="0" xfId="0" applyFont="1"/>
    <xf numFmtId="0" fontId="10" fillId="0" borderId="0" xfId="0" applyFo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164" fontId="27" fillId="0" borderId="1" xfId="3" applyNumberFormat="1" applyFont="1" applyFill="1" applyBorder="1"/>
    <xf numFmtId="0" fontId="16" fillId="0" borderId="1" xfId="0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7" fillId="0" borderId="1" xfId="0" applyFont="1" applyBorder="1"/>
    <xf numFmtId="4" fontId="17" fillId="0" borderId="2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" fontId="12" fillId="0" borderId="0" xfId="2" applyNumberFormat="1" applyFont="1" applyFill="1"/>
    <xf numFmtId="0" fontId="30" fillId="0" borderId="1" xfId="0" applyFont="1" applyBorder="1"/>
    <xf numFmtId="0" fontId="10" fillId="0" borderId="0" xfId="0" applyFont="1"/>
    <xf numFmtId="164" fontId="31" fillId="0" borderId="1" xfId="3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164" fontId="24" fillId="2" borderId="1" xfId="1" applyNumberFormat="1" applyFont="1" applyFill="1" applyBorder="1" applyAlignment="1">
      <alignment vertical="center" wrapText="1"/>
    </xf>
    <xf numFmtId="0" fontId="10" fillId="0" borderId="0" xfId="0" applyFont="1"/>
    <xf numFmtId="0" fontId="0" fillId="0" borderId="0" xfId="0"/>
    <xf numFmtId="0" fontId="0" fillId="0" borderId="15" xfId="0" applyBorder="1"/>
    <xf numFmtId="0" fontId="0" fillId="0" borderId="16" xfId="0" applyBorder="1"/>
    <xf numFmtId="0" fontId="0" fillId="34" borderId="15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/>
    <xf numFmtId="0" fontId="16" fillId="34" borderId="1" xfId="0" applyFont="1" applyFill="1" applyBorder="1"/>
    <xf numFmtId="0" fontId="16" fillId="34" borderId="1" xfId="0" applyFont="1" applyFill="1" applyBorder="1" applyAlignment="1">
      <alignment horizontal="center"/>
    </xf>
    <xf numFmtId="4" fontId="16" fillId="34" borderId="2" xfId="0" applyNumberFormat="1" applyFont="1" applyFill="1" applyBorder="1" applyAlignment="1">
      <alignment horizontal="center"/>
    </xf>
    <xf numFmtId="164" fontId="27" fillId="34" borderId="1" xfId="3" applyNumberFormat="1" applyFont="1" applyFill="1" applyBorder="1"/>
    <xf numFmtId="2" fontId="27" fillId="34" borderId="1" xfId="3" applyNumberFormat="1" applyFont="1" applyFill="1" applyBorder="1"/>
    <xf numFmtId="4" fontId="8" fillId="0" borderId="1" xfId="1" applyNumberFormat="1" applyFont="1" applyFill="1" applyBorder="1"/>
    <xf numFmtId="0" fontId="17" fillId="0" borderId="3" xfId="0" applyFont="1" applyBorder="1" applyAlignment="1">
      <alignment horizontal="center"/>
    </xf>
    <xf numFmtId="4" fontId="8" fillId="0" borderId="3" xfId="1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4" fontId="8" fillId="0" borderId="0" xfId="1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165" fontId="9" fillId="34" borderId="1" xfId="1" applyNumberFormat="1" applyFont="1" applyFill="1" applyBorder="1"/>
    <xf numFmtId="0" fontId="2" fillId="34" borderId="0" xfId="0" applyFont="1" applyFill="1"/>
    <xf numFmtId="0" fontId="30" fillId="34" borderId="1" xfId="0" applyFont="1" applyFill="1" applyBorder="1"/>
    <xf numFmtId="0" fontId="19" fillId="0" borderId="0" xfId="0" applyFont="1"/>
    <xf numFmtId="0" fontId="0" fillId="0" borderId="0" xfId="0"/>
    <xf numFmtId="0" fontId="53" fillId="0" borderId="0" xfId="0" applyFont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/>
    </xf>
    <xf numFmtId="0" fontId="53" fillId="0" borderId="19" xfId="0" applyFont="1" applyBorder="1"/>
    <xf numFmtId="0" fontId="53" fillId="0" borderId="17" xfId="0" applyFont="1" applyBorder="1" applyAlignment="1">
      <alignment horizontal="center"/>
    </xf>
    <xf numFmtId="0" fontId="53" fillId="0" borderId="17" xfId="0" applyFont="1" applyBorder="1"/>
    <xf numFmtId="0" fontId="55" fillId="0" borderId="17" xfId="0" applyFont="1" applyBorder="1"/>
    <xf numFmtId="3" fontId="50" fillId="0" borderId="17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4" fontId="50" fillId="0" borderId="17" xfId="0" applyNumberFormat="1" applyFont="1" applyBorder="1" applyAlignment="1">
      <alignment horizontal="center"/>
    </xf>
    <xf numFmtId="4" fontId="55" fillId="0" borderId="17" xfId="0" applyNumberFormat="1" applyFont="1" applyBorder="1" applyAlignment="1">
      <alignment horizontal="center"/>
    </xf>
    <xf numFmtId="0" fontId="49" fillId="0" borderId="0" xfId="0" applyFont="1"/>
    <xf numFmtId="0" fontId="53" fillId="0" borderId="0" xfId="0" applyFont="1"/>
    <xf numFmtId="164" fontId="27" fillId="34" borderId="15" xfId="3" applyNumberFormat="1" applyFont="1" applyFill="1" applyBorder="1"/>
    <xf numFmtId="164" fontId="27" fillId="0" borderId="15" xfId="3" applyNumberFormat="1" applyFont="1" applyFill="1" applyBorder="1"/>
    <xf numFmtId="4" fontId="3" fillId="0" borderId="15" xfId="0" applyNumberFormat="1" applyFont="1" applyFill="1" applyBorder="1" applyAlignment="1">
      <alignment horizontal="center"/>
    </xf>
    <xf numFmtId="0" fontId="57" fillId="0" borderId="15" xfId="0" applyFont="1" applyBorder="1"/>
    <xf numFmtId="0" fontId="58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58" fillId="0" borderId="16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6" fontId="0" fillId="34" borderId="0" xfId="0" applyNumberFormat="1" applyFill="1"/>
    <xf numFmtId="2" fontId="27" fillId="34" borderId="15" xfId="3" applyNumberFormat="1" applyFont="1" applyFill="1" applyBorder="1"/>
    <xf numFmtId="2" fontId="27" fillId="0" borderId="15" xfId="3" applyNumberFormat="1" applyFont="1" applyFill="1" applyBorder="1"/>
    <xf numFmtId="164" fontId="0" fillId="0" borderId="0" xfId="0" applyNumberFormat="1"/>
    <xf numFmtId="0" fontId="0" fillId="0" borderId="0" xfId="0" applyNumberFormat="1" applyFont="1" applyFill="1" applyBorder="1" applyAlignment="1" applyProtection="1"/>
    <xf numFmtId="0" fontId="54" fillId="0" borderId="0" xfId="0" applyFont="1"/>
    <xf numFmtId="0" fontId="53" fillId="0" borderId="0" xfId="0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166" fontId="1" fillId="0" borderId="0" xfId="0" applyNumberFormat="1" applyFont="1"/>
    <xf numFmtId="2" fontId="27" fillId="34" borderId="17" xfId="3" applyNumberFormat="1" applyFont="1" applyFill="1" applyBorder="1"/>
    <xf numFmtId="4" fontId="8" fillId="0" borderId="17" xfId="1" applyNumberFormat="1" applyFont="1" applyFill="1" applyBorder="1"/>
    <xf numFmtId="0" fontId="0" fillId="0" borderId="15" xfId="0" applyFill="1" applyBorder="1" applyAlignment="1">
      <alignment horizontal="center"/>
    </xf>
    <xf numFmtId="2" fontId="27" fillId="0" borderId="1" xfId="3" applyNumberFormat="1" applyFont="1" applyFill="1" applyBorder="1"/>
    <xf numFmtId="2" fontId="27" fillId="0" borderId="17" xfId="3" applyNumberFormat="1" applyFont="1" applyFill="1" applyBorder="1"/>
    <xf numFmtId="0" fontId="0" fillId="0" borderId="0" xfId="0" applyFill="1"/>
    <xf numFmtId="166" fontId="0" fillId="0" borderId="0" xfId="0" applyNumberFormat="1" applyFill="1"/>
    <xf numFmtId="0" fontId="0" fillId="34" borderId="16" xfId="0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9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7" xfId="0" applyFont="1" applyFill="1" applyBorder="1"/>
    <xf numFmtId="0" fontId="55" fillId="0" borderId="17" xfId="0" applyFont="1" applyFill="1" applyBorder="1"/>
    <xf numFmtId="3" fontId="50" fillId="0" borderId="17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2" fontId="27" fillId="0" borderId="20" xfId="3" applyNumberFormat="1" applyFont="1" applyFill="1" applyBorder="1"/>
    <xf numFmtId="164" fontId="27" fillId="0" borderId="21" xfId="3" applyNumberFormat="1" applyFont="1" applyFill="1" applyBorder="1"/>
    <xf numFmtId="166" fontId="1" fillId="34" borderId="0" xfId="0" applyNumberFormat="1" applyFont="1" applyFill="1"/>
    <xf numFmtId="3" fontId="13" fillId="0" borderId="0" xfId="2" applyNumberFormat="1" applyFont="1" applyFill="1"/>
    <xf numFmtId="4" fontId="13" fillId="0" borderId="0" xfId="2" applyNumberFormat="1" applyFont="1" applyFill="1" applyAlignment="1">
      <alignment horizontal="center"/>
    </xf>
    <xf numFmtId="165" fontId="1" fillId="0" borderId="0" xfId="0" applyNumberFormat="1" applyFont="1"/>
    <xf numFmtId="165" fontId="13" fillId="0" borderId="0" xfId="2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0" fillId="0" borderId="15" xfId="0" applyFill="1" applyBorder="1"/>
    <xf numFmtId="0" fontId="17" fillId="0" borderId="1" xfId="0" applyFont="1" applyFill="1" applyBorder="1"/>
    <xf numFmtId="0" fontId="30" fillId="0" borderId="1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17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3" fillId="0" borderId="0" xfId="2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4" fontId="17" fillId="0" borderId="24" xfId="0" applyNumberFormat="1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" fontId="51" fillId="0" borderId="4" xfId="0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64" fillId="0" borderId="0" xfId="0" applyFont="1" applyFill="1"/>
    <xf numFmtId="0" fontId="64" fillId="0" borderId="0" xfId="0" applyFont="1" applyFill="1" applyAlignment="1">
      <alignment horizontal="center"/>
    </xf>
    <xf numFmtId="0" fontId="9" fillId="0" borderId="0" xfId="0" applyFont="1" applyFill="1"/>
    <xf numFmtId="1" fontId="8" fillId="0" borderId="0" xfId="2" applyNumberFormat="1" applyFont="1" applyFill="1"/>
    <xf numFmtId="0" fontId="9" fillId="0" borderId="0" xfId="2" applyFont="1" applyFill="1" applyAlignment="1">
      <alignment horizontal="center"/>
    </xf>
    <xf numFmtId="3" fontId="9" fillId="0" borderId="0" xfId="2" applyNumberFormat="1" applyFont="1" applyFill="1"/>
    <xf numFmtId="166" fontId="9" fillId="0" borderId="0" xfId="2" applyNumberFormat="1" applyFont="1" applyFill="1" applyAlignment="1">
      <alignment horizontal="center"/>
    </xf>
    <xf numFmtId="0" fontId="9" fillId="0" borderId="0" xfId="2" applyFont="1" applyFill="1"/>
    <xf numFmtId="1" fontId="9" fillId="0" borderId="0" xfId="2" applyNumberFormat="1" applyFont="1" applyFill="1" applyAlignment="1">
      <alignment horizontal="right"/>
    </xf>
    <xf numFmtId="165" fontId="9" fillId="0" borderId="0" xfId="2" applyNumberFormat="1" applyFont="1" applyFill="1" applyAlignment="1">
      <alignment horizontal="center"/>
    </xf>
    <xf numFmtId="1" fontId="9" fillId="0" borderId="0" xfId="2" applyNumberFormat="1" applyFont="1" applyFill="1"/>
    <xf numFmtId="4" fontId="9" fillId="0" borderId="0" xfId="2" applyNumberFormat="1" applyFont="1" applyFill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/>
    <xf numFmtId="2" fontId="9" fillId="0" borderId="19" xfId="3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66" fontId="16" fillId="0" borderId="1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/>
    <xf numFmtId="4" fontId="8" fillId="0" borderId="1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166" fontId="17" fillId="0" borderId="17" xfId="0" applyNumberFormat="1" applyFont="1" applyFill="1" applyBorder="1" applyAlignment="1">
      <alignment horizontal="center" vertical="center"/>
    </xf>
    <xf numFmtId="2" fontId="9" fillId="0" borderId="17" xfId="3" applyNumberFormat="1" applyFont="1" applyFill="1" applyBorder="1" applyAlignment="1">
      <alignment horizontal="center" vertical="center"/>
    </xf>
    <xf numFmtId="0" fontId="16" fillId="0" borderId="16" xfId="0" applyFont="1" applyFill="1" applyBorder="1"/>
    <xf numFmtId="4" fontId="8" fillId="0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64" fontId="64" fillId="0" borderId="0" xfId="0" applyNumberFormat="1" applyFont="1" applyFill="1"/>
    <xf numFmtId="0" fontId="17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54" fillId="0" borderId="0" xfId="0" applyFont="1"/>
    <xf numFmtId="0" fontId="10" fillId="0" borderId="5" xfId="0" applyFont="1" applyBorder="1"/>
    <xf numFmtId="0" fontId="19" fillId="0" borderId="0" xfId="0" applyFont="1"/>
    <xf numFmtId="0" fontId="10" fillId="0" borderId="0" xfId="0" applyFont="1" applyFill="1" applyBorder="1"/>
    <xf numFmtId="0" fontId="19" fillId="0" borderId="0" xfId="0" applyFont="1" applyFill="1"/>
    <xf numFmtId="0" fontId="10" fillId="0" borderId="0" xfId="0" applyFont="1" applyBorder="1"/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/>
  </cellXfs>
  <cellStyles count="46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45"/>
    <cellStyle name="Обычный 3" xfId="1"/>
    <cellStyle name="Обычный 4" xfId="3"/>
    <cellStyle name="Обычный_Расчеты для НК по населению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A177" zoomScale="110" zoomScaleNormal="110" workbookViewId="0">
      <selection activeCell="K211" sqref="K211"/>
    </sheetView>
  </sheetViews>
  <sheetFormatPr defaultRowHeight="15" x14ac:dyDescent="0.25"/>
  <cols>
    <col min="1" max="1" width="5.5703125" style="101" customWidth="1"/>
    <col min="2" max="2" width="38.42578125" style="114" customWidth="1"/>
    <col min="3" max="3" width="7.28515625" style="101" customWidth="1"/>
    <col min="4" max="4" width="11.7109375" style="101" customWidth="1"/>
    <col min="5" max="5" width="11" style="101" customWidth="1"/>
    <col min="6" max="8" width="9.140625" style="77"/>
    <col min="9" max="9" width="9.85546875" style="77" customWidth="1"/>
    <col min="10" max="10" width="10.85546875" style="77" customWidth="1"/>
    <col min="11" max="16384" width="9.140625" style="77"/>
  </cols>
  <sheetData>
    <row r="1" spans="1:10" ht="15.2" customHeight="1" x14ac:dyDescent="0.25">
      <c r="B1" s="230"/>
      <c r="C1" s="230"/>
      <c r="D1" s="230"/>
      <c r="E1" s="129"/>
    </row>
    <row r="2" spans="1:10" ht="15.2" customHeight="1" x14ac:dyDescent="0.3">
      <c r="B2" s="231" t="s">
        <v>539</v>
      </c>
      <c r="C2" s="231"/>
      <c r="D2" s="231"/>
      <c r="E2" s="130"/>
    </row>
    <row r="3" spans="1:10" ht="15.2" customHeight="1" x14ac:dyDescent="0.25">
      <c r="B3" s="230"/>
      <c r="C3" s="230"/>
      <c r="D3" s="230"/>
      <c r="E3" s="129"/>
    </row>
    <row r="4" spans="1:10" ht="27" customHeight="1" x14ac:dyDescent="0.25">
      <c r="A4" s="102" t="s">
        <v>0</v>
      </c>
      <c r="B4" s="102" t="s">
        <v>1</v>
      </c>
      <c r="C4" s="102" t="s">
        <v>140</v>
      </c>
      <c r="D4" s="102" t="s">
        <v>540</v>
      </c>
      <c r="E4" s="120" t="s">
        <v>547</v>
      </c>
      <c r="F4" s="120" t="s">
        <v>541</v>
      </c>
      <c r="G4" s="120" t="s">
        <v>543</v>
      </c>
      <c r="H4" s="120" t="s">
        <v>542</v>
      </c>
      <c r="I4" s="121" t="s">
        <v>545</v>
      </c>
      <c r="J4" s="122" t="s">
        <v>546</v>
      </c>
    </row>
    <row r="5" spans="1:10" s="140" customFormat="1" ht="12.2" customHeight="1" x14ac:dyDescent="0.25">
      <c r="A5" s="143" t="s">
        <v>144</v>
      </c>
      <c r="B5" s="144" t="s">
        <v>82</v>
      </c>
      <c r="C5" s="143">
        <v>1</v>
      </c>
      <c r="D5" s="143">
        <v>101.5</v>
      </c>
      <c r="E5" s="145">
        <v>0.64</v>
      </c>
      <c r="F5" s="59">
        <f>E5*1.08</f>
        <v>0.69120000000000004</v>
      </c>
      <c r="G5" s="127">
        <v>4.71</v>
      </c>
      <c r="H5" s="36">
        <f>F5*G5</f>
        <v>3.2555520000000002</v>
      </c>
      <c r="I5" s="140">
        <v>19.5</v>
      </c>
      <c r="J5" s="141">
        <f>D5*H5*I5*24*187/1000000</f>
        <v>28.918658216448001</v>
      </c>
    </row>
    <row r="6" spans="1:10" s="140" customFormat="1" ht="12.2" customHeight="1" x14ac:dyDescent="0.25">
      <c r="A6" s="146" t="s">
        <v>145</v>
      </c>
      <c r="B6" s="147" t="s">
        <v>88</v>
      </c>
      <c r="C6" s="146">
        <v>1</v>
      </c>
      <c r="D6" s="146">
        <v>179</v>
      </c>
      <c r="E6" s="145">
        <v>0.6</v>
      </c>
      <c r="F6" s="59">
        <f t="shared" ref="F6:F69" si="0">E6*1.08</f>
        <v>0.64800000000000002</v>
      </c>
      <c r="G6" s="127">
        <v>4.71</v>
      </c>
      <c r="H6" s="36">
        <f>F6*G6</f>
        <v>3.0520800000000001</v>
      </c>
      <c r="I6" s="140">
        <v>19.5</v>
      </c>
      <c r="J6" s="141">
        <f>D6*H6*I6*24*187/1000000</f>
        <v>47.811944157119996</v>
      </c>
    </row>
    <row r="7" spans="1:10" s="140" customFormat="1" ht="12.2" customHeight="1" x14ac:dyDescent="0.25">
      <c r="A7" s="146" t="s">
        <v>146</v>
      </c>
      <c r="B7" s="147" t="s">
        <v>147</v>
      </c>
      <c r="C7" s="146">
        <v>2</v>
      </c>
      <c r="D7" s="146">
        <v>1182.6400000000001</v>
      </c>
      <c r="E7" s="145">
        <v>0.45</v>
      </c>
      <c r="F7" s="59">
        <f t="shared" si="0"/>
        <v>0.48600000000000004</v>
      </c>
      <c r="G7" s="127">
        <v>4.71</v>
      </c>
      <c r="H7" s="36">
        <f t="shared" ref="H7:H69" si="1">F7*G7</f>
        <v>2.2890600000000001</v>
      </c>
      <c r="I7" s="140">
        <v>19.5</v>
      </c>
      <c r="J7" s="141">
        <f t="shared" ref="J7:J70" si="2">D7*H7*I7*24*187/1000000</f>
        <v>236.91753200269443</v>
      </c>
    </row>
    <row r="8" spans="1:10" s="140" customFormat="1" ht="12.2" customHeight="1" x14ac:dyDescent="0.25">
      <c r="A8" s="146" t="s">
        <v>148</v>
      </c>
      <c r="B8" s="147" t="s">
        <v>149</v>
      </c>
      <c r="C8" s="146">
        <v>2</v>
      </c>
      <c r="D8" s="146">
        <v>684.43</v>
      </c>
      <c r="E8" s="145">
        <v>0.45</v>
      </c>
      <c r="F8" s="59">
        <f t="shared" si="0"/>
        <v>0.48600000000000004</v>
      </c>
      <c r="G8" s="127">
        <v>4.71</v>
      </c>
      <c r="H8" s="36">
        <f t="shared" si="1"/>
        <v>2.2890600000000001</v>
      </c>
      <c r="I8" s="140">
        <v>19.5</v>
      </c>
      <c r="J8" s="141">
        <f t="shared" si="2"/>
        <v>137.1114341038728</v>
      </c>
    </row>
    <row r="9" spans="1:10" s="140" customFormat="1" ht="15" customHeight="1" x14ac:dyDescent="0.25">
      <c r="A9" s="146"/>
      <c r="B9" s="148" t="s">
        <v>134</v>
      </c>
      <c r="C9" s="146"/>
      <c r="D9" s="149">
        <f>SUM(D5:D8)</f>
        <v>2147.5700000000002</v>
      </c>
      <c r="E9" s="150"/>
      <c r="F9" s="59"/>
      <c r="H9" s="36">
        <f t="shared" si="1"/>
        <v>0</v>
      </c>
      <c r="I9" s="140">
        <v>19.5</v>
      </c>
      <c r="J9" s="141">
        <f t="shared" si="2"/>
        <v>0</v>
      </c>
    </row>
    <row r="10" spans="1:10" s="140" customFormat="1" ht="20.25" customHeight="1" x14ac:dyDescent="0.25">
      <c r="A10" s="146" t="s">
        <v>150</v>
      </c>
      <c r="B10" s="147" t="s">
        <v>8</v>
      </c>
      <c r="C10" s="146">
        <v>3</v>
      </c>
      <c r="D10" s="146">
        <v>1370.07</v>
      </c>
      <c r="E10" s="145">
        <v>0.45</v>
      </c>
      <c r="F10" s="59">
        <f t="shared" si="0"/>
        <v>0.48600000000000004</v>
      </c>
      <c r="G10" s="151">
        <v>5.35</v>
      </c>
      <c r="H10" s="36">
        <f t="shared" si="1"/>
        <v>2.6000999999999999</v>
      </c>
      <c r="I10" s="140">
        <v>19.5</v>
      </c>
      <c r="J10" s="141">
        <f t="shared" si="2"/>
        <v>311.7599102166119</v>
      </c>
    </row>
    <row r="11" spans="1:10" s="140" customFormat="1" ht="20.25" customHeight="1" x14ac:dyDescent="0.25">
      <c r="A11" s="146" t="s">
        <v>151</v>
      </c>
      <c r="B11" s="147" t="s">
        <v>9</v>
      </c>
      <c r="C11" s="146">
        <v>3</v>
      </c>
      <c r="D11" s="146">
        <v>760.71</v>
      </c>
      <c r="E11" s="145">
        <v>0.45</v>
      </c>
      <c r="F11" s="59">
        <f t="shared" si="0"/>
        <v>0.48600000000000004</v>
      </c>
      <c r="G11" s="151">
        <v>5.35</v>
      </c>
      <c r="H11" s="36">
        <f t="shared" si="1"/>
        <v>2.6000999999999999</v>
      </c>
      <c r="I11" s="140">
        <v>19.5</v>
      </c>
      <c r="J11" s="141">
        <f t="shared" si="2"/>
        <v>173.099827965636</v>
      </c>
    </row>
    <row r="12" spans="1:10" s="140" customFormat="1" ht="12.2" customHeight="1" x14ac:dyDescent="0.25">
      <c r="A12" s="146" t="s">
        <v>152</v>
      </c>
      <c r="B12" s="147" t="s">
        <v>10</v>
      </c>
      <c r="C12" s="146">
        <v>3</v>
      </c>
      <c r="D12" s="146">
        <v>606.4</v>
      </c>
      <c r="E12" s="145">
        <v>0.52</v>
      </c>
      <c r="F12" s="59">
        <f t="shared" si="0"/>
        <v>0.5616000000000001</v>
      </c>
      <c r="G12" s="151">
        <v>5.35</v>
      </c>
      <c r="H12" s="36">
        <f t="shared" si="1"/>
        <v>3.0045600000000001</v>
      </c>
      <c r="I12" s="140">
        <v>19.5</v>
      </c>
      <c r="J12" s="141">
        <f t="shared" si="2"/>
        <v>159.45110504294399</v>
      </c>
    </row>
    <row r="13" spans="1:10" s="140" customFormat="1" ht="12.2" customHeight="1" x14ac:dyDescent="0.25">
      <c r="A13" s="146" t="s">
        <v>153</v>
      </c>
      <c r="B13" s="147" t="s">
        <v>154</v>
      </c>
      <c r="C13" s="146">
        <v>3</v>
      </c>
      <c r="D13" s="146">
        <v>755.43</v>
      </c>
      <c r="E13" s="145">
        <v>0.45</v>
      </c>
      <c r="F13" s="59">
        <f t="shared" si="0"/>
        <v>0.48600000000000004</v>
      </c>
      <c r="G13" s="151">
        <v>5.35</v>
      </c>
      <c r="H13" s="36">
        <f t="shared" si="1"/>
        <v>2.6000999999999999</v>
      </c>
      <c r="I13" s="140">
        <v>19.5</v>
      </c>
      <c r="J13" s="141">
        <f t="shared" si="2"/>
        <v>171.89836210918799</v>
      </c>
    </row>
    <row r="14" spans="1:10" s="140" customFormat="1" ht="12.2" customHeight="1" x14ac:dyDescent="0.25">
      <c r="A14" s="146" t="s">
        <v>155</v>
      </c>
      <c r="B14" s="147" t="s">
        <v>156</v>
      </c>
      <c r="C14" s="146">
        <v>3</v>
      </c>
      <c r="D14" s="146">
        <v>263.29000000000002</v>
      </c>
      <c r="E14" s="145">
        <v>0.55000000000000004</v>
      </c>
      <c r="F14" s="59">
        <f t="shared" si="0"/>
        <v>0.59400000000000008</v>
      </c>
      <c r="G14" s="151">
        <v>5.35</v>
      </c>
      <c r="H14" s="36">
        <f t="shared" si="1"/>
        <v>3.1779000000000002</v>
      </c>
      <c r="I14" s="140">
        <v>19.5</v>
      </c>
      <c r="J14" s="141">
        <f t="shared" si="2"/>
        <v>73.225450311156024</v>
      </c>
    </row>
    <row r="15" spans="1:10" s="140" customFormat="1" ht="12.2" customHeight="1" x14ac:dyDescent="0.25">
      <c r="A15" s="146" t="s">
        <v>157</v>
      </c>
      <c r="B15" s="147" t="s">
        <v>158</v>
      </c>
      <c r="C15" s="146">
        <v>4</v>
      </c>
      <c r="D15" s="146">
        <v>1921.6</v>
      </c>
      <c r="E15" s="145">
        <v>0.38</v>
      </c>
      <c r="F15" s="59">
        <f t="shared" si="0"/>
        <v>0.41040000000000004</v>
      </c>
      <c r="G15" s="151">
        <v>5.35</v>
      </c>
      <c r="H15" s="36">
        <f t="shared" si="1"/>
        <v>2.19564</v>
      </c>
      <c r="I15" s="140">
        <v>19.5</v>
      </c>
      <c r="J15" s="141">
        <f t="shared" si="2"/>
        <v>369.24241586918401</v>
      </c>
    </row>
    <row r="16" spans="1:10" s="140" customFormat="1" ht="12.2" customHeight="1" x14ac:dyDescent="0.25">
      <c r="A16" s="146" t="s">
        <v>159</v>
      </c>
      <c r="B16" s="147" t="s">
        <v>160</v>
      </c>
      <c r="C16" s="146">
        <v>4</v>
      </c>
      <c r="D16" s="146">
        <v>1479.29</v>
      </c>
      <c r="E16" s="145">
        <v>0.45</v>
      </c>
      <c r="F16" s="59">
        <f t="shared" si="0"/>
        <v>0.48600000000000004</v>
      </c>
      <c r="G16" s="151">
        <v>5.35</v>
      </c>
      <c r="H16" s="36">
        <f t="shared" si="1"/>
        <v>2.6000999999999999</v>
      </c>
      <c r="I16" s="140">
        <v>19.5</v>
      </c>
      <c r="J16" s="141">
        <f t="shared" si="2"/>
        <v>336.61295961836396</v>
      </c>
    </row>
    <row r="17" spans="1:10" s="140" customFormat="1" ht="12.2" customHeight="1" x14ac:dyDescent="0.25">
      <c r="A17" s="146" t="s">
        <v>161</v>
      </c>
      <c r="B17" s="147" t="s">
        <v>81</v>
      </c>
      <c r="C17" s="146">
        <v>4</v>
      </c>
      <c r="D17" s="146">
        <v>565.14</v>
      </c>
      <c r="E17" s="145">
        <v>0.5</v>
      </c>
      <c r="F17" s="59">
        <f t="shared" si="0"/>
        <v>0.54</v>
      </c>
      <c r="G17" s="151">
        <v>5.35</v>
      </c>
      <c r="H17" s="36">
        <f t="shared" si="1"/>
        <v>2.8889999999999998</v>
      </c>
      <c r="I17" s="140">
        <v>19.5</v>
      </c>
      <c r="J17" s="141">
        <f t="shared" si="2"/>
        <v>142.88645078136</v>
      </c>
    </row>
    <row r="18" spans="1:10" s="140" customFormat="1" ht="12.2" customHeight="1" x14ac:dyDescent="0.25">
      <c r="A18" s="146" t="s">
        <v>162</v>
      </c>
      <c r="B18" s="147" t="s">
        <v>163</v>
      </c>
      <c r="C18" s="146">
        <v>4</v>
      </c>
      <c r="D18" s="146">
        <v>1254.99</v>
      </c>
      <c r="E18" s="145">
        <v>0.45</v>
      </c>
      <c r="F18" s="59">
        <f t="shared" si="0"/>
        <v>0.48600000000000004</v>
      </c>
      <c r="G18" s="151">
        <v>5.35</v>
      </c>
      <c r="H18" s="36">
        <f t="shared" si="1"/>
        <v>2.6000999999999999</v>
      </c>
      <c r="I18" s="140">
        <v>19.5</v>
      </c>
      <c r="J18" s="141">
        <f t="shared" si="2"/>
        <v>285.57341575448396</v>
      </c>
    </row>
    <row r="19" spans="1:10" s="140" customFormat="1" ht="29.25" customHeight="1" x14ac:dyDescent="0.25">
      <c r="A19" s="146"/>
      <c r="B19" s="148" t="s">
        <v>134</v>
      </c>
      <c r="C19" s="146"/>
      <c r="D19" s="149">
        <f>SUM(D10:D18)</f>
        <v>8976.92</v>
      </c>
      <c r="E19" s="150"/>
      <c r="F19" s="59"/>
      <c r="H19" s="36">
        <f t="shared" si="1"/>
        <v>0</v>
      </c>
      <c r="I19" s="140">
        <v>19.5</v>
      </c>
      <c r="J19" s="141">
        <f t="shared" si="2"/>
        <v>0</v>
      </c>
    </row>
    <row r="20" spans="1:10" s="140" customFormat="1" ht="12.2" customHeight="1" x14ac:dyDescent="0.25">
      <c r="A20" s="146" t="s">
        <v>164</v>
      </c>
      <c r="B20" s="147" t="s">
        <v>165</v>
      </c>
      <c r="C20" s="146">
        <v>5</v>
      </c>
      <c r="D20" s="146">
        <v>2636.8</v>
      </c>
      <c r="E20" s="145">
        <v>0.36</v>
      </c>
      <c r="F20" s="59">
        <f t="shared" si="0"/>
        <v>0.38880000000000003</v>
      </c>
      <c r="G20" s="151">
        <v>4.84</v>
      </c>
      <c r="H20" s="36">
        <f t="shared" si="1"/>
        <v>1.8817920000000001</v>
      </c>
      <c r="I20" s="140">
        <v>19.5</v>
      </c>
      <c r="J20" s="141">
        <f t="shared" si="2"/>
        <v>434.24644078632963</v>
      </c>
    </row>
    <row r="21" spans="1:10" s="140" customFormat="1" ht="12.2" customHeight="1" x14ac:dyDescent="0.25">
      <c r="A21" s="146" t="s">
        <v>166</v>
      </c>
      <c r="B21" s="147" t="s">
        <v>167</v>
      </c>
      <c r="C21" s="146">
        <v>5</v>
      </c>
      <c r="D21" s="146">
        <v>5676.61</v>
      </c>
      <c r="E21" s="145">
        <v>0.34</v>
      </c>
      <c r="F21" s="59">
        <f t="shared" si="0"/>
        <v>0.36720000000000003</v>
      </c>
      <c r="G21" s="151">
        <v>4.84</v>
      </c>
      <c r="H21" s="36">
        <f t="shared" si="1"/>
        <v>1.7772480000000002</v>
      </c>
      <c r="I21" s="140">
        <v>19.5</v>
      </c>
      <c r="J21" s="141">
        <f t="shared" si="2"/>
        <v>882.92649971230844</v>
      </c>
    </row>
    <row r="22" spans="1:10" s="140" customFormat="1" ht="12.2" customHeight="1" x14ac:dyDescent="0.25">
      <c r="A22" s="146" t="s">
        <v>168</v>
      </c>
      <c r="B22" s="147" t="s">
        <v>2</v>
      </c>
      <c r="C22" s="146">
        <v>5</v>
      </c>
      <c r="D22" s="146">
        <v>838.6</v>
      </c>
      <c r="E22" s="145">
        <v>0.43</v>
      </c>
      <c r="F22" s="59">
        <f t="shared" si="0"/>
        <v>0.46440000000000003</v>
      </c>
      <c r="G22" s="151">
        <v>4.84</v>
      </c>
      <c r="H22" s="36">
        <f t="shared" si="1"/>
        <v>2.2476959999999999</v>
      </c>
      <c r="I22" s="140">
        <v>19.5</v>
      </c>
      <c r="J22" s="141">
        <f t="shared" si="2"/>
        <v>164.96047192584962</v>
      </c>
    </row>
    <row r="23" spans="1:10" s="140" customFormat="1" ht="12.2" customHeight="1" x14ac:dyDescent="0.25">
      <c r="A23" s="146" t="s">
        <v>169</v>
      </c>
      <c r="B23" s="147" t="s">
        <v>170</v>
      </c>
      <c r="C23" s="146">
        <v>5</v>
      </c>
      <c r="D23" s="146">
        <v>871.72</v>
      </c>
      <c r="E23" s="145">
        <v>0.45</v>
      </c>
      <c r="F23" s="59">
        <f t="shared" si="0"/>
        <v>0.48600000000000004</v>
      </c>
      <c r="G23" s="151">
        <v>4.84</v>
      </c>
      <c r="H23" s="36">
        <f t="shared" si="1"/>
        <v>2.3522400000000001</v>
      </c>
      <c r="I23" s="140">
        <v>19.5</v>
      </c>
      <c r="J23" s="141">
        <f t="shared" si="2"/>
        <v>179.4510900344448</v>
      </c>
    </row>
    <row r="24" spans="1:10" s="140" customFormat="1" ht="12.2" customHeight="1" x14ac:dyDescent="0.25">
      <c r="A24" s="146" t="s">
        <v>171</v>
      </c>
      <c r="B24" s="147" t="s">
        <v>172</v>
      </c>
      <c r="C24" s="146">
        <v>5</v>
      </c>
      <c r="D24" s="146">
        <v>3023.59</v>
      </c>
      <c r="E24" s="145">
        <v>0.36</v>
      </c>
      <c r="F24" s="59">
        <f t="shared" si="0"/>
        <v>0.38880000000000003</v>
      </c>
      <c r="G24" s="151">
        <v>4.84</v>
      </c>
      <c r="H24" s="36">
        <f t="shared" si="1"/>
        <v>1.8817920000000001</v>
      </c>
      <c r="I24" s="140">
        <v>19.5</v>
      </c>
      <c r="J24" s="141">
        <f t="shared" si="2"/>
        <v>497.94569019157257</v>
      </c>
    </row>
    <row r="25" spans="1:10" s="140" customFormat="1" ht="12.2" customHeight="1" x14ac:dyDescent="0.25">
      <c r="A25" s="146" t="s">
        <v>173</v>
      </c>
      <c r="B25" s="147" t="s">
        <v>174</v>
      </c>
      <c r="C25" s="146">
        <v>5</v>
      </c>
      <c r="D25" s="146">
        <v>2480.6799999999998</v>
      </c>
      <c r="E25" s="145">
        <v>0.38</v>
      </c>
      <c r="F25" s="59">
        <f t="shared" si="0"/>
        <v>0.41040000000000004</v>
      </c>
      <c r="G25" s="151">
        <v>4.84</v>
      </c>
      <c r="H25" s="36">
        <f t="shared" si="1"/>
        <v>1.9863360000000001</v>
      </c>
      <c r="I25" s="140">
        <v>19.5</v>
      </c>
      <c r="J25" s="141">
        <f t="shared" si="2"/>
        <v>431.23193841581565</v>
      </c>
    </row>
    <row r="26" spans="1:10" s="140" customFormat="1" ht="12.2" customHeight="1" x14ac:dyDescent="0.25">
      <c r="A26" s="146" t="s">
        <v>175</v>
      </c>
      <c r="B26" s="147" t="s">
        <v>176</v>
      </c>
      <c r="C26" s="146">
        <v>5</v>
      </c>
      <c r="D26" s="146">
        <v>4722.68</v>
      </c>
      <c r="E26" s="145">
        <v>0.36</v>
      </c>
      <c r="F26" s="59">
        <f t="shared" si="0"/>
        <v>0.38880000000000003</v>
      </c>
      <c r="G26" s="151">
        <v>4.84</v>
      </c>
      <c r="H26" s="36">
        <f t="shared" si="1"/>
        <v>1.8817920000000001</v>
      </c>
      <c r="I26" s="140">
        <v>19.5</v>
      </c>
      <c r="J26" s="141">
        <f t="shared" si="2"/>
        <v>777.76356984708104</v>
      </c>
    </row>
    <row r="27" spans="1:10" s="140" customFormat="1" ht="12.2" customHeight="1" x14ac:dyDescent="0.25">
      <c r="A27" s="146" t="s">
        <v>177</v>
      </c>
      <c r="B27" s="147" t="s">
        <v>178</v>
      </c>
      <c r="C27" s="146">
        <v>5</v>
      </c>
      <c r="D27" s="146">
        <v>4211.03</v>
      </c>
      <c r="E27" s="145">
        <v>0.36</v>
      </c>
      <c r="F27" s="59">
        <f t="shared" si="0"/>
        <v>0.38880000000000003</v>
      </c>
      <c r="G27" s="151">
        <v>4.84</v>
      </c>
      <c r="H27" s="36">
        <f t="shared" si="1"/>
        <v>1.8817920000000001</v>
      </c>
      <c r="I27" s="140">
        <v>19.5</v>
      </c>
      <c r="J27" s="141">
        <f t="shared" si="2"/>
        <v>693.50151302505208</v>
      </c>
    </row>
    <row r="28" spans="1:10" s="140" customFormat="1" ht="12.2" customHeight="1" x14ac:dyDescent="0.25">
      <c r="A28" s="146" t="s">
        <v>179</v>
      </c>
      <c r="B28" s="147" t="s">
        <v>180</v>
      </c>
      <c r="C28" s="146">
        <v>5</v>
      </c>
      <c r="D28" s="146">
        <v>2273.83</v>
      </c>
      <c r="E28" s="145">
        <v>0.38</v>
      </c>
      <c r="F28" s="59">
        <f t="shared" si="0"/>
        <v>0.41040000000000004</v>
      </c>
      <c r="G28" s="151">
        <v>4.84</v>
      </c>
      <c r="H28" s="36">
        <f t="shared" si="1"/>
        <v>1.9863360000000001</v>
      </c>
      <c r="I28" s="140">
        <v>19.5</v>
      </c>
      <c r="J28" s="141">
        <f t="shared" si="2"/>
        <v>395.27392429819008</v>
      </c>
    </row>
    <row r="29" spans="1:10" s="140" customFormat="1" ht="12.2" customHeight="1" x14ac:dyDescent="0.25">
      <c r="A29" s="146" t="s">
        <v>181</v>
      </c>
      <c r="B29" s="147" t="s">
        <v>182</v>
      </c>
      <c r="C29" s="146">
        <v>5</v>
      </c>
      <c r="D29" s="146">
        <v>2674.9</v>
      </c>
      <c r="E29" s="145">
        <v>0.38</v>
      </c>
      <c r="F29" s="59">
        <f t="shared" si="0"/>
        <v>0.41040000000000004</v>
      </c>
      <c r="G29" s="151">
        <v>4.84</v>
      </c>
      <c r="H29" s="36">
        <f t="shared" si="1"/>
        <v>1.9863360000000001</v>
      </c>
      <c r="I29" s="140">
        <v>19.5</v>
      </c>
      <c r="J29" s="141">
        <f t="shared" si="2"/>
        <v>464.99440156266235</v>
      </c>
    </row>
    <row r="30" spans="1:10" s="140" customFormat="1" ht="12.2" customHeight="1" x14ac:dyDescent="0.25">
      <c r="A30" s="146" t="s">
        <v>183</v>
      </c>
      <c r="B30" s="147" t="s">
        <v>184</v>
      </c>
      <c r="C30" s="146">
        <v>5</v>
      </c>
      <c r="D30" s="146">
        <v>1725.19</v>
      </c>
      <c r="E30" s="145">
        <v>0.43</v>
      </c>
      <c r="F30" s="152">
        <f t="shared" si="0"/>
        <v>0.46440000000000003</v>
      </c>
      <c r="G30" s="151">
        <v>4.84</v>
      </c>
      <c r="H30" s="36">
        <f t="shared" si="1"/>
        <v>2.2476959999999999</v>
      </c>
      <c r="I30" s="140">
        <v>19.5</v>
      </c>
      <c r="J30" s="141">
        <f t="shared" si="2"/>
        <v>339.36102618859576</v>
      </c>
    </row>
    <row r="31" spans="1:10" s="140" customFormat="1" ht="12.2" customHeight="1" x14ac:dyDescent="0.25">
      <c r="A31" s="146" t="s">
        <v>185</v>
      </c>
      <c r="B31" s="147" t="s">
        <v>186</v>
      </c>
      <c r="C31" s="146">
        <v>5</v>
      </c>
      <c r="D31" s="146">
        <v>1179.3</v>
      </c>
      <c r="E31" s="145">
        <v>0.43</v>
      </c>
      <c r="F31" s="152">
        <f t="shared" si="0"/>
        <v>0.46440000000000003</v>
      </c>
      <c r="G31" s="151">
        <v>4.84</v>
      </c>
      <c r="H31" s="36">
        <f t="shared" si="1"/>
        <v>2.2476959999999999</v>
      </c>
      <c r="I31" s="140">
        <v>19.5</v>
      </c>
      <c r="J31" s="141">
        <f t="shared" si="2"/>
        <v>231.97935194628477</v>
      </c>
    </row>
    <row r="32" spans="1:10" s="140" customFormat="1" ht="12.2" customHeight="1" x14ac:dyDescent="0.25">
      <c r="A32" s="146" t="s">
        <v>187</v>
      </c>
      <c r="B32" s="147" t="s">
        <v>188</v>
      </c>
      <c r="C32" s="146">
        <v>5</v>
      </c>
      <c r="D32" s="146">
        <v>2566.17</v>
      </c>
      <c r="E32" s="145">
        <v>0.38</v>
      </c>
      <c r="F32" s="152">
        <f t="shared" si="0"/>
        <v>0.41040000000000004</v>
      </c>
      <c r="G32" s="151">
        <v>4.84</v>
      </c>
      <c r="H32" s="36">
        <f t="shared" si="1"/>
        <v>1.9863360000000001</v>
      </c>
      <c r="I32" s="140">
        <v>19.5</v>
      </c>
      <c r="J32" s="141">
        <f t="shared" si="2"/>
        <v>446.09319356165003</v>
      </c>
    </row>
    <row r="33" spans="1:10" s="140" customFormat="1" ht="12.2" customHeight="1" x14ac:dyDescent="0.25">
      <c r="A33" s="146" t="s">
        <v>189</v>
      </c>
      <c r="B33" s="147" t="s">
        <v>190</v>
      </c>
      <c r="C33" s="146">
        <v>5</v>
      </c>
      <c r="D33" s="146">
        <v>3130.98</v>
      </c>
      <c r="E33" s="145">
        <v>0.38</v>
      </c>
      <c r="F33" s="152">
        <f t="shared" si="0"/>
        <v>0.41040000000000004</v>
      </c>
      <c r="G33" s="151">
        <v>4.84</v>
      </c>
      <c r="H33" s="36">
        <f t="shared" si="1"/>
        <v>1.9863360000000001</v>
      </c>
      <c r="I33" s="140">
        <v>19.5</v>
      </c>
      <c r="J33" s="141">
        <f t="shared" si="2"/>
        <v>544.27760716462853</v>
      </c>
    </row>
    <row r="34" spans="1:10" s="140" customFormat="1" ht="12.2" customHeight="1" x14ac:dyDescent="0.25">
      <c r="A34" s="146" t="s">
        <v>191</v>
      </c>
      <c r="B34" s="147" t="s">
        <v>192</v>
      </c>
      <c r="C34" s="146">
        <v>5</v>
      </c>
      <c r="D34" s="146">
        <v>2947.07</v>
      </c>
      <c r="E34" s="145">
        <v>0.38</v>
      </c>
      <c r="F34" s="152">
        <f t="shared" si="0"/>
        <v>0.41040000000000004</v>
      </c>
      <c r="G34" s="151">
        <v>4.84</v>
      </c>
      <c r="H34" s="36">
        <f t="shared" si="1"/>
        <v>1.9863360000000001</v>
      </c>
      <c r="I34" s="140">
        <v>19.5</v>
      </c>
      <c r="J34" s="141">
        <f t="shared" si="2"/>
        <v>512.30739504776841</v>
      </c>
    </row>
    <row r="35" spans="1:10" s="140" customFormat="1" ht="12.2" customHeight="1" x14ac:dyDescent="0.25">
      <c r="A35" s="146" t="s">
        <v>193</v>
      </c>
      <c r="B35" s="147" t="s">
        <v>194</v>
      </c>
      <c r="C35" s="146">
        <v>5</v>
      </c>
      <c r="D35" s="146">
        <v>4743.3100000000004</v>
      </c>
      <c r="E35" s="145">
        <v>0.36</v>
      </c>
      <c r="F35" s="152">
        <f t="shared" si="0"/>
        <v>0.38880000000000003</v>
      </c>
      <c r="G35" s="151">
        <v>4.84</v>
      </c>
      <c r="H35" s="36">
        <f t="shared" si="1"/>
        <v>1.8817920000000001</v>
      </c>
      <c r="I35" s="140">
        <v>19.5</v>
      </c>
      <c r="J35" s="141">
        <f t="shared" si="2"/>
        <v>781.16106077298446</v>
      </c>
    </row>
    <row r="36" spans="1:10" s="140" customFormat="1" ht="12.2" customHeight="1" x14ac:dyDescent="0.25">
      <c r="A36" s="146" t="s">
        <v>195</v>
      </c>
      <c r="B36" s="147" t="s">
        <v>196</v>
      </c>
      <c r="C36" s="146">
        <v>5</v>
      </c>
      <c r="D36" s="146">
        <v>5459.12</v>
      </c>
      <c r="E36" s="145">
        <v>0.34</v>
      </c>
      <c r="F36" s="152">
        <f t="shared" si="0"/>
        <v>0.36720000000000003</v>
      </c>
      <c r="G36" s="151">
        <v>4.84</v>
      </c>
      <c r="H36" s="36">
        <f t="shared" si="1"/>
        <v>1.7772480000000002</v>
      </c>
      <c r="I36" s="140">
        <v>19.5</v>
      </c>
      <c r="J36" s="141">
        <f t="shared" si="2"/>
        <v>849.09861926562826</v>
      </c>
    </row>
    <row r="37" spans="1:10" s="140" customFormat="1" ht="12.2" customHeight="1" x14ac:dyDescent="0.25">
      <c r="A37" s="146" t="s">
        <v>197</v>
      </c>
      <c r="B37" s="147" t="s">
        <v>31</v>
      </c>
      <c r="C37" s="146">
        <v>5</v>
      </c>
      <c r="D37" s="146">
        <v>2186.6999999999998</v>
      </c>
      <c r="E37" s="145">
        <v>0.36</v>
      </c>
      <c r="F37" s="152">
        <f t="shared" si="0"/>
        <v>0.38880000000000003</v>
      </c>
      <c r="G37" s="151">
        <v>4.84</v>
      </c>
      <c r="H37" s="36">
        <f t="shared" si="1"/>
        <v>1.8817920000000001</v>
      </c>
      <c r="I37" s="140">
        <v>19.5</v>
      </c>
      <c r="J37" s="141">
        <f t="shared" si="2"/>
        <v>360.12086319306235</v>
      </c>
    </row>
    <row r="38" spans="1:10" s="140" customFormat="1" ht="12.2" customHeight="1" x14ac:dyDescent="0.25">
      <c r="A38" s="146" t="s">
        <v>198</v>
      </c>
      <c r="B38" s="147" t="s">
        <v>199</v>
      </c>
      <c r="C38" s="146">
        <v>5</v>
      </c>
      <c r="D38" s="146">
        <v>1902.31</v>
      </c>
      <c r="E38" s="145">
        <v>0.38</v>
      </c>
      <c r="F38" s="152">
        <f t="shared" si="0"/>
        <v>0.41040000000000004</v>
      </c>
      <c r="G38" s="151">
        <v>4.84</v>
      </c>
      <c r="H38" s="36">
        <f t="shared" si="1"/>
        <v>1.9863360000000001</v>
      </c>
      <c r="I38" s="140">
        <v>19.5</v>
      </c>
      <c r="J38" s="141">
        <f t="shared" si="2"/>
        <v>330.69030619337855</v>
      </c>
    </row>
    <row r="39" spans="1:10" s="140" customFormat="1" ht="12.2" customHeight="1" x14ac:dyDescent="0.25">
      <c r="A39" s="146" t="s">
        <v>200</v>
      </c>
      <c r="B39" s="147" t="s">
        <v>201</v>
      </c>
      <c r="C39" s="146">
        <v>5</v>
      </c>
      <c r="D39" s="146">
        <v>5474.7</v>
      </c>
      <c r="E39" s="145">
        <v>0.34</v>
      </c>
      <c r="F39" s="152">
        <f t="shared" si="0"/>
        <v>0.36720000000000003</v>
      </c>
      <c r="G39" s="151">
        <v>4.84</v>
      </c>
      <c r="H39" s="36">
        <f t="shared" si="1"/>
        <v>1.7772480000000002</v>
      </c>
      <c r="I39" s="140">
        <v>19.5</v>
      </c>
      <c r="J39" s="141">
        <f t="shared" si="2"/>
        <v>851.52189563400975</v>
      </c>
    </row>
    <row r="40" spans="1:10" s="140" customFormat="1" ht="12.2" customHeight="1" x14ac:dyDescent="0.25">
      <c r="A40" s="146" t="s">
        <v>202</v>
      </c>
      <c r="B40" s="147" t="s">
        <v>203</v>
      </c>
      <c r="C40" s="146">
        <v>5</v>
      </c>
      <c r="D40" s="146">
        <v>3162.5</v>
      </c>
      <c r="E40" s="145">
        <v>0.38</v>
      </c>
      <c r="F40" s="152">
        <f t="shared" si="0"/>
        <v>0.41040000000000004</v>
      </c>
      <c r="G40" s="151">
        <v>4.84</v>
      </c>
      <c r="H40" s="36">
        <f t="shared" si="1"/>
        <v>1.9863360000000001</v>
      </c>
      <c r="I40" s="140">
        <v>19.5</v>
      </c>
      <c r="J40" s="141">
        <f t="shared" si="2"/>
        <v>549.75692360160008</v>
      </c>
    </row>
    <row r="41" spans="1:10" s="140" customFormat="1" ht="12.2" customHeight="1" x14ac:dyDescent="0.25">
      <c r="A41" s="146" t="s">
        <v>204</v>
      </c>
      <c r="B41" s="147" t="s">
        <v>205</v>
      </c>
      <c r="C41" s="146">
        <v>5</v>
      </c>
      <c r="D41" s="146">
        <v>3198.5</v>
      </c>
      <c r="E41" s="145">
        <v>0.38</v>
      </c>
      <c r="F41" s="152">
        <f t="shared" si="0"/>
        <v>0.41040000000000004</v>
      </c>
      <c r="G41" s="151">
        <v>4.84</v>
      </c>
      <c r="H41" s="36">
        <f t="shared" si="1"/>
        <v>1.9863360000000001</v>
      </c>
      <c r="I41" s="140">
        <v>19.5</v>
      </c>
      <c r="J41" s="141">
        <f t="shared" si="2"/>
        <v>556.01502613113598</v>
      </c>
    </row>
    <row r="42" spans="1:10" s="140" customFormat="1" ht="12.2" customHeight="1" x14ac:dyDescent="0.25">
      <c r="A42" s="146" t="s">
        <v>206</v>
      </c>
      <c r="B42" s="147" t="s">
        <v>207</v>
      </c>
      <c r="C42" s="146">
        <v>5</v>
      </c>
      <c r="D42" s="146">
        <v>3122.87</v>
      </c>
      <c r="E42" s="145">
        <v>0.38</v>
      </c>
      <c r="F42" s="152">
        <f t="shared" si="0"/>
        <v>0.41040000000000004</v>
      </c>
      <c r="G42" s="151">
        <v>4.84</v>
      </c>
      <c r="H42" s="36">
        <f t="shared" si="1"/>
        <v>1.9863360000000001</v>
      </c>
      <c r="I42" s="140">
        <v>19.5</v>
      </c>
      <c r="J42" s="141">
        <f t="shared" si="2"/>
        <v>542.86779573366914</v>
      </c>
    </row>
    <row r="43" spans="1:10" s="140" customFormat="1" ht="12.2" customHeight="1" x14ac:dyDescent="0.25">
      <c r="A43" s="146" t="s">
        <v>208</v>
      </c>
      <c r="B43" s="147" t="s">
        <v>209</v>
      </c>
      <c r="C43" s="146">
        <v>5</v>
      </c>
      <c r="D43" s="146">
        <v>2984</v>
      </c>
      <c r="E43" s="145">
        <v>0.38</v>
      </c>
      <c r="F43" s="152">
        <f t="shared" si="0"/>
        <v>0.41040000000000004</v>
      </c>
      <c r="G43" s="151">
        <v>4.84</v>
      </c>
      <c r="H43" s="36">
        <f t="shared" si="1"/>
        <v>1.9863360000000001</v>
      </c>
      <c r="I43" s="140">
        <v>19.5</v>
      </c>
      <c r="J43" s="141">
        <f t="shared" si="2"/>
        <v>518.72716522598398</v>
      </c>
    </row>
    <row r="44" spans="1:10" s="140" customFormat="1" ht="12.2" customHeight="1" x14ac:dyDescent="0.25">
      <c r="A44" s="146" t="s">
        <v>210</v>
      </c>
      <c r="B44" s="147" t="s">
        <v>211</v>
      </c>
      <c r="C44" s="146">
        <v>5</v>
      </c>
      <c r="D44" s="146">
        <v>4058.2</v>
      </c>
      <c r="E44" s="145">
        <v>0.36</v>
      </c>
      <c r="F44" s="152">
        <f t="shared" si="0"/>
        <v>0.38880000000000003</v>
      </c>
      <c r="G44" s="151">
        <v>4.84</v>
      </c>
      <c r="H44" s="36">
        <f t="shared" si="1"/>
        <v>1.8817920000000001</v>
      </c>
      <c r="I44" s="140">
        <v>19.5</v>
      </c>
      <c r="J44" s="141">
        <f t="shared" si="2"/>
        <v>668.33241277271031</v>
      </c>
    </row>
    <row r="45" spans="1:10" s="140" customFormat="1" ht="12.2" customHeight="1" x14ac:dyDescent="0.25">
      <c r="A45" s="146" t="s">
        <v>212</v>
      </c>
      <c r="B45" s="147" t="s">
        <v>213</v>
      </c>
      <c r="C45" s="146">
        <v>5</v>
      </c>
      <c r="D45" s="146">
        <v>4034.51</v>
      </c>
      <c r="E45" s="145">
        <v>0.34</v>
      </c>
      <c r="F45" s="152">
        <f t="shared" si="0"/>
        <v>0.36720000000000003</v>
      </c>
      <c r="G45" s="151">
        <v>4.84</v>
      </c>
      <c r="H45" s="36">
        <f t="shared" si="1"/>
        <v>1.7772480000000002</v>
      </c>
      <c r="I45" s="140">
        <v>19.5</v>
      </c>
      <c r="J45" s="141">
        <f t="shared" si="2"/>
        <v>627.51814768925578</v>
      </c>
    </row>
    <row r="46" spans="1:10" s="140" customFormat="1" ht="12.2" customHeight="1" x14ac:dyDescent="0.25">
      <c r="A46" s="146" t="s">
        <v>214</v>
      </c>
      <c r="B46" s="147" t="s">
        <v>215</v>
      </c>
      <c r="C46" s="146">
        <v>5</v>
      </c>
      <c r="D46" s="146">
        <v>1821.15</v>
      </c>
      <c r="E46" s="145">
        <v>0.38</v>
      </c>
      <c r="F46" s="152">
        <f t="shared" si="0"/>
        <v>0.41040000000000004</v>
      </c>
      <c r="G46" s="151">
        <v>4.84</v>
      </c>
      <c r="H46" s="36">
        <f t="shared" si="1"/>
        <v>1.9863360000000001</v>
      </c>
      <c r="I46" s="140">
        <v>19.5</v>
      </c>
      <c r="J46" s="141">
        <f t="shared" si="2"/>
        <v>316.58176171290245</v>
      </c>
    </row>
    <row r="47" spans="1:10" s="140" customFormat="1" ht="12.2" customHeight="1" x14ac:dyDescent="0.25">
      <c r="A47" s="146" t="s">
        <v>216</v>
      </c>
      <c r="B47" s="147" t="s">
        <v>217</v>
      </c>
      <c r="C47" s="146">
        <v>5</v>
      </c>
      <c r="D47" s="146">
        <v>2386.1</v>
      </c>
      <c r="E47" s="145">
        <v>0.38</v>
      </c>
      <c r="F47" s="152">
        <f t="shared" si="0"/>
        <v>0.41040000000000004</v>
      </c>
      <c r="G47" s="151">
        <v>4.84</v>
      </c>
      <c r="H47" s="36">
        <f t="shared" si="1"/>
        <v>1.9863360000000001</v>
      </c>
      <c r="I47" s="140">
        <v>19.5</v>
      </c>
      <c r="J47" s="141">
        <f t="shared" si="2"/>
        <v>414.79051238127363</v>
      </c>
    </row>
    <row r="48" spans="1:10" s="140" customFormat="1" ht="12.2" customHeight="1" x14ac:dyDescent="0.25">
      <c r="A48" s="146" t="s">
        <v>218</v>
      </c>
      <c r="B48" s="147" t="s">
        <v>219</v>
      </c>
      <c r="C48" s="146">
        <v>5</v>
      </c>
      <c r="D48" s="146">
        <v>4187.6099999999997</v>
      </c>
      <c r="E48" s="145">
        <v>0.36</v>
      </c>
      <c r="F48" s="152">
        <f t="shared" si="0"/>
        <v>0.38880000000000003</v>
      </c>
      <c r="G48" s="151">
        <v>4.84</v>
      </c>
      <c r="H48" s="36">
        <f t="shared" si="1"/>
        <v>1.8817920000000001</v>
      </c>
      <c r="I48" s="140">
        <v>19.5</v>
      </c>
      <c r="J48" s="141">
        <f t="shared" si="2"/>
        <v>689.64454562395395</v>
      </c>
    </row>
    <row r="49" spans="1:10" s="140" customFormat="1" ht="12.2" customHeight="1" x14ac:dyDescent="0.25">
      <c r="A49" s="146" t="s">
        <v>220</v>
      </c>
      <c r="B49" s="147" t="s">
        <v>221</v>
      </c>
      <c r="C49" s="146">
        <v>5</v>
      </c>
      <c r="D49" s="146">
        <v>2289.63</v>
      </c>
      <c r="E49" s="145">
        <v>0.38</v>
      </c>
      <c r="F49" s="152">
        <f t="shared" si="0"/>
        <v>0.41040000000000004</v>
      </c>
      <c r="G49" s="151">
        <v>4.84</v>
      </c>
      <c r="H49" s="36">
        <f t="shared" si="1"/>
        <v>1.9863360000000001</v>
      </c>
      <c r="I49" s="140">
        <v>19.5</v>
      </c>
      <c r="J49" s="141">
        <f t="shared" si="2"/>
        <v>398.02053596393097</v>
      </c>
    </row>
    <row r="50" spans="1:10" s="140" customFormat="1" ht="12.2" customHeight="1" x14ac:dyDescent="0.25">
      <c r="A50" s="146" t="s">
        <v>222</v>
      </c>
      <c r="B50" s="147" t="s">
        <v>223</v>
      </c>
      <c r="C50" s="146">
        <v>5</v>
      </c>
      <c r="D50" s="146">
        <v>4415</v>
      </c>
      <c r="E50" s="145">
        <v>0.36</v>
      </c>
      <c r="F50" s="152">
        <f t="shared" si="0"/>
        <v>0.38880000000000003</v>
      </c>
      <c r="G50" s="151">
        <v>4.84</v>
      </c>
      <c r="H50" s="36">
        <f t="shared" si="1"/>
        <v>1.8817920000000001</v>
      </c>
      <c r="I50" s="140">
        <v>19.5</v>
      </c>
      <c r="J50" s="141">
        <f t="shared" si="2"/>
        <v>727.09270178688007</v>
      </c>
    </row>
    <row r="51" spans="1:10" s="140" customFormat="1" ht="12.2" customHeight="1" x14ac:dyDescent="0.25">
      <c r="A51" s="146" t="s">
        <v>224</v>
      </c>
      <c r="B51" s="147" t="s">
        <v>225</v>
      </c>
      <c r="C51" s="146">
        <v>5</v>
      </c>
      <c r="D51" s="146">
        <v>2699.6</v>
      </c>
      <c r="E51" s="145">
        <v>0.38</v>
      </c>
      <c r="F51" s="152">
        <f t="shared" si="0"/>
        <v>0.41040000000000004</v>
      </c>
      <c r="G51" s="151">
        <v>4.84</v>
      </c>
      <c r="H51" s="36">
        <f t="shared" si="1"/>
        <v>1.9863360000000001</v>
      </c>
      <c r="I51" s="140">
        <v>19.5</v>
      </c>
      <c r="J51" s="141">
        <f t="shared" si="2"/>
        <v>469.28815524264962</v>
      </c>
    </row>
    <row r="52" spans="1:10" s="140" customFormat="1" ht="12.2" customHeight="1" x14ac:dyDescent="0.25">
      <c r="A52" s="146" t="s">
        <v>226</v>
      </c>
      <c r="B52" s="147" t="s">
        <v>227</v>
      </c>
      <c r="C52" s="146">
        <v>5</v>
      </c>
      <c r="D52" s="146">
        <v>5270.27</v>
      </c>
      <c r="E52" s="145">
        <v>0.34</v>
      </c>
      <c r="F52" s="152">
        <f t="shared" si="0"/>
        <v>0.36720000000000003</v>
      </c>
      <c r="G52" s="151">
        <v>4.84</v>
      </c>
      <c r="H52" s="36">
        <f t="shared" si="1"/>
        <v>1.7772480000000002</v>
      </c>
      <c r="I52" s="140">
        <v>19.5</v>
      </c>
      <c r="J52" s="141">
        <f t="shared" si="2"/>
        <v>819.72533671307156</v>
      </c>
    </row>
    <row r="53" spans="1:10" s="140" customFormat="1" ht="12.2" customHeight="1" x14ac:dyDescent="0.25">
      <c r="A53" s="146" t="s">
        <v>228</v>
      </c>
      <c r="B53" s="147" t="s">
        <v>229</v>
      </c>
      <c r="C53" s="146">
        <v>5</v>
      </c>
      <c r="D53" s="146">
        <v>2618.5</v>
      </c>
      <c r="E53" s="145">
        <v>0.38</v>
      </c>
      <c r="F53" s="152">
        <f t="shared" si="0"/>
        <v>0.41040000000000004</v>
      </c>
      <c r="G53" s="151">
        <v>4.84</v>
      </c>
      <c r="H53" s="36">
        <f t="shared" si="1"/>
        <v>1.9863360000000001</v>
      </c>
      <c r="I53" s="140">
        <v>19.5</v>
      </c>
      <c r="J53" s="141">
        <f t="shared" si="2"/>
        <v>455.19004093305591</v>
      </c>
    </row>
    <row r="54" spans="1:10" s="140" customFormat="1" ht="12.2" customHeight="1" x14ac:dyDescent="0.25">
      <c r="A54" s="146" t="s">
        <v>230</v>
      </c>
      <c r="B54" s="147" t="s">
        <v>231</v>
      </c>
      <c r="C54" s="146">
        <v>5</v>
      </c>
      <c r="D54" s="146">
        <v>4346</v>
      </c>
      <c r="E54" s="145">
        <v>0.36</v>
      </c>
      <c r="F54" s="152">
        <f t="shared" si="0"/>
        <v>0.38880000000000003</v>
      </c>
      <c r="G54" s="151">
        <v>4.84</v>
      </c>
      <c r="H54" s="36">
        <f t="shared" si="1"/>
        <v>1.8817920000000001</v>
      </c>
      <c r="I54" s="140">
        <v>19.5</v>
      </c>
      <c r="J54" s="141">
        <f t="shared" si="2"/>
        <v>715.72930508851209</v>
      </c>
    </row>
    <row r="55" spans="1:10" s="140" customFormat="1" ht="12.2" customHeight="1" x14ac:dyDescent="0.25">
      <c r="A55" s="146" t="s">
        <v>232</v>
      </c>
      <c r="B55" s="147" t="s">
        <v>233</v>
      </c>
      <c r="C55" s="146">
        <v>5</v>
      </c>
      <c r="D55" s="146">
        <v>5424.92</v>
      </c>
      <c r="E55" s="145">
        <v>0.36</v>
      </c>
      <c r="F55" s="152">
        <f t="shared" si="0"/>
        <v>0.38880000000000003</v>
      </c>
      <c r="G55" s="151">
        <v>4.84</v>
      </c>
      <c r="H55" s="36">
        <f t="shared" si="1"/>
        <v>1.8817920000000001</v>
      </c>
      <c r="I55" s="140">
        <v>19.5</v>
      </c>
      <c r="J55" s="141">
        <f t="shared" si="2"/>
        <v>893.41330459290623</v>
      </c>
    </row>
    <row r="56" spans="1:10" s="140" customFormat="1" ht="12.2" customHeight="1" x14ac:dyDescent="0.25">
      <c r="A56" s="146" t="s">
        <v>234</v>
      </c>
      <c r="B56" s="147" t="s">
        <v>235</v>
      </c>
      <c r="C56" s="146">
        <v>5</v>
      </c>
      <c r="D56" s="146">
        <v>5333.13</v>
      </c>
      <c r="E56" s="145">
        <v>0.36</v>
      </c>
      <c r="F56" s="152">
        <f t="shared" si="0"/>
        <v>0.38880000000000003</v>
      </c>
      <c r="G56" s="151">
        <v>4.84</v>
      </c>
      <c r="H56" s="36">
        <f t="shared" si="1"/>
        <v>1.8817920000000001</v>
      </c>
      <c r="I56" s="140">
        <v>19.5</v>
      </c>
      <c r="J56" s="141">
        <f t="shared" si="2"/>
        <v>878.29669324590338</v>
      </c>
    </row>
    <row r="57" spans="1:10" s="140" customFormat="1" ht="12.2" customHeight="1" x14ac:dyDescent="0.25">
      <c r="A57" s="146" t="s">
        <v>236</v>
      </c>
      <c r="B57" s="147" t="s">
        <v>237</v>
      </c>
      <c r="C57" s="146">
        <v>5</v>
      </c>
      <c r="D57" s="146">
        <v>4321.34</v>
      </c>
      <c r="E57" s="145">
        <v>0.36</v>
      </c>
      <c r="F57" s="152">
        <f t="shared" si="0"/>
        <v>0.38880000000000003</v>
      </c>
      <c r="G57" s="151">
        <v>4.84</v>
      </c>
      <c r="H57" s="36">
        <f t="shared" si="1"/>
        <v>1.8817920000000001</v>
      </c>
      <c r="I57" s="140">
        <v>19.5</v>
      </c>
      <c r="J57" s="141">
        <f t="shared" si="2"/>
        <v>711.6681259206606</v>
      </c>
    </row>
    <row r="58" spans="1:10" s="140" customFormat="1" ht="12.2" customHeight="1" x14ac:dyDescent="0.25">
      <c r="A58" s="146" t="s">
        <v>238</v>
      </c>
      <c r="B58" s="147" t="s">
        <v>239</v>
      </c>
      <c r="C58" s="146">
        <v>5</v>
      </c>
      <c r="D58" s="146">
        <v>5699.53</v>
      </c>
      <c r="E58" s="145">
        <v>0.34</v>
      </c>
      <c r="F58" s="152">
        <f t="shared" si="0"/>
        <v>0.36720000000000003</v>
      </c>
      <c r="G58" s="151">
        <v>4.84</v>
      </c>
      <c r="H58" s="36">
        <f t="shared" si="1"/>
        <v>1.7772480000000002</v>
      </c>
      <c r="I58" s="140">
        <v>19.5</v>
      </c>
      <c r="J58" s="141">
        <f t="shared" si="2"/>
        <v>886.49142232869508</v>
      </c>
    </row>
    <row r="59" spans="1:10" s="140" customFormat="1" ht="12.2" customHeight="1" x14ac:dyDescent="0.25">
      <c r="A59" s="146" t="s">
        <v>240</v>
      </c>
      <c r="B59" s="147" t="s">
        <v>241</v>
      </c>
      <c r="C59" s="146">
        <v>5</v>
      </c>
      <c r="D59" s="146">
        <v>1830.19</v>
      </c>
      <c r="E59" s="145">
        <v>0.38</v>
      </c>
      <c r="F59" s="152">
        <f t="shared" si="0"/>
        <v>0.41040000000000004</v>
      </c>
      <c r="G59" s="151">
        <v>4.84</v>
      </c>
      <c r="H59" s="36">
        <f t="shared" si="1"/>
        <v>1.9863360000000001</v>
      </c>
      <c r="I59" s="140">
        <v>19.5</v>
      </c>
      <c r="J59" s="141">
        <f t="shared" si="2"/>
        <v>318.15324079254151</v>
      </c>
    </row>
    <row r="60" spans="1:10" s="140" customFormat="1" ht="12.2" customHeight="1" x14ac:dyDescent="0.25">
      <c r="A60" s="146" t="s">
        <v>242</v>
      </c>
      <c r="B60" s="147" t="s">
        <v>243</v>
      </c>
      <c r="C60" s="146">
        <v>5</v>
      </c>
      <c r="D60" s="146">
        <v>1771.21</v>
      </c>
      <c r="E60" s="145">
        <v>0.38</v>
      </c>
      <c r="F60" s="152">
        <f t="shared" si="0"/>
        <v>0.41040000000000004</v>
      </c>
      <c r="G60" s="151">
        <v>4.84</v>
      </c>
      <c r="H60" s="36">
        <f t="shared" si="1"/>
        <v>1.9863360000000001</v>
      </c>
      <c r="I60" s="140">
        <v>19.5</v>
      </c>
      <c r="J60" s="141">
        <f t="shared" si="2"/>
        <v>307.90038281498499</v>
      </c>
    </row>
    <row r="61" spans="1:10" s="140" customFormat="1" ht="12.2" customHeight="1" x14ac:dyDescent="0.25">
      <c r="A61" s="146" t="s">
        <v>244</v>
      </c>
      <c r="B61" s="147" t="s">
        <v>245</v>
      </c>
      <c r="C61" s="146">
        <v>5</v>
      </c>
      <c r="D61" s="146">
        <v>1892.83</v>
      </c>
      <c r="E61" s="145">
        <v>0.38</v>
      </c>
      <c r="F61" s="152">
        <f t="shared" si="0"/>
        <v>0.41040000000000004</v>
      </c>
      <c r="G61" s="151">
        <v>4.84</v>
      </c>
      <c r="H61" s="36">
        <f t="shared" si="1"/>
        <v>1.9863360000000001</v>
      </c>
      <c r="I61" s="140">
        <v>19.5</v>
      </c>
      <c r="J61" s="141">
        <f t="shared" si="2"/>
        <v>329.04233919393408</v>
      </c>
    </row>
    <row r="62" spans="1:10" s="140" customFormat="1" ht="12.2" customHeight="1" x14ac:dyDescent="0.25">
      <c r="A62" s="146" t="s">
        <v>246</v>
      </c>
      <c r="B62" s="147" t="s">
        <v>247</v>
      </c>
      <c r="C62" s="146">
        <v>5</v>
      </c>
      <c r="D62" s="146">
        <v>3539.32</v>
      </c>
      <c r="E62" s="145">
        <v>0.38</v>
      </c>
      <c r="F62" s="152">
        <f t="shared" si="0"/>
        <v>0.41040000000000004</v>
      </c>
      <c r="G62" s="151">
        <v>4.84</v>
      </c>
      <c r="H62" s="36">
        <f t="shared" si="1"/>
        <v>1.9863360000000001</v>
      </c>
      <c r="I62" s="140">
        <v>19.5</v>
      </c>
      <c r="J62" s="141">
        <f t="shared" si="2"/>
        <v>615.26187346770428</v>
      </c>
    </row>
    <row r="63" spans="1:10" s="140" customFormat="1" ht="12.2" customHeight="1" x14ac:dyDescent="0.25">
      <c r="A63" s="146" t="s">
        <v>248</v>
      </c>
      <c r="B63" s="147" t="s">
        <v>249</v>
      </c>
      <c r="C63" s="146">
        <v>5</v>
      </c>
      <c r="D63" s="146">
        <v>5610.29</v>
      </c>
      <c r="E63" s="145">
        <v>0.34</v>
      </c>
      <c r="F63" s="152">
        <f t="shared" si="0"/>
        <v>0.36720000000000003</v>
      </c>
      <c r="G63" s="151">
        <v>4.84</v>
      </c>
      <c r="H63" s="36">
        <f t="shared" si="1"/>
        <v>1.7772480000000002</v>
      </c>
      <c r="I63" s="140">
        <v>19.5</v>
      </c>
      <c r="J63" s="141">
        <f t="shared" si="2"/>
        <v>872.61124369491085</v>
      </c>
    </row>
    <row r="64" spans="1:10" s="140" customFormat="1" ht="12.2" customHeight="1" x14ac:dyDescent="0.25">
      <c r="A64" s="146" t="s">
        <v>250</v>
      </c>
      <c r="B64" s="147" t="s">
        <v>251</v>
      </c>
      <c r="C64" s="146">
        <v>5</v>
      </c>
      <c r="D64" s="146">
        <v>3065.6</v>
      </c>
      <c r="E64" s="145">
        <v>0.38</v>
      </c>
      <c r="F64" s="152">
        <f t="shared" si="0"/>
        <v>0.41040000000000004</v>
      </c>
      <c r="G64" s="151">
        <v>4.84</v>
      </c>
      <c r="H64" s="36">
        <f t="shared" si="1"/>
        <v>1.9863360000000001</v>
      </c>
      <c r="I64" s="140">
        <v>19.5</v>
      </c>
      <c r="J64" s="141">
        <f t="shared" si="2"/>
        <v>532.91219762626554</v>
      </c>
    </row>
    <row r="65" spans="1:10" s="140" customFormat="1" ht="12.2" customHeight="1" x14ac:dyDescent="0.25">
      <c r="A65" s="146" t="s">
        <v>252</v>
      </c>
      <c r="B65" s="147" t="s">
        <v>253</v>
      </c>
      <c r="C65" s="146">
        <v>5</v>
      </c>
      <c r="D65" s="146">
        <v>3112.7</v>
      </c>
      <c r="E65" s="145">
        <v>0.38</v>
      </c>
      <c r="F65" s="152">
        <f t="shared" si="0"/>
        <v>0.41040000000000004</v>
      </c>
      <c r="G65" s="151">
        <v>4.84</v>
      </c>
      <c r="H65" s="36">
        <f t="shared" si="1"/>
        <v>1.9863360000000001</v>
      </c>
      <c r="I65" s="140">
        <v>19.5</v>
      </c>
      <c r="J65" s="141">
        <f t="shared" si="2"/>
        <v>541.09988176907518</v>
      </c>
    </row>
    <row r="66" spans="1:10" s="140" customFormat="1" ht="12.2" customHeight="1" x14ac:dyDescent="0.25">
      <c r="A66" s="146" t="s">
        <v>254</v>
      </c>
      <c r="B66" s="147" t="s">
        <v>255</v>
      </c>
      <c r="C66" s="146">
        <v>5</v>
      </c>
      <c r="D66" s="146">
        <v>2530.83</v>
      </c>
      <c r="E66" s="145">
        <v>0.38</v>
      </c>
      <c r="F66" s="152">
        <f t="shared" si="0"/>
        <v>0.41040000000000004</v>
      </c>
      <c r="G66" s="151">
        <v>4.84</v>
      </c>
      <c r="H66" s="36">
        <f t="shared" si="1"/>
        <v>1.9863360000000001</v>
      </c>
      <c r="I66" s="140">
        <v>19.5</v>
      </c>
      <c r="J66" s="141">
        <f t="shared" si="2"/>
        <v>439.94982291182203</v>
      </c>
    </row>
    <row r="67" spans="1:10" s="140" customFormat="1" ht="12.2" customHeight="1" x14ac:dyDescent="0.25">
      <c r="A67" s="146" t="s">
        <v>256</v>
      </c>
      <c r="B67" s="147" t="s">
        <v>257</v>
      </c>
      <c r="C67" s="146">
        <v>5</v>
      </c>
      <c r="D67" s="146">
        <v>4335.55</v>
      </c>
      <c r="E67" s="145">
        <v>0.36</v>
      </c>
      <c r="F67" s="152">
        <f t="shared" si="0"/>
        <v>0.38880000000000003</v>
      </c>
      <c r="G67" s="151">
        <v>4.84</v>
      </c>
      <c r="H67" s="36">
        <f t="shared" si="1"/>
        <v>1.8817920000000001</v>
      </c>
      <c r="I67" s="140">
        <v>19.5</v>
      </c>
      <c r="J67" s="141">
        <f t="shared" si="2"/>
        <v>714.00832689288961</v>
      </c>
    </row>
    <row r="68" spans="1:10" s="140" customFormat="1" ht="12.2" customHeight="1" x14ac:dyDescent="0.25">
      <c r="A68" s="146" t="s">
        <v>258</v>
      </c>
      <c r="B68" s="147" t="s">
        <v>259</v>
      </c>
      <c r="C68" s="146">
        <v>5</v>
      </c>
      <c r="D68" s="146">
        <v>3177.62</v>
      </c>
      <c r="E68" s="145">
        <v>0.38</v>
      </c>
      <c r="F68" s="152">
        <f t="shared" si="0"/>
        <v>0.41040000000000004</v>
      </c>
      <c r="G68" s="151">
        <v>4.84</v>
      </c>
      <c r="H68" s="36">
        <f t="shared" si="1"/>
        <v>1.9863360000000001</v>
      </c>
      <c r="I68" s="140">
        <v>19.5</v>
      </c>
      <c r="J68" s="141">
        <f t="shared" si="2"/>
        <v>552.38532666400511</v>
      </c>
    </row>
    <row r="69" spans="1:10" s="140" customFormat="1" ht="12.2" customHeight="1" x14ac:dyDescent="0.25">
      <c r="A69" s="146" t="s">
        <v>260</v>
      </c>
      <c r="B69" s="147" t="s">
        <v>261</v>
      </c>
      <c r="C69" s="146">
        <v>5</v>
      </c>
      <c r="D69" s="146">
        <v>4370.22</v>
      </c>
      <c r="E69" s="145">
        <v>0.36</v>
      </c>
      <c r="F69" s="152">
        <f t="shared" si="0"/>
        <v>0.38880000000000003</v>
      </c>
      <c r="G69" s="151">
        <v>4.84</v>
      </c>
      <c r="H69" s="36">
        <f t="shared" si="1"/>
        <v>1.8817920000000001</v>
      </c>
      <c r="I69" s="140">
        <v>19.5</v>
      </c>
      <c r="J69" s="141">
        <f t="shared" si="2"/>
        <v>719.71802201654805</v>
      </c>
    </row>
    <row r="70" spans="1:10" s="140" customFormat="1" ht="12.2" customHeight="1" x14ac:dyDescent="0.25">
      <c r="A70" s="146" t="s">
        <v>262</v>
      </c>
      <c r="B70" s="147" t="s">
        <v>263</v>
      </c>
      <c r="C70" s="146">
        <v>5</v>
      </c>
      <c r="D70" s="146">
        <v>5656.2</v>
      </c>
      <c r="E70" s="145">
        <v>0.34</v>
      </c>
      <c r="F70" s="152">
        <f t="shared" ref="F70:F133" si="3">E70*1.08</f>
        <v>0.36720000000000003</v>
      </c>
      <c r="G70" s="151">
        <v>4.84</v>
      </c>
      <c r="H70" s="36">
        <f t="shared" ref="H70:H133" si="4">F70*G70</f>
        <v>1.7772480000000002</v>
      </c>
      <c r="I70" s="140">
        <v>19.5</v>
      </c>
      <c r="J70" s="141">
        <f t="shared" si="2"/>
        <v>879.75197656220189</v>
      </c>
    </row>
    <row r="71" spans="1:10" s="140" customFormat="1" ht="12.2" customHeight="1" x14ac:dyDescent="0.25">
      <c r="A71" s="146" t="s">
        <v>264</v>
      </c>
      <c r="B71" s="147" t="s">
        <v>265</v>
      </c>
      <c r="C71" s="146">
        <v>5</v>
      </c>
      <c r="D71" s="146">
        <v>4267.07</v>
      </c>
      <c r="E71" s="145">
        <v>0.36</v>
      </c>
      <c r="F71" s="152">
        <f t="shared" si="3"/>
        <v>0.38880000000000003</v>
      </c>
      <c r="G71" s="151">
        <v>4.84</v>
      </c>
      <c r="H71" s="36">
        <f t="shared" si="4"/>
        <v>1.8817920000000001</v>
      </c>
      <c r="I71" s="140">
        <v>19.5</v>
      </c>
      <c r="J71" s="141">
        <f t="shared" ref="J71:J134" si="5">D71*H71*I71*24*187/1000000</f>
        <v>702.73056738703099</v>
      </c>
    </row>
    <row r="72" spans="1:10" s="140" customFormat="1" ht="12.2" customHeight="1" x14ac:dyDescent="0.25">
      <c r="A72" s="146" t="s">
        <v>266</v>
      </c>
      <c r="B72" s="147" t="s">
        <v>267</v>
      </c>
      <c r="C72" s="146">
        <v>5</v>
      </c>
      <c r="D72" s="146">
        <v>2627.51</v>
      </c>
      <c r="E72" s="145">
        <v>0.38</v>
      </c>
      <c r="F72" s="152">
        <f t="shared" si="3"/>
        <v>0.41040000000000004</v>
      </c>
      <c r="G72" s="151">
        <v>4.84</v>
      </c>
      <c r="H72" s="36">
        <f t="shared" si="4"/>
        <v>1.9863360000000001</v>
      </c>
      <c r="I72" s="140">
        <v>19.5</v>
      </c>
      <c r="J72" s="141">
        <f t="shared" si="5"/>
        <v>456.75630492725384</v>
      </c>
    </row>
    <row r="73" spans="1:10" s="140" customFormat="1" ht="20.25" customHeight="1" x14ac:dyDescent="0.25">
      <c r="A73" s="146" t="s">
        <v>268</v>
      </c>
      <c r="B73" s="147" t="s">
        <v>66</v>
      </c>
      <c r="C73" s="146">
        <v>5</v>
      </c>
      <c r="D73" s="146">
        <v>5735.9</v>
      </c>
      <c r="E73" s="145">
        <v>0.34</v>
      </c>
      <c r="F73" s="152">
        <f t="shared" si="3"/>
        <v>0.36720000000000003</v>
      </c>
      <c r="G73" s="151">
        <v>4.84</v>
      </c>
      <c r="H73" s="36">
        <f t="shared" si="4"/>
        <v>1.7772480000000002</v>
      </c>
      <c r="I73" s="140">
        <v>19.5</v>
      </c>
      <c r="J73" s="141">
        <f t="shared" si="5"/>
        <v>892.1483261488512</v>
      </c>
    </row>
    <row r="74" spans="1:10" ht="12.2" customHeight="1" x14ac:dyDescent="0.25">
      <c r="A74" s="106" t="s">
        <v>269</v>
      </c>
      <c r="B74" s="107" t="s">
        <v>270</v>
      </c>
      <c r="C74" s="106">
        <v>5</v>
      </c>
      <c r="D74" s="106">
        <v>5750.34</v>
      </c>
      <c r="E74" s="145">
        <v>0.34</v>
      </c>
      <c r="F74" s="152">
        <f t="shared" si="3"/>
        <v>0.36720000000000003</v>
      </c>
      <c r="G74" s="151">
        <v>4.84</v>
      </c>
      <c r="H74" s="36">
        <f t="shared" si="4"/>
        <v>1.7772480000000002</v>
      </c>
      <c r="I74" s="140">
        <v>19.5</v>
      </c>
      <c r="J74" s="141">
        <f t="shared" si="5"/>
        <v>894.39428961222927</v>
      </c>
    </row>
    <row r="75" spans="1:10" ht="12.2" customHeight="1" x14ac:dyDescent="0.25">
      <c r="A75" s="106" t="s">
        <v>271</v>
      </c>
      <c r="B75" s="107" t="s">
        <v>272</v>
      </c>
      <c r="C75" s="106">
        <v>5</v>
      </c>
      <c r="D75" s="106">
        <v>4931.91</v>
      </c>
      <c r="E75" s="145">
        <v>0.34</v>
      </c>
      <c r="F75" s="152">
        <f t="shared" si="3"/>
        <v>0.36720000000000003</v>
      </c>
      <c r="G75" s="151">
        <v>4.84</v>
      </c>
      <c r="H75" s="36">
        <f t="shared" si="4"/>
        <v>1.7772480000000002</v>
      </c>
      <c r="I75" s="140">
        <v>19.5</v>
      </c>
      <c r="J75" s="141">
        <f t="shared" si="5"/>
        <v>767.09762220693881</v>
      </c>
    </row>
    <row r="76" spans="1:10" ht="12.2" customHeight="1" x14ac:dyDescent="0.25">
      <c r="A76" s="106" t="s">
        <v>273</v>
      </c>
      <c r="B76" s="107" t="s">
        <v>274</v>
      </c>
      <c r="C76" s="106">
        <v>5</v>
      </c>
      <c r="D76" s="106">
        <v>5601.12</v>
      </c>
      <c r="E76" s="145">
        <v>0.34</v>
      </c>
      <c r="F76" s="152">
        <f t="shared" si="3"/>
        <v>0.36720000000000003</v>
      </c>
      <c r="G76" s="151">
        <v>4.84</v>
      </c>
      <c r="H76" s="36">
        <f t="shared" si="4"/>
        <v>1.7772480000000002</v>
      </c>
      <c r="I76" s="140">
        <v>19.5</v>
      </c>
      <c r="J76" s="141">
        <f t="shared" si="5"/>
        <v>871.18496357308425</v>
      </c>
    </row>
    <row r="77" spans="1:10" s="140" customFormat="1" ht="12.2" customHeight="1" x14ac:dyDescent="0.25">
      <c r="A77" s="146" t="s">
        <v>275</v>
      </c>
      <c r="B77" s="147" t="s">
        <v>276</v>
      </c>
      <c r="C77" s="146">
        <v>5</v>
      </c>
      <c r="D77" s="146">
        <v>2186.88</v>
      </c>
      <c r="E77" s="145">
        <v>0.38</v>
      </c>
      <c r="F77" s="152">
        <f t="shared" si="3"/>
        <v>0.41040000000000004</v>
      </c>
      <c r="G77" s="151">
        <v>4.84</v>
      </c>
      <c r="H77" s="36">
        <f t="shared" si="4"/>
        <v>1.9863360000000001</v>
      </c>
      <c r="I77" s="140">
        <v>19.5</v>
      </c>
      <c r="J77" s="141">
        <f t="shared" si="5"/>
        <v>380.15886832754688</v>
      </c>
    </row>
    <row r="78" spans="1:10" ht="12.2" customHeight="1" x14ac:dyDescent="0.25">
      <c r="A78" s="106" t="s">
        <v>277</v>
      </c>
      <c r="B78" s="107" t="s">
        <v>278</v>
      </c>
      <c r="C78" s="106">
        <v>5</v>
      </c>
      <c r="D78" s="106">
        <v>2693.64</v>
      </c>
      <c r="E78" s="131">
        <v>0.38</v>
      </c>
      <c r="F78" s="152">
        <f t="shared" si="3"/>
        <v>0.41040000000000004</v>
      </c>
      <c r="G78" s="151">
        <v>4.84</v>
      </c>
      <c r="H78" s="36">
        <f t="shared" si="4"/>
        <v>1.9863360000000001</v>
      </c>
      <c r="I78" s="140">
        <v>19.5</v>
      </c>
      <c r="J78" s="141">
        <f t="shared" si="5"/>
        <v>468.2520916016486</v>
      </c>
    </row>
    <row r="79" spans="1:10" ht="12.2" customHeight="1" x14ac:dyDescent="0.25">
      <c r="A79" s="106" t="s">
        <v>279</v>
      </c>
      <c r="B79" s="107" t="s">
        <v>280</v>
      </c>
      <c r="C79" s="106">
        <v>5</v>
      </c>
      <c r="D79" s="106">
        <v>2691.5</v>
      </c>
      <c r="E79" s="131">
        <v>0.38</v>
      </c>
      <c r="F79" s="152">
        <f t="shared" si="3"/>
        <v>0.41040000000000004</v>
      </c>
      <c r="G79" s="151">
        <v>4.84</v>
      </c>
      <c r="H79" s="36">
        <f t="shared" si="4"/>
        <v>1.9863360000000001</v>
      </c>
      <c r="I79" s="140">
        <v>19.5</v>
      </c>
      <c r="J79" s="141">
        <f t="shared" si="5"/>
        <v>467.88008217350398</v>
      </c>
    </row>
    <row r="80" spans="1:10" ht="12.2" customHeight="1" x14ac:dyDescent="0.25">
      <c r="A80" s="106" t="s">
        <v>281</v>
      </c>
      <c r="B80" s="107" t="s">
        <v>282</v>
      </c>
      <c r="C80" s="106">
        <v>5</v>
      </c>
      <c r="D80" s="106">
        <v>2716.3</v>
      </c>
      <c r="E80" s="131">
        <v>0.38</v>
      </c>
      <c r="F80" s="152">
        <f t="shared" si="3"/>
        <v>0.41040000000000004</v>
      </c>
      <c r="G80" s="151">
        <v>4.84</v>
      </c>
      <c r="H80" s="36">
        <f t="shared" si="4"/>
        <v>1.9863360000000001</v>
      </c>
      <c r="I80" s="140">
        <v>19.5</v>
      </c>
      <c r="J80" s="141">
        <f t="shared" si="5"/>
        <v>472.19121947162893</v>
      </c>
    </row>
    <row r="81" spans="1:10" ht="12.2" customHeight="1" x14ac:dyDescent="0.25">
      <c r="A81" s="106" t="s">
        <v>283</v>
      </c>
      <c r="B81" s="107" t="s">
        <v>284</v>
      </c>
      <c r="C81" s="106">
        <v>5</v>
      </c>
      <c r="D81" s="106">
        <v>2713.53</v>
      </c>
      <c r="E81" s="131">
        <v>0.38</v>
      </c>
      <c r="F81" s="152">
        <f t="shared" si="3"/>
        <v>0.41040000000000004</v>
      </c>
      <c r="G81" s="151">
        <v>4.84</v>
      </c>
      <c r="H81" s="36">
        <f t="shared" si="4"/>
        <v>1.9863360000000001</v>
      </c>
      <c r="I81" s="140">
        <v>19.5</v>
      </c>
      <c r="J81" s="141">
        <f t="shared" si="5"/>
        <v>471.70969324921725</v>
      </c>
    </row>
    <row r="82" spans="1:10" ht="12.2" customHeight="1" x14ac:dyDescent="0.25">
      <c r="A82" s="106" t="s">
        <v>285</v>
      </c>
      <c r="B82" s="107" t="s">
        <v>286</v>
      </c>
      <c r="C82" s="106">
        <v>5</v>
      </c>
      <c r="D82" s="106">
        <v>2661.92</v>
      </c>
      <c r="E82" s="131">
        <v>0.38</v>
      </c>
      <c r="F82" s="152">
        <f t="shared" si="3"/>
        <v>0.41040000000000004</v>
      </c>
      <c r="G82" s="151">
        <v>4.84</v>
      </c>
      <c r="H82" s="36">
        <f t="shared" si="4"/>
        <v>1.9863360000000001</v>
      </c>
      <c r="I82" s="140">
        <v>19.5</v>
      </c>
      <c r="J82" s="141">
        <f t="shared" si="5"/>
        <v>462.738007928402</v>
      </c>
    </row>
    <row r="83" spans="1:10" ht="15.75" customHeight="1" x14ac:dyDescent="0.25">
      <c r="A83" s="106" t="s">
        <v>287</v>
      </c>
      <c r="B83" s="107" t="s">
        <v>288</v>
      </c>
      <c r="C83" s="106">
        <v>5</v>
      </c>
      <c r="D83" s="106">
        <v>2697.6</v>
      </c>
      <c r="E83" s="131">
        <v>0.38</v>
      </c>
      <c r="F83" s="152">
        <f t="shared" si="3"/>
        <v>0.41040000000000004</v>
      </c>
      <c r="G83" s="151">
        <v>4.84</v>
      </c>
      <c r="H83" s="36">
        <f t="shared" si="4"/>
        <v>1.9863360000000001</v>
      </c>
      <c r="I83" s="140">
        <v>19.5</v>
      </c>
      <c r="J83" s="141">
        <f t="shared" si="5"/>
        <v>468.94048287989773</v>
      </c>
    </row>
    <row r="84" spans="1:10" ht="12.2" customHeight="1" x14ac:dyDescent="0.25">
      <c r="A84" s="106" t="s">
        <v>289</v>
      </c>
      <c r="B84" s="107" t="s">
        <v>290</v>
      </c>
      <c r="C84" s="106">
        <v>5</v>
      </c>
      <c r="D84" s="106">
        <v>2692.81</v>
      </c>
      <c r="E84" s="131">
        <v>0.38</v>
      </c>
      <c r="F84" s="152">
        <f t="shared" si="3"/>
        <v>0.41040000000000004</v>
      </c>
      <c r="G84" s="151">
        <v>4.84</v>
      </c>
      <c r="H84" s="36">
        <f t="shared" si="4"/>
        <v>1.9863360000000001</v>
      </c>
      <c r="I84" s="140">
        <v>19.5</v>
      </c>
      <c r="J84" s="141">
        <f t="shared" si="5"/>
        <v>468.1078075711066</v>
      </c>
    </row>
    <row r="85" spans="1:10" ht="12.2" customHeight="1" x14ac:dyDescent="0.25">
      <c r="A85" s="106" t="s">
        <v>291</v>
      </c>
      <c r="B85" s="107" t="s">
        <v>292</v>
      </c>
      <c r="C85" s="106">
        <v>5</v>
      </c>
      <c r="D85" s="106">
        <v>4345.8999999999996</v>
      </c>
      <c r="E85" s="131">
        <v>0.36</v>
      </c>
      <c r="F85" s="152">
        <f t="shared" si="3"/>
        <v>0.38880000000000003</v>
      </c>
      <c r="G85" s="151">
        <v>4.84</v>
      </c>
      <c r="H85" s="36">
        <f t="shared" si="4"/>
        <v>1.8817920000000001</v>
      </c>
      <c r="I85" s="140">
        <v>19.5</v>
      </c>
      <c r="J85" s="141">
        <f t="shared" si="5"/>
        <v>715.71283639764488</v>
      </c>
    </row>
    <row r="86" spans="1:10" ht="12.2" customHeight="1" x14ac:dyDescent="0.25">
      <c r="A86" s="106" t="s">
        <v>293</v>
      </c>
      <c r="B86" s="107" t="s">
        <v>294</v>
      </c>
      <c r="C86" s="106">
        <v>5</v>
      </c>
      <c r="D86" s="106">
        <v>4307.6899999999996</v>
      </c>
      <c r="E86" s="131">
        <v>0.36</v>
      </c>
      <c r="F86" s="152">
        <f t="shared" si="3"/>
        <v>0.38880000000000003</v>
      </c>
      <c r="G86" s="151">
        <v>4.84</v>
      </c>
      <c r="H86" s="36">
        <f t="shared" si="4"/>
        <v>1.8817920000000001</v>
      </c>
      <c r="I86" s="140">
        <v>19.5</v>
      </c>
      <c r="J86" s="141">
        <f t="shared" si="5"/>
        <v>709.42014961728762</v>
      </c>
    </row>
    <row r="87" spans="1:10" ht="12.2" customHeight="1" x14ac:dyDescent="0.25">
      <c r="A87" s="106" t="s">
        <v>295</v>
      </c>
      <c r="B87" s="107" t="s">
        <v>296</v>
      </c>
      <c r="C87" s="106">
        <v>5</v>
      </c>
      <c r="D87" s="106">
        <v>4351.3</v>
      </c>
      <c r="E87" s="131">
        <v>0.36</v>
      </c>
      <c r="F87" s="152">
        <f t="shared" si="3"/>
        <v>0.38880000000000003</v>
      </c>
      <c r="G87" s="151">
        <v>4.84</v>
      </c>
      <c r="H87" s="36">
        <f t="shared" si="4"/>
        <v>1.8817920000000001</v>
      </c>
      <c r="I87" s="140">
        <v>19.5</v>
      </c>
      <c r="J87" s="141">
        <f t="shared" si="5"/>
        <v>716.60214570447363</v>
      </c>
    </row>
    <row r="88" spans="1:10" ht="12.2" customHeight="1" x14ac:dyDescent="0.25">
      <c r="A88" s="106" t="s">
        <v>297</v>
      </c>
      <c r="B88" s="107" t="s">
        <v>298</v>
      </c>
      <c r="C88" s="106">
        <v>5</v>
      </c>
      <c r="D88" s="106">
        <v>2676</v>
      </c>
      <c r="E88" s="131">
        <v>0.38</v>
      </c>
      <c r="F88" s="152">
        <f t="shared" si="3"/>
        <v>0.41040000000000004</v>
      </c>
      <c r="G88" s="151">
        <v>4.84</v>
      </c>
      <c r="H88" s="36">
        <f t="shared" si="4"/>
        <v>1.9863360000000001</v>
      </c>
      <c r="I88" s="140">
        <v>19.5</v>
      </c>
      <c r="J88" s="141">
        <f t="shared" si="5"/>
        <v>465.18562136217605</v>
      </c>
    </row>
    <row r="89" spans="1:10" ht="12.2" customHeight="1" x14ac:dyDescent="0.25">
      <c r="A89" s="106" t="s">
        <v>299</v>
      </c>
      <c r="B89" s="107" t="s">
        <v>300</v>
      </c>
      <c r="C89" s="106">
        <v>5</v>
      </c>
      <c r="D89" s="106">
        <v>2709.4</v>
      </c>
      <c r="E89" s="131">
        <v>0.38</v>
      </c>
      <c r="F89" s="152">
        <f t="shared" si="3"/>
        <v>0.41040000000000004</v>
      </c>
      <c r="G89" s="151">
        <v>4.84</v>
      </c>
      <c r="H89" s="36">
        <f t="shared" si="4"/>
        <v>1.9863360000000001</v>
      </c>
      <c r="I89" s="140">
        <v>19.5</v>
      </c>
      <c r="J89" s="141">
        <f t="shared" si="5"/>
        <v>470.99174982013449</v>
      </c>
    </row>
    <row r="90" spans="1:10" ht="12.2" customHeight="1" x14ac:dyDescent="0.25">
      <c r="A90" s="106" t="s">
        <v>301</v>
      </c>
      <c r="B90" s="107" t="s">
        <v>302</v>
      </c>
      <c r="C90" s="106">
        <v>5</v>
      </c>
      <c r="D90" s="106">
        <v>2638.27</v>
      </c>
      <c r="E90" s="131">
        <v>0.38</v>
      </c>
      <c r="F90" s="152">
        <f t="shared" si="3"/>
        <v>0.41040000000000004</v>
      </c>
      <c r="G90" s="151">
        <v>4.84</v>
      </c>
      <c r="H90" s="36">
        <f t="shared" si="4"/>
        <v>1.9863360000000001</v>
      </c>
      <c r="I90" s="140">
        <v>19.5</v>
      </c>
      <c r="J90" s="141">
        <f t="shared" si="5"/>
        <v>458.62678223885956</v>
      </c>
    </row>
    <row r="91" spans="1:10" ht="12.2" customHeight="1" x14ac:dyDescent="0.25">
      <c r="A91" s="106" t="s">
        <v>303</v>
      </c>
      <c r="B91" s="107" t="s">
        <v>304</v>
      </c>
      <c r="C91" s="106">
        <v>5</v>
      </c>
      <c r="D91" s="106">
        <v>5699.7</v>
      </c>
      <c r="E91" s="131">
        <v>0.34</v>
      </c>
      <c r="F91" s="152">
        <f t="shared" si="3"/>
        <v>0.36720000000000003</v>
      </c>
      <c r="G91" s="151">
        <v>4.84</v>
      </c>
      <c r="H91" s="36">
        <f t="shared" si="4"/>
        <v>1.7772480000000002</v>
      </c>
      <c r="I91" s="140">
        <v>19.5</v>
      </c>
      <c r="J91" s="141">
        <f t="shared" si="5"/>
        <v>886.51786372680954</v>
      </c>
    </row>
    <row r="92" spans="1:10" ht="12.2" customHeight="1" x14ac:dyDescent="0.25">
      <c r="A92" s="106" t="s">
        <v>305</v>
      </c>
      <c r="B92" s="107" t="s">
        <v>306</v>
      </c>
      <c r="C92" s="106">
        <v>5</v>
      </c>
      <c r="D92" s="106">
        <v>5691.65</v>
      </c>
      <c r="E92" s="131">
        <v>0.34</v>
      </c>
      <c r="F92" s="152">
        <f t="shared" si="3"/>
        <v>0.36720000000000003</v>
      </c>
      <c r="G92" s="151">
        <v>4.84</v>
      </c>
      <c r="H92" s="36">
        <f t="shared" si="4"/>
        <v>1.7772480000000002</v>
      </c>
      <c r="I92" s="140">
        <v>19.5</v>
      </c>
      <c r="J92" s="141">
        <f t="shared" si="5"/>
        <v>885.26578575726728</v>
      </c>
    </row>
    <row r="93" spans="1:10" ht="12.2" customHeight="1" x14ac:dyDescent="0.25">
      <c r="A93" s="106" t="s">
        <v>307</v>
      </c>
      <c r="B93" s="107" t="s">
        <v>308</v>
      </c>
      <c r="C93" s="106">
        <v>5</v>
      </c>
      <c r="D93" s="106">
        <v>4548.88</v>
      </c>
      <c r="E93" s="131">
        <v>0.36</v>
      </c>
      <c r="F93" s="152">
        <f t="shared" si="3"/>
        <v>0.38880000000000003</v>
      </c>
      <c r="G93" s="151">
        <v>4.84</v>
      </c>
      <c r="H93" s="36">
        <f t="shared" si="4"/>
        <v>1.8817920000000001</v>
      </c>
      <c r="I93" s="140">
        <v>19.5</v>
      </c>
      <c r="J93" s="141">
        <f t="shared" si="5"/>
        <v>749.1409851198872</v>
      </c>
    </row>
    <row r="94" spans="1:10" ht="12.2" customHeight="1" x14ac:dyDescent="0.25">
      <c r="A94" s="106" t="s">
        <v>309</v>
      </c>
      <c r="B94" s="107" t="s">
        <v>310</v>
      </c>
      <c r="C94" s="106">
        <v>5</v>
      </c>
      <c r="D94" s="106">
        <v>2674.1</v>
      </c>
      <c r="E94" s="131">
        <v>0.38</v>
      </c>
      <c r="F94" s="152">
        <f t="shared" si="3"/>
        <v>0.41040000000000004</v>
      </c>
      <c r="G94" s="151">
        <v>4.84</v>
      </c>
      <c r="H94" s="36">
        <f t="shared" si="4"/>
        <v>1.9863360000000001</v>
      </c>
      <c r="I94" s="140">
        <v>19.5</v>
      </c>
      <c r="J94" s="141">
        <f t="shared" si="5"/>
        <v>464.85533261756166</v>
      </c>
    </row>
    <row r="95" spans="1:10" ht="12.2" customHeight="1" x14ac:dyDescent="0.25">
      <c r="A95" s="106" t="s">
        <v>311</v>
      </c>
      <c r="B95" s="107" t="s">
        <v>312</v>
      </c>
      <c r="C95" s="106">
        <v>5</v>
      </c>
      <c r="D95" s="106">
        <v>2693.31</v>
      </c>
      <c r="E95" s="131">
        <v>0.38</v>
      </c>
      <c r="F95" s="152">
        <f t="shared" si="3"/>
        <v>0.41040000000000004</v>
      </c>
      <c r="G95" s="151">
        <v>4.84</v>
      </c>
      <c r="H95" s="36">
        <f t="shared" si="4"/>
        <v>1.9863360000000001</v>
      </c>
      <c r="I95" s="140">
        <v>19.5</v>
      </c>
      <c r="J95" s="141">
        <f t="shared" si="5"/>
        <v>468.19472566179456</v>
      </c>
    </row>
    <row r="96" spans="1:10" ht="12.2" customHeight="1" x14ac:dyDescent="0.25">
      <c r="A96" s="106" t="s">
        <v>313</v>
      </c>
      <c r="B96" s="107" t="s">
        <v>314</v>
      </c>
      <c r="C96" s="106">
        <v>5</v>
      </c>
      <c r="D96" s="106">
        <v>2680.09</v>
      </c>
      <c r="E96" s="131">
        <v>0.38</v>
      </c>
      <c r="F96" s="152">
        <f t="shared" si="3"/>
        <v>0.41040000000000004</v>
      </c>
      <c r="G96" s="151">
        <v>4.84</v>
      </c>
      <c r="H96" s="36">
        <f t="shared" si="4"/>
        <v>1.9863360000000001</v>
      </c>
      <c r="I96" s="140">
        <v>19.5</v>
      </c>
      <c r="J96" s="141">
        <f t="shared" si="5"/>
        <v>465.89661134400399</v>
      </c>
    </row>
    <row r="97" spans="1:11" ht="12.2" customHeight="1" x14ac:dyDescent="0.25">
      <c r="A97" s="106" t="s">
        <v>315</v>
      </c>
      <c r="B97" s="107" t="s">
        <v>316</v>
      </c>
      <c r="C97" s="106">
        <v>5</v>
      </c>
      <c r="D97" s="106">
        <v>2683.61</v>
      </c>
      <c r="E97" s="131">
        <v>0.38</v>
      </c>
      <c r="F97" s="152">
        <f t="shared" si="3"/>
        <v>0.41040000000000004</v>
      </c>
      <c r="G97" s="151">
        <v>4.84</v>
      </c>
      <c r="H97" s="36">
        <f t="shared" si="4"/>
        <v>1.9863360000000001</v>
      </c>
      <c r="I97" s="140">
        <v>19.5</v>
      </c>
      <c r="J97" s="141">
        <f t="shared" si="5"/>
        <v>466.50851470244748</v>
      </c>
    </row>
    <row r="98" spans="1:11" ht="12.2" customHeight="1" x14ac:dyDescent="0.25">
      <c r="A98" s="106" t="s">
        <v>317</v>
      </c>
      <c r="B98" s="107" t="s">
        <v>318</v>
      </c>
      <c r="C98" s="106">
        <v>5</v>
      </c>
      <c r="D98" s="106">
        <v>3598.59</v>
      </c>
      <c r="E98" s="131">
        <v>0.38</v>
      </c>
      <c r="F98" s="152">
        <f t="shared" si="3"/>
        <v>0.41040000000000004</v>
      </c>
      <c r="G98" s="151">
        <v>4.84</v>
      </c>
      <c r="H98" s="36">
        <f t="shared" si="4"/>
        <v>1.9863360000000001</v>
      </c>
      <c r="I98" s="140">
        <v>19.5</v>
      </c>
      <c r="J98" s="141">
        <f t="shared" si="5"/>
        <v>625.56514393785983</v>
      </c>
      <c r="K98" s="77">
        <v>0.36</v>
      </c>
    </row>
    <row r="99" spans="1:11" ht="12.2" customHeight="1" x14ac:dyDescent="0.25">
      <c r="A99" s="106" t="s">
        <v>319</v>
      </c>
      <c r="B99" s="107" t="s">
        <v>320</v>
      </c>
      <c r="C99" s="106">
        <v>5</v>
      </c>
      <c r="D99" s="106">
        <v>5637.45</v>
      </c>
      <c r="E99" s="131">
        <v>0.34</v>
      </c>
      <c r="F99" s="152">
        <f t="shared" si="3"/>
        <v>0.36720000000000003</v>
      </c>
      <c r="G99" s="151">
        <v>4.84</v>
      </c>
      <c r="H99" s="36">
        <f t="shared" si="4"/>
        <v>1.7772480000000002</v>
      </c>
      <c r="I99" s="140">
        <v>19.5</v>
      </c>
      <c r="J99" s="141">
        <f t="shared" si="5"/>
        <v>876.83564588780166</v>
      </c>
    </row>
    <row r="100" spans="1:11" ht="12.2" customHeight="1" x14ac:dyDescent="0.25">
      <c r="A100" s="106" t="s">
        <v>321</v>
      </c>
      <c r="B100" s="107" t="s">
        <v>322</v>
      </c>
      <c r="C100" s="106">
        <v>5</v>
      </c>
      <c r="D100" s="106">
        <v>4353.97</v>
      </c>
      <c r="E100" s="131">
        <v>0.36</v>
      </c>
      <c r="F100" s="152">
        <f t="shared" si="3"/>
        <v>0.38880000000000003</v>
      </c>
      <c r="G100" s="151">
        <v>4.84</v>
      </c>
      <c r="H100" s="36">
        <f t="shared" si="4"/>
        <v>1.8817920000000001</v>
      </c>
      <c r="I100" s="140">
        <v>19.5</v>
      </c>
      <c r="J100" s="141">
        <f t="shared" si="5"/>
        <v>717.04185975062796</v>
      </c>
    </row>
    <row r="101" spans="1:11" ht="12.2" customHeight="1" x14ac:dyDescent="0.25">
      <c r="A101" s="106" t="s">
        <v>323</v>
      </c>
      <c r="B101" s="107" t="s">
        <v>324</v>
      </c>
      <c r="C101" s="106">
        <v>5</v>
      </c>
      <c r="D101" s="106">
        <v>2568.2600000000002</v>
      </c>
      <c r="E101" s="131">
        <v>0.38</v>
      </c>
      <c r="F101" s="152">
        <f t="shared" si="3"/>
        <v>0.41040000000000004</v>
      </c>
      <c r="G101" s="151">
        <v>4.84</v>
      </c>
      <c r="H101" s="36">
        <f t="shared" si="4"/>
        <v>1.9863360000000001</v>
      </c>
      <c r="I101" s="140">
        <v>19.5</v>
      </c>
      <c r="J101" s="141">
        <f t="shared" si="5"/>
        <v>446.45651118072573</v>
      </c>
    </row>
    <row r="102" spans="1:11" ht="12.2" customHeight="1" x14ac:dyDescent="0.25">
      <c r="A102" s="106" t="s">
        <v>325</v>
      </c>
      <c r="B102" s="107" t="s">
        <v>326</v>
      </c>
      <c r="C102" s="106">
        <v>5</v>
      </c>
      <c r="D102" s="106">
        <v>1791.06</v>
      </c>
      <c r="E102" s="131">
        <v>0.38</v>
      </c>
      <c r="F102" s="152">
        <f t="shared" si="3"/>
        <v>0.41040000000000004</v>
      </c>
      <c r="G102" s="151">
        <v>4.84</v>
      </c>
      <c r="H102" s="36">
        <f t="shared" si="4"/>
        <v>1.9863360000000001</v>
      </c>
      <c r="I102" s="140">
        <v>19.5</v>
      </c>
      <c r="J102" s="141">
        <f t="shared" si="5"/>
        <v>311.35103101529859</v>
      </c>
    </row>
    <row r="103" spans="1:11" ht="12.2" customHeight="1" x14ac:dyDescent="0.25">
      <c r="A103" s="106" t="s">
        <v>327</v>
      </c>
      <c r="B103" s="107" t="s">
        <v>328</v>
      </c>
      <c r="C103" s="106">
        <v>5</v>
      </c>
      <c r="D103" s="106">
        <v>3132.5</v>
      </c>
      <c r="E103" s="131">
        <v>0.38</v>
      </c>
      <c r="F103" s="152">
        <f t="shared" si="3"/>
        <v>0.41040000000000004</v>
      </c>
      <c r="G103" s="151">
        <v>4.84</v>
      </c>
      <c r="H103" s="36">
        <f t="shared" si="4"/>
        <v>1.9863360000000001</v>
      </c>
      <c r="I103" s="140">
        <v>19.5</v>
      </c>
      <c r="J103" s="141">
        <f t="shared" si="5"/>
        <v>544.54183816032003</v>
      </c>
    </row>
    <row r="104" spans="1:11" ht="12.2" customHeight="1" x14ac:dyDescent="0.25">
      <c r="A104" s="106" t="s">
        <v>329</v>
      </c>
      <c r="B104" s="107" t="s">
        <v>330</v>
      </c>
      <c r="C104" s="106">
        <v>5</v>
      </c>
      <c r="D104" s="106">
        <v>5282.87</v>
      </c>
      <c r="E104" s="131">
        <v>0.34</v>
      </c>
      <c r="F104" s="152">
        <f t="shared" si="3"/>
        <v>0.36720000000000003</v>
      </c>
      <c r="G104" s="151">
        <v>4.84</v>
      </c>
      <c r="H104" s="36">
        <f t="shared" si="4"/>
        <v>1.7772480000000002</v>
      </c>
      <c r="I104" s="140">
        <v>19.5</v>
      </c>
      <c r="J104" s="141">
        <f t="shared" si="5"/>
        <v>821.68511092626807</v>
      </c>
    </row>
    <row r="105" spans="1:11" ht="12.2" customHeight="1" x14ac:dyDescent="0.25">
      <c r="A105" s="106" t="s">
        <v>331</v>
      </c>
      <c r="B105" s="107" t="s">
        <v>97</v>
      </c>
      <c r="C105" s="106">
        <v>5</v>
      </c>
      <c r="D105" s="106">
        <v>2929.53</v>
      </c>
      <c r="E105" s="131">
        <v>0.38</v>
      </c>
      <c r="F105" s="152">
        <f t="shared" si="3"/>
        <v>0.41040000000000004</v>
      </c>
      <c r="G105" s="151">
        <v>4.84</v>
      </c>
      <c r="H105" s="36">
        <f t="shared" si="4"/>
        <v>1.9863360000000001</v>
      </c>
      <c r="I105" s="140">
        <v>19.5</v>
      </c>
      <c r="J105" s="141">
        <f t="shared" si="5"/>
        <v>509.25830842643336</v>
      </c>
    </row>
    <row r="106" spans="1:11" ht="12.2" customHeight="1" x14ac:dyDescent="0.25">
      <c r="A106" s="106" t="s">
        <v>332</v>
      </c>
      <c r="B106" s="107" t="s">
        <v>333</v>
      </c>
      <c r="C106" s="106">
        <v>6</v>
      </c>
      <c r="D106" s="106">
        <v>6970.87</v>
      </c>
      <c r="E106" s="131">
        <v>0.34</v>
      </c>
      <c r="F106" s="152">
        <f t="shared" si="3"/>
        <v>0.36720000000000003</v>
      </c>
      <c r="G106" s="151">
        <v>4.84</v>
      </c>
      <c r="H106" s="36">
        <f t="shared" si="4"/>
        <v>1.7772480000000002</v>
      </c>
      <c r="I106" s="140">
        <v>19.5</v>
      </c>
      <c r="J106" s="141">
        <f t="shared" si="5"/>
        <v>1084.2326404402522</v>
      </c>
    </row>
    <row r="107" spans="1:11" ht="12.2" customHeight="1" x14ac:dyDescent="0.25">
      <c r="A107" s="106" t="s">
        <v>334</v>
      </c>
      <c r="B107" s="107" t="s">
        <v>335</v>
      </c>
      <c r="C107" s="106">
        <v>6</v>
      </c>
      <c r="D107" s="106">
        <v>5009.76</v>
      </c>
      <c r="E107" s="131">
        <v>0.34</v>
      </c>
      <c r="F107" s="152">
        <f t="shared" si="3"/>
        <v>0.36720000000000003</v>
      </c>
      <c r="G107" s="151">
        <v>4.84</v>
      </c>
      <c r="H107" s="36">
        <f t="shared" si="4"/>
        <v>1.7772480000000002</v>
      </c>
      <c r="I107" s="140">
        <v>19.5</v>
      </c>
      <c r="J107" s="141">
        <f t="shared" si="5"/>
        <v>779.20622716704781</v>
      </c>
    </row>
    <row r="108" spans="1:11" ht="12.2" customHeight="1" x14ac:dyDescent="0.25">
      <c r="A108" s="106" t="s">
        <v>336</v>
      </c>
      <c r="B108" s="107" t="s">
        <v>337</v>
      </c>
      <c r="C108" s="106">
        <v>6</v>
      </c>
      <c r="D108" s="106">
        <v>4802.32</v>
      </c>
      <c r="E108" s="131">
        <v>0.36</v>
      </c>
      <c r="F108" s="152">
        <f t="shared" si="3"/>
        <v>0.38880000000000003</v>
      </c>
      <c r="G108" s="151">
        <v>4.84</v>
      </c>
      <c r="H108" s="36">
        <f t="shared" si="4"/>
        <v>1.8817920000000001</v>
      </c>
      <c r="I108" s="140">
        <v>19.5</v>
      </c>
      <c r="J108" s="141">
        <f t="shared" si="5"/>
        <v>790.87923525371912</v>
      </c>
    </row>
    <row r="109" spans="1:11" ht="12.2" customHeight="1" x14ac:dyDescent="0.25">
      <c r="A109" s="106" t="s">
        <v>338</v>
      </c>
      <c r="B109" s="107" t="s">
        <v>339</v>
      </c>
      <c r="C109" s="106">
        <v>9</v>
      </c>
      <c r="D109" s="106">
        <v>3481.34</v>
      </c>
      <c r="E109" s="131">
        <v>0.38</v>
      </c>
      <c r="F109" s="152">
        <f t="shared" si="3"/>
        <v>0.41040000000000004</v>
      </c>
      <c r="G109" s="151">
        <v>4.84</v>
      </c>
      <c r="H109" s="36">
        <f t="shared" si="4"/>
        <v>1.9863360000000001</v>
      </c>
      <c r="I109" s="140">
        <v>19.5</v>
      </c>
      <c r="J109" s="141">
        <f t="shared" si="5"/>
        <v>605.18285167152396</v>
      </c>
    </row>
    <row r="110" spans="1:11" ht="12.2" customHeight="1" x14ac:dyDescent="0.25">
      <c r="A110" s="106" t="s">
        <v>340</v>
      </c>
      <c r="B110" s="107" t="s">
        <v>341</v>
      </c>
      <c r="C110" s="106">
        <v>9</v>
      </c>
      <c r="D110" s="106">
        <v>4277.6899999999996</v>
      </c>
      <c r="E110" s="131">
        <v>0.34</v>
      </c>
      <c r="F110" s="152">
        <f t="shared" si="3"/>
        <v>0.36720000000000003</v>
      </c>
      <c r="G110" s="151">
        <v>4.84</v>
      </c>
      <c r="H110" s="36">
        <f t="shared" si="4"/>
        <v>1.7772480000000002</v>
      </c>
      <c r="I110" s="140">
        <v>19.5</v>
      </c>
      <c r="J110" s="141">
        <f t="shared" si="5"/>
        <v>665.34179000395397</v>
      </c>
    </row>
    <row r="111" spans="1:11" ht="12.2" customHeight="1" x14ac:dyDescent="0.25">
      <c r="A111" s="106" t="s">
        <v>342</v>
      </c>
      <c r="B111" s="107" t="s">
        <v>343</v>
      </c>
      <c r="C111" s="106">
        <v>9</v>
      </c>
      <c r="D111" s="106">
        <v>4006.6</v>
      </c>
      <c r="E111" s="131">
        <v>0.34</v>
      </c>
      <c r="F111" s="152">
        <f t="shared" si="3"/>
        <v>0.36720000000000003</v>
      </c>
      <c r="G111" s="151">
        <v>4.84</v>
      </c>
      <c r="H111" s="36">
        <f t="shared" si="4"/>
        <v>1.7772480000000002</v>
      </c>
      <c r="I111" s="140">
        <v>19.5</v>
      </c>
      <c r="J111" s="141">
        <f t="shared" si="5"/>
        <v>623.17709226938882</v>
      </c>
    </row>
    <row r="112" spans="1:11" ht="12.2" customHeight="1" x14ac:dyDescent="0.25">
      <c r="A112" s="106" t="s">
        <v>344</v>
      </c>
      <c r="B112" s="107" t="s">
        <v>345</v>
      </c>
      <c r="C112" s="106">
        <v>9</v>
      </c>
      <c r="D112" s="106">
        <v>4380.1499999999996</v>
      </c>
      <c r="E112" s="131">
        <v>0.34</v>
      </c>
      <c r="F112" s="152">
        <f t="shared" si="3"/>
        <v>0.36720000000000003</v>
      </c>
      <c r="G112" s="151">
        <v>4.84</v>
      </c>
      <c r="H112" s="36">
        <f t="shared" si="4"/>
        <v>1.7772480000000002</v>
      </c>
      <c r="I112" s="140">
        <v>19.5</v>
      </c>
      <c r="J112" s="141">
        <f t="shared" si="5"/>
        <v>681.27817618523511</v>
      </c>
    </row>
    <row r="113" spans="1:10" ht="12.2" customHeight="1" x14ac:dyDescent="0.25">
      <c r="A113" s="106" t="s">
        <v>346</v>
      </c>
      <c r="B113" s="107" t="s">
        <v>347</v>
      </c>
      <c r="C113" s="106">
        <v>9</v>
      </c>
      <c r="D113" s="106">
        <v>4003.43</v>
      </c>
      <c r="E113" s="131">
        <v>0.34</v>
      </c>
      <c r="F113" s="152">
        <f t="shared" si="3"/>
        <v>0.36720000000000003</v>
      </c>
      <c r="G113" s="151">
        <v>4.84</v>
      </c>
      <c r="H113" s="36">
        <f t="shared" si="4"/>
        <v>1.7772480000000002</v>
      </c>
      <c r="I113" s="140">
        <v>19.5</v>
      </c>
      <c r="J113" s="141">
        <f t="shared" si="5"/>
        <v>622.68403796337032</v>
      </c>
    </row>
    <row r="114" spans="1:10" ht="12.2" customHeight="1" x14ac:dyDescent="0.25">
      <c r="A114" s="106" t="s">
        <v>348</v>
      </c>
      <c r="B114" s="107" t="s">
        <v>349</v>
      </c>
      <c r="C114" s="106">
        <v>9</v>
      </c>
      <c r="D114" s="106">
        <v>4043.66</v>
      </c>
      <c r="E114" s="131">
        <v>0.34</v>
      </c>
      <c r="F114" s="152">
        <f t="shared" si="3"/>
        <v>0.36720000000000003</v>
      </c>
      <c r="G114" s="151">
        <v>4.84</v>
      </c>
      <c r="H114" s="36">
        <f t="shared" si="4"/>
        <v>1.7772480000000002</v>
      </c>
      <c r="I114" s="140">
        <v>19.5</v>
      </c>
      <c r="J114" s="141">
        <f t="shared" si="5"/>
        <v>628.94131705836287</v>
      </c>
    </row>
    <row r="115" spans="1:10" ht="12.2" customHeight="1" x14ac:dyDescent="0.25">
      <c r="A115" s="106" t="s">
        <v>350</v>
      </c>
      <c r="B115" s="107" t="s">
        <v>351</v>
      </c>
      <c r="C115" s="106">
        <v>9</v>
      </c>
      <c r="D115" s="106">
        <v>3397.34</v>
      </c>
      <c r="E115" s="131">
        <v>0.34</v>
      </c>
      <c r="F115" s="152">
        <f t="shared" si="3"/>
        <v>0.36720000000000003</v>
      </c>
      <c r="G115" s="151">
        <v>4.84</v>
      </c>
      <c r="H115" s="36">
        <f t="shared" si="4"/>
        <v>1.7772480000000002</v>
      </c>
      <c r="I115" s="140">
        <v>19.5</v>
      </c>
      <c r="J115" s="141">
        <f t="shared" si="5"/>
        <v>528.41423217952513</v>
      </c>
    </row>
    <row r="116" spans="1:10" ht="12.2" customHeight="1" x14ac:dyDescent="0.25">
      <c r="A116" s="106" t="s">
        <v>352</v>
      </c>
      <c r="B116" s="107" t="s">
        <v>353</v>
      </c>
      <c r="C116" s="106">
        <v>9</v>
      </c>
      <c r="D116" s="106">
        <v>3601.07</v>
      </c>
      <c r="E116" s="131">
        <v>0.34</v>
      </c>
      <c r="F116" s="152">
        <f t="shared" si="3"/>
        <v>0.36720000000000003</v>
      </c>
      <c r="G116" s="151">
        <v>4.84</v>
      </c>
      <c r="H116" s="36">
        <f t="shared" si="4"/>
        <v>1.7772480000000002</v>
      </c>
      <c r="I116" s="140">
        <v>19.5</v>
      </c>
      <c r="J116" s="141">
        <f t="shared" si="5"/>
        <v>560.10191475528586</v>
      </c>
    </row>
    <row r="117" spans="1:10" ht="12.2" customHeight="1" x14ac:dyDescent="0.25">
      <c r="A117" s="106" t="s">
        <v>354</v>
      </c>
      <c r="B117" s="107" t="s">
        <v>355</v>
      </c>
      <c r="C117" s="106">
        <v>9</v>
      </c>
      <c r="D117" s="106">
        <v>8886.2099999999991</v>
      </c>
      <c r="E117" s="131">
        <v>0.33</v>
      </c>
      <c r="F117" s="152">
        <f t="shared" si="3"/>
        <v>0.35640000000000005</v>
      </c>
      <c r="G117" s="151">
        <v>4.84</v>
      </c>
      <c r="H117" s="36">
        <f t="shared" si="4"/>
        <v>1.7249760000000003</v>
      </c>
      <c r="I117" s="140">
        <v>19.5</v>
      </c>
      <c r="J117" s="141">
        <f t="shared" si="5"/>
        <v>1341.4889168176953</v>
      </c>
    </row>
    <row r="118" spans="1:10" ht="12.2" customHeight="1" x14ac:dyDescent="0.25">
      <c r="A118" s="106" t="s">
        <v>356</v>
      </c>
      <c r="B118" s="107" t="s">
        <v>357</v>
      </c>
      <c r="C118" s="106">
        <v>9</v>
      </c>
      <c r="D118" s="106">
        <v>5197.72</v>
      </c>
      <c r="E118" s="131">
        <v>0.34</v>
      </c>
      <c r="F118" s="152">
        <f t="shared" si="3"/>
        <v>0.36720000000000003</v>
      </c>
      <c r="G118" s="151">
        <v>4.84</v>
      </c>
      <c r="H118" s="36">
        <f t="shared" si="4"/>
        <v>1.7772480000000002</v>
      </c>
      <c r="I118" s="140">
        <v>19.5</v>
      </c>
      <c r="J118" s="141">
        <f t="shared" si="5"/>
        <v>808.44108122359307</v>
      </c>
    </row>
    <row r="119" spans="1:10" ht="12.2" customHeight="1" x14ac:dyDescent="0.25">
      <c r="A119" s="106" t="s">
        <v>358</v>
      </c>
      <c r="B119" s="107" t="s">
        <v>359</v>
      </c>
      <c r="C119" s="106">
        <v>9</v>
      </c>
      <c r="D119" s="106">
        <v>8298.73</v>
      </c>
      <c r="E119" s="131">
        <v>0.33</v>
      </c>
      <c r="F119" s="152">
        <f t="shared" si="3"/>
        <v>0.35640000000000005</v>
      </c>
      <c r="G119" s="151">
        <v>4.84</v>
      </c>
      <c r="H119" s="36">
        <f t="shared" si="4"/>
        <v>1.7249760000000003</v>
      </c>
      <c r="I119" s="140">
        <v>19.5</v>
      </c>
      <c r="J119" s="141">
        <f t="shared" si="5"/>
        <v>1252.8011738032876</v>
      </c>
    </row>
    <row r="120" spans="1:10" ht="12.2" customHeight="1" x14ac:dyDescent="0.25">
      <c r="A120" s="106" t="s">
        <v>360</v>
      </c>
      <c r="B120" s="107" t="s">
        <v>361</v>
      </c>
      <c r="C120" s="106">
        <v>9</v>
      </c>
      <c r="D120" s="106">
        <v>7297.03</v>
      </c>
      <c r="E120" s="131">
        <v>0.33</v>
      </c>
      <c r="F120" s="152">
        <f t="shared" si="3"/>
        <v>0.35640000000000005</v>
      </c>
      <c r="G120" s="151">
        <v>4.84</v>
      </c>
      <c r="H120" s="36">
        <f t="shared" si="4"/>
        <v>1.7249760000000003</v>
      </c>
      <c r="I120" s="140">
        <v>19.5</v>
      </c>
      <c r="J120" s="141">
        <f t="shared" si="5"/>
        <v>1101.5815370879404</v>
      </c>
    </row>
    <row r="121" spans="1:10" ht="12.2" customHeight="1" x14ac:dyDescent="0.25">
      <c r="A121" s="106" t="s">
        <v>362</v>
      </c>
      <c r="B121" s="107" t="s">
        <v>363</v>
      </c>
      <c r="C121" s="106">
        <v>9</v>
      </c>
      <c r="D121" s="106">
        <v>7482.83</v>
      </c>
      <c r="E121" s="131">
        <v>0.33</v>
      </c>
      <c r="F121" s="152">
        <f t="shared" si="3"/>
        <v>0.35640000000000005</v>
      </c>
      <c r="G121" s="151">
        <v>4.84</v>
      </c>
      <c r="H121" s="36">
        <f t="shared" si="4"/>
        <v>1.7249760000000003</v>
      </c>
      <c r="I121" s="140">
        <v>19.5</v>
      </c>
      <c r="J121" s="141">
        <f t="shared" si="5"/>
        <v>1129.6304624165934</v>
      </c>
    </row>
    <row r="122" spans="1:10" ht="12.2" customHeight="1" x14ac:dyDescent="0.25">
      <c r="A122" s="106" t="s">
        <v>364</v>
      </c>
      <c r="B122" s="107" t="s">
        <v>365</v>
      </c>
      <c r="C122" s="106">
        <v>9</v>
      </c>
      <c r="D122" s="106">
        <v>7464.21</v>
      </c>
      <c r="E122" s="131">
        <v>0.33</v>
      </c>
      <c r="F122" s="152">
        <f t="shared" si="3"/>
        <v>0.35640000000000005</v>
      </c>
      <c r="G122" s="151">
        <v>4.84</v>
      </c>
      <c r="H122" s="36">
        <f t="shared" si="4"/>
        <v>1.7249760000000003</v>
      </c>
      <c r="I122" s="140">
        <v>19.5</v>
      </c>
      <c r="J122" s="141">
        <f t="shared" si="5"/>
        <v>1126.8195313637436</v>
      </c>
    </row>
    <row r="123" spans="1:10" ht="12.2" customHeight="1" x14ac:dyDescent="0.25">
      <c r="A123" s="106" t="s">
        <v>366</v>
      </c>
      <c r="B123" s="107" t="s">
        <v>367</v>
      </c>
      <c r="C123" s="106">
        <v>9</v>
      </c>
      <c r="D123" s="106">
        <v>6937.18</v>
      </c>
      <c r="E123" s="131">
        <v>0.33</v>
      </c>
      <c r="F123" s="152">
        <f t="shared" si="3"/>
        <v>0.35640000000000005</v>
      </c>
      <c r="G123" s="151">
        <v>4.84</v>
      </c>
      <c r="H123" s="36">
        <f t="shared" si="4"/>
        <v>1.7249760000000003</v>
      </c>
      <c r="I123" s="140">
        <v>19.5</v>
      </c>
      <c r="J123" s="141">
        <f t="shared" si="5"/>
        <v>1047.257501676123</v>
      </c>
    </row>
    <row r="124" spans="1:10" ht="12.2" customHeight="1" x14ac:dyDescent="0.25">
      <c r="A124" s="106" t="s">
        <v>368</v>
      </c>
      <c r="B124" s="107" t="s">
        <v>369</v>
      </c>
      <c r="C124" s="106">
        <v>9</v>
      </c>
      <c r="D124" s="106">
        <v>4185.25</v>
      </c>
      <c r="E124" s="131">
        <v>0.36</v>
      </c>
      <c r="F124" s="152">
        <f t="shared" si="3"/>
        <v>0.38880000000000003</v>
      </c>
      <c r="G124" s="151">
        <v>4.84</v>
      </c>
      <c r="H124" s="36">
        <f t="shared" si="4"/>
        <v>1.8817920000000001</v>
      </c>
      <c r="I124" s="140">
        <v>19.5</v>
      </c>
      <c r="J124" s="141">
        <f t="shared" si="5"/>
        <v>689.25588451948795</v>
      </c>
    </row>
    <row r="125" spans="1:10" ht="12.2" customHeight="1" x14ac:dyDescent="0.25">
      <c r="A125" s="106" t="s">
        <v>370</v>
      </c>
      <c r="B125" s="107" t="s">
        <v>371</v>
      </c>
      <c r="C125" s="106">
        <v>9</v>
      </c>
      <c r="D125" s="106">
        <v>4059.3</v>
      </c>
      <c r="E125" s="131">
        <v>0.36</v>
      </c>
      <c r="F125" s="152">
        <f t="shared" si="3"/>
        <v>0.38880000000000003</v>
      </c>
      <c r="G125" s="151">
        <v>4.84</v>
      </c>
      <c r="H125" s="36">
        <f t="shared" si="4"/>
        <v>1.8817920000000001</v>
      </c>
      <c r="I125" s="140">
        <v>19.5</v>
      </c>
      <c r="J125" s="141">
        <f t="shared" si="5"/>
        <v>668.51356837224955</v>
      </c>
    </row>
    <row r="126" spans="1:10" ht="12.2" customHeight="1" x14ac:dyDescent="0.25">
      <c r="A126" s="106" t="s">
        <v>372</v>
      </c>
      <c r="B126" s="107" t="s">
        <v>373</v>
      </c>
      <c r="C126" s="106">
        <v>9</v>
      </c>
      <c r="D126" s="106">
        <v>6367.5</v>
      </c>
      <c r="E126" s="131">
        <v>0.33</v>
      </c>
      <c r="F126" s="152">
        <f t="shared" si="3"/>
        <v>0.35640000000000005</v>
      </c>
      <c r="G126" s="151">
        <v>4.84</v>
      </c>
      <c r="H126" s="36">
        <f t="shared" si="4"/>
        <v>1.7249760000000003</v>
      </c>
      <c r="I126" s="140">
        <v>19.5</v>
      </c>
      <c r="J126" s="141">
        <f t="shared" si="5"/>
        <v>961.25690005488002</v>
      </c>
    </row>
    <row r="127" spans="1:10" ht="12.2" customHeight="1" x14ac:dyDescent="0.25">
      <c r="A127" s="106" t="s">
        <v>374</v>
      </c>
      <c r="B127" s="107" t="s">
        <v>375</v>
      </c>
      <c r="C127" s="106">
        <v>9</v>
      </c>
      <c r="D127" s="106">
        <v>7646</v>
      </c>
      <c r="E127" s="131">
        <v>0.33</v>
      </c>
      <c r="F127" s="152">
        <f t="shared" si="3"/>
        <v>0.35640000000000005</v>
      </c>
      <c r="G127" s="151">
        <v>4.84</v>
      </c>
      <c r="H127" s="36">
        <f t="shared" si="4"/>
        <v>1.7249760000000003</v>
      </c>
      <c r="I127" s="140">
        <v>19.5</v>
      </c>
      <c r="J127" s="141">
        <f t="shared" si="5"/>
        <v>1154.2630950639361</v>
      </c>
    </row>
    <row r="128" spans="1:10" ht="12.2" customHeight="1" x14ac:dyDescent="0.25">
      <c r="A128" s="106" t="s">
        <v>376</v>
      </c>
      <c r="B128" s="107" t="s">
        <v>377</v>
      </c>
      <c r="C128" s="106">
        <v>9</v>
      </c>
      <c r="D128" s="106">
        <v>5555.05</v>
      </c>
      <c r="E128" s="131">
        <v>0.33</v>
      </c>
      <c r="F128" s="152">
        <f t="shared" si="3"/>
        <v>0.35640000000000005</v>
      </c>
      <c r="G128" s="151">
        <v>4.84</v>
      </c>
      <c r="H128" s="36">
        <f t="shared" si="4"/>
        <v>1.7249760000000003</v>
      </c>
      <c r="I128" s="140">
        <v>19.5</v>
      </c>
      <c r="J128" s="141">
        <f t="shared" si="5"/>
        <v>838.60701101686084</v>
      </c>
    </row>
    <row r="129" spans="1:10" ht="20.25" customHeight="1" x14ac:dyDescent="0.25">
      <c r="A129" s="106" t="s">
        <v>378</v>
      </c>
      <c r="B129" s="107" t="s">
        <v>379</v>
      </c>
      <c r="C129" s="106">
        <v>9</v>
      </c>
      <c r="D129" s="106">
        <v>9631.9699999999993</v>
      </c>
      <c r="E129" s="131">
        <v>0.33</v>
      </c>
      <c r="F129" s="152">
        <f t="shared" si="3"/>
        <v>0.35640000000000005</v>
      </c>
      <c r="G129" s="151">
        <v>4.84</v>
      </c>
      <c r="H129" s="36">
        <f t="shared" si="4"/>
        <v>1.7249760000000003</v>
      </c>
      <c r="I129" s="140">
        <v>19.5</v>
      </c>
      <c r="J129" s="141">
        <f t="shared" si="5"/>
        <v>1454.0710834113238</v>
      </c>
    </row>
    <row r="130" spans="1:10" ht="20.25" customHeight="1" x14ac:dyDescent="0.25">
      <c r="A130" s="106" t="s">
        <v>380</v>
      </c>
      <c r="B130" s="107" t="s">
        <v>381</v>
      </c>
      <c r="C130" s="106">
        <v>9</v>
      </c>
      <c r="D130" s="106">
        <v>3786.45</v>
      </c>
      <c r="E130" s="131">
        <v>0.34</v>
      </c>
      <c r="F130" s="152">
        <f t="shared" si="3"/>
        <v>0.36720000000000003</v>
      </c>
      <c r="G130" s="151">
        <v>4.84</v>
      </c>
      <c r="H130" s="36">
        <f t="shared" si="4"/>
        <v>1.7772480000000002</v>
      </c>
      <c r="I130" s="140">
        <v>19.5</v>
      </c>
      <c r="J130" s="141">
        <f t="shared" si="5"/>
        <v>588.93548171103362</v>
      </c>
    </row>
    <row r="131" spans="1:10" s="140" customFormat="1" ht="12.2" customHeight="1" x14ac:dyDescent="0.25">
      <c r="A131" s="146" t="s">
        <v>382</v>
      </c>
      <c r="B131" s="147" t="s">
        <v>383</v>
      </c>
      <c r="C131" s="146">
        <v>9</v>
      </c>
      <c r="D131" s="146">
        <v>9130.34</v>
      </c>
      <c r="E131" s="145">
        <v>0.33</v>
      </c>
      <c r="F131" s="152">
        <f t="shared" si="3"/>
        <v>0.35640000000000005</v>
      </c>
      <c r="G131" s="151">
        <v>4.84</v>
      </c>
      <c r="H131" s="36">
        <f t="shared" si="4"/>
        <v>1.7249760000000003</v>
      </c>
      <c r="I131" s="140">
        <v>19.5</v>
      </c>
      <c r="J131" s="141">
        <f t="shared" si="5"/>
        <v>1378.3435139139497</v>
      </c>
    </row>
    <row r="132" spans="1:10" ht="12.2" customHeight="1" x14ac:dyDescent="0.25">
      <c r="A132" s="106" t="s">
        <v>384</v>
      </c>
      <c r="B132" s="107" t="s">
        <v>385</v>
      </c>
      <c r="C132" s="106">
        <v>9</v>
      </c>
      <c r="D132" s="106">
        <v>5290.27</v>
      </c>
      <c r="E132" s="131">
        <v>0.36</v>
      </c>
      <c r="F132" s="152">
        <f t="shared" si="3"/>
        <v>0.38880000000000003</v>
      </c>
      <c r="G132" s="151">
        <v>4.84</v>
      </c>
      <c r="H132" s="36">
        <f t="shared" si="4"/>
        <v>1.8817920000000001</v>
      </c>
      <c r="I132" s="140">
        <v>19.5</v>
      </c>
      <c r="J132" s="141">
        <f t="shared" si="5"/>
        <v>871.23821234022159</v>
      </c>
    </row>
    <row r="133" spans="1:10" ht="12.2" customHeight="1" x14ac:dyDescent="0.25">
      <c r="A133" s="106" t="s">
        <v>386</v>
      </c>
      <c r="B133" s="107" t="s">
        <v>387</v>
      </c>
      <c r="C133" s="106">
        <v>9</v>
      </c>
      <c r="D133" s="106">
        <v>7291.9</v>
      </c>
      <c r="E133" s="131">
        <v>0.34</v>
      </c>
      <c r="F133" s="152">
        <f t="shared" si="3"/>
        <v>0.36720000000000003</v>
      </c>
      <c r="G133" s="151">
        <v>4.84</v>
      </c>
      <c r="H133" s="36">
        <f t="shared" si="4"/>
        <v>1.7772480000000002</v>
      </c>
      <c r="I133" s="140">
        <v>19.5</v>
      </c>
      <c r="J133" s="141">
        <f t="shared" si="5"/>
        <v>1134.1648877150592</v>
      </c>
    </row>
    <row r="134" spans="1:10" ht="12.2" customHeight="1" x14ac:dyDescent="0.25">
      <c r="A134" s="106" t="s">
        <v>388</v>
      </c>
      <c r="B134" s="107" t="s">
        <v>389</v>
      </c>
      <c r="C134" s="106">
        <v>9</v>
      </c>
      <c r="D134" s="106">
        <v>3840</v>
      </c>
      <c r="E134" s="131">
        <v>0.36</v>
      </c>
      <c r="F134" s="152">
        <f t="shared" ref="F134:F197" si="6">E134*1.08</f>
        <v>0.38880000000000003</v>
      </c>
      <c r="G134" s="151">
        <v>4.84</v>
      </c>
      <c r="H134" s="36">
        <f t="shared" ref="H134:H197" si="7">F134*G134</f>
        <v>1.8817920000000001</v>
      </c>
      <c r="I134" s="140">
        <v>19.5</v>
      </c>
      <c r="J134" s="141">
        <f t="shared" si="5"/>
        <v>632.39772930048002</v>
      </c>
    </row>
    <row r="135" spans="1:10" ht="20.25" customHeight="1" x14ac:dyDescent="0.25">
      <c r="A135" s="106" t="s">
        <v>390</v>
      </c>
      <c r="B135" s="107" t="s">
        <v>391</v>
      </c>
      <c r="C135" s="106">
        <v>9</v>
      </c>
      <c r="D135" s="106">
        <v>7343.11</v>
      </c>
      <c r="E135" s="131">
        <v>0.34</v>
      </c>
      <c r="F135" s="152">
        <f t="shared" si="6"/>
        <v>0.36720000000000003</v>
      </c>
      <c r="G135" s="151">
        <v>4.84</v>
      </c>
      <c r="H135" s="36">
        <f t="shared" si="7"/>
        <v>1.7772480000000002</v>
      </c>
      <c r="I135" s="140">
        <v>19.5</v>
      </c>
      <c r="J135" s="141">
        <f t="shared" ref="J135:J198" si="8">D135*H135*I135*24*187/1000000</f>
        <v>1142.1299700529808</v>
      </c>
    </row>
    <row r="136" spans="1:10" ht="20.25" customHeight="1" x14ac:dyDescent="0.25">
      <c r="A136" s="106" t="s">
        <v>392</v>
      </c>
      <c r="B136" s="107" t="s">
        <v>393</v>
      </c>
      <c r="C136" s="106">
        <v>9</v>
      </c>
      <c r="D136" s="106">
        <v>10806.53</v>
      </c>
      <c r="E136" s="131">
        <v>0.33</v>
      </c>
      <c r="F136" s="152">
        <f t="shared" si="6"/>
        <v>0.35640000000000005</v>
      </c>
      <c r="G136" s="151">
        <v>4.84</v>
      </c>
      <c r="H136" s="36">
        <f t="shared" si="7"/>
        <v>1.7249760000000003</v>
      </c>
      <c r="I136" s="140">
        <v>19.5</v>
      </c>
      <c r="J136" s="141">
        <f t="shared" si="8"/>
        <v>1631.3861842402928</v>
      </c>
    </row>
    <row r="137" spans="1:10" ht="20.25" customHeight="1" x14ac:dyDescent="0.25">
      <c r="A137" s="106" t="s">
        <v>394</v>
      </c>
      <c r="B137" s="107" t="s">
        <v>395</v>
      </c>
      <c r="C137" s="106">
        <v>9</v>
      </c>
      <c r="D137" s="106">
        <v>6439.75</v>
      </c>
      <c r="E137" s="131">
        <v>0.34</v>
      </c>
      <c r="F137" s="152">
        <f t="shared" si="6"/>
        <v>0.36720000000000003</v>
      </c>
      <c r="G137" s="151">
        <v>4.84</v>
      </c>
      <c r="H137" s="36">
        <f t="shared" si="7"/>
        <v>1.7772480000000002</v>
      </c>
      <c r="I137" s="140">
        <v>19.5</v>
      </c>
      <c r="J137" s="141">
        <f t="shared" si="8"/>
        <v>1001.6234912249282</v>
      </c>
    </row>
    <row r="138" spans="1:10" ht="20.25" customHeight="1" x14ac:dyDescent="0.25">
      <c r="A138" s="106" t="s">
        <v>396</v>
      </c>
      <c r="B138" s="107" t="s">
        <v>397</v>
      </c>
      <c r="C138" s="106">
        <v>9</v>
      </c>
      <c r="D138" s="106">
        <v>5459.76</v>
      </c>
      <c r="E138" s="131">
        <v>0.33</v>
      </c>
      <c r="F138" s="152">
        <f t="shared" si="6"/>
        <v>0.35640000000000005</v>
      </c>
      <c r="G138" s="151">
        <v>4.84</v>
      </c>
      <c r="H138" s="36">
        <f t="shared" si="7"/>
        <v>1.7249760000000003</v>
      </c>
      <c r="I138" s="140">
        <v>19.5</v>
      </c>
      <c r="J138" s="141">
        <f t="shared" si="8"/>
        <v>824.22174678345243</v>
      </c>
    </row>
    <row r="139" spans="1:10" ht="12.2" customHeight="1" x14ac:dyDescent="0.25">
      <c r="A139" s="106" t="s">
        <v>398</v>
      </c>
      <c r="B139" s="107" t="s">
        <v>399</v>
      </c>
      <c r="C139" s="106">
        <v>9</v>
      </c>
      <c r="D139" s="106">
        <v>5715.92</v>
      </c>
      <c r="E139" s="131">
        <v>0.33</v>
      </c>
      <c r="F139" s="152">
        <f t="shared" si="6"/>
        <v>0.35640000000000005</v>
      </c>
      <c r="G139" s="151">
        <v>4.84</v>
      </c>
      <c r="H139" s="36">
        <f t="shared" si="7"/>
        <v>1.7249760000000003</v>
      </c>
      <c r="I139" s="140">
        <v>19.5</v>
      </c>
      <c r="J139" s="141">
        <f t="shared" si="8"/>
        <v>862.89242876508683</v>
      </c>
    </row>
    <row r="140" spans="1:10" ht="12.2" customHeight="1" x14ac:dyDescent="0.25">
      <c r="A140" s="106" t="s">
        <v>400</v>
      </c>
      <c r="B140" s="107" t="s">
        <v>401</v>
      </c>
      <c r="C140" s="106">
        <v>9</v>
      </c>
      <c r="D140" s="106">
        <v>9141.2000000000007</v>
      </c>
      <c r="E140" s="131">
        <v>0.33</v>
      </c>
      <c r="F140" s="152">
        <f t="shared" si="6"/>
        <v>0.35640000000000005</v>
      </c>
      <c r="G140" s="151">
        <v>4.84</v>
      </c>
      <c r="H140" s="36">
        <f t="shared" si="7"/>
        <v>1.7249760000000003</v>
      </c>
      <c r="I140" s="140">
        <v>19.5</v>
      </c>
      <c r="J140" s="141">
        <f t="shared" si="8"/>
        <v>1379.9829720897794</v>
      </c>
    </row>
    <row r="141" spans="1:10" ht="12.2" customHeight="1" x14ac:dyDescent="0.25">
      <c r="A141" s="106" t="s">
        <v>402</v>
      </c>
      <c r="B141" s="107" t="s">
        <v>403</v>
      </c>
      <c r="C141" s="106">
        <v>9</v>
      </c>
      <c r="D141" s="106">
        <v>3951.48</v>
      </c>
      <c r="E141" s="131">
        <v>0.36</v>
      </c>
      <c r="F141" s="152">
        <f t="shared" si="6"/>
        <v>0.38880000000000003</v>
      </c>
      <c r="G141" s="151">
        <v>4.84</v>
      </c>
      <c r="H141" s="36">
        <f t="shared" si="7"/>
        <v>1.8817920000000001</v>
      </c>
      <c r="I141" s="140">
        <v>19.5</v>
      </c>
      <c r="J141" s="141">
        <f t="shared" si="8"/>
        <v>650.75702587923467</v>
      </c>
    </row>
    <row r="142" spans="1:10" ht="12.2" customHeight="1" x14ac:dyDescent="0.25">
      <c r="A142" s="106" t="s">
        <v>404</v>
      </c>
      <c r="B142" s="107" t="s">
        <v>405</v>
      </c>
      <c r="C142" s="106">
        <v>9</v>
      </c>
      <c r="D142" s="106">
        <v>5718.06</v>
      </c>
      <c r="E142" s="131">
        <v>0.33</v>
      </c>
      <c r="F142" s="152">
        <f t="shared" si="6"/>
        <v>0.35640000000000005</v>
      </c>
      <c r="G142" s="151">
        <v>4.84</v>
      </c>
      <c r="H142" s="36">
        <f t="shared" si="7"/>
        <v>1.7249760000000003</v>
      </c>
      <c r="I142" s="140">
        <v>19.5</v>
      </c>
      <c r="J142" s="141">
        <f t="shared" si="8"/>
        <v>863.21548958426501</v>
      </c>
    </row>
    <row r="143" spans="1:10" ht="12.2" customHeight="1" x14ac:dyDescent="0.25">
      <c r="A143" s="106" t="s">
        <v>406</v>
      </c>
      <c r="B143" s="107" t="s">
        <v>407</v>
      </c>
      <c r="C143" s="106">
        <v>9</v>
      </c>
      <c r="D143" s="106">
        <v>13035.5</v>
      </c>
      <c r="E143" s="131">
        <v>0.33</v>
      </c>
      <c r="F143" s="152">
        <f t="shared" si="6"/>
        <v>0.35640000000000005</v>
      </c>
      <c r="G143" s="151">
        <v>4.84</v>
      </c>
      <c r="H143" s="36">
        <f t="shared" si="7"/>
        <v>1.7249760000000003</v>
      </c>
      <c r="I143" s="140">
        <v>19.5</v>
      </c>
      <c r="J143" s="141">
        <f t="shared" si="8"/>
        <v>1967.8781814943686</v>
      </c>
    </row>
    <row r="144" spans="1:10" ht="12.2" customHeight="1" x14ac:dyDescent="0.25">
      <c r="A144" s="106" t="s">
        <v>408</v>
      </c>
      <c r="B144" s="107" t="s">
        <v>409</v>
      </c>
      <c r="C144" s="106">
        <v>9</v>
      </c>
      <c r="D144" s="106">
        <v>9505.56</v>
      </c>
      <c r="E144" s="131">
        <v>0.33</v>
      </c>
      <c r="F144" s="152">
        <f t="shared" si="6"/>
        <v>0.35640000000000005</v>
      </c>
      <c r="G144" s="151">
        <v>4.84</v>
      </c>
      <c r="H144" s="36">
        <f t="shared" si="7"/>
        <v>1.7249760000000003</v>
      </c>
      <c r="I144" s="140">
        <v>19.5</v>
      </c>
      <c r="J144" s="141">
        <f t="shared" si="8"/>
        <v>1434.9878506298651</v>
      </c>
    </row>
    <row r="145" spans="1:10" ht="12.2" customHeight="1" x14ac:dyDescent="0.25">
      <c r="A145" s="106" t="s">
        <v>410</v>
      </c>
      <c r="B145" s="107" t="s">
        <v>411</v>
      </c>
      <c r="C145" s="106">
        <v>9</v>
      </c>
      <c r="D145" s="106">
        <v>7498.35</v>
      </c>
      <c r="E145" s="131">
        <v>0.33</v>
      </c>
      <c r="F145" s="152">
        <f t="shared" si="6"/>
        <v>0.35640000000000005</v>
      </c>
      <c r="G145" s="151">
        <v>4.84</v>
      </c>
      <c r="H145" s="36">
        <f t="shared" si="7"/>
        <v>1.7249760000000003</v>
      </c>
      <c r="I145" s="140">
        <v>19.5</v>
      </c>
      <c r="J145" s="141">
        <f t="shared" si="8"/>
        <v>1131.9734081706338</v>
      </c>
    </row>
    <row r="146" spans="1:10" ht="12.2" customHeight="1" x14ac:dyDescent="0.25">
      <c r="A146" s="106" t="s">
        <v>412</v>
      </c>
      <c r="B146" s="107" t="s">
        <v>413</v>
      </c>
      <c r="C146" s="106">
        <v>9</v>
      </c>
      <c r="D146" s="106">
        <v>3648.07</v>
      </c>
      <c r="E146" s="131">
        <v>0.34</v>
      </c>
      <c r="F146" s="152">
        <f t="shared" si="6"/>
        <v>0.36720000000000003</v>
      </c>
      <c r="G146" s="151">
        <v>4.84</v>
      </c>
      <c r="H146" s="36">
        <f t="shared" si="7"/>
        <v>1.7772480000000002</v>
      </c>
      <c r="I146" s="140">
        <v>19.5</v>
      </c>
      <c r="J146" s="141">
        <f t="shared" si="8"/>
        <v>567.41218364578185</v>
      </c>
    </row>
    <row r="147" spans="1:10" ht="12.2" customHeight="1" x14ac:dyDescent="0.25">
      <c r="A147" s="106" t="s">
        <v>414</v>
      </c>
      <c r="B147" s="107" t="s">
        <v>415</v>
      </c>
      <c r="C147" s="106">
        <v>9</v>
      </c>
      <c r="D147" s="106">
        <v>5740.96</v>
      </c>
      <c r="E147" s="131">
        <v>0.33</v>
      </c>
      <c r="F147" s="152">
        <f t="shared" si="6"/>
        <v>0.35640000000000005</v>
      </c>
      <c r="G147" s="151">
        <v>4.84</v>
      </c>
      <c r="H147" s="36">
        <f t="shared" si="7"/>
        <v>1.7249760000000003</v>
      </c>
      <c r="I147" s="140">
        <v>19.5</v>
      </c>
      <c r="J147" s="141">
        <f t="shared" si="8"/>
        <v>866.67254227547141</v>
      </c>
    </row>
    <row r="148" spans="1:10" ht="12.2" customHeight="1" x14ac:dyDescent="0.25">
      <c r="A148" s="106" t="s">
        <v>416</v>
      </c>
      <c r="B148" s="107" t="s">
        <v>417</v>
      </c>
      <c r="C148" s="106">
        <v>9</v>
      </c>
      <c r="D148" s="106">
        <v>5548.62</v>
      </c>
      <c r="E148" s="131">
        <v>0.33</v>
      </c>
      <c r="F148" s="152">
        <f t="shared" si="6"/>
        <v>0.35640000000000005</v>
      </c>
      <c r="G148" s="151">
        <v>4.84</v>
      </c>
      <c r="H148" s="36">
        <f t="shared" si="7"/>
        <v>1.7249760000000003</v>
      </c>
      <c r="I148" s="140">
        <v>19.5</v>
      </c>
      <c r="J148" s="141">
        <f t="shared" si="8"/>
        <v>837.63631892932995</v>
      </c>
    </row>
    <row r="149" spans="1:10" ht="12.2" customHeight="1" x14ac:dyDescent="0.25">
      <c r="A149" s="106" t="s">
        <v>418</v>
      </c>
      <c r="B149" s="107" t="s">
        <v>419</v>
      </c>
      <c r="C149" s="106">
        <v>9</v>
      </c>
      <c r="D149" s="106">
        <v>5779.9</v>
      </c>
      <c r="E149" s="131">
        <v>0.33</v>
      </c>
      <c r="F149" s="152">
        <f t="shared" si="6"/>
        <v>0.35640000000000005</v>
      </c>
      <c r="G149" s="151">
        <v>4.84</v>
      </c>
      <c r="H149" s="36">
        <f t="shared" si="7"/>
        <v>1.7249760000000003</v>
      </c>
      <c r="I149" s="140">
        <v>19.5</v>
      </c>
      <c r="J149" s="141">
        <f t="shared" si="8"/>
        <v>872.55104148051862</v>
      </c>
    </row>
    <row r="150" spans="1:10" ht="12.2" customHeight="1" x14ac:dyDescent="0.25">
      <c r="A150" s="106" t="s">
        <v>420</v>
      </c>
      <c r="B150" s="107" t="s">
        <v>421</v>
      </c>
      <c r="C150" s="106">
        <v>9</v>
      </c>
      <c r="D150" s="106">
        <v>5536.97</v>
      </c>
      <c r="E150" s="131">
        <v>0.33</v>
      </c>
      <c r="F150" s="152">
        <f t="shared" si="6"/>
        <v>0.35640000000000005</v>
      </c>
      <c r="G150" s="151">
        <v>4.84</v>
      </c>
      <c r="H150" s="36">
        <f t="shared" si="7"/>
        <v>1.7249760000000003</v>
      </c>
      <c r="I150" s="140">
        <v>19.5</v>
      </c>
      <c r="J150" s="141">
        <f t="shared" si="8"/>
        <v>835.87759998380363</v>
      </c>
    </row>
    <row r="151" spans="1:10" ht="12.2" customHeight="1" x14ac:dyDescent="0.25">
      <c r="A151" s="106" t="s">
        <v>422</v>
      </c>
      <c r="B151" s="107" t="s">
        <v>423</v>
      </c>
      <c r="C151" s="106">
        <v>9</v>
      </c>
      <c r="D151" s="106">
        <v>5654.49</v>
      </c>
      <c r="E151" s="131">
        <v>0.33</v>
      </c>
      <c r="F151" s="152">
        <f t="shared" si="6"/>
        <v>0.35640000000000005</v>
      </c>
      <c r="G151" s="151">
        <v>4.84</v>
      </c>
      <c r="H151" s="36">
        <f t="shared" si="7"/>
        <v>1.7249760000000003</v>
      </c>
      <c r="I151" s="140">
        <v>19.5</v>
      </c>
      <c r="J151" s="141">
        <f t="shared" si="8"/>
        <v>853.61877169867591</v>
      </c>
    </row>
    <row r="152" spans="1:10" ht="12.2" customHeight="1" x14ac:dyDescent="0.25">
      <c r="A152" s="106" t="s">
        <v>424</v>
      </c>
      <c r="B152" s="107" t="s">
        <v>425</v>
      </c>
      <c r="C152" s="106">
        <v>9</v>
      </c>
      <c r="D152" s="106">
        <v>9545.44</v>
      </c>
      <c r="E152" s="131">
        <v>0.33</v>
      </c>
      <c r="F152" s="152">
        <f t="shared" si="6"/>
        <v>0.35640000000000005</v>
      </c>
      <c r="G152" s="151">
        <v>4.84</v>
      </c>
      <c r="H152" s="36">
        <f t="shared" si="7"/>
        <v>1.7249760000000003</v>
      </c>
      <c r="I152" s="140">
        <v>19.5</v>
      </c>
      <c r="J152" s="141">
        <f t="shared" si="8"/>
        <v>1441.0082550545512</v>
      </c>
    </row>
    <row r="153" spans="1:10" ht="12.2" customHeight="1" x14ac:dyDescent="0.25">
      <c r="A153" s="106" t="s">
        <v>426</v>
      </c>
      <c r="B153" s="107" t="s">
        <v>427</v>
      </c>
      <c r="C153" s="106">
        <v>9</v>
      </c>
      <c r="D153" s="106">
        <v>9187.02</v>
      </c>
      <c r="E153" s="131">
        <v>0.33</v>
      </c>
      <c r="F153" s="152">
        <f t="shared" si="6"/>
        <v>0.35640000000000005</v>
      </c>
      <c r="G153" s="151">
        <v>4.84</v>
      </c>
      <c r="H153" s="36">
        <f t="shared" si="7"/>
        <v>1.7249760000000003</v>
      </c>
      <c r="I153" s="140">
        <v>19.5</v>
      </c>
      <c r="J153" s="141">
        <f t="shared" si="8"/>
        <v>1386.9000967321847</v>
      </c>
    </row>
    <row r="154" spans="1:10" ht="12.2" customHeight="1" x14ac:dyDescent="0.25">
      <c r="A154" s="106" t="s">
        <v>428</v>
      </c>
      <c r="B154" s="107" t="s">
        <v>429</v>
      </c>
      <c r="C154" s="106">
        <v>9</v>
      </c>
      <c r="D154" s="106">
        <v>6964.92</v>
      </c>
      <c r="E154" s="131">
        <v>0.33</v>
      </c>
      <c r="F154" s="152">
        <f t="shared" si="6"/>
        <v>0.35640000000000005</v>
      </c>
      <c r="G154" s="151">
        <v>4.84</v>
      </c>
      <c r="H154" s="36">
        <f t="shared" si="7"/>
        <v>1.7249760000000003</v>
      </c>
      <c r="I154" s="140">
        <v>19.5</v>
      </c>
      <c r="J154" s="141">
        <f t="shared" si="8"/>
        <v>1051.4452152854708</v>
      </c>
    </row>
    <row r="155" spans="1:10" ht="12.2" customHeight="1" x14ac:dyDescent="0.25">
      <c r="A155" s="106" t="s">
        <v>430</v>
      </c>
      <c r="B155" s="107" t="s">
        <v>431</v>
      </c>
      <c r="C155" s="106">
        <v>9</v>
      </c>
      <c r="D155" s="106">
        <v>9344.4500000000007</v>
      </c>
      <c r="E155" s="131">
        <v>0.33</v>
      </c>
      <c r="F155" s="152">
        <f t="shared" si="6"/>
        <v>0.35640000000000005</v>
      </c>
      <c r="G155" s="151">
        <v>4.84</v>
      </c>
      <c r="H155" s="36">
        <f t="shared" si="7"/>
        <v>1.7249760000000003</v>
      </c>
      <c r="I155" s="140">
        <v>19.5</v>
      </c>
      <c r="J155" s="141">
        <f t="shared" si="8"/>
        <v>1410.6662017617316</v>
      </c>
    </row>
    <row r="156" spans="1:10" ht="12.2" customHeight="1" x14ac:dyDescent="0.25">
      <c r="A156" s="106" t="s">
        <v>432</v>
      </c>
      <c r="B156" s="107" t="s">
        <v>433</v>
      </c>
      <c r="C156" s="106">
        <v>9</v>
      </c>
      <c r="D156" s="106">
        <v>9389.7999999999993</v>
      </c>
      <c r="E156" s="131">
        <v>0.33</v>
      </c>
      <c r="F156" s="152">
        <f t="shared" si="6"/>
        <v>0.35640000000000005</v>
      </c>
      <c r="G156" s="151">
        <v>4.84</v>
      </c>
      <c r="H156" s="36">
        <f t="shared" si="7"/>
        <v>1.7249760000000003</v>
      </c>
      <c r="I156" s="140">
        <v>19.5</v>
      </c>
      <c r="J156" s="141">
        <f t="shared" si="8"/>
        <v>1417.512373794317</v>
      </c>
    </row>
    <row r="157" spans="1:10" ht="12.2" customHeight="1" x14ac:dyDescent="0.25">
      <c r="A157" s="106" t="s">
        <v>434</v>
      </c>
      <c r="B157" s="107" t="s">
        <v>435</v>
      </c>
      <c r="C157" s="106">
        <v>9</v>
      </c>
      <c r="D157" s="106">
        <v>1821.55</v>
      </c>
      <c r="E157" s="131">
        <v>0.38</v>
      </c>
      <c r="F157" s="152">
        <f t="shared" si="6"/>
        <v>0.41040000000000004</v>
      </c>
      <c r="G157" s="151">
        <v>4.84</v>
      </c>
      <c r="H157" s="36">
        <f t="shared" si="7"/>
        <v>1.9863360000000001</v>
      </c>
      <c r="I157" s="140">
        <v>19.5</v>
      </c>
      <c r="J157" s="141">
        <f t="shared" si="8"/>
        <v>316.65129618545291</v>
      </c>
    </row>
    <row r="158" spans="1:10" ht="12.2" customHeight="1" x14ac:dyDescent="0.25">
      <c r="A158" s="106" t="s">
        <v>436</v>
      </c>
      <c r="B158" s="107" t="s">
        <v>437</v>
      </c>
      <c r="C158" s="106">
        <v>9</v>
      </c>
      <c r="D158" s="106">
        <v>5732.96</v>
      </c>
      <c r="E158" s="131">
        <v>0.33</v>
      </c>
      <c r="F158" s="152">
        <f t="shared" si="6"/>
        <v>0.35640000000000005</v>
      </c>
      <c r="G158" s="151">
        <v>4.84</v>
      </c>
      <c r="H158" s="36">
        <f t="shared" si="7"/>
        <v>1.7249760000000003</v>
      </c>
      <c r="I158" s="140">
        <v>19.5</v>
      </c>
      <c r="J158" s="141">
        <f t="shared" si="8"/>
        <v>865.46483827854343</v>
      </c>
    </row>
    <row r="159" spans="1:10" ht="12.2" customHeight="1" x14ac:dyDescent="0.25">
      <c r="A159" s="106" t="s">
        <v>438</v>
      </c>
      <c r="B159" s="107" t="s">
        <v>439</v>
      </c>
      <c r="C159" s="106">
        <v>9</v>
      </c>
      <c r="D159" s="106">
        <v>4229.6400000000003</v>
      </c>
      <c r="E159" s="131">
        <v>0.34</v>
      </c>
      <c r="F159" s="152">
        <f t="shared" si="6"/>
        <v>0.36720000000000003</v>
      </c>
      <c r="G159" s="151">
        <v>4.84</v>
      </c>
      <c r="H159" s="36">
        <f t="shared" si="7"/>
        <v>1.7772480000000002</v>
      </c>
      <c r="I159" s="140">
        <v>19.5</v>
      </c>
      <c r="J159" s="141">
        <f t="shared" si="8"/>
        <v>657.86820659569173</v>
      </c>
    </row>
    <row r="160" spans="1:10" ht="12.2" customHeight="1" x14ac:dyDescent="0.25">
      <c r="A160" s="106" t="s">
        <v>440</v>
      </c>
      <c r="B160" s="107" t="s">
        <v>441</v>
      </c>
      <c r="C160" s="106">
        <v>9</v>
      </c>
      <c r="D160" s="106">
        <v>6680.68</v>
      </c>
      <c r="E160" s="131">
        <v>0.33</v>
      </c>
      <c r="F160" s="152">
        <f t="shared" si="6"/>
        <v>0.35640000000000005</v>
      </c>
      <c r="G160" s="151">
        <v>4.84</v>
      </c>
      <c r="H160" s="36">
        <f t="shared" si="7"/>
        <v>1.7249760000000003</v>
      </c>
      <c r="I160" s="140">
        <v>19.5</v>
      </c>
      <c r="J160" s="141">
        <f t="shared" si="8"/>
        <v>1008.5354922746192</v>
      </c>
    </row>
    <row r="161" spans="1:10" ht="12.2" customHeight="1" x14ac:dyDescent="0.25">
      <c r="A161" s="106" t="s">
        <v>442</v>
      </c>
      <c r="B161" s="107" t="s">
        <v>443</v>
      </c>
      <c r="C161" s="106">
        <v>9</v>
      </c>
      <c r="D161" s="106">
        <v>7866.1</v>
      </c>
      <c r="E161" s="131">
        <v>0.33</v>
      </c>
      <c r="F161" s="152">
        <f t="shared" si="6"/>
        <v>0.35640000000000005</v>
      </c>
      <c r="G161" s="151">
        <v>4.84</v>
      </c>
      <c r="H161" s="36">
        <f t="shared" si="7"/>
        <v>1.7249760000000003</v>
      </c>
      <c r="I161" s="140">
        <v>19.5</v>
      </c>
      <c r="J161" s="141">
        <f t="shared" si="8"/>
        <v>1187.4900512794177</v>
      </c>
    </row>
    <row r="162" spans="1:10" ht="20.25" customHeight="1" x14ac:dyDescent="0.25">
      <c r="A162" s="106" t="s">
        <v>444</v>
      </c>
      <c r="B162" s="107" t="s">
        <v>445</v>
      </c>
      <c r="C162" s="106">
        <v>9</v>
      </c>
      <c r="D162" s="106">
        <v>7644.59</v>
      </c>
      <c r="E162" s="131">
        <v>0.33</v>
      </c>
      <c r="F162" s="152">
        <f t="shared" si="6"/>
        <v>0.35640000000000005</v>
      </c>
      <c r="G162" s="151">
        <v>4.84</v>
      </c>
      <c r="H162" s="36">
        <f t="shared" si="7"/>
        <v>1.7249760000000003</v>
      </c>
      <c r="I162" s="140">
        <v>19.5</v>
      </c>
      <c r="J162" s="141">
        <f t="shared" si="8"/>
        <v>1154.0502372344777</v>
      </c>
    </row>
    <row r="163" spans="1:10" ht="12.2" customHeight="1" x14ac:dyDescent="0.25">
      <c r="A163" s="106" t="s">
        <v>446</v>
      </c>
      <c r="B163" s="107" t="s">
        <v>447</v>
      </c>
      <c r="C163" s="106">
        <v>9</v>
      </c>
      <c r="D163" s="106">
        <v>3809.45</v>
      </c>
      <c r="E163" s="131">
        <v>0.34</v>
      </c>
      <c r="F163" s="152">
        <f t="shared" si="6"/>
        <v>0.36720000000000003</v>
      </c>
      <c r="G163" s="151">
        <v>4.84</v>
      </c>
      <c r="H163" s="36">
        <f t="shared" si="7"/>
        <v>1.7772480000000002</v>
      </c>
      <c r="I163" s="140">
        <v>19.5</v>
      </c>
      <c r="J163" s="141">
        <f t="shared" si="8"/>
        <v>592.51284733829777</v>
      </c>
    </row>
    <row r="164" spans="1:10" ht="12.2" customHeight="1" x14ac:dyDescent="0.25">
      <c r="A164" s="106" t="s">
        <v>448</v>
      </c>
      <c r="B164" s="107" t="s">
        <v>449</v>
      </c>
      <c r="C164" s="106">
        <v>9</v>
      </c>
      <c r="D164" s="106">
        <v>1556.72</v>
      </c>
      <c r="E164" s="131">
        <v>0.43</v>
      </c>
      <c r="F164" s="152">
        <f t="shared" si="6"/>
        <v>0.46440000000000003</v>
      </c>
      <c r="G164" s="151">
        <v>4.84</v>
      </c>
      <c r="H164" s="36">
        <f t="shared" si="7"/>
        <v>2.2476959999999999</v>
      </c>
      <c r="I164" s="140">
        <v>19.5</v>
      </c>
      <c r="J164" s="141">
        <f t="shared" si="8"/>
        <v>306.22139978107401</v>
      </c>
    </row>
    <row r="165" spans="1:10" ht="12.2" customHeight="1" x14ac:dyDescent="0.25">
      <c r="A165" s="106" t="s">
        <v>450</v>
      </c>
      <c r="B165" s="107" t="s">
        <v>451</v>
      </c>
      <c r="C165" s="106">
        <v>9</v>
      </c>
      <c r="D165" s="106">
        <v>5557.33</v>
      </c>
      <c r="E165" s="131">
        <v>0.33</v>
      </c>
      <c r="F165" s="152">
        <f t="shared" si="6"/>
        <v>0.35640000000000005</v>
      </c>
      <c r="G165" s="151">
        <v>4.84</v>
      </c>
      <c r="H165" s="36">
        <f t="shared" si="7"/>
        <v>1.7249760000000003</v>
      </c>
      <c r="I165" s="140">
        <v>19.5</v>
      </c>
      <c r="J165" s="141">
        <f t="shared" si="8"/>
        <v>838.95120665598529</v>
      </c>
    </row>
    <row r="166" spans="1:10" ht="12.2" customHeight="1" x14ac:dyDescent="0.25">
      <c r="A166" s="106" t="s">
        <v>452</v>
      </c>
      <c r="B166" s="107" t="s">
        <v>453</v>
      </c>
      <c r="C166" s="106">
        <v>9</v>
      </c>
      <c r="D166" s="106">
        <v>3764.45</v>
      </c>
      <c r="E166" s="131">
        <v>0.34</v>
      </c>
      <c r="F166" s="152">
        <f t="shared" si="6"/>
        <v>0.36720000000000003</v>
      </c>
      <c r="G166" s="151">
        <v>4.84</v>
      </c>
      <c r="H166" s="36">
        <f t="shared" si="7"/>
        <v>1.7772480000000002</v>
      </c>
      <c r="I166" s="140">
        <v>19.5</v>
      </c>
      <c r="J166" s="141">
        <f t="shared" si="8"/>
        <v>585.5136537197377</v>
      </c>
    </row>
    <row r="167" spans="1:10" ht="12.2" customHeight="1" x14ac:dyDescent="0.25">
      <c r="A167" s="106" t="s">
        <v>454</v>
      </c>
      <c r="B167" s="107" t="s">
        <v>455</v>
      </c>
      <c r="C167" s="106">
        <v>9</v>
      </c>
      <c r="D167" s="106">
        <v>3547.8</v>
      </c>
      <c r="E167" s="131">
        <v>0.34</v>
      </c>
      <c r="F167" s="152">
        <f t="shared" si="6"/>
        <v>0.36720000000000003</v>
      </c>
      <c r="G167" s="151">
        <v>4.84</v>
      </c>
      <c r="H167" s="36">
        <f t="shared" si="7"/>
        <v>1.7772480000000002</v>
      </c>
      <c r="I167" s="140">
        <v>19.5</v>
      </c>
      <c r="J167" s="141">
        <f t="shared" si="8"/>
        <v>551.8164248872705</v>
      </c>
    </row>
    <row r="168" spans="1:10" ht="12.2" customHeight="1" x14ac:dyDescent="0.25">
      <c r="A168" s="106" t="s">
        <v>456</v>
      </c>
      <c r="B168" s="107" t="s">
        <v>457</v>
      </c>
      <c r="C168" s="106">
        <v>9</v>
      </c>
      <c r="D168" s="106">
        <v>7455.75</v>
      </c>
      <c r="E168" s="131">
        <v>0.33</v>
      </c>
      <c r="F168" s="152">
        <f t="shared" si="6"/>
        <v>0.35640000000000005</v>
      </c>
      <c r="G168" s="151">
        <v>4.84</v>
      </c>
      <c r="H168" s="36">
        <f t="shared" si="7"/>
        <v>1.7249760000000003</v>
      </c>
      <c r="I168" s="140">
        <v>19.5</v>
      </c>
      <c r="J168" s="141">
        <f t="shared" si="8"/>
        <v>1125.5423843869921</v>
      </c>
    </row>
    <row r="169" spans="1:10" ht="12.2" customHeight="1" x14ac:dyDescent="0.25">
      <c r="A169" s="106" t="s">
        <v>458</v>
      </c>
      <c r="B169" s="107" t="s">
        <v>459</v>
      </c>
      <c r="C169" s="106">
        <v>9</v>
      </c>
      <c r="D169" s="106">
        <v>5474.2</v>
      </c>
      <c r="E169" s="131">
        <v>0.33</v>
      </c>
      <c r="F169" s="152">
        <f t="shared" si="6"/>
        <v>0.35640000000000005</v>
      </c>
      <c r="G169" s="151">
        <v>4.84</v>
      </c>
      <c r="H169" s="36">
        <f t="shared" si="7"/>
        <v>1.7249760000000003</v>
      </c>
      <c r="I169" s="140">
        <v>19.5</v>
      </c>
      <c r="J169" s="141">
        <f t="shared" si="8"/>
        <v>826.40165249790743</v>
      </c>
    </row>
    <row r="170" spans="1:10" ht="12.2" customHeight="1" x14ac:dyDescent="0.25">
      <c r="A170" s="106" t="s">
        <v>460</v>
      </c>
      <c r="B170" s="107" t="s">
        <v>461</v>
      </c>
      <c r="C170" s="106">
        <v>9</v>
      </c>
      <c r="D170" s="106">
        <v>4709.6400000000003</v>
      </c>
      <c r="E170" s="131">
        <v>0.33</v>
      </c>
      <c r="F170" s="152">
        <f t="shared" si="6"/>
        <v>0.35640000000000005</v>
      </c>
      <c r="G170" s="151">
        <v>4.84</v>
      </c>
      <c r="H170" s="36">
        <f t="shared" si="7"/>
        <v>1.7249760000000003</v>
      </c>
      <c r="I170" s="140">
        <v>19.5</v>
      </c>
      <c r="J170" s="141">
        <f t="shared" si="8"/>
        <v>710.9813815114984</v>
      </c>
    </row>
    <row r="171" spans="1:10" ht="12.2" customHeight="1" x14ac:dyDescent="0.25">
      <c r="A171" s="106" t="s">
        <v>462</v>
      </c>
      <c r="B171" s="107" t="s">
        <v>79</v>
      </c>
      <c r="C171" s="106">
        <v>9</v>
      </c>
      <c r="D171" s="106">
        <v>5166.7299999999996</v>
      </c>
      <c r="E171" s="131">
        <v>0.33</v>
      </c>
      <c r="F171" s="152">
        <f t="shared" si="6"/>
        <v>0.35640000000000005</v>
      </c>
      <c r="G171" s="151">
        <v>4.84</v>
      </c>
      <c r="H171" s="36">
        <f t="shared" si="7"/>
        <v>1.7249760000000003</v>
      </c>
      <c r="I171" s="140">
        <v>19.5</v>
      </c>
      <c r="J171" s="141">
        <f t="shared" si="8"/>
        <v>779.9850590059757</v>
      </c>
    </row>
    <row r="172" spans="1:10" ht="12.2" customHeight="1" x14ac:dyDescent="0.25">
      <c r="A172" s="106" t="s">
        <v>463</v>
      </c>
      <c r="B172" s="107" t="s">
        <v>464</v>
      </c>
      <c r="C172" s="106">
        <v>9</v>
      </c>
      <c r="D172" s="106">
        <v>4001</v>
      </c>
      <c r="E172" s="131">
        <v>0.34</v>
      </c>
      <c r="F172" s="152">
        <f t="shared" si="6"/>
        <v>0.36720000000000003</v>
      </c>
      <c r="G172" s="151">
        <v>4.84</v>
      </c>
      <c r="H172" s="36">
        <f t="shared" si="7"/>
        <v>1.7772480000000002</v>
      </c>
      <c r="I172" s="140">
        <v>19.5</v>
      </c>
      <c r="J172" s="141">
        <f t="shared" si="8"/>
        <v>622.30608150796797</v>
      </c>
    </row>
    <row r="173" spans="1:10" ht="20.25" customHeight="1" x14ac:dyDescent="0.25">
      <c r="A173" s="106" t="s">
        <v>465</v>
      </c>
      <c r="B173" s="107" t="s">
        <v>466</v>
      </c>
      <c r="C173" s="106">
        <v>9</v>
      </c>
      <c r="D173" s="106">
        <v>4100.5</v>
      </c>
      <c r="E173" s="131">
        <v>0.34</v>
      </c>
      <c r="F173" s="152">
        <f t="shared" si="6"/>
        <v>0.36720000000000003</v>
      </c>
      <c r="G173" s="151">
        <v>4.84</v>
      </c>
      <c r="H173" s="36">
        <f t="shared" si="7"/>
        <v>1.7772480000000002</v>
      </c>
      <c r="I173" s="140">
        <v>19.5</v>
      </c>
      <c r="J173" s="141">
        <f t="shared" si="8"/>
        <v>637.7820762867841</v>
      </c>
    </row>
    <row r="174" spans="1:10" ht="20.25" customHeight="1" x14ac:dyDescent="0.25">
      <c r="A174" s="106" t="s">
        <v>467</v>
      </c>
      <c r="B174" s="107" t="s">
        <v>468</v>
      </c>
      <c r="C174" s="106">
        <v>9</v>
      </c>
      <c r="D174" s="106">
        <v>4254.63</v>
      </c>
      <c r="E174" s="131">
        <v>0.34</v>
      </c>
      <c r="F174" s="152">
        <f t="shared" si="6"/>
        <v>0.36720000000000003</v>
      </c>
      <c r="G174" s="151">
        <v>4.84</v>
      </c>
      <c r="H174" s="36">
        <f t="shared" si="7"/>
        <v>1.7772480000000002</v>
      </c>
      <c r="I174" s="140">
        <v>19.5</v>
      </c>
      <c r="J174" s="141">
        <f t="shared" si="8"/>
        <v>661.75509211853193</v>
      </c>
    </row>
    <row r="175" spans="1:10" ht="12.2" customHeight="1" x14ac:dyDescent="0.25">
      <c r="A175" s="106" t="s">
        <v>469</v>
      </c>
      <c r="B175" s="107" t="s">
        <v>470</v>
      </c>
      <c r="C175" s="106">
        <v>9</v>
      </c>
      <c r="D175" s="106">
        <v>4313.1000000000004</v>
      </c>
      <c r="E175" s="131">
        <v>0.34</v>
      </c>
      <c r="F175" s="152">
        <f t="shared" si="6"/>
        <v>0.36720000000000003</v>
      </c>
      <c r="G175" s="151">
        <v>4.84</v>
      </c>
      <c r="H175" s="36">
        <f t="shared" si="7"/>
        <v>1.7772480000000002</v>
      </c>
      <c r="I175" s="140">
        <v>19.5</v>
      </c>
      <c r="J175" s="141">
        <f t="shared" si="8"/>
        <v>670.84937769358089</v>
      </c>
    </row>
    <row r="176" spans="1:10" ht="12.2" customHeight="1" x14ac:dyDescent="0.25">
      <c r="A176" s="106" t="s">
        <v>471</v>
      </c>
      <c r="B176" s="107" t="s">
        <v>472</v>
      </c>
      <c r="C176" s="106">
        <v>9</v>
      </c>
      <c r="D176" s="106">
        <v>4247.99</v>
      </c>
      <c r="E176" s="131">
        <v>0.34</v>
      </c>
      <c r="F176" s="152">
        <f t="shared" si="6"/>
        <v>0.36720000000000003</v>
      </c>
      <c r="G176" s="151">
        <v>4.84</v>
      </c>
      <c r="H176" s="36">
        <f t="shared" si="7"/>
        <v>1.7772480000000002</v>
      </c>
      <c r="I176" s="140">
        <v>19.5</v>
      </c>
      <c r="J176" s="141">
        <f t="shared" si="8"/>
        <v>660.72232221570437</v>
      </c>
    </row>
    <row r="177" spans="1:10" ht="12.2" customHeight="1" x14ac:dyDescent="0.25">
      <c r="A177" s="106" t="s">
        <v>473</v>
      </c>
      <c r="B177" s="107" t="s">
        <v>474</v>
      </c>
      <c r="C177" s="106">
        <v>9</v>
      </c>
      <c r="D177" s="106">
        <v>6976.85</v>
      </c>
      <c r="E177" s="131">
        <v>0.33</v>
      </c>
      <c r="F177" s="152">
        <f t="shared" si="6"/>
        <v>0.35640000000000005</v>
      </c>
      <c r="G177" s="151">
        <v>4.84</v>
      </c>
      <c r="H177" s="36">
        <f t="shared" si="7"/>
        <v>1.7249760000000003</v>
      </c>
      <c r="I177" s="140">
        <v>19.5</v>
      </c>
      <c r="J177" s="141">
        <f t="shared" si="8"/>
        <v>1053.2462038708898</v>
      </c>
    </row>
    <row r="178" spans="1:10" ht="12.2" customHeight="1" x14ac:dyDescent="0.25">
      <c r="A178" s="106" t="s">
        <v>475</v>
      </c>
      <c r="B178" s="107" t="s">
        <v>476</v>
      </c>
      <c r="C178" s="106">
        <v>9</v>
      </c>
      <c r="D178" s="106">
        <v>5694.94</v>
      </c>
      <c r="E178" s="131">
        <v>0.33</v>
      </c>
      <c r="F178" s="152">
        <f t="shared" si="6"/>
        <v>0.35640000000000005</v>
      </c>
      <c r="G178" s="151">
        <v>4.84</v>
      </c>
      <c r="H178" s="36">
        <f t="shared" si="7"/>
        <v>1.7249760000000003</v>
      </c>
      <c r="I178" s="140">
        <v>19.5</v>
      </c>
      <c r="J178" s="141">
        <f t="shared" si="8"/>
        <v>859.72522503314315</v>
      </c>
    </row>
    <row r="179" spans="1:10" ht="12.2" customHeight="1" x14ac:dyDescent="0.25">
      <c r="A179" s="106" t="s">
        <v>477</v>
      </c>
      <c r="B179" s="107" t="s">
        <v>478</v>
      </c>
      <c r="C179" s="106">
        <v>9</v>
      </c>
      <c r="D179" s="106">
        <v>3779.11</v>
      </c>
      <c r="E179" s="131">
        <v>0.34</v>
      </c>
      <c r="F179" s="152">
        <f t="shared" si="6"/>
        <v>0.36720000000000003</v>
      </c>
      <c r="G179" s="151">
        <v>4.84</v>
      </c>
      <c r="H179" s="36">
        <f t="shared" si="7"/>
        <v>1.7772480000000002</v>
      </c>
      <c r="I179" s="140">
        <v>19.5</v>
      </c>
      <c r="J179" s="141">
        <f t="shared" si="8"/>
        <v>587.7938354630287</v>
      </c>
    </row>
    <row r="180" spans="1:10" ht="12.2" customHeight="1" x14ac:dyDescent="0.25">
      <c r="A180" s="106" t="s">
        <v>479</v>
      </c>
      <c r="B180" s="107" t="s">
        <v>480</v>
      </c>
      <c r="C180" s="106">
        <v>9</v>
      </c>
      <c r="D180" s="106">
        <v>2482.5500000000002</v>
      </c>
      <c r="E180" s="131">
        <v>0.36</v>
      </c>
      <c r="F180" s="152">
        <f t="shared" si="6"/>
        <v>0.38880000000000003</v>
      </c>
      <c r="G180" s="151">
        <v>4.84</v>
      </c>
      <c r="H180" s="36">
        <f t="shared" si="7"/>
        <v>1.8817920000000001</v>
      </c>
      <c r="I180" s="140">
        <v>19.5</v>
      </c>
      <c r="J180" s="141">
        <f t="shared" si="8"/>
        <v>408.8434851236737</v>
      </c>
    </row>
    <row r="181" spans="1:10" ht="12.2" customHeight="1" x14ac:dyDescent="0.25">
      <c r="A181" s="106" t="s">
        <v>481</v>
      </c>
      <c r="B181" s="107" t="s">
        <v>482</v>
      </c>
      <c r="C181" s="106">
        <v>10</v>
      </c>
      <c r="D181" s="106">
        <v>11191.98</v>
      </c>
      <c r="E181" s="131">
        <v>0.43</v>
      </c>
      <c r="F181" s="152">
        <f t="shared" si="6"/>
        <v>0.46440000000000003</v>
      </c>
      <c r="G181" s="151">
        <v>4.84</v>
      </c>
      <c r="H181" s="36">
        <f t="shared" si="7"/>
        <v>2.2476959999999999</v>
      </c>
      <c r="I181" s="140">
        <v>19.5</v>
      </c>
      <c r="J181" s="141">
        <f t="shared" si="8"/>
        <v>2201.5672580308492</v>
      </c>
    </row>
    <row r="182" spans="1:10" ht="12.2" customHeight="1" x14ac:dyDescent="0.25">
      <c r="A182" s="106" t="s">
        <v>483</v>
      </c>
      <c r="B182" s="107" t="s">
        <v>484</v>
      </c>
      <c r="C182" s="106">
        <v>10</v>
      </c>
      <c r="D182" s="106">
        <v>6619.19</v>
      </c>
      <c r="E182" s="131">
        <v>0.33</v>
      </c>
      <c r="F182" s="152">
        <f t="shared" si="6"/>
        <v>0.35640000000000005</v>
      </c>
      <c r="G182" s="151">
        <v>4.84</v>
      </c>
      <c r="H182" s="36">
        <f t="shared" si="7"/>
        <v>1.7249760000000003</v>
      </c>
      <c r="I182" s="140">
        <v>19.5</v>
      </c>
      <c r="J182" s="141">
        <f t="shared" si="8"/>
        <v>999.25277742823107</v>
      </c>
    </row>
    <row r="183" spans="1:10" ht="12.2" customHeight="1" x14ac:dyDescent="0.25">
      <c r="A183" s="106" t="s">
        <v>485</v>
      </c>
      <c r="B183" s="107" t="s">
        <v>486</v>
      </c>
      <c r="C183" s="106">
        <v>10</v>
      </c>
      <c r="D183" s="106">
        <v>5909.28</v>
      </c>
      <c r="E183" s="131">
        <v>0.33</v>
      </c>
      <c r="F183" s="152">
        <f t="shared" si="6"/>
        <v>0.35640000000000005</v>
      </c>
      <c r="G183" s="151">
        <v>4.84</v>
      </c>
      <c r="H183" s="36">
        <f t="shared" si="7"/>
        <v>1.7249760000000003</v>
      </c>
      <c r="I183" s="140">
        <v>19.5</v>
      </c>
      <c r="J183" s="141">
        <f t="shared" si="8"/>
        <v>892.08263437083644</v>
      </c>
    </row>
    <row r="184" spans="1:10" ht="12.2" customHeight="1" x14ac:dyDescent="0.25">
      <c r="A184" s="106" t="s">
        <v>487</v>
      </c>
      <c r="B184" s="107" t="s">
        <v>488</v>
      </c>
      <c r="C184" s="106">
        <v>10</v>
      </c>
      <c r="D184" s="106">
        <v>8365.81</v>
      </c>
      <c r="E184" s="131">
        <v>0.33</v>
      </c>
      <c r="F184" s="152">
        <f t="shared" si="6"/>
        <v>0.35640000000000005</v>
      </c>
      <c r="G184" s="151">
        <v>4.84</v>
      </c>
      <c r="H184" s="36">
        <f t="shared" si="7"/>
        <v>1.7249760000000003</v>
      </c>
      <c r="I184" s="140">
        <v>19.5</v>
      </c>
      <c r="J184" s="141">
        <f t="shared" si="8"/>
        <v>1262.927771817529</v>
      </c>
    </row>
    <row r="185" spans="1:10" ht="12.2" customHeight="1" x14ac:dyDescent="0.25">
      <c r="A185" s="106" t="s">
        <v>489</v>
      </c>
      <c r="B185" s="107" t="s">
        <v>490</v>
      </c>
      <c r="C185" s="106">
        <v>10</v>
      </c>
      <c r="D185" s="106">
        <v>3757.29</v>
      </c>
      <c r="E185" s="131">
        <v>0.38</v>
      </c>
      <c r="F185" s="152">
        <f t="shared" si="6"/>
        <v>0.41040000000000004</v>
      </c>
      <c r="G185" s="151">
        <v>4.84</v>
      </c>
      <c r="H185" s="36">
        <f t="shared" si="7"/>
        <v>1.9863360000000001</v>
      </c>
      <c r="I185" s="140">
        <v>19.5</v>
      </c>
      <c r="J185" s="141">
        <f t="shared" si="8"/>
        <v>653.15294592223097</v>
      </c>
    </row>
    <row r="186" spans="1:10" ht="12.2" customHeight="1" x14ac:dyDescent="0.25">
      <c r="A186" s="106" t="s">
        <v>491</v>
      </c>
      <c r="B186" s="107" t="s">
        <v>492</v>
      </c>
      <c r="C186" s="106">
        <v>10</v>
      </c>
      <c r="D186" s="106">
        <v>4222.8</v>
      </c>
      <c r="E186" s="131">
        <v>0.34</v>
      </c>
      <c r="F186" s="152">
        <f t="shared" si="6"/>
        <v>0.36720000000000003</v>
      </c>
      <c r="G186" s="151">
        <v>4.84</v>
      </c>
      <c r="H186" s="36">
        <f t="shared" si="7"/>
        <v>1.7772480000000002</v>
      </c>
      <c r="I186" s="140">
        <v>19.5</v>
      </c>
      <c r="J186" s="141">
        <f t="shared" si="8"/>
        <v>656.80432916567042</v>
      </c>
    </row>
    <row r="187" spans="1:10" ht="12.2" customHeight="1" x14ac:dyDescent="0.25">
      <c r="A187" s="106" t="s">
        <v>493</v>
      </c>
      <c r="B187" s="107" t="s">
        <v>494</v>
      </c>
      <c r="C187" s="106">
        <v>10</v>
      </c>
      <c r="D187" s="106">
        <v>2170.36</v>
      </c>
      <c r="E187" s="131">
        <v>0.36</v>
      </c>
      <c r="F187" s="152">
        <f t="shared" si="6"/>
        <v>0.38880000000000003</v>
      </c>
      <c r="G187" s="151">
        <v>4.84</v>
      </c>
      <c r="H187" s="36">
        <f t="shared" si="7"/>
        <v>1.8817920000000001</v>
      </c>
      <c r="I187" s="140">
        <v>19.5</v>
      </c>
      <c r="J187" s="141">
        <f t="shared" si="8"/>
        <v>357.42987910536192</v>
      </c>
    </row>
    <row r="188" spans="1:10" ht="12.2" customHeight="1" x14ac:dyDescent="0.25">
      <c r="A188" s="106" t="s">
        <v>495</v>
      </c>
      <c r="B188" s="107" t="s">
        <v>496</v>
      </c>
      <c r="C188" s="106">
        <v>10</v>
      </c>
      <c r="D188" s="106">
        <v>4185.99</v>
      </c>
      <c r="E188" s="131">
        <v>0.34</v>
      </c>
      <c r="F188" s="152">
        <f t="shared" si="6"/>
        <v>0.36720000000000003</v>
      </c>
      <c r="G188" s="151">
        <v>4.84</v>
      </c>
      <c r="H188" s="36">
        <f t="shared" si="7"/>
        <v>1.7772480000000002</v>
      </c>
      <c r="I188" s="140">
        <v>19.5</v>
      </c>
      <c r="J188" s="141">
        <f t="shared" si="8"/>
        <v>651.07898878568824</v>
      </c>
    </row>
    <row r="189" spans="1:10" ht="12.2" customHeight="1" x14ac:dyDescent="0.25">
      <c r="A189" s="106" t="s">
        <v>497</v>
      </c>
      <c r="B189" s="107" t="s">
        <v>498</v>
      </c>
      <c r="C189" s="106">
        <v>10</v>
      </c>
      <c r="D189" s="106">
        <v>6423.05</v>
      </c>
      <c r="E189" s="131">
        <v>0.33</v>
      </c>
      <c r="F189" s="152">
        <f t="shared" si="6"/>
        <v>0.35640000000000005</v>
      </c>
      <c r="G189" s="151">
        <v>4.84</v>
      </c>
      <c r="H189" s="36">
        <f t="shared" si="7"/>
        <v>1.7249760000000003</v>
      </c>
      <c r="I189" s="140">
        <v>19.5</v>
      </c>
      <c r="J189" s="141">
        <f t="shared" si="8"/>
        <v>969.64289468354889</v>
      </c>
    </row>
    <row r="190" spans="1:10" ht="12.2" customHeight="1" x14ac:dyDescent="0.25">
      <c r="A190" s="106" t="s">
        <v>499</v>
      </c>
      <c r="B190" s="107" t="s">
        <v>500</v>
      </c>
      <c r="C190" s="106">
        <v>10</v>
      </c>
      <c r="D190" s="106">
        <v>6248.9</v>
      </c>
      <c r="E190" s="131">
        <v>0.33</v>
      </c>
      <c r="F190" s="152">
        <f t="shared" si="6"/>
        <v>0.35640000000000005</v>
      </c>
      <c r="G190" s="151">
        <v>4.84</v>
      </c>
      <c r="H190" s="36">
        <f t="shared" si="7"/>
        <v>1.7249760000000003</v>
      </c>
      <c r="I190" s="140">
        <v>19.5</v>
      </c>
      <c r="J190" s="141">
        <f t="shared" si="8"/>
        <v>943.35268830042253</v>
      </c>
    </row>
    <row r="191" spans="1:10" ht="20.25" customHeight="1" x14ac:dyDescent="0.25">
      <c r="A191" s="106" t="s">
        <v>501</v>
      </c>
      <c r="B191" s="107" t="s">
        <v>502</v>
      </c>
      <c r="C191" s="106">
        <v>10</v>
      </c>
      <c r="D191" s="106">
        <v>4225.37</v>
      </c>
      <c r="E191" s="131">
        <v>0.34</v>
      </c>
      <c r="F191" s="152">
        <f t="shared" si="6"/>
        <v>0.36720000000000003</v>
      </c>
      <c r="G191" s="151">
        <v>4.84</v>
      </c>
      <c r="H191" s="36">
        <f t="shared" si="7"/>
        <v>1.7772480000000002</v>
      </c>
      <c r="I191" s="140">
        <v>19.5</v>
      </c>
      <c r="J191" s="141">
        <f t="shared" si="8"/>
        <v>657.20406089010828</v>
      </c>
    </row>
    <row r="192" spans="1:10" ht="20.25" customHeight="1" x14ac:dyDescent="0.25">
      <c r="A192" s="106" t="s">
        <v>503</v>
      </c>
      <c r="B192" s="107" t="s">
        <v>504</v>
      </c>
      <c r="C192" s="106">
        <v>10</v>
      </c>
      <c r="D192" s="106">
        <v>4239.3999999999996</v>
      </c>
      <c r="E192" s="131">
        <v>0.34</v>
      </c>
      <c r="F192" s="152">
        <f t="shared" si="6"/>
        <v>0.36720000000000003</v>
      </c>
      <c r="G192" s="151">
        <v>4.84</v>
      </c>
      <c r="H192" s="36">
        <f t="shared" si="7"/>
        <v>1.7772480000000002</v>
      </c>
      <c r="I192" s="140">
        <v>19.5</v>
      </c>
      <c r="J192" s="141">
        <f t="shared" si="8"/>
        <v>659.38625392273923</v>
      </c>
    </row>
    <row r="193" spans="1:10" ht="20.25" customHeight="1" x14ac:dyDescent="0.25">
      <c r="A193" s="106" t="s">
        <v>505</v>
      </c>
      <c r="B193" s="107" t="s">
        <v>506</v>
      </c>
      <c r="C193" s="106">
        <v>10</v>
      </c>
      <c r="D193" s="106">
        <v>4163.6499999999996</v>
      </c>
      <c r="E193" s="131">
        <v>0.34</v>
      </c>
      <c r="F193" s="152">
        <f t="shared" si="6"/>
        <v>0.36720000000000003</v>
      </c>
      <c r="G193" s="151">
        <v>4.84</v>
      </c>
      <c r="H193" s="36">
        <f t="shared" si="7"/>
        <v>1.7772480000000002</v>
      </c>
      <c r="I193" s="140">
        <v>19.5</v>
      </c>
      <c r="J193" s="141">
        <f t="shared" si="8"/>
        <v>647.60427799816318</v>
      </c>
    </row>
    <row r="194" spans="1:10" ht="12.2" customHeight="1" x14ac:dyDescent="0.25">
      <c r="A194" s="106" t="s">
        <v>507</v>
      </c>
      <c r="B194" s="107" t="s">
        <v>508</v>
      </c>
      <c r="C194" s="106">
        <v>10</v>
      </c>
      <c r="D194" s="106">
        <v>4104.5200000000004</v>
      </c>
      <c r="E194" s="131">
        <v>0.34</v>
      </c>
      <c r="F194" s="152">
        <f t="shared" si="6"/>
        <v>0.36720000000000003</v>
      </c>
      <c r="G194" s="151">
        <v>4.84</v>
      </c>
      <c r="H194" s="36">
        <f t="shared" si="7"/>
        <v>1.7772480000000002</v>
      </c>
      <c r="I194" s="140">
        <v>19.5</v>
      </c>
      <c r="J194" s="141">
        <f t="shared" si="8"/>
        <v>638.40733758337558</v>
      </c>
    </row>
    <row r="195" spans="1:10" ht="12.2" customHeight="1" x14ac:dyDescent="0.25">
      <c r="A195" s="106" t="s">
        <v>509</v>
      </c>
      <c r="B195" s="107" t="s">
        <v>510</v>
      </c>
      <c r="C195" s="106">
        <v>10</v>
      </c>
      <c r="D195" s="106">
        <v>6393.47</v>
      </c>
      <c r="E195" s="131">
        <v>0.33</v>
      </c>
      <c r="F195" s="152">
        <f t="shared" si="6"/>
        <v>0.35640000000000005</v>
      </c>
      <c r="G195" s="151">
        <v>4.84</v>
      </c>
      <c r="H195" s="36">
        <f t="shared" si="7"/>
        <v>1.7249760000000003</v>
      </c>
      <c r="I195" s="140">
        <v>19.5</v>
      </c>
      <c r="J195" s="141">
        <f t="shared" si="8"/>
        <v>965.17740915490765</v>
      </c>
    </row>
    <row r="196" spans="1:10" ht="12.2" customHeight="1" x14ac:dyDescent="0.25">
      <c r="A196" s="106" t="s">
        <v>511</v>
      </c>
      <c r="B196" s="107" t="s">
        <v>512</v>
      </c>
      <c r="C196" s="106">
        <v>10</v>
      </c>
      <c r="D196" s="106">
        <v>4208.79</v>
      </c>
      <c r="E196" s="131">
        <v>0.34</v>
      </c>
      <c r="F196" s="152">
        <f t="shared" si="6"/>
        <v>0.36720000000000003</v>
      </c>
      <c r="G196" s="151">
        <v>4.84</v>
      </c>
      <c r="H196" s="36">
        <f t="shared" si="7"/>
        <v>1.7772480000000002</v>
      </c>
      <c r="I196" s="140">
        <v>19.5</v>
      </c>
      <c r="J196" s="141">
        <f t="shared" si="8"/>
        <v>654.62524688575877</v>
      </c>
    </row>
    <row r="197" spans="1:10" ht="12.2" customHeight="1" x14ac:dyDescent="0.25">
      <c r="A197" s="106" t="s">
        <v>513</v>
      </c>
      <c r="B197" s="107" t="s">
        <v>514</v>
      </c>
      <c r="C197" s="106">
        <v>10</v>
      </c>
      <c r="D197" s="106">
        <v>4085.11</v>
      </c>
      <c r="E197" s="131">
        <v>0.34</v>
      </c>
      <c r="F197" s="152">
        <f t="shared" si="6"/>
        <v>0.36720000000000003</v>
      </c>
      <c r="G197" s="151">
        <v>4.84</v>
      </c>
      <c r="H197" s="36">
        <f t="shared" si="7"/>
        <v>1.7772480000000002</v>
      </c>
      <c r="I197" s="140">
        <v>19.5</v>
      </c>
      <c r="J197" s="141">
        <f t="shared" si="8"/>
        <v>635.38835206923659</v>
      </c>
    </row>
    <row r="198" spans="1:10" ht="12.2" customHeight="1" x14ac:dyDescent="0.25">
      <c r="A198" s="106" t="s">
        <v>515</v>
      </c>
      <c r="B198" s="107" t="s">
        <v>516</v>
      </c>
      <c r="C198" s="106">
        <v>10</v>
      </c>
      <c r="D198" s="106">
        <v>8939.89</v>
      </c>
      <c r="E198" s="131">
        <v>0.33</v>
      </c>
      <c r="F198" s="152">
        <f t="shared" ref="F198:F209" si="9">E198*1.08</f>
        <v>0.35640000000000005</v>
      </c>
      <c r="G198" s="151">
        <v>4.84</v>
      </c>
      <c r="H198" s="36">
        <f t="shared" ref="H198:H209" si="10">F198*G198</f>
        <v>1.7249760000000003</v>
      </c>
      <c r="I198" s="140">
        <v>19.5</v>
      </c>
      <c r="J198" s="141">
        <f t="shared" si="8"/>
        <v>1349.5926106370821</v>
      </c>
    </row>
    <row r="199" spans="1:10" ht="12.2" customHeight="1" x14ac:dyDescent="0.25">
      <c r="A199" s="106" t="s">
        <v>517</v>
      </c>
      <c r="B199" s="107" t="s">
        <v>518</v>
      </c>
      <c r="C199" s="106">
        <v>10</v>
      </c>
      <c r="D199" s="106">
        <v>8050.26</v>
      </c>
      <c r="E199" s="131">
        <v>0.33</v>
      </c>
      <c r="F199" s="152">
        <f t="shared" si="9"/>
        <v>0.35640000000000005</v>
      </c>
      <c r="G199" s="151">
        <v>4.84</v>
      </c>
      <c r="H199" s="36">
        <f t="shared" si="10"/>
        <v>1.7249760000000003</v>
      </c>
      <c r="I199" s="140">
        <v>19.5</v>
      </c>
      <c r="J199" s="141">
        <f t="shared" ref="J199:J209" si="11">D199*H199*I199*24*187/1000000</f>
        <v>1215.2913972887004</v>
      </c>
    </row>
    <row r="200" spans="1:10" ht="12.2" customHeight="1" x14ac:dyDescent="0.25">
      <c r="A200" s="106" t="s">
        <v>519</v>
      </c>
      <c r="B200" s="107" t="s">
        <v>520</v>
      </c>
      <c r="C200" s="106">
        <v>10</v>
      </c>
      <c r="D200" s="106">
        <v>6239.83</v>
      </c>
      <c r="E200" s="131">
        <v>0.33</v>
      </c>
      <c r="F200" s="152">
        <f t="shared" si="9"/>
        <v>0.35640000000000005</v>
      </c>
      <c r="G200" s="151">
        <v>4.84</v>
      </c>
      <c r="H200" s="36">
        <f t="shared" si="10"/>
        <v>1.7249760000000003</v>
      </c>
      <c r="I200" s="140">
        <v>19.5</v>
      </c>
      <c r="J200" s="141">
        <f t="shared" si="11"/>
        <v>941.98345389390556</v>
      </c>
    </row>
    <row r="201" spans="1:10" ht="12.2" customHeight="1" x14ac:dyDescent="0.25">
      <c r="A201" s="106" t="s">
        <v>521</v>
      </c>
      <c r="B201" s="107" t="s">
        <v>522</v>
      </c>
      <c r="C201" s="106">
        <v>10</v>
      </c>
      <c r="D201" s="106">
        <v>4037.62</v>
      </c>
      <c r="E201" s="131">
        <v>0.34</v>
      </c>
      <c r="F201" s="152">
        <f t="shared" si="9"/>
        <v>0.36720000000000003</v>
      </c>
      <c r="G201" s="151">
        <v>4.84</v>
      </c>
      <c r="H201" s="36">
        <f t="shared" si="10"/>
        <v>1.7772480000000002</v>
      </c>
      <c r="I201" s="140">
        <v>19.5</v>
      </c>
      <c r="J201" s="141">
        <f t="shared" si="11"/>
        <v>628.00186973711618</v>
      </c>
    </row>
    <row r="202" spans="1:10" ht="12.2" customHeight="1" x14ac:dyDescent="0.25">
      <c r="A202" s="106" t="s">
        <v>523</v>
      </c>
      <c r="B202" s="107" t="s">
        <v>524</v>
      </c>
      <c r="C202" s="106">
        <v>10</v>
      </c>
      <c r="D202" s="106">
        <v>3619.15</v>
      </c>
      <c r="E202" s="131">
        <v>0.34</v>
      </c>
      <c r="F202" s="152">
        <f t="shared" si="9"/>
        <v>0.36720000000000003</v>
      </c>
      <c r="G202" s="151">
        <v>4.84</v>
      </c>
      <c r="H202" s="36">
        <f t="shared" si="10"/>
        <v>1.7772480000000002</v>
      </c>
      <c r="I202" s="140">
        <v>19.5</v>
      </c>
      <c r="J202" s="141">
        <f t="shared" si="11"/>
        <v>562.91403521358734</v>
      </c>
    </row>
    <row r="203" spans="1:10" ht="12.2" customHeight="1" x14ac:dyDescent="0.25">
      <c r="A203" s="106" t="s">
        <v>525</v>
      </c>
      <c r="B203" s="107" t="s">
        <v>526</v>
      </c>
      <c r="C203" s="106">
        <v>10</v>
      </c>
      <c r="D203" s="106">
        <v>3489.77</v>
      </c>
      <c r="E203" s="131">
        <v>0.36</v>
      </c>
      <c r="F203" s="152">
        <f t="shared" si="9"/>
        <v>0.38880000000000003</v>
      </c>
      <c r="G203" s="151">
        <v>4.84</v>
      </c>
      <c r="H203" s="36">
        <f t="shared" si="10"/>
        <v>1.8817920000000001</v>
      </c>
      <c r="I203" s="140">
        <v>19.5</v>
      </c>
      <c r="J203" s="141">
        <f t="shared" si="11"/>
        <v>574.71943327628537</v>
      </c>
    </row>
    <row r="204" spans="1:10" ht="12.2" customHeight="1" x14ac:dyDescent="0.25">
      <c r="A204" s="106" t="s">
        <v>527</v>
      </c>
      <c r="B204" s="107" t="s">
        <v>528</v>
      </c>
      <c r="C204" s="106">
        <v>10</v>
      </c>
      <c r="D204" s="106">
        <v>5233.37</v>
      </c>
      <c r="E204" s="131">
        <v>0.33</v>
      </c>
      <c r="F204" s="152">
        <f t="shared" si="9"/>
        <v>0.35640000000000005</v>
      </c>
      <c r="G204" s="151">
        <v>4.84</v>
      </c>
      <c r="H204" s="36">
        <f t="shared" si="10"/>
        <v>1.7249760000000003</v>
      </c>
      <c r="I204" s="140">
        <v>19.5</v>
      </c>
      <c r="J204" s="141">
        <f t="shared" si="11"/>
        <v>790.04523330038603</v>
      </c>
    </row>
    <row r="205" spans="1:10" ht="12.2" customHeight="1" x14ac:dyDescent="0.25">
      <c r="A205" s="106" t="s">
        <v>529</v>
      </c>
      <c r="B205" s="107" t="s">
        <v>530</v>
      </c>
      <c r="C205" s="106">
        <v>14</v>
      </c>
      <c r="D205" s="106">
        <v>3934.15</v>
      </c>
      <c r="E205" s="131">
        <v>0.34</v>
      </c>
      <c r="F205" s="152">
        <f t="shared" si="9"/>
        <v>0.36720000000000003</v>
      </c>
      <c r="G205" s="151">
        <v>4.84</v>
      </c>
      <c r="H205" s="36">
        <f t="shared" si="10"/>
        <v>1.7772480000000002</v>
      </c>
      <c r="I205" s="140">
        <v>19.5</v>
      </c>
      <c r="J205" s="141">
        <f t="shared" si="11"/>
        <v>611.90839054350727</v>
      </c>
    </row>
    <row r="206" spans="1:10" ht="12.2" customHeight="1" x14ac:dyDescent="0.25">
      <c r="A206" s="106" t="s">
        <v>531</v>
      </c>
      <c r="B206" s="107" t="s">
        <v>532</v>
      </c>
      <c r="C206" s="106">
        <v>14</v>
      </c>
      <c r="D206" s="106">
        <v>4080.7</v>
      </c>
      <c r="E206" s="131">
        <v>0.34</v>
      </c>
      <c r="F206" s="152">
        <f t="shared" si="9"/>
        <v>0.36720000000000003</v>
      </c>
      <c r="G206" s="151">
        <v>4.84</v>
      </c>
      <c r="H206" s="36">
        <f t="shared" si="10"/>
        <v>1.7772480000000002</v>
      </c>
      <c r="I206" s="140">
        <v>19.5</v>
      </c>
      <c r="J206" s="141">
        <f t="shared" si="11"/>
        <v>634.70243109461774</v>
      </c>
    </row>
    <row r="207" spans="1:10" ht="12.2" customHeight="1" x14ac:dyDescent="0.25">
      <c r="A207" s="106" t="s">
        <v>533</v>
      </c>
      <c r="B207" s="107" t="s">
        <v>534</v>
      </c>
      <c r="C207" s="106">
        <v>14</v>
      </c>
      <c r="D207" s="106">
        <v>4086.37</v>
      </c>
      <c r="E207" s="131">
        <v>0.34</v>
      </c>
      <c r="F207" s="152">
        <f>E207*1.08</f>
        <v>0.36720000000000003</v>
      </c>
      <c r="G207" s="151">
        <v>4.84</v>
      </c>
      <c r="H207" s="36">
        <f t="shared" si="10"/>
        <v>1.7772480000000002</v>
      </c>
      <c r="I207" s="140">
        <v>19.5</v>
      </c>
      <c r="J207" s="141">
        <f t="shared" si="11"/>
        <v>635.58432949055623</v>
      </c>
    </row>
    <row r="208" spans="1:10" ht="12.2" customHeight="1" x14ac:dyDescent="0.25">
      <c r="A208" s="106" t="s">
        <v>535</v>
      </c>
      <c r="B208" s="107" t="s">
        <v>536</v>
      </c>
      <c r="C208" s="106">
        <v>14</v>
      </c>
      <c r="D208" s="106">
        <v>3708.47</v>
      </c>
      <c r="E208" s="131">
        <v>0.34</v>
      </c>
      <c r="F208" s="152">
        <f t="shared" si="9"/>
        <v>0.36720000000000003</v>
      </c>
      <c r="G208" s="151">
        <v>4.84</v>
      </c>
      <c r="H208" s="36">
        <f t="shared" si="10"/>
        <v>1.7772480000000002</v>
      </c>
      <c r="I208" s="140">
        <v>19.5</v>
      </c>
      <c r="J208" s="141">
        <f t="shared" si="11"/>
        <v>576.80665685824908</v>
      </c>
    </row>
    <row r="209" spans="1:11" ht="12.2" customHeight="1" x14ac:dyDescent="0.25">
      <c r="A209" s="106" t="s">
        <v>537</v>
      </c>
      <c r="B209" s="107" t="s">
        <v>538</v>
      </c>
      <c r="C209" s="106">
        <v>14</v>
      </c>
      <c r="D209" s="106">
        <v>10189.370000000001</v>
      </c>
      <c r="E209" s="131">
        <v>0.33</v>
      </c>
      <c r="F209" s="152">
        <f t="shared" si="9"/>
        <v>0.35640000000000005</v>
      </c>
      <c r="G209" s="151">
        <v>4.84</v>
      </c>
      <c r="H209" s="36">
        <f t="shared" si="10"/>
        <v>1.7249760000000003</v>
      </c>
      <c r="I209" s="140">
        <v>19.5</v>
      </c>
      <c r="J209" s="141">
        <f t="shared" si="11"/>
        <v>1538.2178593972824</v>
      </c>
    </row>
    <row r="210" spans="1:11" ht="20.25" customHeight="1" x14ac:dyDescent="0.25">
      <c r="A210" s="106"/>
      <c r="B210" s="108" t="s">
        <v>134</v>
      </c>
      <c r="C210" s="106"/>
      <c r="D210" s="109">
        <f>SUM(D20:D209)</f>
        <v>898223.57</v>
      </c>
      <c r="E210" s="132"/>
      <c r="J210" s="134">
        <f>SUM(J5:J209)</f>
        <v>144682.02482653112</v>
      </c>
    </row>
    <row r="211" spans="1:11" s="113" customFormat="1" ht="23.25" customHeight="1" x14ac:dyDescent="0.25">
      <c r="A211" s="110"/>
      <c r="B211" s="108" t="s">
        <v>131</v>
      </c>
      <c r="C211" s="110"/>
      <c r="D211" s="111">
        <f>D210+D19+D9</f>
        <v>909348.05999999994</v>
      </c>
      <c r="E211" s="133"/>
      <c r="K211" s="113">
        <f>J210/D211</f>
        <v>0.1591052218515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173" workbookViewId="0">
      <selection activeCell="G201" sqref="G201"/>
    </sheetView>
  </sheetViews>
  <sheetFormatPr defaultRowHeight="15" x14ac:dyDescent="0.25"/>
  <cols>
    <col min="1" max="1" width="5.5703125" style="101" customWidth="1"/>
    <col min="2" max="2" width="30.5703125" style="114" customWidth="1"/>
    <col min="3" max="3" width="7.28515625" style="101" customWidth="1"/>
    <col min="4" max="4" width="11" style="101" customWidth="1"/>
    <col min="5" max="5" width="11.28515625" style="101" customWidth="1"/>
    <col min="6" max="6" width="10.85546875" style="101" customWidth="1"/>
    <col min="7" max="7" width="8.85546875" style="101" customWidth="1"/>
    <col min="8" max="16384" width="9.140625" style="77"/>
  </cols>
  <sheetData>
    <row r="1" spans="1:7" ht="15.2" customHeight="1" x14ac:dyDescent="0.25">
      <c r="B1" s="230"/>
      <c r="C1" s="230"/>
      <c r="D1" s="230"/>
      <c r="E1" s="230"/>
      <c r="F1" s="230"/>
      <c r="G1" s="230"/>
    </row>
    <row r="2" spans="1:7" ht="15.2" customHeight="1" x14ac:dyDescent="0.3">
      <c r="B2" s="231" t="s">
        <v>139</v>
      </c>
      <c r="C2" s="231"/>
      <c r="D2" s="231"/>
      <c r="E2" s="231"/>
      <c r="F2" s="231"/>
      <c r="G2" s="231"/>
    </row>
    <row r="3" spans="1:7" ht="15.2" customHeight="1" x14ac:dyDescent="0.25">
      <c r="B3" s="230"/>
      <c r="C3" s="230"/>
      <c r="D3" s="230"/>
      <c r="E3" s="230"/>
      <c r="F3" s="230"/>
      <c r="G3" s="230"/>
    </row>
    <row r="4" spans="1:7" ht="27" customHeight="1" x14ac:dyDescent="0.25">
      <c r="A4" s="102" t="s">
        <v>0</v>
      </c>
      <c r="B4" s="102" t="s">
        <v>1</v>
      </c>
      <c r="C4" s="102" t="s">
        <v>140</v>
      </c>
      <c r="D4" s="102" t="s">
        <v>141</v>
      </c>
      <c r="E4" s="102" t="s">
        <v>142</v>
      </c>
      <c r="F4" s="103" t="s">
        <v>132</v>
      </c>
      <c r="G4" s="102" t="s">
        <v>143</v>
      </c>
    </row>
    <row r="5" spans="1:7" ht="12.2" customHeight="1" x14ac:dyDescent="0.25">
      <c r="A5" s="104" t="s">
        <v>144</v>
      </c>
      <c r="B5" s="105" t="s">
        <v>82</v>
      </c>
      <c r="C5" s="104">
        <v>1</v>
      </c>
      <c r="D5" s="104">
        <v>101.5</v>
      </c>
      <c r="E5" s="104">
        <v>101.5</v>
      </c>
      <c r="F5" s="106">
        <v>0</v>
      </c>
      <c r="G5" s="106">
        <v>0</v>
      </c>
    </row>
    <row r="6" spans="1:7" ht="12.2" customHeight="1" x14ac:dyDescent="0.25">
      <c r="A6" s="106" t="s">
        <v>145</v>
      </c>
      <c r="B6" s="107" t="s">
        <v>88</v>
      </c>
      <c r="C6" s="106">
        <v>1</v>
      </c>
      <c r="D6" s="106">
        <v>179</v>
      </c>
      <c r="E6" s="106">
        <v>179</v>
      </c>
      <c r="F6" s="106">
        <v>0</v>
      </c>
      <c r="G6" s="106">
        <v>0</v>
      </c>
    </row>
    <row r="7" spans="1:7" ht="12.2" customHeight="1" x14ac:dyDescent="0.25">
      <c r="A7" s="106" t="s">
        <v>146</v>
      </c>
      <c r="B7" s="107" t="s">
        <v>147</v>
      </c>
      <c r="C7" s="106">
        <v>2</v>
      </c>
      <c r="D7" s="106">
        <v>1182.6400000000001</v>
      </c>
      <c r="E7" s="106">
        <v>1165.7</v>
      </c>
      <c r="F7" s="106">
        <v>0</v>
      </c>
      <c r="G7" s="106">
        <v>16.940000000000001</v>
      </c>
    </row>
    <row r="8" spans="1:7" ht="12.2" customHeight="1" x14ac:dyDescent="0.25">
      <c r="A8" s="106" t="s">
        <v>148</v>
      </c>
      <c r="B8" s="107" t="s">
        <v>149</v>
      </c>
      <c r="C8" s="106">
        <v>2</v>
      </c>
      <c r="D8" s="106">
        <v>684.43</v>
      </c>
      <c r="E8" s="106">
        <v>684.43</v>
      </c>
      <c r="F8" s="106">
        <v>0</v>
      </c>
      <c r="G8" s="106">
        <v>0</v>
      </c>
    </row>
    <row r="9" spans="1:7" ht="23.25" customHeight="1" x14ac:dyDescent="0.25">
      <c r="A9" s="106"/>
      <c r="B9" s="108" t="s">
        <v>134</v>
      </c>
      <c r="C9" s="106"/>
      <c r="D9" s="109">
        <f>SUM(D5:D8)</f>
        <v>2147.5700000000002</v>
      </c>
      <c r="E9" s="106"/>
      <c r="F9" s="106"/>
      <c r="G9" s="106"/>
    </row>
    <row r="10" spans="1:7" ht="20.25" customHeight="1" x14ac:dyDescent="0.25">
      <c r="A10" s="106" t="s">
        <v>150</v>
      </c>
      <c r="B10" s="107" t="s">
        <v>8</v>
      </c>
      <c r="C10" s="106">
        <v>3</v>
      </c>
      <c r="D10" s="106">
        <v>1370.07</v>
      </c>
      <c r="E10" s="106">
        <v>1369.01</v>
      </c>
      <c r="F10" s="106">
        <v>0</v>
      </c>
      <c r="G10" s="106">
        <v>1.06</v>
      </c>
    </row>
    <row r="11" spans="1:7" ht="20.25" customHeight="1" x14ac:dyDescent="0.25">
      <c r="A11" s="106" t="s">
        <v>151</v>
      </c>
      <c r="B11" s="107" t="s">
        <v>9</v>
      </c>
      <c r="C11" s="106">
        <v>3</v>
      </c>
      <c r="D11" s="106">
        <v>760.71</v>
      </c>
      <c r="E11" s="106">
        <v>760.71</v>
      </c>
      <c r="F11" s="106">
        <v>0</v>
      </c>
      <c r="G11" s="106">
        <v>0</v>
      </c>
    </row>
    <row r="12" spans="1:7" ht="12.2" customHeight="1" x14ac:dyDescent="0.25">
      <c r="A12" s="106" t="s">
        <v>152</v>
      </c>
      <c r="B12" s="107" t="s">
        <v>10</v>
      </c>
      <c r="C12" s="106">
        <v>3</v>
      </c>
      <c r="D12" s="106">
        <v>606.4</v>
      </c>
      <c r="E12" s="106">
        <v>606.4</v>
      </c>
      <c r="F12" s="106">
        <v>0</v>
      </c>
      <c r="G12" s="106">
        <v>0</v>
      </c>
    </row>
    <row r="13" spans="1:7" ht="12.2" customHeight="1" x14ac:dyDescent="0.25">
      <c r="A13" s="106" t="s">
        <v>153</v>
      </c>
      <c r="B13" s="107" t="s">
        <v>154</v>
      </c>
      <c r="C13" s="106">
        <v>3</v>
      </c>
      <c r="D13" s="106">
        <v>755.43</v>
      </c>
      <c r="E13" s="106">
        <v>755.43</v>
      </c>
      <c r="F13" s="106">
        <v>0</v>
      </c>
      <c r="G13" s="106">
        <v>0</v>
      </c>
    </row>
    <row r="14" spans="1:7" ht="12.2" customHeight="1" x14ac:dyDescent="0.25">
      <c r="A14" s="106" t="s">
        <v>155</v>
      </c>
      <c r="B14" s="107" t="s">
        <v>156</v>
      </c>
      <c r="C14" s="106">
        <v>3</v>
      </c>
      <c r="D14" s="106">
        <v>263.29000000000002</v>
      </c>
      <c r="E14" s="106">
        <v>263.29000000000002</v>
      </c>
      <c r="F14" s="106">
        <v>0</v>
      </c>
      <c r="G14" s="106">
        <v>0</v>
      </c>
    </row>
    <row r="15" spans="1:7" ht="12.2" customHeight="1" x14ac:dyDescent="0.25">
      <c r="A15" s="106" t="s">
        <v>157</v>
      </c>
      <c r="B15" s="107" t="s">
        <v>158</v>
      </c>
      <c r="C15" s="106">
        <v>4</v>
      </c>
      <c r="D15" s="106">
        <v>1921.6</v>
      </c>
      <c r="E15" s="106">
        <v>1921.6</v>
      </c>
      <c r="F15" s="106">
        <v>0</v>
      </c>
      <c r="G15" s="106">
        <v>0</v>
      </c>
    </row>
    <row r="16" spans="1:7" ht="12.2" customHeight="1" x14ac:dyDescent="0.25">
      <c r="A16" s="106" t="s">
        <v>159</v>
      </c>
      <c r="B16" s="107" t="s">
        <v>160</v>
      </c>
      <c r="C16" s="106">
        <v>4</v>
      </c>
      <c r="D16" s="106">
        <v>1479.29</v>
      </c>
      <c r="E16" s="106">
        <v>1479.29</v>
      </c>
      <c r="F16" s="106">
        <v>0</v>
      </c>
      <c r="G16" s="106">
        <v>0</v>
      </c>
    </row>
    <row r="17" spans="1:7" ht="12.2" customHeight="1" x14ac:dyDescent="0.25">
      <c r="A17" s="106" t="s">
        <v>161</v>
      </c>
      <c r="B17" s="107" t="s">
        <v>81</v>
      </c>
      <c r="C17" s="106">
        <v>4</v>
      </c>
      <c r="D17" s="106">
        <v>565.14</v>
      </c>
      <c r="E17" s="106">
        <v>565.14</v>
      </c>
      <c r="F17" s="106">
        <v>0</v>
      </c>
      <c r="G17" s="106">
        <v>0</v>
      </c>
    </row>
    <row r="18" spans="1:7" ht="12.2" customHeight="1" x14ac:dyDescent="0.25">
      <c r="A18" s="106" t="s">
        <v>162</v>
      </c>
      <c r="B18" s="107" t="s">
        <v>163</v>
      </c>
      <c r="C18" s="106">
        <v>4</v>
      </c>
      <c r="D18" s="106">
        <v>1254.99</v>
      </c>
      <c r="E18" s="106">
        <v>1243</v>
      </c>
      <c r="F18" s="106">
        <v>0</v>
      </c>
      <c r="G18" s="106">
        <v>11.99</v>
      </c>
    </row>
    <row r="19" spans="1:7" ht="29.25" customHeight="1" x14ac:dyDescent="0.25">
      <c r="A19" s="106"/>
      <c r="B19" s="108" t="s">
        <v>134</v>
      </c>
      <c r="C19" s="106"/>
      <c r="D19" s="109">
        <f>SUM(D10:D18)</f>
        <v>8976.92</v>
      </c>
      <c r="E19" s="106"/>
      <c r="F19" s="106"/>
      <c r="G19" s="106"/>
    </row>
    <row r="20" spans="1:7" ht="12.2" customHeight="1" x14ac:dyDescent="0.25">
      <c r="A20" s="106" t="s">
        <v>164</v>
      </c>
      <c r="B20" s="107" t="s">
        <v>165</v>
      </c>
      <c r="C20" s="106">
        <v>5</v>
      </c>
      <c r="D20" s="106">
        <v>2636.8</v>
      </c>
      <c r="E20" s="106">
        <v>2636.8</v>
      </c>
      <c r="F20" s="106">
        <v>0</v>
      </c>
      <c r="G20" s="106">
        <v>0</v>
      </c>
    </row>
    <row r="21" spans="1:7" ht="12.2" customHeight="1" x14ac:dyDescent="0.25">
      <c r="A21" s="106" t="s">
        <v>166</v>
      </c>
      <c r="B21" s="107" t="s">
        <v>167</v>
      </c>
      <c r="C21" s="106">
        <v>5</v>
      </c>
      <c r="D21" s="106">
        <v>5676.61</v>
      </c>
      <c r="E21" s="106">
        <v>5674.59</v>
      </c>
      <c r="F21" s="106">
        <v>0</v>
      </c>
      <c r="G21" s="106">
        <v>2.02</v>
      </c>
    </row>
    <row r="22" spans="1:7" ht="12.2" customHeight="1" x14ac:dyDescent="0.25">
      <c r="A22" s="106" t="s">
        <v>168</v>
      </c>
      <c r="B22" s="107" t="s">
        <v>2</v>
      </c>
      <c r="C22" s="106">
        <v>5</v>
      </c>
      <c r="D22" s="106">
        <v>838.6</v>
      </c>
      <c r="E22" s="106">
        <v>838.6</v>
      </c>
      <c r="F22" s="106">
        <v>0</v>
      </c>
      <c r="G22" s="106">
        <v>0</v>
      </c>
    </row>
    <row r="23" spans="1:7" ht="12.2" customHeight="1" x14ac:dyDescent="0.25">
      <c r="A23" s="106" t="s">
        <v>169</v>
      </c>
      <c r="B23" s="107" t="s">
        <v>170</v>
      </c>
      <c r="C23" s="106">
        <v>5</v>
      </c>
      <c r="D23" s="106">
        <v>871.72</v>
      </c>
      <c r="E23" s="106">
        <v>871.72</v>
      </c>
      <c r="F23" s="106">
        <v>0</v>
      </c>
      <c r="G23" s="106">
        <v>0</v>
      </c>
    </row>
    <row r="24" spans="1:7" ht="12.2" customHeight="1" x14ac:dyDescent="0.25">
      <c r="A24" s="106" t="s">
        <v>171</v>
      </c>
      <c r="B24" s="107" t="s">
        <v>172</v>
      </c>
      <c r="C24" s="106">
        <v>5</v>
      </c>
      <c r="D24" s="106">
        <v>3023.59</v>
      </c>
      <c r="E24" s="106">
        <v>3012.1</v>
      </c>
      <c r="F24" s="106">
        <v>0</v>
      </c>
      <c r="G24" s="106">
        <v>11.49</v>
      </c>
    </row>
    <row r="25" spans="1:7" ht="12.2" customHeight="1" x14ac:dyDescent="0.25">
      <c r="A25" s="106" t="s">
        <v>173</v>
      </c>
      <c r="B25" s="107" t="s">
        <v>174</v>
      </c>
      <c r="C25" s="106">
        <v>5</v>
      </c>
      <c r="D25" s="106">
        <v>2480.6799999999998</v>
      </c>
      <c r="E25" s="106">
        <v>2480.6799999999998</v>
      </c>
      <c r="F25" s="106">
        <v>0</v>
      </c>
      <c r="G25" s="106">
        <v>0</v>
      </c>
    </row>
    <row r="26" spans="1:7" ht="12.2" customHeight="1" x14ac:dyDescent="0.25">
      <c r="A26" s="106" t="s">
        <v>175</v>
      </c>
      <c r="B26" s="107" t="s">
        <v>176</v>
      </c>
      <c r="C26" s="106">
        <v>5</v>
      </c>
      <c r="D26" s="106">
        <v>4722.68</v>
      </c>
      <c r="E26" s="106">
        <v>4722.68</v>
      </c>
      <c r="F26" s="106">
        <v>0</v>
      </c>
      <c r="G26" s="106">
        <v>0</v>
      </c>
    </row>
    <row r="27" spans="1:7" ht="12.2" customHeight="1" x14ac:dyDescent="0.25">
      <c r="A27" s="106" t="s">
        <v>177</v>
      </c>
      <c r="B27" s="107" t="s">
        <v>178</v>
      </c>
      <c r="C27" s="106">
        <v>5</v>
      </c>
      <c r="D27" s="106">
        <v>4211.03</v>
      </c>
      <c r="E27" s="106">
        <v>4211.03</v>
      </c>
      <c r="F27" s="106">
        <v>0</v>
      </c>
      <c r="G27" s="106">
        <v>0</v>
      </c>
    </row>
    <row r="28" spans="1:7" ht="12.2" customHeight="1" x14ac:dyDescent="0.25">
      <c r="A28" s="106" t="s">
        <v>179</v>
      </c>
      <c r="B28" s="107" t="s">
        <v>180</v>
      </c>
      <c r="C28" s="106">
        <v>5</v>
      </c>
      <c r="D28" s="106">
        <v>2273.83</v>
      </c>
      <c r="E28" s="106">
        <v>2259.3000000000002</v>
      </c>
      <c r="F28" s="106">
        <v>0</v>
      </c>
      <c r="G28" s="106">
        <v>14.53</v>
      </c>
    </row>
    <row r="29" spans="1:7" ht="12.2" customHeight="1" x14ac:dyDescent="0.25">
      <c r="A29" s="106" t="s">
        <v>181</v>
      </c>
      <c r="B29" s="107" t="s">
        <v>182</v>
      </c>
      <c r="C29" s="106">
        <v>5</v>
      </c>
      <c r="D29" s="106">
        <v>2674.9</v>
      </c>
      <c r="E29" s="106">
        <v>2674.9</v>
      </c>
      <c r="F29" s="106">
        <v>0</v>
      </c>
      <c r="G29" s="106">
        <v>0</v>
      </c>
    </row>
    <row r="30" spans="1:7" ht="12.2" customHeight="1" x14ac:dyDescent="0.25">
      <c r="A30" s="106" t="s">
        <v>183</v>
      </c>
      <c r="B30" s="107" t="s">
        <v>184</v>
      </c>
      <c r="C30" s="106">
        <v>5</v>
      </c>
      <c r="D30" s="106">
        <v>1725.19</v>
      </c>
      <c r="E30" s="106">
        <v>1716.6</v>
      </c>
      <c r="F30" s="106">
        <v>0</v>
      </c>
      <c r="G30" s="106">
        <v>8.59</v>
      </c>
    </row>
    <row r="31" spans="1:7" ht="12.2" customHeight="1" x14ac:dyDescent="0.25">
      <c r="A31" s="106" t="s">
        <v>185</v>
      </c>
      <c r="B31" s="107" t="s">
        <v>186</v>
      </c>
      <c r="C31" s="106">
        <v>5</v>
      </c>
      <c r="D31" s="106">
        <v>1179.3</v>
      </c>
      <c r="E31" s="106">
        <v>1179.3</v>
      </c>
      <c r="F31" s="106">
        <v>0</v>
      </c>
      <c r="G31" s="106">
        <v>0</v>
      </c>
    </row>
    <row r="32" spans="1:7" ht="12.2" customHeight="1" x14ac:dyDescent="0.25">
      <c r="A32" s="106" t="s">
        <v>187</v>
      </c>
      <c r="B32" s="107" t="s">
        <v>188</v>
      </c>
      <c r="C32" s="106">
        <v>5</v>
      </c>
      <c r="D32" s="106">
        <v>2566.17</v>
      </c>
      <c r="E32" s="106">
        <v>2563.0100000000002</v>
      </c>
      <c r="F32" s="106">
        <v>0</v>
      </c>
      <c r="G32" s="106">
        <v>3.16</v>
      </c>
    </row>
    <row r="33" spans="1:7" ht="12.2" customHeight="1" x14ac:dyDescent="0.25">
      <c r="A33" s="106" t="s">
        <v>189</v>
      </c>
      <c r="B33" s="107" t="s">
        <v>190</v>
      </c>
      <c r="C33" s="106">
        <v>5</v>
      </c>
      <c r="D33" s="106">
        <v>3130.98</v>
      </c>
      <c r="E33" s="106">
        <v>3130.98</v>
      </c>
      <c r="F33" s="106">
        <v>0</v>
      </c>
      <c r="G33" s="106">
        <v>0</v>
      </c>
    </row>
    <row r="34" spans="1:7" ht="12.2" customHeight="1" x14ac:dyDescent="0.25">
      <c r="A34" s="106" t="s">
        <v>191</v>
      </c>
      <c r="B34" s="107" t="s">
        <v>192</v>
      </c>
      <c r="C34" s="106">
        <v>5</v>
      </c>
      <c r="D34" s="106">
        <v>2947.07</v>
      </c>
      <c r="E34" s="106">
        <v>2942.71</v>
      </c>
      <c r="F34" s="106">
        <v>0</v>
      </c>
      <c r="G34" s="106">
        <v>4.3600000000000003</v>
      </c>
    </row>
    <row r="35" spans="1:7" ht="12.2" customHeight="1" x14ac:dyDescent="0.25">
      <c r="A35" s="106" t="s">
        <v>193</v>
      </c>
      <c r="B35" s="107" t="s">
        <v>194</v>
      </c>
      <c r="C35" s="106">
        <v>5</v>
      </c>
      <c r="D35" s="106">
        <v>4743.3100000000004</v>
      </c>
      <c r="E35" s="106">
        <v>4728.7700000000004</v>
      </c>
      <c r="F35" s="106">
        <v>0</v>
      </c>
      <c r="G35" s="106">
        <v>14.54</v>
      </c>
    </row>
    <row r="36" spans="1:7" ht="12.2" customHeight="1" x14ac:dyDescent="0.25">
      <c r="A36" s="106" t="s">
        <v>195</v>
      </c>
      <c r="B36" s="107" t="s">
        <v>196</v>
      </c>
      <c r="C36" s="106">
        <v>5</v>
      </c>
      <c r="D36" s="106">
        <v>5459.12</v>
      </c>
      <c r="E36" s="106">
        <v>5456.6</v>
      </c>
      <c r="F36" s="106">
        <v>0</v>
      </c>
      <c r="G36" s="106">
        <v>2.52</v>
      </c>
    </row>
    <row r="37" spans="1:7" ht="12.2" customHeight="1" x14ac:dyDescent="0.25">
      <c r="A37" s="106" t="s">
        <v>197</v>
      </c>
      <c r="B37" s="107" t="s">
        <v>31</v>
      </c>
      <c r="C37" s="106">
        <v>5</v>
      </c>
      <c r="D37" s="106">
        <v>2186.6999999999998</v>
      </c>
      <c r="E37" s="106">
        <v>2186.6999999999998</v>
      </c>
      <c r="F37" s="106">
        <v>0</v>
      </c>
      <c r="G37" s="106">
        <v>0</v>
      </c>
    </row>
    <row r="38" spans="1:7" ht="12.2" customHeight="1" x14ac:dyDescent="0.25">
      <c r="A38" s="106" t="s">
        <v>198</v>
      </c>
      <c r="B38" s="107" t="s">
        <v>199</v>
      </c>
      <c r="C38" s="106">
        <v>5</v>
      </c>
      <c r="D38" s="106">
        <v>1902.31</v>
      </c>
      <c r="E38" s="106">
        <v>1902.31</v>
      </c>
      <c r="F38" s="106">
        <v>0</v>
      </c>
      <c r="G38" s="106">
        <v>0</v>
      </c>
    </row>
    <row r="39" spans="1:7" ht="12.2" customHeight="1" x14ac:dyDescent="0.25">
      <c r="A39" s="106" t="s">
        <v>200</v>
      </c>
      <c r="B39" s="107" t="s">
        <v>201</v>
      </c>
      <c r="C39" s="106">
        <v>5</v>
      </c>
      <c r="D39" s="106">
        <v>5474.7</v>
      </c>
      <c r="E39" s="106">
        <v>5474.7</v>
      </c>
      <c r="F39" s="106">
        <v>0</v>
      </c>
      <c r="G39" s="106">
        <v>0</v>
      </c>
    </row>
    <row r="40" spans="1:7" ht="12.2" customHeight="1" x14ac:dyDescent="0.25">
      <c r="A40" s="106" t="s">
        <v>202</v>
      </c>
      <c r="B40" s="107" t="s">
        <v>203</v>
      </c>
      <c r="C40" s="106">
        <v>5</v>
      </c>
      <c r="D40" s="106">
        <v>3162.5</v>
      </c>
      <c r="E40" s="106">
        <v>3162.5</v>
      </c>
      <c r="F40" s="106">
        <v>0</v>
      </c>
      <c r="G40" s="106">
        <v>0</v>
      </c>
    </row>
    <row r="41" spans="1:7" ht="12.2" customHeight="1" x14ac:dyDescent="0.25">
      <c r="A41" s="106" t="s">
        <v>204</v>
      </c>
      <c r="B41" s="107" t="s">
        <v>205</v>
      </c>
      <c r="C41" s="106">
        <v>5</v>
      </c>
      <c r="D41" s="106">
        <v>3198.5</v>
      </c>
      <c r="E41" s="106">
        <v>3198.5</v>
      </c>
      <c r="F41" s="106">
        <v>0</v>
      </c>
      <c r="G41" s="106">
        <v>0</v>
      </c>
    </row>
    <row r="42" spans="1:7" ht="12.2" customHeight="1" x14ac:dyDescent="0.25">
      <c r="A42" s="106" t="s">
        <v>206</v>
      </c>
      <c r="B42" s="107" t="s">
        <v>207</v>
      </c>
      <c r="C42" s="106">
        <v>5</v>
      </c>
      <c r="D42" s="106">
        <v>3122.87</v>
      </c>
      <c r="E42" s="106">
        <v>3122.5</v>
      </c>
      <c r="F42" s="106">
        <v>0</v>
      </c>
      <c r="G42" s="106">
        <v>0.37</v>
      </c>
    </row>
    <row r="43" spans="1:7" ht="12.2" customHeight="1" x14ac:dyDescent="0.25">
      <c r="A43" s="106" t="s">
        <v>208</v>
      </c>
      <c r="B43" s="107" t="s">
        <v>209</v>
      </c>
      <c r="C43" s="106">
        <v>5</v>
      </c>
      <c r="D43" s="106">
        <v>2984</v>
      </c>
      <c r="E43" s="106">
        <v>2984</v>
      </c>
      <c r="F43" s="106">
        <v>0</v>
      </c>
      <c r="G43" s="106">
        <v>0</v>
      </c>
    </row>
    <row r="44" spans="1:7" ht="12.2" customHeight="1" x14ac:dyDescent="0.25">
      <c r="A44" s="106" t="s">
        <v>210</v>
      </c>
      <c r="B44" s="107" t="s">
        <v>211</v>
      </c>
      <c r="C44" s="106">
        <v>5</v>
      </c>
      <c r="D44" s="106">
        <v>4058.2</v>
      </c>
      <c r="E44" s="106">
        <v>4058.2</v>
      </c>
      <c r="F44" s="106">
        <v>0</v>
      </c>
      <c r="G44" s="106">
        <v>0</v>
      </c>
    </row>
    <row r="45" spans="1:7" ht="12.2" customHeight="1" x14ac:dyDescent="0.25">
      <c r="A45" s="106" t="s">
        <v>212</v>
      </c>
      <c r="B45" s="107" t="s">
        <v>213</v>
      </c>
      <c r="C45" s="106">
        <v>5</v>
      </c>
      <c r="D45" s="106">
        <v>4034.51</v>
      </c>
      <c r="E45" s="106">
        <v>4033.6</v>
      </c>
      <c r="F45" s="106">
        <v>0</v>
      </c>
      <c r="G45" s="106">
        <v>0.91</v>
      </c>
    </row>
    <row r="46" spans="1:7" ht="12.2" customHeight="1" x14ac:dyDescent="0.25">
      <c r="A46" s="106" t="s">
        <v>214</v>
      </c>
      <c r="B46" s="107" t="s">
        <v>215</v>
      </c>
      <c r="C46" s="106">
        <v>5</v>
      </c>
      <c r="D46" s="106">
        <v>1821.15</v>
      </c>
      <c r="E46" s="106">
        <v>1818.78</v>
      </c>
      <c r="F46" s="106">
        <v>0</v>
      </c>
      <c r="G46" s="106">
        <v>2.37</v>
      </c>
    </row>
    <row r="47" spans="1:7" ht="12.2" customHeight="1" x14ac:dyDescent="0.25">
      <c r="A47" s="106" t="s">
        <v>216</v>
      </c>
      <c r="B47" s="107" t="s">
        <v>217</v>
      </c>
      <c r="C47" s="106">
        <v>5</v>
      </c>
      <c r="D47" s="106">
        <v>2386.1</v>
      </c>
      <c r="E47" s="106">
        <v>2378.4</v>
      </c>
      <c r="F47" s="106">
        <v>0</v>
      </c>
      <c r="G47" s="106">
        <v>7.7</v>
      </c>
    </row>
    <row r="48" spans="1:7" ht="12.2" customHeight="1" x14ac:dyDescent="0.25">
      <c r="A48" s="106" t="s">
        <v>218</v>
      </c>
      <c r="B48" s="107" t="s">
        <v>219</v>
      </c>
      <c r="C48" s="106">
        <v>5</v>
      </c>
      <c r="D48" s="106">
        <v>4187.6099999999997</v>
      </c>
      <c r="E48" s="106">
        <v>4187.6099999999997</v>
      </c>
      <c r="F48" s="106">
        <v>0</v>
      </c>
      <c r="G48" s="106">
        <v>0</v>
      </c>
    </row>
    <row r="49" spans="1:7" ht="12.2" customHeight="1" x14ac:dyDescent="0.25">
      <c r="A49" s="106" t="s">
        <v>220</v>
      </c>
      <c r="B49" s="107" t="s">
        <v>221</v>
      </c>
      <c r="C49" s="106">
        <v>5</v>
      </c>
      <c r="D49" s="106">
        <v>2289.63</v>
      </c>
      <c r="E49" s="106">
        <v>2286.5</v>
      </c>
      <c r="F49" s="106">
        <v>0</v>
      </c>
      <c r="G49" s="106">
        <v>3.13</v>
      </c>
    </row>
    <row r="50" spans="1:7" ht="12.2" customHeight="1" x14ac:dyDescent="0.25">
      <c r="A50" s="106" t="s">
        <v>222</v>
      </c>
      <c r="B50" s="107" t="s">
        <v>223</v>
      </c>
      <c r="C50" s="106">
        <v>5</v>
      </c>
      <c r="D50" s="106">
        <v>4415</v>
      </c>
      <c r="E50" s="106">
        <v>4415</v>
      </c>
      <c r="F50" s="106">
        <v>0</v>
      </c>
      <c r="G50" s="106">
        <v>0</v>
      </c>
    </row>
    <row r="51" spans="1:7" ht="12.2" customHeight="1" x14ac:dyDescent="0.25">
      <c r="A51" s="106" t="s">
        <v>224</v>
      </c>
      <c r="B51" s="107" t="s">
        <v>225</v>
      </c>
      <c r="C51" s="106">
        <v>5</v>
      </c>
      <c r="D51" s="106">
        <v>2699.6</v>
      </c>
      <c r="E51" s="106">
        <v>2699.6</v>
      </c>
      <c r="F51" s="106">
        <v>0</v>
      </c>
      <c r="G51" s="106">
        <v>0</v>
      </c>
    </row>
    <row r="52" spans="1:7" ht="12.2" customHeight="1" x14ac:dyDescent="0.25">
      <c r="A52" s="106" t="s">
        <v>226</v>
      </c>
      <c r="B52" s="107" t="s">
        <v>227</v>
      </c>
      <c r="C52" s="106">
        <v>5</v>
      </c>
      <c r="D52" s="106">
        <v>5270.27</v>
      </c>
      <c r="E52" s="106">
        <v>5266.9</v>
      </c>
      <c r="F52" s="106">
        <v>0</v>
      </c>
      <c r="G52" s="106">
        <v>3.37</v>
      </c>
    </row>
    <row r="53" spans="1:7" ht="12.2" customHeight="1" x14ac:dyDescent="0.25">
      <c r="A53" s="106" t="s">
        <v>228</v>
      </c>
      <c r="B53" s="107" t="s">
        <v>229</v>
      </c>
      <c r="C53" s="106">
        <v>5</v>
      </c>
      <c r="D53" s="106">
        <v>2618.5</v>
      </c>
      <c r="E53" s="106">
        <v>2618.5</v>
      </c>
      <c r="F53" s="106">
        <v>0</v>
      </c>
      <c r="G53" s="106">
        <v>0</v>
      </c>
    </row>
    <row r="54" spans="1:7" ht="12.2" customHeight="1" x14ac:dyDescent="0.25">
      <c r="A54" s="106" t="s">
        <v>230</v>
      </c>
      <c r="B54" s="107" t="s">
        <v>231</v>
      </c>
      <c r="C54" s="106">
        <v>5</v>
      </c>
      <c r="D54" s="106">
        <v>4346</v>
      </c>
      <c r="E54" s="106">
        <v>4346</v>
      </c>
      <c r="F54" s="106">
        <v>0</v>
      </c>
      <c r="G54" s="106">
        <v>0</v>
      </c>
    </row>
    <row r="55" spans="1:7" ht="12.2" customHeight="1" x14ac:dyDescent="0.25">
      <c r="A55" s="106" t="s">
        <v>232</v>
      </c>
      <c r="B55" s="107" t="s">
        <v>233</v>
      </c>
      <c r="C55" s="106">
        <v>5</v>
      </c>
      <c r="D55" s="106">
        <v>5424.92</v>
      </c>
      <c r="E55" s="106">
        <v>5422.65</v>
      </c>
      <c r="F55" s="106">
        <v>0</v>
      </c>
      <c r="G55" s="106">
        <v>2.27</v>
      </c>
    </row>
    <row r="56" spans="1:7" ht="12.2" customHeight="1" x14ac:dyDescent="0.25">
      <c r="A56" s="106" t="s">
        <v>234</v>
      </c>
      <c r="B56" s="107" t="s">
        <v>235</v>
      </c>
      <c r="C56" s="106">
        <v>5</v>
      </c>
      <c r="D56" s="106">
        <v>5333.13</v>
      </c>
      <c r="E56" s="106">
        <v>5333.13</v>
      </c>
      <c r="F56" s="106">
        <v>0</v>
      </c>
      <c r="G56" s="106">
        <v>0</v>
      </c>
    </row>
    <row r="57" spans="1:7" ht="12.2" customHeight="1" x14ac:dyDescent="0.25">
      <c r="A57" s="106" t="s">
        <v>236</v>
      </c>
      <c r="B57" s="107" t="s">
        <v>237</v>
      </c>
      <c r="C57" s="106">
        <v>5</v>
      </c>
      <c r="D57" s="106">
        <v>4321.34</v>
      </c>
      <c r="E57" s="106">
        <v>4321.34</v>
      </c>
      <c r="F57" s="106">
        <v>0</v>
      </c>
      <c r="G57" s="106">
        <v>0</v>
      </c>
    </row>
    <row r="58" spans="1:7" ht="12.2" customHeight="1" x14ac:dyDescent="0.25">
      <c r="A58" s="106" t="s">
        <v>238</v>
      </c>
      <c r="B58" s="107" t="s">
        <v>239</v>
      </c>
      <c r="C58" s="106">
        <v>5</v>
      </c>
      <c r="D58" s="106">
        <v>5699.53</v>
      </c>
      <c r="E58" s="106">
        <v>5699.53</v>
      </c>
      <c r="F58" s="106">
        <v>0</v>
      </c>
      <c r="G58" s="106">
        <v>0</v>
      </c>
    </row>
    <row r="59" spans="1:7" ht="12.2" customHeight="1" x14ac:dyDescent="0.25">
      <c r="A59" s="106" t="s">
        <v>240</v>
      </c>
      <c r="B59" s="107" t="s">
        <v>241</v>
      </c>
      <c r="C59" s="106">
        <v>5</v>
      </c>
      <c r="D59" s="106">
        <v>1830.19</v>
      </c>
      <c r="E59" s="106">
        <v>1801.9</v>
      </c>
      <c r="F59" s="106">
        <v>0</v>
      </c>
      <c r="G59" s="106">
        <v>28.29</v>
      </c>
    </row>
    <row r="60" spans="1:7" ht="12.2" customHeight="1" x14ac:dyDescent="0.25">
      <c r="A60" s="106" t="s">
        <v>242</v>
      </c>
      <c r="B60" s="107" t="s">
        <v>243</v>
      </c>
      <c r="C60" s="106">
        <v>5</v>
      </c>
      <c r="D60" s="106">
        <v>1771.21</v>
      </c>
      <c r="E60" s="106">
        <v>1767</v>
      </c>
      <c r="F60" s="106">
        <v>0</v>
      </c>
      <c r="G60" s="106">
        <v>4.21</v>
      </c>
    </row>
    <row r="61" spans="1:7" ht="12.2" customHeight="1" x14ac:dyDescent="0.25">
      <c r="A61" s="106" t="s">
        <v>244</v>
      </c>
      <c r="B61" s="107" t="s">
        <v>245</v>
      </c>
      <c r="C61" s="106">
        <v>5</v>
      </c>
      <c r="D61" s="106">
        <v>1892.83</v>
      </c>
      <c r="E61" s="106">
        <v>1892.83</v>
      </c>
      <c r="F61" s="106">
        <v>0</v>
      </c>
      <c r="G61" s="106">
        <v>0</v>
      </c>
    </row>
    <row r="62" spans="1:7" ht="12.2" customHeight="1" x14ac:dyDescent="0.25">
      <c r="A62" s="106" t="s">
        <v>246</v>
      </c>
      <c r="B62" s="107" t="s">
        <v>247</v>
      </c>
      <c r="C62" s="106">
        <v>5</v>
      </c>
      <c r="D62" s="106">
        <v>3539.32</v>
      </c>
      <c r="E62" s="106">
        <v>3539.32</v>
      </c>
      <c r="F62" s="106">
        <v>0</v>
      </c>
      <c r="G62" s="106">
        <v>0</v>
      </c>
    </row>
    <row r="63" spans="1:7" ht="12.2" customHeight="1" x14ac:dyDescent="0.25">
      <c r="A63" s="106" t="s">
        <v>248</v>
      </c>
      <c r="B63" s="107" t="s">
        <v>249</v>
      </c>
      <c r="C63" s="106">
        <v>5</v>
      </c>
      <c r="D63" s="106">
        <v>5610.29</v>
      </c>
      <c r="E63" s="106">
        <v>5604</v>
      </c>
      <c r="F63" s="106">
        <v>0</v>
      </c>
      <c r="G63" s="106">
        <v>6.29</v>
      </c>
    </row>
    <row r="64" spans="1:7" ht="12.2" customHeight="1" x14ac:dyDescent="0.25">
      <c r="A64" s="106" t="s">
        <v>250</v>
      </c>
      <c r="B64" s="107" t="s">
        <v>251</v>
      </c>
      <c r="C64" s="106">
        <v>5</v>
      </c>
      <c r="D64" s="106">
        <v>3065.6</v>
      </c>
      <c r="E64" s="106">
        <v>3065.6</v>
      </c>
      <c r="F64" s="106">
        <v>0</v>
      </c>
      <c r="G64" s="106">
        <v>0</v>
      </c>
    </row>
    <row r="65" spans="1:7" ht="12.2" customHeight="1" x14ac:dyDescent="0.25">
      <c r="A65" s="106" t="s">
        <v>252</v>
      </c>
      <c r="B65" s="107" t="s">
        <v>253</v>
      </c>
      <c r="C65" s="106">
        <v>5</v>
      </c>
      <c r="D65" s="106">
        <v>3112.7</v>
      </c>
      <c r="E65" s="106">
        <v>3112.7</v>
      </c>
      <c r="F65" s="106">
        <v>0</v>
      </c>
      <c r="G65" s="106">
        <v>0</v>
      </c>
    </row>
    <row r="66" spans="1:7" ht="12.2" customHeight="1" x14ac:dyDescent="0.25">
      <c r="A66" s="106" t="s">
        <v>254</v>
      </c>
      <c r="B66" s="107" t="s">
        <v>255</v>
      </c>
      <c r="C66" s="106">
        <v>5</v>
      </c>
      <c r="D66" s="106">
        <v>2530.83</v>
      </c>
      <c r="E66" s="106">
        <v>2530.83</v>
      </c>
      <c r="F66" s="106">
        <v>0</v>
      </c>
      <c r="G66" s="106">
        <v>0</v>
      </c>
    </row>
    <row r="67" spans="1:7" ht="12.2" customHeight="1" x14ac:dyDescent="0.25">
      <c r="A67" s="106" t="s">
        <v>256</v>
      </c>
      <c r="B67" s="107" t="s">
        <v>257</v>
      </c>
      <c r="C67" s="106">
        <v>5</v>
      </c>
      <c r="D67" s="106">
        <v>4335.55</v>
      </c>
      <c r="E67" s="106">
        <v>4335.55</v>
      </c>
      <c r="F67" s="106">
        <v>0</v>
      </c>
      <c r="G67" s="106">
        <v>0</v>
      </c>
    </row>
    <row r="68" spans="1:7" ht="12.2" customHeight="1" x14ac:dyDescent="0.25">
      <c r="A68" s="106" t="s">
        <v>258</v>
      </c>
      <c r="B68" s="107" t="s">
        <v>259</v>
      </c>
      <c r="C68" s="106">
        <v>5</v>
      </c>
      <c r="D68" s="106">
        <v>3177.62</v>
      </c>
      <c r="E68" s="106">
        <v>3177.62</v>
      </c>
      <c r="F68" s="106">
        <v>0</v>
      </c>
      <c r="G68" s="106">
        <v>0</v>
      </c>
    </row>
    <row r="69" spans="1:7" ht="12.2" customHeight="1" x14ac:dyDescent="0.25">
      <c r="A69" s="106" t="s">
        <v>260</v>
      </c>
      <c r="B69" s="107" t="s">
        <v>261</v>
      </c>
      <c r="C69" s="106">
        <v>5</v>
      </c>
      <c r="D69" s="106">
        <v>4370.22</v>
      </c>
      <c r="E69" s="106">
        <v>4370.22</v>
      </c>
      <c r="F69" s="106">
        <v>0</v>
      </c>
      <c r="G69" s="106">
        <v>0</v>
      </c>
    </row>
    <row r="70" spans="1:7" ht="12.2" customHeight="1" x14ac:dyDescent="0.25">
      <c r="A70" s="106" t="s">
        <v>262</v>
      </c>
      <c r="B70" s="107" t="s">
        <v>263</v>
      </c>
      <c r="C70" s="106">
        <v>5</v>
      </c>
      <c r="D70" s="106">
        <v>5656.2</v>
      </c>
      <c r="E70" s="106">
        <v>5656.2</v>
      </c>
      <c r="F70" s="106">
        <v>0</v>
      </c>
      <c r="G70" s="106">
        <v>0</v>
      </c>
    </row>
    <row r="71" spans="1:7" ht="12.2" customHeight="1" x14ac:dyDescent="0.25">
      <c r="A71" s="106" t="s">
        <v>264</v>
      </c>
      <c r="B71" s="107" t="s">
        <v>265</v>
      </c>
      <c r="C71" s="106">
        <v>5</v>
      </c>
      <c r="D71" s="106">
        <v>4267.07</v>
      </c>
      <c r="E71" s="106">
        <v>4265.4399999999996</v>
      </c>
      <c r="F71" s="106">
        <v>0</v>
      </c>
      <c r="G71" s="106">
        <v>1.63</v>
      </c>
    </row>
    <row r="72" spans="1:7" ht="12.2" customHeight="1" x14ac:dyDescent="0.25">
      <c r="A72" s="106" t="s">
        <v>266</v>
      </c>
      <c r="B72" s="107" t="s">
        <v>267</v>
      </c>
      <c r="C72" s="106">
        <v>5</v>
      </c>
      <c r="D72" s="106">
        <v>2627.51</v>
      </c>
      <c r="E72" s="106">
        <v>2624.56</v>
      </c>
      <c r="F72" s="106">
        <v>0</v>
      </c>
      <c r="G72" s="106">
        <v>2.95</v>
      </c>
    </row>
    <row r="73" spans="1:7" ht="20.25" customHeight="1" x14ac:dyDescent="0.25">
      <c r="A73" s="106" t="s">
        <v>268</v>
      </c>
      <c r="B73" s="107" t="s">
        <v>66</v>
      </c>
      <c r="C73" s="106">
        <v>5</v>
      </c>
      <c r="D73" s="106">
        <v>5735.9</v>
      </c>
      <c r="E73" s="106">
        <v>5735.9</v>
      </c>
      <c r="F73" s="106">
        <v>0</v>
      </c>
      <c r="G73" s="106">
        <v>0</v>
      </c>
    </row>
    <row r="74" spans="1:7" ht="12.2" customHeight="1" x14ac:dyDescent="0.25">
      <c r="A74" s="106" t="s">
        <v>269</v>
      </c>
      <c r="B74" s="107" t="s">
        <v>270</v>
      </c>
      <c r="C74" s="106">
        <v>5</v>
      </c>
      <c r="D74" s="106">
        <v>5750.34</v>
      </c>
      <c r="E74" s="106">
        <v>5750.34</v>
      </c>
      <c r="F74" s="106">
        <v>0</v>
      </c>
      <c r="G74" s="106">
        <v>0</v>
      </c>
    </row>
    <row r="75" spans="1:7" ht="12.2" customHeight="1" x14ac:dyDescent="0.25">
      <c r="A75" s="106" t="s">
        <v>271</v>
      </c>
      <c r="B75" s="107" t="s">
        <v>272</v>
      </c>
      <c r="C75" s="106">
        <v>5</v>
      </c>
      <c r="D75" s="106">
        <v>4931.91</v>
      </c>
      <c r="E75" s="106">
        <v>4927.46</v>
      </c>
      <c r="F75" s="106">
        <v>0</v>
      </c>
      <c r="G75" s="106">
        <v>4.45</v>
      </c>
    </row>
    <row r="76" spans="1:7" ht="12.2" customHeight="1" x14ac:dyDescent="0.25">
      <c r="A76" s="106" t="s">
        <v>273</v>
      </c>
      <c r="B76" s="107" t="s">
        <v>274</v>
      </c>
      <c r="C76" s="106">
        <v>5</v>
      </c>
      <c r="D76" s="106">
        <v>5601.12</v>
      </c>
      <c r="E76" s="106">
        <v>5597.3</v>
      </c>
      <c r="F76" s="106">
        <v>0</v>
      </c>
      <c r="G76" s="106">
        <v>3.82</v>
      </c>
    </row>
    <row r="77" spans="1:7" ht="12.2" customHeight="1" x14ac:dyDescent="0.25">
      <c r="A77" s="106" t="s">
        <v>275</v>
      </c>
      <c r="B77" s="107" t="s">
        <v>276</v>
      </c>
      <c r="C77" s="106">
        <v>5</v>
      </c>
      <c r="D77" s="106">
        <v>2186.88</v>
      </c>
      <c r="E77" s="106">
        <v>2185.4699999999998</v>
      </c>
      <c r="F77" s="106">
        <v>0</v>
      </c>
      <c r="G77" s="106">
        <v>1.41</v>
      </c>
    </row>
    <row r="78" spans="1:7" ht="12.2" customHeight="1" x14ac:dyDescent="0.25">
      <c r="A78" s="106" t="s">
        <v>277</v>
      </c>
      <c r="B78" s="107" t="s">
        <v>278</v>
      </c>
      <c r="C78" s="106">
        <v>5</v>
      </c>
      <c r="D78" s="106">
        <v>2693.64</v>
      </c>
      <c r="E78" s="106">
        <v>2693.64</v>
      </c>
      <c r="F78" s="106">
        <v>0</v>
      </c>
      <c r="G78" s="106">
        <v>0</v>
      </c>
    </row>
    <row r="79" spans="1:7" ht="12.2" customHeight="1" x14ac:dyDescent="0.25">
      <c r="A79" s="106" t="s">
        <v>279</v>
      </c>
      <c r="B79" s="107" t="s">
        <v>280</v>
      </c>
      <c r="C79" s="106">
        <v>5</v>
      </c>
      <c r="D79" s="106">
        <v>2691.5</v>
      </c>
      <c r="E79" s="106">
        <v>2691.5</v>
      </c>
      <c r="F79" s="106">
        <v>0</v>
      </c>
      <c r="G79" s="106">
        <v>0</v>
      </c>
    </row>
    <row r="80" spans="1:7" ht="12.2" customHeight="1" x14ac:dyDescent="0.25">
      <c r="A80" s="106" t="s">
        <v>281</v>
      </c>
      <c r="B80" s="107" t="s">
        <v>282</v>
      </c>
      <c r="C80" s="106">
        <v>5</v>
      </c>
      <c r="D80" s="106">
        <v>2716.3</v>
      </c>
      <c r="E80" s="106">
        <v>2716.3</v>
      </c>
      <c r="F80" s="106">
        <v>0</v>
      </c>
      <c r="G80" s="106">
        <v>0</v>
      </c>
    </row>
    <row r="81" spans="1:7" ht="12.2" customHeight="1" x14ac:dyDescent="0.25">
      <c r="A81" s="106" t="s">
        <v>283</v>
      </c>
      <c r="B81" s="107" t="s">
        <v>284</v>
      </c>
      <c r="C81" s="106">
        <v>5</v>
      </c>
      <c r="D81" s="106">
        <v>2713.53</v>
      </c>
      <c r="E81" s="106">
        <v>2713.53</v>
      </c>
      <c r="F81" s="106">
        <v>0</v>
      </c>
      <c r="G81" s="106">
        <v>0</v>
      </c>
    </row>
    <row r="82" spans="1:7" ht="12.2" customHeight="1" x14ac:dyDescent="0.25">
      <c r="A82" s="106" t="s">
        <v>285</v>
      </c>
      <c r="B82" s="107" t="s">
        <v>286</v>
      </c>
      <c r="C82" s="106">
        <v>5</v>
      </c>
      <c r="D82" s="106">
        <v>2661.92</v>
      </c>
      <c r="E82" s="106">
        <v>2661.92</v>
      </c>
      <c r="F82" s="106">
        <v>0</v>
      </c>
      <c r="G82" s="106">
        <v>0</v>
      </c>
    </row>
    <row r="83" spans="1:7" ht="20.25" customHeight="1" x14ac:dyDescent="0.25">
      <c r="A83" s="106" t="s">
        <v>287</v>
      </c>
      <c r="B83" s="107" t="s">
        <v>288</v>
      </c>
      <c r="C83" s="106">
        <v>5</v>
      </c>
      <c r="D83" s="106">
        <v>2697.6</v>
      </c>
      <c r="E83" s="106">
        <v>2697.6</v>
      </c>
      <c r="F83" s="106">
        <v>0</v>
      </c>
      <c r="G83" s="106">
        <v>0</v>
      </c>
    </row>
    <row r="84" spans="1:7" ht="12.2" customHeight="1" x14ac:dyDescent="0.25">
      <c r="A84" s="106" t="s">
        <v>289</v>
      </c>
      <c r="B84" s="107" t="s">
        <v>290</v>
      </c>
      <c r="C84" s="106">
        <v>5</v>
      </c>
      <c r="D84" s="106">
        <v>2692.81</v>
      </c>
      <c r="E84" s="106">
        <v>2692.81</v>
      </c>
      <c r="F84" s="106">
        <v>0</v>
      </c>
      <c r="G84" s="106">
        <v>0</v>
      </c>
    </row>
    <row r="85" spans="1:7" ht="12.2" customHeight="1" x14ac:dyDescent="0.25">
      <c r="A85" s="106" t="s">
        <v>291</v>
      </c>
      <c r="B85" s="107" t="s">
        <v>292</v>
      </c>
      <c r="C85" s="106">
        <v>5</v>
      </c>
      <c r="D85" s="106">
        <v>4345.8999999999996</v>
      </c>
      <c r="E85" s="106">
        <v>4345.8999999999996</v>
      </c>
      <c r="F85" s="106">
        <v>0</v>
      </c>
      <c r="G85" s="106">
        <v>0</v>
      </c>
    </row>
    <row r="86" spans="1:7" ht="12.2" customHeight="1" x14ac:dyDescent="0.25">
      <c r="A86" s="106" t="s">
        <v>293</v>
      </c>
      <c r="B86" s="107" t="s">
        <v>294</v>
      </c>
      <c r="C86" s="106">
        <v>5</v>
      </c>
      <c r="D86" s="106">
        <v>4307.6899999999996</v>
      </c>
      <c r="E86" s="106">
        <v>4305.72</v>
      </c>
      <c r="F86" s="106">
        <v>0</v>
      </c>
      <c r="G86" s="106">
        <v>1.97</v>
      </c>
    </row>
    <row r="87" spans="1:7" ht="12.2" customHeight="1" x14ac:dyDescent="0.25">
      <c r="A87" s="106" t="s">
        <v>295</v>
      </c>
      <c r="B87" s="107" t="s">
        <v>296</v>
      </c>
      <c r="C87" s="106">
        <v>5</v>
      </c>
      <c r="D87" s="106">
        <v>4351.3</v>
      </c>
      <c r="E87" s="106">
        <v>4351.3</v>
      </c>
      <c r="F87" s="106">
        <v>0</v>
      </c>
      <c r="G87" s="106">
        <v>0</v>
      </c>
    </row>
    <row r="88" spans="1:7" ht="12.2" customHeight="1" x14ac:dyDescent="0.25">
      <c r="A88" s="106" t="s">
        <v>297</v>
      </c>
      <c r="B88" s="107" t="s">
        <v>298</v>
      </c>
      <c r="C88" s="106">
        <v>5</v>
      </c>
      <c r="D88" s="106">
        <v>2676</v>
      </c>
      <c r="E88" s="106">
        <v>2676</v>
      </c>
      <c r="F88" s="106">
        <v>0</v>
      </c>
      <c r="G88" s="106">
        <v>0</v>
      </c>
    </row>
    <row r="89" spans="1:7" ht="12.2" customHeight="1" x14ac:dyDescent="0.25">
      <c r="A89" s="106" t="s">
        <v>299</v>
      </c>
      <c r="B89" s="107" t="s">
        <v>300</v>
      </c>
      <c r="C89" s="106">
        <v>5</v>
      </c>
      <c r="D89" s="106">
        <v>2709.4</v>
      </c>
      <c r="E89" s="106">
        <v>2709.4</v>
      </c>
      <c r="F89" s="106">
        <v>0</v>
      </c>
      <c r="G89" s="106">
        <v>0</v>
      </c>
    </row>
    <row r="90" spans="1:7" ht="12.2" customHeight="1" x14ac:dyDescent="0.25">
      <c r="A90" s="106" t="s">
        <v>301</v>
      </c>
      <c r="B90" s="107" t="s">
        <v>302</v>
      </c>
      <c r="C90" s="106">
        <v>5</v>
      </c>
      <c r="D90" s="106">
        <v>2638.27</v>
      </c>
      <c r="E90" s="106">
        <v>2636.74</v>
      </c>
      <c r="F90" s="106">
        <v>0</v>
      </c>
      <c r="G90" s="106">
        <v>1.53</v>
      </c>
    </row>
    <row r="91" spans="1:7" ht="12.2" customHeight="1" x14ac:dyDescent="0.25">
      <c r="A91" s="106" t="s">
        <v>303</v>
      </c>
      <c r="B91" s="107" t="s">
        <v>304</v>
      </c>
      <c r="C91" s="106">
        <v>5</v>
      </c>
      <c r="D91" s="106">
        <v>5699.7</v>
      </c>
      <c r="E91" s="106">
        <v>5699.7</v>
      </c>
      <c r="F91" s="106">
        <v>0</v>
      </c>
      <c r="G91" s="106">
        <v>0</v>
      </c>
    </row>
    <row r="92" spans="1:7" ht="12.2" customHeight="1" x14ac:dyDescent="0.25">
      <c r="A92" s="106" t="s">
        <v>305</v>
      </c>
      <c r="B92" s="107" t="s">
        <v>306</v>
      </c>
      <c r="C92" s="106">
        <v>5</v>
      </c>
      <c r="D92" s="106">
        <v>5691.65</v>
      </c>
      <c r="E92" s="106">
        <v>5689.32</v>
      </c>
      <c r="F92" s="106">
        <v>0</v>
      </c>
      <c r="G92" s="106">
        <v>2.33</v>
      </c>
    </row>
    <row r="93" spans="1:7" ht="12.2" customHeight="1" x14ac:dyDescent="0.25">
      <c r="A93" s="106" t="s">
        <v>307</v>
      </c>
      <c r="B93" s="107" t="s">
        <v>308</v>
      </c>
      <c r="C93" s="106">
        <v>5</v>
      </c>
      <c r="D93" s="106">
        <v>4548.88</v>
      </c>
      <c r="E93" s="106">
        <v>4548.88</v>
      </c>
      <c r="F93" s="106">
        <v>0</v>
      </c>
      <c r="G93" s="106">
        <v>0</v>
      </c>
    </row>
    <row r="94" spans="1:7" ht="12.2" customHeight="1" x14ac:dyDescent="0.25">
      <c r="A94" s="106" t="s">
        <v>309</v>
      </c>
      <c r="B94" s="107" t="s">
        <v>310</v>
      </c>
      <c r="C94" s="106">
        <v>5</v>
      </c>
      <c r="D94" s="106">
        <v>2674.1</v>
      </c>
      <c r="E94" s="106">
        <v>2674.1</v>
      </c>
      <c r="F94" s="106">
        <v>0</v>
      </c>
      <c r="G94" s="106">
        <v>0</v>
      </c>
    </row>
    <row r="95" spans="1:7" ht="12.2" customHeight="1" x14ac:dyDescent="0.25">
      <c r="A95" s="106" t="s">
        <v>311</v>
      </c>
      <c r="B95" s="107" t="s">
        <v>312</v>
      </c>
      <c r="C95" s="106">
        <v>5</v>
      </c>
      <c r="D95" s="106">
        <v>2693.31</v>
      </c>
      <c r="E95" s="106">
        <v>2693.31</v>
      </c>
      <c r="F95" s="106">
        <v>0</v>
      </c>
      <c r="G95" s="106">
        <v>0</v>
      </c>
    </row>
    <row r="96" spans="1:7" ht="12.2" customHeight="1" x14ac:dyDescent="0.25">
      <c r="A96" s="106" t="s">
        <v>313</v>
      </c>
      <c r="B96" s="107" t="s">
        <v>314</v>
      </c>
      <c r="C96" s="106">
        <v>5</v>
      </c>
      <c r="D96" s="106">
        <v>2680.09</v>
      </c>
      <c r="E96" s="106">
        <v>2680.09</v>
      </c>
      <c r="F96" s="106">
        <v>0</v>
      </c>
      <c r="G96" s="106">
        <v>0</v>
      </c>
    </row>
    <row r="97" spans="1:7" ht="12.2" customHeight="1" x14ac:dyDescent="0.25">
      <c r="A97" s="106" t="s">
        <v>315</v>
      </c>
      <c r="B97" s="107" t="s">
        <v>316</v>
      </c>
      <c r="C97" s="106">
        <v>5</v>
      </c>
      <c r="D97" s="106">
        <v>2683.61</v>
      </c>
      <c r="E97" s="106">
        <v>2683.61</v>
      </c>
      <c r="F97" s="106">
        <v>0</v>
      </c>
      <c r="G97" s="106">
        <v>0</v>
      </c>
    </row>
    <row r="98" spans="1:7" ht="12.2" customHeight="1" x14ac:dyDescent="0.25">
      <c r="A98" s="106" t="s">
        <v>317</v>
      </c>
      <c r="B98" s="107" t="s">
        <v>318</v>
      </c>
      <c r="C98" s="106">
        <v>5</v>
      </c>
      <c r="D98" s="106">
        <v>3598.59</v>
      </c>
      <c r="E98" s="106">
        <v>3593.2</v>
      </c>
      <c r="F98" s="106">
        <v>0</v>
      </c>
      <c r="G98" s="106">
        <v>5.39</v>
      </c>
    </row>
    <row r="99" spans="1:7" ht="12.2" customHeight="1" x14ac:dyDescent="0.25">
      <c r="A99" s="106" t="s">
        <v>319</v>
      </c>
      <c r="B99" s="107" t="s">
        <v>320</v>
      </c>
      <c r="C99" s="106">
        <v>5</v>
      </c>
      <c r="D99" s="106">
        <v>5637.45</v>
      </c>
      <c r="E99" s="106">
        <v>5635.75</v>
      </c>
      <c r="F99" s="106">
        <v>0</v>
      </c>
      <c r="G99" s="106">
        <v>1.7</v>
      </c>
    </row>
    <row r="100" spans="1:7" ht="12.2" customHeight="1" x14ac:dyDescent="0.25">
      <c r="A100" s="106" t="s">
        <v>321</v>
      </c>
      <c r="B100" s="107" t="s">
        <v>322</v>
      </c>
      <c r="C100" s="106">
        <v>5</v>
      </c>
      <c r="D100" s="106">
        <v>4353.97</v>
      </c>
      <c r="E100" s="106">
        <v>4350.33</v>
      </c>
      <c r="F100" s="106">
        <v>0</v>
      </c>
      <c r="G100" s="106">
        <v>3.64</v>
      </c>
    </row>
    <row r="101" spans="1:7" ht="12.2" customHeight="1" x14ac:dyDescent="0.25">
      <c r="A101" s="106" t="s">
        <v>323</v>
      </c>
      <c r="B101" s="107" t="s">
        <v>324</v>
      </c>
      <c r="C101" s="106">
        <v>5</v>
      </c>
      <c r="D101" s="106">
        <v>2568.2600000000002</v>
      </c>
      <c r="E101" s="106">
        <v>2566</v>
      </c>
      <c r="F101" s="106">
        <v>0</v>
      </c>
      <c r="G101" s="106">
        <v>2.2599999999999998</v>
      </c>
    </row>
    <row r="102" spans="1:7" ht="12.2" customHeight="1" x14ac:dyDescent="0.25">
      <c r="A102" s="106" t="s">
        <v>325</v>
      </c>
      <c r="B102" s="107" t="s">
        <v>326</v>
      </c>
      <c r="C102" s="106">
        <v>5</v>
      </c>
      <c r="D102" s="106">
        <v>1791.06</v>
      </c>
      <c r="E102" s="106">
        <v>1789.9</v>
      </c>
      <c r="F102" s="106">
        <v>0</v>
      </c>
      <c r="G102" s="106">
        <v>1.1599999999999999</v>
      </c>
    </row>
    <row r="103" spans="1:7" ht="12.2" customHeight="1" x14ac:dyDescent="0.25">
      <c r="A103" s="106" t="s">
        <v>327</v>
      </c>
      <c r="B103" s="107" t="s">
        <v>328</v>
      </c>
      <c r="C103" s="106">
        <v>5</v>
      </c>
      <c r="D103" s="106">
        <v>3132.5</v>
      </c>
      <c r="E103" s="106">
        <v>3124.96</v>
      </c>
      <c r="F103" s="106">
        <v>0</v>
      </c>
      <c r="G103" s="106">
        <v>7.54</v>
      </c>
    </row>
    <row r="104" spans="1:7" ht="12.2" customHeight="1" x14ac:dyDescent="0.25">
      <c r="A104" s="106" t="s">
        <v>329</v>
      </c>
      <c r="B104" s="107" t="s">
        <v>330</v>
      </c>
      <c r="C104" s="106">
        <v>5</v>
      </c>
      <c r="D104" s="106">
        <v>5282.87</v>
      </c>
      <c r="E104" s="106">
        <v>5270.7</v>
      </c>
      <c r="F104" s="106">
        <v>0</v>
      </c>
      <c r="G104" s="106">
        <v>12.17</v>
      </c>
    </row>
    <row r="105" spans="1:7" ht="12.2" customHeight="1" x14ac:dyDescent="0.25">
      <c r="A105" s="106" t="s">
        <v>331</v>
      </c>
      <c r="B105" s="107" t="s">
        <v>97</v>
      </c>
      <c r="C105" s="106">
        <v>5</v>
      </c>
      <c r="D105" s="106">
        <v>2929.53</v>
      </c>
      <c r="E105" s="106">
        <v>2926.8</v>
      </c>
      <c r="F105" s="106">
        <v>0</v>
      </c>
      <c r="G105" s="106">
        <v>2.73</v>
      </c>
    </row>
    <row r="106" spans="1:7" ht="12.2" customHeight="1" x14ac:dyDescent="0.25">
      <c r="A106" s="106" t="s">
        <v>332</v>
      </c>
      <c r="B106" s="107" t="s">
        <v>333</v>
      </c>
      <c r="C106" s="106">
        <v>6</v>
      </c>
      <c r="D106" s="106">
        <v>6970.87</v>
      </c>
      <c r="E106" s="106">
        <v>6966.49</v>
      </c>
      <c r="F106" s="106">
        <v>0</v>
      </c>
      <c r="G106" s="106">
        <v>4.38</v>
      </c>
    </row>
    <row r="107" spans="1:7" ht="12.2" customHeight="1" x14ac:dyDescent="0.25">
      <c r="A107" s="106" t="s">
        <v>334</v>
      </c>
      <c r="B107" s="107" t="s">
        <v>335</v>
      </c>
      <c r="C107" s="106">
        <v>6</v>
      </c>
      <c r="D107" s="106">
        <v>5009.76</v>
      </c>
      <c r="E107" s="106">
        <v>5003.7</v>
      </c>
      <c r="F107" s="106">
        <v>0</v>
      </c>
      <c r="G107" s="106">
        <v>6.06</v>
      </c>
    </row>
    <row r="108" spans="1:7" ht="12.2" customHeight="1" x14ac:dyDescent="0.25">
      <c r="A108" s="106" t="s">
        <v>336</v>
      </c>
      <c r="B108" s="107" t="s">
        <v>337</v>
      </c>
      <c r="C108" s="106">
        <v>6</v>
      </c>
      <c r="D108" s="106">
        <v>4802.32</v>
      </c>
      <c r="E108" s="106">
        <v>4796.6000000000004</v>
      </c>
      <c r="F108" s="106">
        <v>0</v>
      </c>
      <c r="G108" s="106">
        <v>5.72</v>
      </c>
    </row>
    <row r="109" spans="1:7" ht="12.2" customHeight="1" x14ac:dyDescent="0.25">
      <c r="A109" s="106" t="s">
        <v>338</v>
      </c>
      <c r="B109" s="107" t="s">
        <v>339</v>
      </c>
      <c r="C109" s="106">
        <v>9</v>
      </c>
      <c r="D109" s="106">
        <v>3481.34</v>
      </c>
      <c r="E109" s="106">
        <v>3475.8</v>
      </c>
      <c r="F109" s="106">
        <v>0</v>
      </c>
      <c r="G109" s="106">
        <v>5.54</v>
      </c>
    </row>
    <row r="110" spans="1:7" ht="12.2" customHeight="1" x14ac:dyDescent="0.25">
      <c r="A110" s="106" t="s">
        <v>340</v>
      </c>
      <c r="B110" s="107" t="s">
        <v>341</v>
      </c>
      <c r="C110" s="106">
        <v>9</v>
      </c>
      <c r="D110" s="106">
        <v>4277.6899999999996</v>
      </c>
      <c r="E110" s="106">
        <v>4277.6899999999996</v>
      </c>
      <c r="F110" s="106">
        <v>0</v>
      </c>
      <c r="G110" s="106">
        <v>0</v>
      </c>
    </row>
    <row r="111" spans="1:7" ht="12.2" customHeight="1" x14ac:dyDescent="0.25">
      <c r="A111" s="106" t="s">
        <v>342</v>
      </c>
      <c r="B111" s="107" t="s">
        <v>343</v>
      </c>
      <c r="C111" s="106">
        <v>9</v>
      </c>
      <c r="D111" s="106">
        <v>4006.6</v>
      </c>
      <c r="E111" s="106">
        <v>4006.6</v>
      </c>
      <c r="F111" s="106">
        <v>0</v>
      </c>
      <c r="G111" s="106">
        <v>0</v>
      </c>
    </row>
    <row r="112" spans="1:7" ht="12.2" customHeight="1" x14ac:dyDescent="0.25">
      <c r="A112" s="106" t="s">
        <v>344</v>
      </c>
      <c r="B112" s="107" t="s">
        <v>345</v>
      </c>
      <c r="C112" s="106">
        <v>9</v>
      </c>
      <c r="D112" s="106">
        <v>4380.1499999999996</v>
      </c>
      <c r="E112" s="106">
        <v>4380.1499999999996</v>
      </c>
      <c r="F112" s="106">
        <v>0</v>
      </c>
      <c r="G112" s="106">
        <v>0</v>
      </c>
    </row>
    <row r="113" spans="1:7" ht="12.2" customHeight="1" x14ac:dyDescent="0.25">
      <c r="A113" s="106" t="s">
        <v>346</v>
      </c>
      <c r="B113" s="107" t="s">
        <v>347</v>
      </c>
      <c r="C113" s="106">
        <v>9</v>
      </c>
      <c r="D113" s="106">
        <v>4003.43</v>
      </c>
      <c r="E113" s="106">
        <v>4003.43</v>
      </c>
      <c r="F113" s="106">
        <v>0</v>
      </c>
      <c r="G113" s="106">
        <v>0</v>
      </c>
    </row>
    <row r="114" spans="1:7" ht="12.2" customHeight="1" x14ac:dyDescent="0.25">
      <c r="A114" s="106" t="s">
        <v>348</v>
      </c>
      <c r="B114" s="107" t="s">
        <v>349</v>
      </c>
      <c r="C114" s="106">
        <v>9</v>
      </c>
      <c r="D114" s="106">
        <v>4043.66</v>
      </c>
      <c r="E114" s="106">
        <v>4043.66</v>
      </c>
      <c r="F114" s="106">
        <v>0</v>
      </c>
      <c r="G114" s="106">
        <v>0</v>
      </c>
    </row>
    <row r="115" spans="1:7" ht="12.2" customHeight="1" x14ac:dyDescent="0.25">
      <c r="A115" s="106" t="s">
        <v>350</v>
      </c>
      <c r="B115" s="107" t="s">
        <v>351</v>
      </c>
      <c r="C115" s="106">
        <v>9</v>
      </c>
      <c r="D115" s="106">
        <v>3397.34</v>
      </c>
      <c r="E115" s="106">
        <v>3396.9</v>
      </c>
      <c r="F115" s="106">
        <v>0</v>
      </c>
      <c r="G115" s="106">
        <v>0.44</v>
      </c>
    </row>
    <row r="116" spans="1:7" ht="12.2" customHeight="1" x14ac:dyDescent="0.25">
      <c r="A116" s="106" t="s">
        <v>352</v>
      </c>
      <c r="B116" s="107" t="s">
        <v>353</v>
      </c>
      <c r="C116" s="106">
        <v>9</v>
      </c>
      <c r="D116" s="106">
        <v>3601.07</v>
      </c>
      <c r="E116" s="106">
        <v>3599.4</v>
      </c>
      <c r="F116" s="106">
        <v>0</v>
      </c>
      <c r="G116" s="106">
        <v>1.67</v>
      </c>
    </row>
    <row r="117" spans="1:7" ht="12.2" customHeight="1" x14ac:dyDescent="0.25">
      <c r="A117" s="106" t="s">
        <v>354</v>
      </c>
      <c r="B117" s="107" t="s">
        <v>355</v>
      </c>
      <c r="C117" s="106">
        <v>9</v>
      </c>
      <c r="D117" s="106">
        <v>8886.2099999999991</v>
      </c>
      <c r="E117" s="106">
        <v>8878.5300000000007</v>
      </c>
      <c r="F117" s="106">
        <v>0</v>
      </c>
      <c r="G117" s="106">
        <v>7.68</v>
      </c>
    </row>
    <row r="118" spans="1:7" ht="12.2" customHeight="1" x14ac:dyDescent="0.25">
      <c r="A118" s="106" t="s">
        <v>356</v>
      </c>
      <c r="B118" s="107" t="s">
        <v>357</v>
      </c>
      <c r="C118" s="106">
        <v>9</v>
      </c>
      <c r="D118" s="106">
        <v>5197.72</v>
      </c>
      <c r="E118" s="106">
        <v>5194.91</v>
      </c>
      <c r="F118" s="106">
        <v>0</v>
      </c>
      <c r="G118" s="106">
        <v>2.81</v>
      </c>
    </row>
    <row r="119" spans="1:7" ht="12.2" customHeight="1" x14ac:dyDescent="0.25">
      <c r="A119" s="106" t="s">
        <v>358</v>
      </c>
      <c r="B119" s="107" t="s">
        <v>359</v>
      </c>
      <c r="C119" s="106">
        <v>9</v>
      </c>
      <c r="D119" s="106">
        <v>8298.73</v>
      </c>
      <c r="E119" s="106">
        <v>8298.1</v>
      </c>
      <c r="F119" s="106">
        <v>0</v>
      </c>
      <c r="G119" s="106">
        <v>0.63</v>
      </c>
    </row>
    <row r="120" spans="1:7" ht="12.2" customHeight="1" x14ac:dyDescent="0.25">
      <c r="A120" s="106" t="s">
        <v>360</v>
      </c>
      <c r="B120" s="107" t="s">
        <v>361</v>
      </c>
      <c r="C120" s="106">
        <v>9</v>
      </c>
      <c r="D120" s="106">
        <v>7297.03</v>
      </c>
      <c r="E120" s="106">
        <v>7295.78</v>
      </c>
      <c r="F120" s="106">
        <v>0</v>
      </c>
      <c r="G120" s="106">
        <v>1.25</v>
      </c>
    </row>
    <row r="121" spans="1:7" ht="12.2" customHeight="1" x14ac:dyDescent="0.25">
      <c r="A121" s="106" t="s">
        <v>362</v>
      </c>
      <c r="B121" s="107" t="s">
        <v>363</v>
      </c>
      <c r="C121" s="106">
        <v>9</v>
      </c>
      <c r="D121" s="106">
        <v>7482.83</v>
      </c>
      <c r="E121" s="106">
        <v>7482.3</v>
      </c>
      <c r="F121" s="106">
        <v>0</v>
      </c>
      <c r="G121" s="106">
        <v>0.53</v>
      </c>
    </row>
    <row r="122" spans="1:7" ht="12.2" customHeight="1" x14ac:dyDescent="0.25">
      <c r="A122" s="106" t="s">
        <v>364</v>
      </c>
      <c r="B122" s="107" t="s">
        <v>365</v>
      </c>
      <c r="C122" s="106">
        <v>9</v>
      </c>
      <c r="D122" s="106">
        <v>7464.21</v>
      </c>
      <c r="E122" s="106">
        <v>7464.21</v>
      </c>
      <c r="F122" s="106">
        <v>0</v>
      </c>
      <c r="G122" s="106">
        <v>0</v>
      </c>
    </row>
    <row r="123" spans="1:7" ht="12.2" customHeight="1" x14ac:dyDescent="0.25">
      <c r="A123" s="106" t="s">
        <v>366</v>
      </c>
      <c r="B123" s="107" t="s">
        <v>367</v>
      </c>
      <c r="C123" s="106">
        <v>9</v>
      </c>
      <c r="D123" s="106">
        <v>6937.18</v>
      </c>
      <c r="E123" s="106">
        <v>6934.2</v>
      </c>
      <c r="F123" s="106">
        <v>0</v>
      </c>
      <c r="G123" s="106">
        <v>2.98</v>
      </c>
    </row>
    <row r="124" spans="1:7" ht="12.2" customHeight="1" x14ac:dyDescent="0.25">
      <c r="A124" s="106" t="s">
        <v>368</v>
      </c>
      <c r="B124" s="107" t="s">
        <v>369</v>
      </c>
      <c r="C124" s="106">
        <v>9</v>
      </c>
      <c r="D124" s="106">
        <v>4185.25</v>
      </c>
      <c r="E124" s="106">
        <v>4185.25</v>
      </c>
      <c r="F124" s="106">
        <v>0</v>
      </c>
      <c r="G124" s="106">
        <v>0</v>
      </c>
    </row>
    <row r="125" spans="1:7" ht="12.2" customHeight="1" x14ac:dyDescent="0.25">
      <c r="A125" s="106" t="s">
        <v>370</v>
      </c>
      <c r="B125" s="107" t="s">
        <v>371</v>
      </c>
      <c r="C125" s="106">
        <v>9</v>
      </c>
      <c r="D125" s="106">
        <v>4059.3</v>
      </c>
      <c r="E125" s="106">
        <v>4059.3</v>
      </c>
      <c r="F125" s="106">
        <v>0</v>
      </c>
      <c r="G125" s="106">
        <v>0</v>
      </c>
    </row>
    <row r="126" spans="1:7" ht="12.2" customHeight="1" x14ac:dyDescent="0.25">
      <c r="A126" s="106" t="s">
        <v>372</v>
      </c>
      <c r="B126" s="107" t="s">
        <v>373</v>
      </c>
      <c r="C126" s="106">
        <v>9</v>
      </c>
      <c r="D126" s="106">
        <v>6367.5</v>
      </c>
      <c r="E126" s="106">
        <v>6367.5</v>
      </c>
      <c r="F126" s="106">
        <v>0</v>
      </c>
      <c r="G126" s="106">
        <v>0</v>
      </c>
    </row>
    <row r="127" spans="1:7" ht="12.2" customHeight="1" x14ac:dyDescent="0.25">
      <c r="A127" s="106" t="s">
        <v>374</v>
      </c>
      <c r="B127" s="107" t="s">
        <v>375</v>
      </c>
      <c r="C127" s="106">
        <v>9</v>
      </c>
      <c r="D127" s="106">
        <v>7646</v>
      </c>
      <c r="E127" s="106">
        <v>7646</v>
      </c>
      <c r="F127" s="106">
        <v>0</v>
      </c>
      <c r="G127" s="106">
        <v>0</v>
      </c>
    </row>
    <row r="128" spans="1:7" ht="12.2" customHeight="1" x14ac:dyDescent="0.25">
      <c r="A128" s="106" t="s">
        <v>376</v>
      </c>
      <c r="B128" s="107" t="s">
        <v>377</v>
      </c>
      <c r="C128" s="106">
        <v>9</v>
      </c>
      <c r="D128" s="106">
        <v>5555.05</v>
      </c>
      <c r="E128" s="106">
        <v>5555.05</v>
      </c>
      <c r="F128" s="106">
        <v>0</v>
      </c>
      <c r="G128" s="106">
        <v>0</v>
      </c>
    </row>
    <row r="129" spans="1:7" ht="20.25" customHeight="1" x14ac:dyDescent="0.25">
      <c r="A129" s="106" t="s">
        <v>378</v>
      </c>
      <c r="B129" s="107" t="s">
        <v>379</v>
      </c>
      <c r="C129" s="106">
        <v>9</v>
      </c>
      <c r="D129" s="106">
        <v>9631.9699999999993</v>
      </c>
      <c r="E129" s="106">
        <v>9631.9699999999993</v>
      </c>
      <c r="F129" s="106">
        <v>0</v>
      </c>
      <c r="G129" s="106">
        <v>0</v>
      </c>
    </row>
    <row r="130" spans="1:7" ht="20.25" customHeight="1" x14ac:dyDescent="0.25">
      <c r="A130" s="106" t="s">
        <v>380</v>
      </c>
      <c r="B130" s="107" t="s">
        <v>381</v>
      </c>
      <c r="C130" s="106">
        <v>9</v>
      </c>
      <c r="D130" s="106">
        <v>3786.45</v>
      </c>
      <c r="E130" s="106">
        <v>3786.45</v>
      </c>
      <c r="F130" s="106">
        <v>0</v>
      </c>
      <c r="G130" s="106">
        <v>0</v>
      </c>
    </row>
    <row r="131" spans="1:7" ht="12.2" customHeight="1" x14ac:dyDescent="0.25">
      <c r="A131" s="106" t="s">
        <v>382</v>
      </c>
      <c r="B131" s="107" t="s">
        <v>383</v>
      </c>
      <c r="C131" s="106">
        <v>9</v>
      </c>
      <c r="D131" s="106">
        <v>9130.34</v>
      </c>
      <c r="E131" s="106">
        <v>9123.67</v>
      </c>
      <c r="F131" s="106">
        <v>0</v>
      </c>
      <c r="G131" s="106">
        <v>6.67</v>
      </c>
    </row>
    <row r="132" spans="1:7" ht="12.2" customHeight="1" x14ac:dyDescent="0.25">
      <c r="A132" s="106" t="s">
        <v>384</v>
      </c>
      <c r="B132" s="107" t="s">
        <v>385</v>
      </c>
      <c r="C132" s="106">
        <v>9</v>
      </c>
      <c r="D132" s="106">
        <v>5290.27</v>
      </c>
      <c r="E132" s="106">
        <v>5287.7</v>
      </c>
      <c r="F132" s="106">
        <v>0</v>
      </c>
      <c r="G132" s="106">
        <v>2.57</v>
      </c>
    </row>
    <row r="133" spans="1:7" ht="12.2" customHeight="1" x14ac:dyDescent="0.25">
      <c r="A133" s="106" t="s">
        <v>386</v>
      </c>
      <c r="B133" s="107" t="s">
        <v>387</v>
      </c>
      <c r="C133" s="106">
        <v>9</v>
      </c>
      <c r="D133" s="106">
        <v>7291.9</v>
      </c>
      <c r="E133" s="106">
        <v>7288.3</v>
      </c>
      <c r="F133" s="106">
        <v>0</v>
      </c>
      <c r="G133" s="106">
        <v>3.6</v>
      </c>
    </row>
    <row r="134" spans="1:7" ht="12.2" customHeight="1" x14ac:dyDescent="0.25">
      <c r="A134" s="106" t="s">
        <v>388</v>
      </c>
      <c r="B134" s="107" t="s">
        <v>389</v>
      </c>
      <c r="C134" s="106">
        <v>9</v>
      </c>
      <c r="D134" s="106">
        <v>3840</v>
      </c>
      <c r="E134" s="106">
        <v>3840</v>
      </c>
      <c r="F134" s="106">
        <v>0</v>
      </c>
      <c r="G134" s="106">
        <v>0</v>
      </c>
    </row>
    <row r="135" spans="1:7" ht="20.25" customHeight="1" x14ac:dyDescent="0.25">
      <c r="A135" s="106" t="s">
        <v>390</v>
      </c>
      <c r="B135" s="107" t="s">
        <v>391</v>
      </c>
      <c r="C135" s="106">
        <v>9</v>
      </c>
      <c r="D135" s="106">
        <v>7343.11</v>
      </c>
      <c r="E135" s="106">
        <v>7343.11</v>
      </c>
      <c r="F135" s="106">
        <v>0</v>
      </c>
      <c r="G135" s="106">
        <v>0</v>
      </c>
    </row>
    <row r="136" spans="1:7" ht="20.25" customHeight="1" x14ac:dyDescent="0.25">
      <c r="A136" s="106" t="s">
        <v>392</v>
      </c>
      <c r="B136" s="107" t="s">
        <v>393</v>
      </c>
      <c r="C136" s="106">
        <v>9</v>
      </c>
      <c r="D136" s="106">
        <v>10806.53</v>
      </c>
      <c r="E136" s="106">
        <v>10805.5</v>
      </c>
      <c r="F136" s="106">
        <v>0</v>
      </c>
      <c r="G136" s="106">
        <v>1.03</v>
      </c>
    </row>
    <row r="137" spans="1:7" ht="20.25" customHeight="1" x14ac:dyDescent="0.25">
      <c r="A137" s="106" t="s">
        <v>394</v>
      </c>
      <c r="B137" s="107" t="s">
        <v>395</v>
      </c>
      <c r="C137" s="106">
        <v>9</v>
      </c>
      <c r="D137" s="106">
        <v>6439.75</v>
      </c>
      <c r="E137" s="106">
        <v>6439.75</v>
      </c>
      <c r="F137" s="106">
        <v>0</v>
      </c>
      <c r="G137" s="106">
        <v>0</v>
      </c>
    </row>
    <row r="138" spans="1:7" ht="20.25" customHeight="1" x14ac:dyDescent="0.25">
      <c r="A138" s="106" t="s">
        <v>396</v>
      </c>
      <c r="B138" s="107" t="s">
        <v>397</v>
      </c>
      <c r="C138" s="106">
        <v>9</v>
      </c>
      <c r="D138" s="106">
        <v>5459.76</v>
      </c>
      <c r="E138" s="106">
        <v>5459.76</v>
      </c>
      <c r="F138" s="106">
        <v>0</v>
      </c>
      <c r="G138" s="106">
        <v>0</v>
      </c>
    </row>
    <row r="139" spans="1:7" ht="12.2" customHeight="1" x14ac:dyDescent="0.25">
      <c r="A139" s="106" t="s">
        <v>398</v>
      </c>
      <c r="B139" s="107" t="s">
        <v>399</v>
      </c>
      <c r="C139" s="106">
        <v>9</v>
      </c>
      <c r="D139" s="106">
        <v>5715.92</v>
      </c>
      <c r="E139" s="106">
        <v>5715.92</v>
      </c>
      <c r="F139" s="106">
        <v>0</v>
      </c>
      <c r="G139" s="106">
        <v>0</v>
      </c>
    </row>
    <row r="140" spans="1:7" ht="12.2" customHeight="1" x14ac:dyDescent="0.25">
      <c r="A140" s="106" t="s">
        <v>400</v>
      </c>
      <c r="B140" s="107" t="s">
        <v>401</v>
      </c>
      <c r="C140" s="106">
        <v>9</v>
      </c>
      <c r="D140" s="106">
        <v>9141.2000000000007</v>
      </c>
      <c r="E140" s="106">
        <v>9139.64</v>
      </c>
      <c r="F140" s="106">
        <v>0</v>
      </c>
      <c r="G140" s="106">
        <v>1.56</v>
      </c>
    </row>
    <row r="141" spans="1:7" ht="12.2" customHeight="1" x14ac:dyDescent="0.25">
      <c r="A141" s="106" t="s">
        <v>402</v>
      </c>
      <c r="B141" s="107" t="s">
        <v>403</v>
      </c>
      <c r="C141" s="106">
        <v>9</v>
      </c>
      <c r="D141" s="106">
        <v>3951.48</v>
      </c>
      <c r="E141" s="106">
        <v>3951.48</v>
      </c>
      <c r="F141" s="106">
        <v>0</v>
      </c>
      <c r="G141" s="106">
        <v>0</v>
      </c>
    </row>
    <row r="142" spans="1:7" ht="12.2" customHeight="1" x14ac:dyDescent="0.25">
      <c r="A142" s="106" t="s">
        <v>404</v>
      </c>
      <c r="B142" s="107" t="s">
        <v>405</v>
      </c>
      <c r="C142" s="106">
        <v>9</v>
      </c>
      <c r="D142" s="106">
        <v>5718.06</v>
      </c>
      <c r="E142" s="106">
        <v>5718.06</v>
      </c>
      <c r="F142" s="106">
        <v>0</v>
      </c>
      <c r="G142" s="106">
        <v>0</v>
      </c>
    </row>
    <row r="143" spans="1:7" ht="12.2" customHeight="1" x14ac:dyDescent="0.25">
      <c r="A143" s="106" t="s">
        <v>406</v>
      </c>
      <c r="B143" s="107" t="s">
        <v>407</v>
      </c>
      <c r="C143" s="106">
        <v>9</v>
      </c>
      <c r="D143" s="106">
        <v>13035.5</v>
      </c>
      <c r="E143" s="106">
        <v>13035.5</v>
      </c>
      <c r="F143" s="106">
        <v>0</v>
      </c>
      <c r="G143" s="106">
        <v>0</v>
      </c>
    </row>
    <row r="144" spans="1:7" ht="12.2" customHeight="1" x14ac:dyDescent="0.25">
      <c r="A144" s="106" t="s">
        <v>408</v>
      </c>
      <c r="B144" s="107" t="s">
        <v>409</v>
      </c>
      <c r="C144" s="106">
        <v>9</v>
      </c>
      <c r="D144" s="106">
        <v>9505.56</v>
      </c>
      <c r="E144" s="106">
        <v>9505.56</v>
      </c>
      <c r="F144" s="106">
        <v>0</v>
      </c>
      <c r="G144" s="106">
        <v>0</v>
      </c>
    </row>
    <row r="145" spans="1:7" ht="12.2" customHeight="1" x14ac:dyDescent="0.25">
      <c r="A145" s="106" t="s">
        <v>410</v>
      </c>
      <c r="B145" s="107" t="s">
        <v>411</v>
      </c>
      <c r="C145" s="106">
        <v>9</v>
      </c>
      <c r="D145" s="106">
        <v>7498.35</v>
      </c>
      <c r="E145" s="106">
        <v>7489.9</v>
      </c>
      <c r="F145" s="106">
        <v>0</v>
      </c>
      <c r="G145" s="106">
        <v>8.4499999999999993</v>
      </c>
    </row>
    <row r="146" spans="1:7" ht="12.2" customHeight="1" x14ac:dyDescent="0.25">
      <c r="A146" s="106" t="s">
        <v>412</v>
      </c>
      <c r="B146" s="107" t="s">
        <v>413</v>
      </c>
      <c r="C146" s="106">
        <v>9</v>
      </c>
      <c r="D146" s="106">
        <v>3648.07</v>
      </c>
      <c r="E146" s="106">
        <v>3646.6</v>
      </c>
      <c r="F146" s="106">
        <v>0</v>
      </c>
      <c r="G146" s="106">
        <v>1.47</v>
      </c>
    </row>
    <row r="147" spans="1:7" ht="12.2" customHeight="1" x14ac:dyDescent="0.25">
      <c r="A147" s="106" t="s">
        <v>414</v>
      </c>
      <c r="B147" s="107" t="s">
        <v>415</v>
      </c>
      <c r="C147" s="106">
        <v>9</v>
      </c>
      <c r="D147" s="106">
        <v>5740.96</v>
      </c>
      <c r="E147" s="106">
        <v>5739.11</v>
      </c>
      <c r="F147" s="106">
        <v>0</v>
      </c>
      <c r="G147" s="106">
        <v>1.85</v>
      </c>
    </row>
    <row r="148" spans="1:7" ht="12.2" customHeight="1" x14ac:dyDescent="0.25">
      <c r="A148" s="106" t="s">
        <v>416</v>
      </c>
      <c r="B148" s="107" t="s">
        <v>417</v>
      </c>
      <c r="C148" s="106">
        <v>9</v>
      </c>
      <c r="D148" s="106">
        <v>5548.62</v>
      </c>
      <c r="E148" s="106">
        <v>5544.9</v>
      </c>
      <c r="F148" s="106">
        <v>0</v>
      </c>
      <c r="G148" s="106">
        <v>3.72</v>
      </c>
    </row>
    <row r="149" spans="1:7" ht="12.2" customHeight="1" x14ac:dyDescent="0.25">
      <c r="A149" s="106" t="s">
        <v>418</v>
      </c>
      <c r="B149" s="107" t="s">
        <v>419</v>
      </c>
      <c r="C149" s="106">
        <v>9</v>
      </c>
      <c r="D149" s="106">
        <v>5779.9</v>
      </c>
      <c r="E149" s="106">
        <v>5779.9</v>
      </c>
      <c r="F149" s="106">
        <v>0</v>
      </c>
      <c r="G149" s="106">
        <v>0</v>
      </c>
    </row>
    <row r="150" spans="1:7" ht="12.2" customHeight="1" x14ac:dyDescent="0.25">
      <c r="A150" s="106" t="s">
        <v>420</v>
      </c>
      <c r="B150" s="107" t="s">
        <v>421</v>
      </c>
      <c r="C150" s="106">
        <v>9</v>
      </c>
      <c r="D150" s="106">
        <v>5536.97</v>
      </c>
      <c r="E150" s="106">
        <v>5536.8</v>
      </c>
      <c r="F150" s="106">
        <v>0</v>
      </c>
      <c r="G150" s="106">
        <v>0.17</v>
      </c>
    </row>
    <row r="151" spans="1:7" ht="12.2" customHeight="1" x14ac:dyDescent="0.25">
      <c r="A151" s="106" t="s">
        <v>422</v>
      </c>
      <c r="B151" s="107" t="s">
        <v>423</v>
      </c>
      <c r="C151" s="106">
        <v>9</v>
      </c>
      <c r="D151" s="106">
        <v>5654.49</v>
      </c>
      <c r="E151" s="106">
        <v>5654.49</v>
      </c>
      <c r="F151" s="106">
        <v>0</v>
      </c>
      <c r="G151" s="106">
        <v>0</v>
      </c>
    </row>
    <row r="152" spans="1:7" ht="12.2" customHeight="1" x14ac:dyDescent="0.25">
      <c r="A152" s="106" t="s">
        <v>424</v>
      </c>
      <c r="B152" s="107" t="s">
        <v>425</v>
      </c>
      <c r="C152" s="106">
        <v>9</v>
      </c>
      <c r="D152" s="106">
        <v>9545.44</v>
      </c>
      <c r="E152" s="106">
        <v>9544.2000000000007</v>
      </c>
      <c r="F152" s="106">
        <v>0</v>
      </c>
      <c r="G152" s="106">
        <v>1.24</v>
      </c>
    </row>
    <row r="153" spans="1:7" ht="12.2" customHeight="1" x14ac:dyDescent="0.25">
      <c r="A153" s="106" t="s">
        <v>426</v>
      </c>
      <c r="B153" s="107" t="s">
        <v>427</v>
      </c>
      <c r="C153" s="106">
        <v>9</v>
      </c>
      <c r="D153" s="106">
        <v>9187.02</v>
      </c>
      <c r="E153" s="106">
        <v>9183.9</v>
      </c>
      <c r="F153" s="106">
        <v>0</v>
      </c>
      <c r="G153" s="106">
        <v>3.12</v>
      </c>
    </row>
    <row r="154" spans="1:7" ht="12.2" customHeight="1" x14ac:dyDescent="0.25">
      <c r="A154" s="106" t="s">
        <v>428</v>
      </c>
      <c r="B154" s="107" t="s">
        <v>429</v>
      </c>
      <c r="C154" s="106">
        <v>9</v>
      </c>
      <c r="D154" s="106">
        <v>6964.92</v>
      </c>
      <c r="E154" s="106">
        <v>6956.9</v>
      </c>
      <c r="F154" s="106">
        <v>0</v>
      </c>
      <c r="G154" s="106">
        <v>8.02</v>
      </c>
    </row>
    <row r="155" spans="1:7" ht="12.2" customHeight="1" x14ac:dyDescent="0.25">
      <c r="A155" s="106" t="s">
        <v>430</v>
      </c>
      <c r="B155" s="107" t="s">
        <v>431</v>
      </c>
      <c r="C155" s="106">
        <v>9</v>
      </c>
      <c r="D155" s="106">
        <v>9344.4500000000007</v>
      </c>
      <c r="E155" s="106">
        <v>9344</v>
      </c>
      <c r="F155" s="106">
        <v>0</v>
      </c>
      <c r="G155" s="106">
        <v>0.45</v>
      </c>
    </row>
    <row r="156" spans="1:7" ht="12.2" customHeight="1" x14ac:dyDescent="0.25">
      <c r="A156" s="106" t="s">
        <v>432</v>
      </c>
      <c r="B156" s="107" t="s">
        <v>433</v>
      </c>
      <c r="C156" s="106">
        <v>9</v>
      </c>
      <c r="D156" s="106">
        <v>9389.7999999999993</v>
      </c>
      <c r="E156" s="106">
        <v>9389.7999999999993</v>
      </c>
      <c r="F156" s="106">
        <v>0</v>
      </c>
      <c r="G156" s="106">
        <v>0</v>
      </c>
    </row>
    <row r="157" spans="1:7" ht="12.2" customHeight="1" x14ac:dyDescent="0.25">
      <c r="A157" s="106" t="s">
        <v>434</v>
      </c>
      <c r="B157" s="107" t="s">
        <v>435</v>
      </c>
      <c r="C157" s="106">
        <v>9</v>
      </c>
      <c r="D157" s="106">
        <v>1821.55</v>
      </c>
      <c r="E157" s="106">
        <v>1819.8</v>
      </c>
      <c r="F157" s="106">
        <v>0</v>
      </c>
      <c r="G157" s="106">
        <v>1.75</v>
      </c>
    </row>
    <row r="158" spans="1:7" ht="12.2" customHeight="1" x14ac:dyDescent="0.25">
      <c r="A158" s="106" t="s">
        <v>436</v>
      </c>
      <c r="B158" s="107" t="s">
        <v>437</v>
      </c>
      <c r="C158" s="106">
        <v>9</v>
      </c>
      <c r="D158" s="106">
        <v>5732.96</v>
      </c>
      <c r="E158" s="106">
        <v>5732.96</v>
      </c>
      <c r="F158" s="106">
        <v>0</v>
      </c>
      <c r="G158" s="106">
        <v>0</v>
      </c>
    </row>
    <row r="159" spans="1:7" ht="12.2" customHeight="1" x14ac:dyDescent="0.25">
      <c r="A159" s="106" t="s">
        <v>438</v>
      </c>
      <c r="B159" s="107" t="s">
        <v>439</v>
      </c>
      <c r="C159" s="106">
        <v>9</v>
      </c>
      <c r="D159" s="106">
        <v>4229.6400000000003</v>
      </c>
      <c r="E159" s="106">
        <v>4229.6400000000003</v>
      </c>
      <c r="F159" s="106">
        <v>0</v>
      </c>
      <c r="G159" s="106">
        <v>0</v>
      </c>
    </row>
    <row r="160" spans="1:7" ht="12.2" customHeight="1" x14ac:dyDescent="0.25">
      <c r="A160" s="106" t="s">
        <v>440</v>
      </c>
      <c r="B160" s="107" t="s">
        <v>441</v>
      </c>
      <c r="C160" s="106">
        <v>9</v>
      </c>
      <c r="D160" s="106">
        <v>6680.68</v>
      </c>
      <c r="E160" s="106">
        <v>6680.3</v>
      </c>
      <c r="F160" s="106">
        <v>0</v>
      </c>
      <c r="G160" s="106">
        <v>0.38</v>
      </c>
    </row>
    <row r="161" spans="1:7" ht="12.2" customHeight="1" x14ac:dyDescent="0.25">
      <c r="A161" s="106" t="s">
        <v>442</v>
      </c>
      <c r="B161" s="107" t="s">
        <v>443</v>
      </c>
      <c r="C161" s="106">
        <v>9</v>
      </c>
      <c r="D161" s="106">
        <v>7866.1</v>
      </c>
      <c r="E161" s="106">
        <v>7866.1</v>
      </c>
      <c r="F161" s="106">
        <v>0</v>
      </c>
      <c r="G161" s="106">
        <v>0</v>
      </c>
    </row>
    <row r="162" spans="1:7" ht="20.25" customHeight="1" x14ac:dyDescent="0.25">
      <c r="A162" s="106" t="s">
        <v>444</v>
      </c>
      <c r="B162" s="107" t="s">
        <v>445</v>
      </c>
      <c r="C162" s="106">
        <v>9</v>
      </c>
      <c r="D162" s="106">
        <v>7644.59</v>
      </c>
      <c r="E162" s="106">
        <v>7640.4</v>
      </c>
      <c r="F162" s="106">
        <v>0</v>
      </c>
      <c r="G162" s="106">
        <v>4.1900000000000004</v>
      </c>
    </row>
    <row r="163" spans="1:7" ht="12.2" customHeight="1" x14ac:dyDescent="0.25">
      <c r="A163" s="106" t="s">
        <v>446</v>
      </c>
      <c r="B163" s="107" t="s">
        <v>447</v>
      </c>
      <c r="C163" s="106">
        <v>9</v>
      </c>
      <c r="D163" s="106">
        <v>3809.45</v>
      </c>
      <c r="E163" s="106">
        <v>3805.19</v>
      </c>
      <c r="F163" s="106">
        <v>0</v>
      </c>
      <c r="G163" s="106">
        <v>4.26</v>
      </c>
    </row>
    <row r="164" spans="1:7" ht="12.2" customHeight="1" x14ac:dyDescent="0.25">
      <c r="A164" s="106" t="s">
        <v>448</v>
      </c>
      <c r="B164" s="107" t="s">
        <v>449</v>
      </c>
      <c r="C164" s="106">
        <v>9</v>
      </c>
      <c r="D164" s="106">
        <v>1556.72</v>
      </c>
      <c r="E164" s="106">
        <v>1555.5</v>
      </c>
      <c r="F164" s="106">
        <v>0</v>
      </c>
      <c r="G164" s="106">
        <v>1.22</v>
      </c>
    </row>
    <row r="165" spans="1:7" ht="12.2" customHeight="1" x14ac:dyDescent="0.25">
      <c r="A165" s="106" t="s">
        <v>450</v>
      </c>
      <c r="B165" s="107" t="s">
        <v>451</v>
      </c>
      <c r="C165" s="106">
        <v>9</v>
      </c>
      <c r="D165" s="106">
        <v>5557.33</v>
      </c>
      <c r="E165" s="106">
        <v>5555.7</v>
      </c>
      <c r="F165" s="106">
        <v>0</v>
      </c>
      <c r="G165" s="106">
        <v>1.63</v>
      </c>
    </row>
    <row r="166" spans="1:7" ht="12.2" customHeight="1" x14ac:dyDescent="0.25">
      <c r="A166" s="106" t="s">
        <v>452</v>
      </c>
      <c r="B166" s="107" t="s">
        <v>453</v>
      </c>
      <c r="C166" s="106">
        <v>9</v>
      </c>
      <c r="D166" s="106">
        <v>3764.45</v>
      </c>
      <c r="E166" s="106">
        <v>3761.8</v>
      </c>
      <c r="F166" s="106">
        <v>0</v>
      </c>
      <c r="G166" s="106">
        <v>2.65</v>
      </c>
    </row>
    <row r="167" spans="1:7" ht="12.2" customHeight="1" x14ac:dyDescent="0.25">
      <c r="A167" s="106" t="s">
        <v>454</v>
      </c>
      <c r="B167" s="107" t="s">
        <v>455</v>
      </c>
      <c r="C167" s="106">
        <v>9</v>
      </c>
      <c r="D167" s="106">
        <v>3547.8</v>
      </c>
      <c r="E167" s="106">
        <v>3547.8</v>
      </c>
      <c r="F167" s="106">
        <v>0</v>
      </c>
      <c r="G167" s="106">
        <v>0</v>
      </c>
    </row>
    <row r="168" spans="1:7" ht="12.2" customHeight="1" x14ac:dyDescent="0.25">
      <c r="A168" s="106" t="s">
        <v>456</v>
      </c>
      <c r="B168" s="107" t="s">
        <v>457</v>
      </c>
      <c r="C168" s="106">
        <v>9</v>
      </c>
      <c r="D168" s="106">
        <v>7455.75</v>
      </c>
      <c r="E168" s="106">
        <v>7452.35</v>
      </c>
      <c r="F168" s="106">
        <v>0</v>
      </c>
      <c r="G168" s="106">
        <v>3.4</v>
      </c>
    </row>
    <row r="169" spans="1:7" ht="12.2" customHeight="1" x14ac:dyDescent="0.25">
      <c r="A169" s="106" t="s">
        <v>458</v>
      </c>
      <c r="B169" s="107" t="s">
        <v>459</v>
      </c>
      <c r="C169" s="106">
        <v>9</v>
      </c>
      <c r="D169" s="106">
        <v>5474.2</v>
      </c>
      <c r="E169" s="106">
        <v>5474.2</v>
      </c>
      <c r="F169" s="106">
        <v>0</v>
      </c>
      <c r="G169" s="106">
        <v>0</v>
      </c>
    </row>
    <row r="170" spans="1:7" ht="12.2" customHeight="1" x14ac:dyDescent="0.25">
      <c r="A170" s="106" t="s">
        <v>460</v>
      </c>
      <c r="B170" s="107" t="s">
        <v>461</v>
      </c>
      <c r="C170" s="106">
        <v>9</v>
      </c>
      <c r="D170" s="106">
        <v>4709.6400000000003</v>
      </c>
      <c r="E170" s="106">
        <v>4702.71</v>
      </c>
      <c r="F170" s="106">
        <v>0</v>
      </c>
      <c r="G170" s="106">
        <v>6.93</v>
      </c>
    </row>
    <row r="171" spans="1:7" ht="12.2" customHeight="1" x14ac:dyDescent="0.25">
      <c r="A171" s="106" t="s">
        <v>462</v>
      </c>
      <c r="B171" s="107" t="s">
        <v>79</v>
      </c>
      <c r="C171" s="106">
        <v>9</v>
      </c>
      <c r="D171" s="106">
        <v>5166.7299999999996</v>
      </c>
      <c r="E171" s="106">
        <v>5166.7299999999996</v>
      </c>
      <c r="F171" s="106">
        <v>0</v>
      </c>
      <c r="G171" s="106">
        <v>0</v>
      </c>
    </row>
    <row r="172" spans="1:7" ht="12.2" customHeight="1" x14ac:dyDescent="0.25">
      <c r="A172" s="106" t="s">
        <v>463</v>
      </c>
      <c r="B172" s="107" t="s">
        <v>464</v>
      </c>
      <c r="C172" s="106">
        <v>9</v>
      </c>
      <c r="D172" s="106">
        <v>4001</v>
      </c>
      <c r="E172" s="106">
        <v>4001</v>
      </c>
      <c r="F172" s="106">
        <v>0</v>
      </c>
      <c r="G172" s="106">
        <v>0</v>
      </c>
    </row>
    <row r="173" spans="1:7" ht="20.25" customHeight="1" x14ac:dyDescent="0.25">
      <c r="A173" s="106" t="s">
        <v>465</v>
      </c>
      <c r="B173" s="107" t="s">
        <v>466</v>
      </c>
      <c r="C173" s="106">
        <v>9</v>
      </c>
      <c r="D173" s="106">
        <v>4100.5</v>
      </c>
      <c r="E173" s="106">
        <v>4100.5</v>
      </c>
      <c r="F173" s="106">
        <v>0</v>
      </c>
      <c r="G173" s="106">
        <v>0</v>
      </c>
    </row>
    <row r="174" spans="1:7" ht="20.25" customHeight="1" x14ac:dyDescent="0.25">
      <c r="A174" s="106" t="s">
        <v>467</v>
      </c>
      <c r="B174" s="107" t="s">
        <v>468</v>
      </c>
      <c r="C174" s="106">
        <v>9</v>
      </c>
      <c r="D174" s="106">
        <v>4254.63</v>
      </c>
      <c r="E174" s="106">
        <v>4254.63</v>
      </c>
      <c r="F174" s="106">
        <v>0</v>
      </c>
      <c r="G174" s="106">
        <v>0</v>
      </c>
    </row>
    <row r="175" spans="1:7" ht="12.2" customHeight="1" x14ac:dyDescent="0.25">
      <c r="A175" s="106" t="s">
        <v>469</v>
      </c>
      <c r="B175" s="107" t="s">
        <v>470</v>
      </c>
      <c r="C175" s="106">
        <v>9</v>
      </c>
      <c r="D175" s="106">
        <v>4313.1000000000004</v>
      </c>
      <c r="E175" s="106">
        <v>4313.1000000000004</v>
      </c>
      <c r="F175" s="106">
        <v>0</v>
      </c>
      <c r="G175" s="106">
        <v>0</v>
      </c>
    </row>
    <row r="176" spans="1:7" ht="12.2" customHeight="1" x14ac:dyDescent="0.25">
      <c r="A176" s="106" t="s">
        <v>471</v>
      </c>
      <c r="B176" s="107" t="s">
        <v>472</v>
      </c>
      <c r="C176" s="106">
        <v>9</v>
      </c>
      <c r="D176" s="106">
        <v>4247.99</v>
      </c>
      <c r="E176" s="106">
        <v>4247.99</v>
      </c>
      <c r="F176" s="106">
        <v>0</v>
      </c>
      <c r="G176" s="106">
        <v>0</v>
      </c>
    </row>
    <row r="177" spans="1:7" ht="12.2" customHeight="1" x14ac:dyDescent="0.25">
      <c r="A177" s="106" t="s">
        <v>473</v>
      </c>
      <c r="B177" s="107" t="s">
        <v>474</v>
      </c>
      <c r="C177" s="106">
        <v>9</v>
      </c>
      <c r="D177" s="106">
        <v>6976.85</v>
      </c>
      <c r="E177" s="106">
        <v>6972.6</v>
      </c>
      <c r="F177" s="106">
        <v>0</v>
      </c>
      <c r="G177" s="106">
        <v>4.25</v>
      </c>
    </row>
    <row r="178" spans="1:7" ht="12.2" customHeight="1" x14ac:dyDescent="0.25">
      <c r="A178" s="106" t="s">
        <v>475</v>
      </c>
      <c r="B178" s="107" t="s">
        <v>476</v>
      </c>
      <c r="C178" s="106">
        <v>9</v>
      </c>
      <c r="D178" s="106">
        <v>5694.94</v>
      </c>
      <c r="E178" s="106">
        <v>5685.83</v>
      </c>
      <c r="F178" s="106">
        <v>0</v>
      </c>
      <c r="G178" s="106">
        <v>9.11</v>
      </c>
    </row>
    <row r="179" spans="1:7" ht="12.2" customHeight="1" x14ac:dyDescent="0.25">
      <c r="A179" s="106" t="s">
        <v>477</v>
      </c>
      <c r="B179" s="107" t="s">
        <v>478</v>
      </c>
      <c r="C179" s="106">
        <v>9</v>
      </c>
      <c r="D179" s="106">
        <v>3779.11</v>
      </c>
      <c r="E179" s="106">
        <v>3777.5</v>
      </c>
      <c r="F179" s="106">
        <v>0</v>
      </c>
      <c r="G179" s="106">
        <v>1.61</v>
      </c>
    </row>
    <row r="180" spans="1:7" ht="12.2" customHeight="1" x14ac:dyDescent="0.25">
      <c r="A180" s="106" t="s">
        <v>479</v>
      </c>
      <c r="B180" s="107" t="s">
        <v>480</v>
      </c>
      <c r="C180" s="106">
        <v>9</v>
      </c>
      <c r="D180" s="106">
        <v>2482.5500000000002</v>
      </c>
      <c r="E180" s="106">
        <v>2482.5500000000002</v>
      </c>
      <c r="F180" s="106">
        <v>0</v>
      </c>
      <c r="G180" s="106">
        <v>0</v>
      </c>
    </row>
    <row r="181" spans="1:7" ht="12.2" customHeight="1" x14ac:dyDescent="0.25">
      <c r="A181" s="106" t="s">
        <v>481</v>
      </c>
      <c r="B181" s="107" t="s">
        <v>482</v>
      </c>
      <c r="C181" s="106">
        <v>10</v>
      </c>
      <c r="D181" s="106">
        <v>11191.98</v>
      </c>
      <c r="E181" s="106">
        <v>11191.98</v>
      </c>
      <c r="F181" s="106">
        <v>0</v>
      </c>
      <c r="G181" s="106">
        <v>0</v>
      </c>
    </row>
    <row r="182" spans="1:7" ht="12.2" customHeight="1" x14ac:dyDescent="0.25">
      <c r="A182" s="106" t="s">
        <v>483</v>
      </c>
      <c r="B182" s="107" t="s">
        <v>484</v>
      </c>
      <c r="C182" s="106">
        <v>10</v>
      </c>
      <c r="D182" s="106">
        <v>6619.19</v>
      </c>
      <c r="E182" s="106">
        <v>6619.19</v>
      </c>
      <c r="F182" s="106">
        <v>0</v>
      </c>
      <c r="G182" s="106">
        <v>0</v>
      </c>
    </row>
    <row r="183" spans="1:7" ht="12.2" customHeight="1" x14ac:dyDescent="0.25">
      <c r="A183" s="106" t="s">
        <v>485</v>
      </c>
      <c r="B183" s="107" t="s">
        <v>486</v>
      </c>
      <c r="C183" s="106">
        <v>10</v>
      </c>
      <c r="D183" s="106">
        <v>5909.28</v>
      </c>
      <c r="E183" s="106">
        <v>5907.7</v>
      </c>
      <c r="F183" s="106">
        <v>0</v>
      </c>
      <c r="G183" s="106">
        <v>1.58</v>
      </c>
    </row>
    <row r="184" spans="1:7" ht="12.2" customHeight="1" x14ac:dyDescent="0.25">
      <c r="A184" s="106" t="s">
        <v>487</v>
      </c>
      <c r="B184" s="107" t="s">
        <v>488</v>
      </c>
      <c r="C184" s="106">
        <v>10</v>
      </c>
      <c r="D184" s="106">
        <v>8365.81</v>
      </c>
      <c r="E184" s="106">
        <v>8361.4599999999991</v>
      </c>
      <c r="F184" s="106">
        <v>0</v>
      </c>
      <c r="G184" s="106">
        <v>4.3499999999999996</v>
      </c>
    </row>
    <row r="185" spans="1:7" ht="12.2" customHeight="1" x14ac:dyDescent="0.25">
      <c r="A185" s="106" t="s">
        <v>489</v>
      </c>
      <c r="B185" s="107" t="s">
        <v>490</v>
      </c>
      <c r="C185" s="106">
        <v>10</v>
      </c>
      <c r="D185" s="106">
        <v>3757.29</v>
      </c>
      <c r="E185" s="106">
        <v>3754.89</v>
      </c>
      <c r="F185" s="106">
        <v>0</v>
      </c>
      <c r="G185" s="106">
        <v>2.4</v>
      </c>
    </row>
    <row r="186" spans="1:7" ht="12.2" customHeight="1" x14ac:dyDescent="0.25">
      <c r="A186" s="106" t="s">
        <v>491</v>
      </c>
      <c r="B186" s="107" t="s">
        <v>492</v>
      </c>
      <c r="C186" s="106">
        <v>10</v>
      </c>
      <c r="D186" s="106">
        <v>4222.8</v>
      </c>
      <c r="E186" s="106">
        <v>4222.8</v>
      </c>
      <c r="F186" s="106">
        <v>0</v>
      </c>
      <c r="G186" s="106">
        <v>0</v>
      </c>
    </row>
    <row r="187" spans="1:7" ht="12.2" customHeight="1" x14ac:dyDescent="0.25">
      <c r="A187" s="106" t="s">
        <v>493</v>
      </c>
      <c r="B187" s="107" t="s">
        <v>494</v>
      </c>
      <c r="C187" s="106">
        <v>10</v>
      </c>
      <c r="D187" s="106">
        <v>2170.36</v>
      </c>
      <c r="E187" s="106">
        <v>2169.3000000000002</v>
      </c>
      <c r="F187" s="106">
        <v>0</v>
      </c>
      <c r="G187" s="106">
        <v>1.06</v>
      </c>
    </row>
    <row r="188" spans="1:7" ht="12.2" customHeight="1" x14ac:dyDescent="0.25">
      <c r="A188" s="106" t="s">
        <v>495</v>
      </c>
      <c r="B188" s="107" t="s">
        <v>496</v>
      </c>
      <c r="C188" s="106">
        <v>10</v>
      </c>
      <c r="D188" s="106">
        <v>4185.99</v>
      </c>
      <c r="E188" s="106">
        <v>4185.5</v>
      </c>
      <c r="F188" s="106">
        <v>0</v>
      </c>
      <c r="G188" s="106">
        <v>0.49</v>
      </c>
    </row>
    <row r="189" spans="1:7" ht="12.2" customHeight="1" x14ac:dyDescent="0.25">
      <c r="A189" s="106" t="s">
        <v>497</v>
      </c>
      <c r="B189" s="107" t="s">
        <v>498</v>
      </c>
      <c r="C189" s="106">
        <v>10</v>
      </c>
      <c r="D189" s="106">
        <v>6423.05</v>
      </c>
      <c r="E189" s="106">
        <v>6423.05</v>
      </c>
      <c r="F189" s="106">
        <v>0</v>
      </c>
      <c r="G189" s="106">
        <v>0</v>
      </c>
    </row>
    <row r="190" spans="1:7" ht="12.2" customHeight="1" x14ac:dyDescent="0.25">
      <c r="A190" s="106" t="s">
        <v>499</v>
      </c>
      <c r="B190" s="107" t="s">
        <v>500</v>
      </c>
      <c r="C190" s="106">
        <v>10</v>
      </c>
      <c r="D190" s="106">
        <v>6248.9</v>
      </c>
      <c r="E190" s="106">
        <v>6248.9</v>
      </c>
      <c r="F190" s="106">
        <v>0</v>
      </c>
      <c r="G190" s="106">
        <v>0</v>
      </c>
    </row>
    <row r="191" spans="1:7" ht="20.25" customHeight="1" x14ac:dyDescent="0.25">
      <c r="A191" s="106" t="s">
        <v>501</v>
      </c>
      <c r="B191" s="107" t="s">
        <v>502</v>
      </c>
      <c r="C191" s="106">
        <v>10</v>
      </c>
      <c r="D191" s="106">
        <v>4225.37</v>
      </c>
      <c r="E191" s="106">
        <v>4224.24</v>
      </c>
      <c r="F191" s="106">
        <v>0</v>
      </c>
      <c r="G191" s="106">
        <v>1.1299999999999999</v>
      </c>
    </row>
    <row r="192" spans="1:7" ht="20.25" customHeight="1" x14ac:dyDescent="0.25">
      <c r="A192" s="106" t="s">
        <v>503</v>
      </c>
      <c r="B192" s="107" t="s">
        <v>504</v>
      </c>
      <c r="C192" s="106">
        <v>10</v>
      </c>
      <c r="D192" s="106">
        <v>4239.3999999999996</v>
      </c>
      <c r="E192" s="106">
        <v>4239.3999999999996</v>
      </c>
      <c r="F192" s="106">
        <v>0</v>
      </c>
      <c r="G192" s="106">
        <v>0</v>
      </c>
    </row>
    <row r="193" spans="1:7" ht="20.25" customHeight="1" x14ac:dyDescent="0.25">
      <c r="A193" s="106" t="s">
        <v>505</v>
      </c>
      <c r="B193" s="107" t="s">
        <v>506</v>
      </c>
      <c r="C193" s="106">
        <v>10</v>
      </c>
      <c r="D193" s="106">
        <v>4163.6499999999996</v>
      </c>
      <c r="E193" s="106">
        <v>4163.1000000000004</v>
      </c>
      <c r="F193" s="106">
        <v>0</v>
      </c>
      <c r="G193" s="106">
        <v>0.55000000000000004</v>
      </c>
    </row>
    <row r="194" spans="1:7" ht="12.2" customHeight="1" x14ac:dyDescent="0.25">
      <c r="A194" s="106" t="s">
        <v>507</v>
      </c>
      <c r="B194" s="107" t="s">
        <v>508</v>
      </c>
      <c r="C194" s="106">
        <v>10</v>
      </c>
      <c r="D194" s="106">
        <v>4104.5200000000004</v>
      </c>
      <c r="E194" s="106">
        <v>4104.03</v>
      </c>
      <c r="F194" s="106">
        <v>0</v>
      </c>
      <c r="G194" s="106">
        <v>0.49</v>
      </c>
    </row>
    <row r="195" spans="1:7" ht="12.2" customHeight="1" x14ac:dyDescent="0.25">
      <c r="A195" s="106" t="s">
        <v>509</v>
      </c>
      <c r="B195" s="107" t="s">
        <v>510</v>
      </c>
      <c r="C195" s="106">
        <v>10</v>
      </c>
      <c r="D195" s="106">
        <v>6393.47</v>
      </c>
      <c r="E195" s="106">
        <v>6393.47</v>
      </c>
      <c r="F195" s="106">
        <v>0</v>
      </c>
      <c r="G195" s="106">
        <v>0</v>
      </c>
    </row>
    <row r="196" spans="1:7" ht="12.2" customHeight="1" x14ac:dyDescent="0.25">
      <c r="A196" s="106" t="s">
        <v>511</v>
      </c>
      <c r="B196" s="107" t="s">
        <v>512</v>
      </c>
      <c r="C196" s="106">
        <v>10</v>
      </c>
      <c r="D196" s="106">
        <v>4208.79</v>
      </c>
      <c r="E196" s="106">
        <v>4206.6000000000004</v>
      </c>
      <c r="F196" s="106">
        <v>0</v>
      </c>
      <c r="G196" s="106">
        <v>2.19</v>
      </c>
    </row>
    <row r="197" spans="1:7" ht="12.2" customHeight="1" x14ac:dyDescent="0.25">
      <c r="A197" s="106" t="s">
        <v>513</v>
      </c>
      <c r="B197" s="107" t="s">
        <v>514</v>
      </c>
      <c r="C197" s="106">
        <v>10</v>
      </c>
      <c r="D197" s="106">
        <v>4085.11</v>
      </c>
      <c r="E197" s="106">
        <v>4085.11</v>
      </c>
      <c r="F197" s="106">
        <v>0</v>
      </c>
      <c r="G197" s="106">
        <v>0</v>
      </c>
    </row>
    <row r="198" spans="1:7" ht="12.2" customHeight="1" x14ac:dyDescent="0.25">
      <c r="A198" s="106" t="s">
        <v>515</v>
      </c>
      <c r="B198" s="107" t="s">
        <v>516</v>
      </c>
      <c r="C198" s="106">
        <v>10</v>
      </c>
      <c r="D198" s="106">
        <v>8939.89</v>
      </c>
      <c r="E198" s="106">
        <v>8931.1</v>
      </c>
      <c r="F198" s="106">
        <v>0</v>
      </c>
      <c r="G198" s="106">
        <v>8.7899999999999991</v>
      </c>
    </row>
    <row r="199" spans="1:7" ht="12.2" customHeight="1" x14ac:dyDescent="0.25">
      <c r="A199" s="106" t="s">
        <v>517</v>
      </c>
      <c r="B199" s="107" t="s">
        <v>518</v>
      </c>
      <c r="C199" s="106">
        <v>10</v>
      </c>
      <c r="D199" s="106">
        <v>8050.26</v>
      </c>
      <c r="E199" s="106">
        <v>8022.3</v>
      </c>
      <c r="F199" s="106">
        <v>0</v>
      </c>
      <c r="G199" s="106">
        <v>27.96</v>
      </c>
    </row>
    <row r="200" spans="1:7" ht="12.2" customHeight="1" x14ac:dyDescent="0.25">
      <c r="A200" s="106" t="s">
        <v>519</v>
      </c>
      <c r="B200" s="107" t="s">
        <v>520</v>
      </c>
      <c r="C200" s="106">
        <v>10</v>
      </c>
      <c r="D200" s="106">
        <v>6239.83</v>
      </c>
      <c r="E200" s="106">
        <v>6236.51</v>
      </c>
      <c r="F200" s="106">
        <v>0</v>
      </c>
      <c r="G200" s="106">
        <v>3.32</v>
      </c>
    </row>
    <row r="201" spans="1:7" ht="12.2" customHeight="1" x14ac:dyDescent="0.25">
      <c r="A201" s="106" t="s">
        <v>521</v>
      </c>
      <c r="B201" s="107" t="s">
        <v>522</v>
      </c>
      <c r="C201" s="106">
        <v>10</v>
      </c>
      <c r="D201" s="106">
        <v>4037.62</v>
      </c>
      <c r="E201" s="106">
        <v>4032.75</v>
      </c>
      <c r="F201" s="106">
        <v>0</v>
      </c>
      <c r="G201" s="106">
        <v>4.87</v>
      </c>
    </row>
    <row r="202" spans="1:7" ht="12.2" customHeight="1" x14ac:dyDescent="0.25">
      <c r="A202" s="106" t="s">
        <v>523</v>
      </c>
      <c r="B202" s="107" t="s">
        <v>524</v>
      </c>
      <c r="C202" s="106">
        <v>10</v>
      </c>
      <c r="D202" s="106">
        <v>3619.15</v>
      </c>
      <c r="E202" s="106">
        <v>3619.15</v>
      </c>
      <c r="F202" s="106">
        <v>0</v>
      </c>
      <c r="G202" s="106">
        <v>0</v>
      </c>
    </row>
    <row r="203" spans="1:7" ht="12.2" customHeight="1" x14ac:dyDescent="0.25">
      <c r="A203" s="106" t="s">
        <v>525</v>
      </c>
      <c r="B203" s="107" t="s">
        <v>526</v>
      </c>
      <c r="C203" s="106">
        <v>10</v>
      </c>
      <c r="D203" s="106">
        <v>3489.77</v>
      </c>
      <c r="E203" s="106">
        <v>3485.38</v>
      </c>
      <c r="F203" s="106">
        <v>0</v>
      </c>
      <c r="G203" s="106">
        <v>4.3899999999999997</v>
      </c>
    </row>
    <row r="204" spans="1:7" ht="12.2" customHeight="1" x14ac:dyDescent="0.25">
      <c r="A204" s="106" t="s">
        <v>527</v>
      </c>
      <c r="B204" s="107" t="s">
        <v>528</v>
      </c>
      <c r="C204" s="106">
        <v>10</v>
      </c>
      <c r="D204" s="106">
        <v>5233.37</v>
      </c>
      <c r="E204" s="106">
        <v>5233.37</v>
      </c>
      <c r="F204" s="106">
        <v>0</v>
      </c>
      <c r="G204" s="106">
        <v>0</v>
      </c>
    </row>
    <row r="205" spans="1:7" ht="12.2" customHeight="1" x14ac:dyDescent="0.25">
      <c r="A205" s="106" t="s">
        <v>529</v>
      </c>
      <c r="B205" s="107" t="s">
        <v>530</v>
      </c>
      <c r="C205" s="106">
        <v>14</v>
      </c>
      <c r="D205" s="106">
        <v>3934.15</v>
      </c>
      <c r="E205" s="106">
        <v>3933.9</v>
      </c>
      <c r="F205" s="106">
        <v>0</v>
      </c>
      <c r="G205" s="106">
        <v>0.25</v>
      </c>
    </row>
    <row r="206" spans="1:7" ht="12.2" customHeight="1" x14ac:dyDescent="0.25">
      <c r="A206" s="106" t="s">
        <v>531</v>
      </c>
      <c r="B206" s="107" t="s">
        <v>532</v>
      </c>
      <c r="C206" s="106">
        <v>14</v>
      </c>
      <c r="D206" s="106">
        <v>4080.7</v>
      </c>
      <c r="E206" s="106">
        <v>4080.7</v>
      </c>
      <c r="F206" s="106">
        <v>0</v>
      </c>
      <c r="G206" s="106">
        <v>0</v>
      </c>
    </row>
    <row r="207" spans="1:7" ht="12.2" customHeight="1" x14ac:dyDescent="0.25">
      <c r="A207" s="106" t="s">
        <v>533</v>
      </c>
      <c r="B207" s="107" t="s">
        <v>534</v>
      </c>
      <c r="C207" s="106">
        <v>14</v>
      </c>
      <c r="D207" s="106">
        <v>4086.37</v>
      </c>
      <c r="E207" s="106">
        <v>4086.37</v>
      </c>
      <c r="F207" s="106">
        <v>0</v>
      </c>
      <c r="G207" s="106">
        <v>0</v>
      </c>
    </row>
    <row r="208" spans="1:7" ht="12.2" customHeight="1" x14ac:dyDescent="0.25">
      <c r="A208" s="106" t="s">
        <v>535</v>
      </c>
      <c r="B208" s="107" t="s">
        <v>536</v>
      </c>
      <c r="C208" s="106">
        <v>14</v>
      </c>
      <c r="D208" s="106">
        <v>3708.47</v>
      </c>
      <c r="E208" s="106">
        <v>3708.47</v>
      </c>
      <c r="F208" s="106">
        <v>0</v>
      </c>
      <c r="G208" s="106">
        <v>0</v>
      </c>
    </row>
    <row r="209" spans="1:7" ht="12.2" customHeight="1" x14ac:dyDescent="0.25">
      <c r="A209" s="106" t="s">
        <v>537</v>
      </c>
      <c r="B209" s="107" t="s">
        <v>538</v>
      </c>
      <c r="C209" s="106">
        <v>14</v>
      </c>
      <c r="D209" s="106">
        <v>10189.370000000001</v>
      </c>
      <c r="E209" s="106">
        <v>10189.370000000001</v>
      </c>
      <c r="F209" s="106">
        <v>0</v>
      </c>
      <c r="G209" s="106">
        <v>0</v>
      </c>
    </row>
    <row r="210" spans="1:7" ht="20.25" customHeight="1" x14ac:dyDescent="0.25">
      <c r="A210" s="106"/>
      <c r="B210" s="108" t="s">
        <v>134</v>
      </c>
      <c r="C210" s="106"/>
      <c r="D210" s="109">
        <f>SUM(D20:D209)</f>
        <v>898223.57</v>
      </c>
      <c r="E210" s="106"/>
      <c r="F210" s="106"/>
      <c r="G210" s="106">
        <f>SUM(G5:G209)</f>
        <v>395.59999999999991</v>
      </c>
    </row>
    <row r="211" spans="1:7" s="113" customFormat="1" ht="23.25" customHeight="1" x14ac:dyDescent="0.25">
      <c r="A211" s="110"/>
      <c r="B211" s="108" t="s">
        <v>131</v>
      </c>
      <c r="C211" s="110"/>
      <c r="D211" s="111">
        <f>D210+D9+D19</f>
        <v>909348.05999999994</v>
      </c>
      <c r="E211" s="112"/>
      <c r="F211" s="112"/>
      <c r="G211" s="112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30"/>
  <sheetViews>
    <sheetView topLeftCell="A98" workbookViewId="0">
      <selection activeCell="I18" sqref="I18"/>
    </sheetView>
  </sheetViews>
  <sheetFormatPr defaultRowHeight="15.75" x14ac:dyDescent="0.25"/>
  <cols>
    <col min="1" max="1" width="3.42578125" style="11" customWidth="1"/>
    <col min="2" max="2" width="39.42578125" style="5" customWidth="1"/>
    <col min="3" max="3" width="9.5703125" style="12" customWidth="1"/>
    <col min="4" max="4" width="13.5703125" style="13" customWidth="1"/>
    <col min="5" max="5" width="10.28515625" style="47" customWidth="1"/>
    <col min="6" max="6" width="9.85546875" style="5" customWidth="1"/>
    <col min="7" max="7" width="12.42578125" style="5" bestFit="1" customWidth="1"/>
    <col min="8" max="16384" width="9.140625" style="5"/>
  </cols>
  <sheetData>
    <row r="1" spans="1:7" x14ac:dyDescent="0.25">
      <c r="A1" s="48" t="s">
        <v>114</v>
      </c>
      <c r="B1" s="48"/>
      <c r="C1" s="49"/>
      <c r="D1" s="50"/>
      <c r="E1" s="34"/>
      <c r="F1" s="51"/>
    </row>
    <row r="2" spans="1:7" ht="18.75" x14ac:dyDescent="0.25">
      <c r="A2" s="48" t="s">
        <v>124</v>
      </c>
      <c r="B2" s="48"/>
      <c r="C2" s="49"/>
      <c r="D2" s="50"/>
      <c r="E2" s="34"/>
      <c r="F2" s="51"/>
    </row>
    <row r="3" spans="1:7" x14ac:dyDescent="0.25">
      <c r="A3" s="4"/>
      <c r="B3" s="48" t="s">
        <v>117</v>
      </c>
      <c r="C3" s="49"/>
      <c r="D3" s="50"/>
      <c r="E3" s="34"/>
      <c r="F3" s="51"/>
    </row>
    <row r="4" spans="1:7" s="6" customFormat="1" ht="57" customHeight="1" x14ac:dyDescent="0.25">
      <c r="A4" s="71" t="s">
        <v>0</v>
      </c>
      <c r="B4" s="72" t="s">
        <v>100</v>
      </c>
      <c r="C4" s="72" t="s">
        <v>99</v>
      </c>
      <c r="D4" s="73" t="s">
        <v>115</v>
      </c>
      <c r="E4" s="74" t="s">
        <v>116</v>
      </c>
      <c r="F4" s="75" t="s">
        <v>98</v>
      </c>
    </row>
    <row r="5" spans="1:7" s="37" customFormat="1" ht="15" x14ac:dyDescent="0.25">
      <c r="A5" s="35">
        <v>1</v>
      </c>
      <c r="B5" s="56" t="s">
        <v>23</v>
      </c>
      <c r="C5" s="57">
        <v>1</v>
      </c>
      <c r="D5" s="58">
        <v>175.2</v>
      </c>
      <c r="E5" s="59">
        <v>2.3E-2</v>
      </c>
      <c r="F5" s="36">
        <f>E5*(18+1.4)/(18+25)*24*187</f>
        <v>46.570827906976746</v>
      </c>
      <c r="G5" s="37">
        <f>4.26*1.1*(18+24)*D5/1000000</f>
        <v>3.4481462399999996E-2</v>
      </c>
    </row>
    <row r="6" spans="1:7" ht="15" x14ac:dyDescent="0.25">
      <c r="A6" s="35">
        <v>2</v>
      </c>
      <c r="B6" s="38" t="s">
        <v>27</v>
      </c>
      <c r="C6" s="60">
        <v>1</v>
      </c>
      <c r="D6" s="58">
        <v>63.2</v>
      </c>
      <c r="E6" s="59">
        <v>0.01</v>
      </c>
      <c r="F6" s="36">
        <f t="shared" ref="F6:F69" si="0">E6*(18+1.4)/(18+25)*24*187</f>
        <v>20.248186046511623</v>
      </c>
      <c r="G6" s="37">
        <f t="shared" ref="G6:G23" si="1">4.26*1.1*(18+24)*D6/1000000</f>
        <v>1.2438518400000001E-2</v>
      </c>
    </row>
    <row r="7" spans="1:7" ht="15" x14ac:dyDescent="0.25">
      <c r="A7" s="35">
        <v>3</v>
      </c>
      <c r="B7" s="38" t="s">
        <v>28</v>
      </c>
      <c r="C7" s="60">
        <v>1</v>
      </c>
      <c r="D7" s="58">
        <v>167.6</v>
      </c>
      <c r="E7" s="59">
        <v>1.44E-2</v>
      </c>
      <c r="F7" s="36">
        <f t="shared" si="0"/>
        <v>29.157387906976744</v>
      </c>
      <c r="G7" s="37">
        <f t="shared" si="1"/>
        <v>3.29856912E-2</v>
      </c>
    </row>
    <row r="8" spans="1:7" ht="15" x14ac:dyDescent="0.25">
      <c r="A8" s="35">
        <v>4</v>
      </c>
      <c r="B8" s="38" t="s">
        <v>82</v>
      </c>
      <c r="C8" s="60">
        <v>1</v>
      </c>
      <c r="D8" s="58">
        <v>55.6</v>
      </c>
      <c r="E8" s="59">
        <v>1.8499999999999999E-2</v>
      </c>
      <c r="F8" s="36">
        <f t="shared" si="0"/>
        <v>37.459144186046501</v>
      </c>
      <c r="G8" s="37">
        <f t="shared" si="1"/>
        <v>1.0942747200000002E-2</v>
      </c>
    </row>
    <row r="9" spans="1:7" ht="15" x14ac:dyDescent="0.25">
      <c r="A9" s="35">
        <v>5</v>
      </c>
      <c r="B9" s="38" t="s">
        <v>83</v>
      </c>
      <c r="C9" s="60">
        <v>1</v>
      </c>
      <c r="D9" s="58">
        <v>134.80000000000001</v>
      </c>
      <c r="E9" s="59">
        <v>2.46E-2</v>
      </c>
      <c r="F9" s="36">
        <f t="shared" si="0"/>
        <v>49.810537674418605</v>
      </c>
      <c r="G9" s="37">
        <f t="shared" si="1"/>
        <v>2.6530257600000006E-2</v>
      </c>
    </row>
    <row r="10" spans="1:7" ht="15" x14ac:dyDescent="0.25">
      <c r="A10" s="35">
        <v>6</v>
      </c>
      <c r="B10" s="38" t="s">
        <v>84</v>
      </c>
      <c r="C10" s="60">
        <v>1</v>
      </c>
      <c r="D10" s="58">
        <v>177.3</v>
      </c>
      <c r="E10" s="59">
        <v>3.2300000000000002E-2</v>
      </c>
      <c r="F10" s="36">
        <f t="shared" si="0"/>
        <v>65.40164093023256</v>
      </c>
      <c r="G10" s="37">
        <f t="shared" si="1"/>
        <v>3.4894767600000008E-2</v>
      </c>
    </row>
    <row r="11" spans="1:7" ht="15" x14ac:dyDescent="0.25">
      <c r="A11" s="35">
        <v>7</v>
      </c>
      <c r="B11" s="38" t="s">
        <v>85</v>
      </c>
      <c r="C11" s="60">
        <v>1</v>
      </c>
      <c r="D11" s="58">
        <v>198.4</v>
      </c>
      <c r="E11" s="59">
        <v>3.5200000000000002E-2</v>
      </c>
      <c r="F11" s="36">
        <f t="shared" si="0"/>
        <v>71.273614883720938</v>
      </c>
      <c r="G11" s="37">
        <f t="shared" si="1"/>
        <v>3.9047500800000003E-2</v>
      </c>
    </row>
    <row r="12" spans="1:7" ht="15" x14ac:dyDescent="0.25">
      <c r="A12" s="35">
        <v>8</v>
      </c>
      <c r="B12" s="38" t="s">
        <v>55</v>
      </c>
      <c r="C12" s="60">
        <v>1</v>
      </c>
      <c r="D12" s="58">
        <v>40.1</v>
      </c>
      <c r="E12" s="59">
        <v>2.5000000000000001E-3</v>
      </c>
      <c r="F12" s="36">
        <f t="shared" si="0"/>
        <v>5.0620465116279059</v>
      </c>
      <c r="G12" s="37">
        <f t="shared" si="1"/>
        <v>7.8921612000000009E-3</v>
      </c>
    </row>
    <row r="13" spans="1:7" ht="15" x14ac:dyDescent="0.25">
      <c r="A13" s="35">
        <v>9</v>
      </c>
      <c r="B13" s="38" t="s">
        <v>91</v>
      </c>
      <c r="C13" s="60">
        <v>1</v>
      </c>
      <c r="D13" s="58">
        <v>117.6</v>
      </c>
      <c r="E13" s="59">
        <v>2.1000000000000001E-2</v>
      </c>
      <c r="F13" s="36">
        <f t="shared" si="0"/>
        <v>42.52119069767442</v>
      </c>
      <c r="G13" s="37">
        <f t="shared" si="1"/>
        <v>2.3145091199999999E-2</v>
      </c>
    </row>
    <row r="14" spans="1:7" ht="15" x14ac:dyDescent="0.25">
      <c r="A14" s="35"/>
      <c r="B14" s="38"/>
      <c r="C14" s="60"/>
      <c r="D14" s="58">
        <f>SUM(D5:D13)</f>
        <v>1129.8</v>
      </c>
      <c r="E14" s="59"/>
      <c r="F14" s="36"/>
      <c r="G14" s="37"/>
    </row>
    <row r="15" spans="1:7" ht="15" x14ac:dyDescent="0.25">
      <c r="A15" s="35">
        <v>11</v>
      </c>
      <c r="B15" s="38" t="s">
        <v>5</v>
      </c>
      <c r="C15" s="60">
        <v>2</v>
      </c>
      <c r="D15" s="58">
        <v>511.04</v>
      </c>
      <c r="E15" s="59">
        <v>6.6699999999999995E-2</v>
      </c>
      <c r="F15" s="36">
        <f t="shared" si="0"/>
        <v>135.05540093023257</v>
      </c>
      <c r="G15" s="37">
        <f t="shared" si="1"/>
        <v>0.10057880448000001</v>
      </c>
    </row>
    <row r="16" spans="1:7" ht="15" x14ac:dyDescent="0.25">
      <c r="A16" s="35">
        <v>12</v>
      </c>
      <c r="B16" s="38" t="s">
        <v>6</v>
      </c>
      <c r="C16" s="60">
        <v>2</v>
      </c>
      <c r="D16" s="58">
        <v>501.61</v>
      </c>
      <c r="E16" s="59">
        <v>5.4600000000000003E-2</v>
      </c>
      <c r="F16" s="36">
        <f t="shared" si="0"/>
        <v>110.55509581395349</v>
      </c>
      <c r="G16" s="37">
        <f t="shared" si="1"/>
        <v>9.8722867320000005E-2</v>
      </c>
    </row>
    <row r="17" spans="1:7" ht="15" x14ac:dyDescent="0.25">
      <c r="A17" s="35">
        <v>13</v>
      </c>
      <c r="B17" s="38" t="s">
        <v>13</v>
      </c>
      <c r="C17" s="60">
        <v>2</v>
      </c>
      <c r="D17" s="58">
        <v>1014.6</v>
      </c>
      <c r="E17" s="59">
        <v>7.8799999999999995E-2</v>
      </c>
      <c r="F17" s="36">
        <f t="shared" si="0"/>
        <v>159.5557060465116</v>
      </c>
      <c r="G17" s="37">
        <f t="shared" si="1"/>
        <v>0.19968545520000003</v>
      </c>
    </row>
    <row r="18" spans="1:7" ht="15" x14ac:dyDescent="0.25">
      <c r="A18" s="35">
        <v>14</v>
      </c>
      <c r="B18" s="38" t="s">
        <v>16</v>
      </c>
      <c r="C18" s="60">
        <v>2</v>
      </c>
      <c r="D18" s="58">
        <v>96.6</v>
      </c>
      <c r="E18" s="59">
        <v>2.3699999999999999E-2</v>
      </c>
      <c r="F18" s="36">
        <f t="shared" si="0"/>
        <v>47.988200930232559</v>
      </c>
      <c r="G18" s="37">
        <f t="shared" si="1"/>
        <v>1.9012039200000001E-2</v>
      </c>
    </row>
    <row r="19" spans="1:7" ht="15" x14ac:dyDescent="0.25">
      <c r="A19" s="35">
        <v>15</v>
      </c>
      <c r="B19" s="38" t="s">
        <v>19</v>
      </c>
      <c r="C19" s="60">
        <v>2</v>
      </c>
      <c r="D19" s="58">
        <v>172.6</v>
      </c>
      <c r="E19" s="59">
        <v>2.1000000000000001E-2</v>
      </c>
      <c r="F19" s="36">
        <f t="shared" si="0"/>
        <v>42.52119069767442</v>
      </c>
      <c r="G19" s="37">
        <f t="shared" si="1"/>
        <v>3.3969751200000002E-2</v>
      </c>
    </row>
    <row r="20" spans="1:7" ht="15" x14ac:dyDescent="0.25">
      <c r="A20" s="35">
        <v>16</v>
      </c>
      <c r="B20" s="38" t="s">
        <v>20</v>
      </c>
      <c r="C20" s="60">
        <v>2</v>
      </c>
      <c r="D20" s="58">
        <v>305.55</v>
      </c>
      <c r="E20" s="59">
        <v>3.1399999999999997E-2</v>
      </c>
      <c r="F20" s="36">
        <f t="shared" si="0"/>
        <v>63.5793041860465</v>
      </c>
      <c r="G20" s="37">
        <f t="shared" si="1"/>
        <v>6.0135906600000011E-2</v>
      </c>
    </row>
    <row r="21" spans="1:7" ht="15" x14ac:dyDescent="0.25">
      <c r="A21" s="35">
        <v>17</v>
      </c>
      <c r="B21" s="38" t="s">
        <v>21</v>
      </c>
      <c r="C21" s="60">
        <v>2</v>
      </c>
      <c r="D21" s="58">
        <v>225.6</v>
      </c>
      <c r="E21" s="59">
        <v>1.3599999999999999E-2</v>
      </c>
      <c r="F21" s="36">
        <f t="shared" si="0"/>
        <v>27.537533023255808</v>
      </c>
      <c r="G21" s="37">
        <f t="shared" si="1"/>
        <v>4.44007872E-2</v>
      </c>
    </row>
    <row r="22" spans="1:7" ht="15" x14ac:dyDescent="0.25">
      <c r="A22" s="35">
        <v>18</v>
      </c>
      <c r="B22" s="38" t="s">
        <v>22</v>
      </c>
      <c r="C22" s="60">
        <v>2</v>
      </c>
      <c r="D22" s="58">
        <v>888.5</v>
      </c>
      <c r="E22" s="59">
        <v>8.8800000000000004E-2</v>
      </c>
      <c r="F22" s="36">
        <f t="shared" si="0"/>
        <v>179.80389209302325</v>
      </c>
      <c r="G22" s="37">
        <f t="shared" si="1"/>
        <v>0.174867462</v>
      </c>
    </row>
    <row r="23" spans="1:7" ht="15" x14ac:dyDescent="0.25">
      <c r="A23" s="35">
        <v>19</v>
      </c>
      <c r="B23" s="38" t="s">
        <v>24</v>
      </c>
      <c r="C23" s="60">
        <v>2</v>
      </c>
      <c r="D23" s="58">
        <v>339.45</v>
      </c>
      <c r="E23" s="59">
        <v>2.8799999999999999E-2</v>
      </c>
      <c r="F23" s="36">
        <f t="shared" si="0"/>
        <v>58.314775813953489</v>
      </c>
      <c r="G23" s="37">
        <f t="shared" si="1"/>
        <v>6.6807833400000002E-2</v>
      </c>
    </row>
    <row r="24" spans="1:7" ht="15" x14ac:dyDescent="0.25">
      <c r="A24" s="35">
        <v>20</v>
      </c>
      <c r="B24" s="38" t="s">
        <v>25</v>
      </c>
      <c r="C24" s="60">
        <v>2</v>
      </c>
      <c r="D24" s="58">
        <v>211.7</v>
      </c>
      <c r="E24" s="59">
        <v>1.66E-2</v>
      </c>
      <c r="F24" s="36">
        <f t="shared" si="0"/>
        <v>33.611988837209303</v>
      </c>
      <c r="G24" s="37">
        <f>4.26*1.1*(18+24)*D24/1000000</f>
        <v>4.1665100400000002E-2</v>
      </c>
    </row>
    <row r="25" spans="1:7" ht="15" x14ac:dyDescent="0.25">
      <c r="A25" s="35">
        <v>21</v>
      </c>
      <c r="B25" s="38" t="s">
        <v>26</v>
      </c>
      <c r="C25" s="60">
        <v>2</v>
      </c>
      <c r="D25" s="58">
        <v>390.4</v>
      </c>
      <c r="E25" s="59">
        <v>4.2000000000000003E-2</v>
      </c>
      <c r="F25" s="36">
        <f t="shared" si="0"/>
        <v>85.042381395348841</v>
      </c>
      <c r="G25" s="37">
        <f t="shared" ref="G25:G51" si="2">4.26*1.1*(18+24)*D25/1000000</f>
        <v>7.6835404800000007E-2</v>
      </c>
    </row>
    <row r="26" spans="1:7" ht="15" x14ac:dyDescent="0.25">
      <c r="A26" s="35">
        <v>22</v>
      </c>
      <c r="B26" s="38" t="s">
        <v>29</v>
      </c>
      <c r="C26" s="60">
        <v>2</v>
      </c>
      <c r="D26" s="58">
        <v>503.15</v>
      </c>
      <c r="E26" s="59">
        <v>4.2200000000000001E-2</v>
      </c>
      <c r="F26" s="36">
        <f t="shared" si="0"/>
        <v>85.447345116279067</v>
      </c>
      <c r="G26" s="37">
        <f t="shared" si="2"/>
        <v>9.9025957800000008E-2</v>
      </c>
    </row>
    <row r="27" spans="1:7" ht="15" x14ac:dyDescent="0.25">
      <c r="A27" s="35">
        <v>23</v>
      </c>
      <c r="B27" s="38" t="s">
        <v>36</v>
      </c>
      <c r="C27" s="60">
        <v>2</v>
      </c>
      <c r="D27" s="58">
        <v>617.79999999999995</v>
      </c>
      <c r="E27" s="59">
        <v>6.0900000000000003E-2</v>
      </c>
      <c r="F27" s="36">
        <f t="shared" si="0"/>
        <v>123.31145302325579</v>
      </c>
      <c r="G27" s="37">
        <f t="shared" si="2"/>
        <v>0.1215904536</v>
      </c>
    </row>
    <row r="28" spans="1:7" ht="15" x14ac:dyDescent="0.25">
      <c r="A28" s="35">
        <v>24</v>
      </c>
      <c r="B28" s="38" t="s">
        <v>37</v>
      </c>
      <c r="C28" s="60">
        <v>2</v>
      </c>
      <c r="D28" s="58">
        <v>1170.33</v>
      </c>
      <c r="E28" s="59">
        <v>8.6999999999999994E-2</v>
      </c>
      <c r="F28" s="36">
        <f t="shared" si="0"/>
        <v>176.15921860465113</v>
      </c>
      <c r="G28" s="37">
        <f t="shared" si="2"/>
        <v>0.23033498795999999</v>
      </c>
    </row>
    <row r="29" spans="1:7" ht="15" x14ac:dyDescent="0.25">
      <c r="A29" s="35">
        <v>25</v>
      </c>
      <c r="B29" s="38" t="s">
        <v>38</v>
      </c>
      <c r="C29" s="60">
        <v>2</v>
      </c>
      <c r="D29" s="58">
        <v>1080.08</v>
      </c>
      <c r="E29" s="59">
        <v>9.7000000000000003E-2</v>
      </c>
      <c r="F29" s="36">
        <f t="shared" si="0"/>
        <v>196.40740465116278</v>
      </c>
      <c r="G29" s="37">
        <f t="shared" si="2"/>
        <v>0.21257270496</v>
      </c>
    </row>
    <row r="30" spans="1:7" ht="15" x14ac:dyDescent="0.25">
      <c r="A30" s="35">
        <v>26</v>
      </c>
      <c r="B30" s="38" t="s">
        <v>39</v>
      </c>
      <c r="C30" s="60">
        <v>2</v>
      </c>
      <c r="D30" s="58">
        <v>1164.83</v>
      </c>
      <c r="E30" s="59">
        <v>9.7000000000000003E-2</v>
      </c>
      <c r="F30" s="36">
        <f t="shared" si="0"/>
        <v>196.40740465116278</v>
      </c>
      <c r="G30" s="37">
        <f t="shared" si="2"/>
        <v>0.22925252196000001</v>
      </c>
    </row>
    <row r="31" spans="1:7" ht="15" x14ac:dyDescent="0.25">
      <c r="A31" s="35">
        <v>27</v>
      </c>
      <c r="B31" s="38" t="s">
        <v>40</v>
      </c>
      <c r="C31" s="60">
        <v>2</v>
      </c>
      <c r="D31" s="58">
        <v>686.39</v>
      </c>
      <c r="E31" s="59">
        <v>6.3E-2</v>
      </c>
      <c r="F31" s="36">
        <f t="shared" si="0"/>
        <v>127.56357209302325</v>
      </c>
      <c r="G31" s="37">
        <f t="shared" si="2"/>
        <v>0.13508978867999999</v>
      </c>
    </row>
    <row r="32" spans="1:7" ht="15" x14ac:dyDescent="0.25">
      <c r="A32" s="35">
        <v>28</v>
      </c>
      <c r="B32" s="38" t="s">
        <v>47</v>
      </c>
      <c r="C32" s="60">
        <v>2</v>
      </c>
      <c r="D32" s="58">
        <v>611.20000000000005</v>
      </c>
      <c r="E32" s="59">
        <v>6.7999000000000004E-2</v>
      </c>
      <c r="F32" s="36">
        <f t="shared" si="0"/>
        <v>137.68564029767441</v>
      </c>
      <c r="G32" s="37">
        <f t="shared" si="2"/>
        <v>0.1202914944</v>
      </c>
    </row>
    <row r="33" spans="1:7" ht="15" x14ac:dyDescent="0.25">
      <c r="A33" s="35">
        <v>29</v>
      </c>
      <c r="B33" s="38" t="s">
        <v>48</v>
      </c>
      <c r="C33" s="60">
        <v>2</v>
      </c>
      <c r="D33" s="58">
        <v>666.9</v>
      </c>
      <c r="E33" s="59">
        <v>6.93E-2</v>
      </c>
      <c r="F33" s="36">
        <f t="shared" si="0"/>
        <v>140.31992930232559</v>
      </c>
      <c r="G33" s="37">
        <f t="shared" si="2"/>
        <v>0.13125392280000001</v>
      </c>
    </row>
    <row r="34" spans="1:7" ht="15" x14ac:dyDescent="0.25">
      <c r="A34" s="35">
        <v>30</v>
      </c>
      <c r="B34" s="38" t="s">
        <v>49</v>
      </c>
      <c r="C34" s="60">
        <v>2</v>
      </c>
      <c r="D34" s="58">
        <v>840.2</v>
      </c>
      <c r="E34" s="59">
        <v>8.6999999999999994E-2</v>
      </c>
      <c r="F34" s="36">
        <f t="shared" si="0"/>
        <v>176.15921860465113</v>
      </c>
      <c r="G34" s="37">
        <f t="shared" si="2"/>
        <v>0.16536144240000003</v>
      </c>
    </row>
    <row r="35" spans="1:7" ht="15" x14ac:dyDescent="0.25">
      <c r="A35" s="35">
        <v>31</v>
      </c>
      <c r="B35" s="38" t="s">
        <v>52</v>
      </c>
      <c r="C35" s="60">
        <v>2</v>
      </c>
      <c r="D35" s="58">
        <v>206.5</v>
      </c>
      <c r="E35" s="59">
        <v>2.7699999999999999E-2</v>
      </c>
      <c r="F35" s="36">
        <f t="shared" si="0"/>
        <v>56.087475348837209</v>
      </c>
      <c r="G35" s="37">
        <f t="shared" si="2"/>
        <v>4.0641678000000001E-2</v>
      </c>
    </row>
    <row r="36" spans="1:7" ht="15" x14ac:dyDescent="0.25">
      <c r="A36" s="35">
        <v>32</v>
      </c>
      <c r="B36" s="38" t="s">
        <v>53</v>
      </c>
      <c r="C36" s="60">
        <v>2</v>
      </c>
      <c r="D36" s="58">
        <v>748.4</v>
      </c>
      <c r="E36" s="59">
        <v>4.2500000000000003E-2</v>
      </c>
      <c r="F36" s="36">
        <f t="shared" si="0"/>
        <v>86.054790697674434</v>
      </c>
      <c r="G36" s="37">
        <f t="shared" si="2"/>
        <v>0.14729410080000002</v>
      </c>
    </row>
    <row r="37" spans="1:7" ht="15" x14ac:dyDescent="0.25">
      <c r="A37" s="35">
        <v>33</v>
      </c>
      <c r="B37" s="38" t="s">
        <v>54</v>
      </c>
      <c r="C37" s="60">
        <v>2</v>
      </c>
      <c r="D37" s="58">
        <v>429.5</v>
      </c>
      <c r="E37" s="59">
        <v>4.9399999999999999E-2</v>
      </c>
      <c r="F37" s="36">
        <f t="shared" si="0"/>
        <v>100.02603906976744</v>
      </c>
      <c r="G37" s="37">
        <f t="shared" si="2"/>
        <v>8.4530754E-2</v>
      </c>
    </row>
    <row r="38" spans="1:7" ht="15" x14ac:dyDescent="0.25">
      <c r="A38" s="35">
        <v>34</v>
      </c>
      <c r="B38" s="38" t="s">
        <v>57</v>
      </c>
      <c r="C38" s="60">
        <v>2</v>
      </c>
      <c r="D38" s="58">
        <v>646.1</v>
      </c>
      <c r="E38" s="59">
        <v>5.6000000000000001E-2</v>
      </c>
      <c r="F38" s="36">
        <f t="shared" si="0"/>
        <v>113.38984186046511</v>
      </c>
      <c r="G38" s="37">
        <f t="shared" si="2"/>
        <v>0.12716023320000003</v>
      </c>
    </row>
    <row r="39" spans="1:7" ht="15" x14ac:dyDescent="0.25">
      <c r="A39" s="35">
        <v>35</v>
      </c>
      <c r="B39" s="38" t="s">
        <v>58</v>
      </c>
      <c r="C39" s="60">
        <v>2</v>
      </c>
      <c r="D39" s="58">
        <v>621.9</v>
      </c>
      <c r="E39" s="59">
        <v>5.1400000000000001E-2</v>
      </c>
      <c r="F39" s="36">
        <f t="shared" si="0"/>
        <v>104.07567627906977</v>
      </c>
      <c r="G39" s="37">
        <f t="shared" si="2"/>
        <v>0.12239738280000001</v>
      </c>
    </row>
    <row r="40" spans="1:7" ht="15" x14ac:dyDescent="0.25">
      <c r="A40" s="35">
        <v>36</v>
      </c>
      <c r="B40" s="38" t="s">
        <v>64</v>
      </c>
      <c r="C40" s="60">
        <v>2</v>
      </c>
      <c r="D40" s="58">
        <v>260.39999999999998</v>
      </c>
      <c r="E40" s="59">
        <v>3.2000000000000001E-2</v>
      </c>
      <c r="F40" s="36">
        <f t="shared" si="0"/>
        <v>64.794195348837221</v>
      </c>
      <c r="G40" s="37">
        <f t="shared" si="2"/>
        <v>5.12498448E-2</v>
      </c>
    </row>
    <row r="41" spans="1:7" ht="15" x14ac:dyDescent="0.25">
      <c r="A41" s="35">
        <v>37</v>
      </c>
      <c r="B41" s="38" t="s">
        <v>70</v>
      </c>
      <c r="C41" s="60">
        <v>2</v>
      </c>
      <c r="D41" s="58">
        <v>369.5</v>
      </c>
      <c r="E41" s="59">
        <v>3.0499999999999999E-2</v>
      </c>
      <c r="F41" s="36">
        <f t="shared" si="0"/>
        <v>61.756967441860454</v>
      </c>
      <c r="G41" s="37">
        <f t="shared" si="2"/>
        <v>7.2722034000000005E-2</v>
      </c>
    </row>
    <row r="42" spans="1:7" ht="15" x14ac:dyDescent="0.25">
      <c r="A42" s="35">
        <v>38</v>
      </c>
      <c r="B42" s="38" t="s">
        <v>71</v>
      </c>
      <c r="C42" s="60">
        <v>2</v>
      </c>
      <c r="D42" s="58">
        <v>377.88</v>
      </c>
      <c r="E42" s="59">
        <v>4.1200000000000001E-2</v>
      </c>
      <c r="F42" s="36">
        <f t="shared" si="0"/>
        <v>83.422526511627908</v>
      </c>
      <c r="G42" s="37">
        <f t="shared" si="2"/>
        <v>7.4371318559999997E-2</v>
      </c>
    </row>
    <row r="43" spans="1:7" ht="15" x14ac:dyDescent="0.25">
      <c r="A43" s="35">
        <v>39</v>
      </c>
      <c r="B43" s="38" t="s">
        <v>72</v>
      </c>
      <c r="C43" s="60">
        <v>2</v>
      </c>
      <c r="D43" s="58">
        <v>354.02</v>
      </c>
      <c r="E43" s="59">
        <v>3.8800000000000001E-2</v>
      </c>
      <c r="F43" s="36">
        <f t="shared" si="0"/>
        <v>78.562961860465094</v>
      </c>
      <c r="G43" s="37">
        <f t="shared" si="2"/>
        <v>6.9675384239999999E-2</v>
      </c>
    </row>
    <row r="44" spans="1:7" ht="15" x14ac:dyDescent="0.25">
      <c r="A44" s="35">
        <v>40</v>
      </c>
      <c r="B44" s="38" t="s">
        <v>73</v>
      </c>
      <c r="C44" s="60">
        <v>2</v>
      </c>
      <c r="D44" s="58">
        <v>369</v>
      </c>
      <c r="E44" s="59">
        <v>4.1200000000000001E-2</v>
      </c>
      <c r="F44" s="36">
        <f t="shared" si="0"/>
        <v>83.422526511627908</v>
      </c>
      <c r="G44" s="37">
        <f t="shared" si="2"/>
        <v>7.262362800000001E-2</v>
      </c>
    </row>
    <row r="45" spans="1:7" ht="15" x14ac:dyDescent="0.25">
      <c r="A45" s="35">
        <v>41</v>
      </c>
      <c r="B45" s="38" t="s">
        <v>77</v>
      </c>
      <c r="C45" s="60">
        <v>2</v>
      </c>
      <c r="D45" s="58">
        <v>264.8</v>
      </c>
      <c r="E45" s="59">
        <v>3.3300000000000003E-2</v>
      </c>
      <c r="F45" s="36">
        <f t="shared" si="0"/>
        <v>67.426459534883719</v>
      </c>
      <c r="G45" s="37">
        <f t="shared" si="2"/>
        <v>5.2115817600000003E-2</v>
      </c>
    </row>
    <row r="46" spans="1:7" ht="15" x14ac:dyDescent="0.25">
      <c r="A46" s="35">
        <v>42</v>
      </c>
      <c r="B46" s="38" t="s">
        <v>78</v>
      </c>
      <c r="C46" s="60">
        <v>2</v>
      </c>
      <c r="D46" s="58">
        <v>294.8</v>
      </c>
      <c r="E46" s="59">
        <v>4.8599999999999997E-2</v>
      </c>
      <c r="F46" s="36">
        <f t="shared" si="0"/>
        <v>98.406184186046517</v>
      </c>
      <c r="G46" s="37">
        <f t="shared" si="2"/>
        <v>5.80201776E-2</v>
      </c>
    </row>
    <row r="47" spans="1:7" ht="15" x14ac:dyDescent="0.25">
      <c r="A47" s="35">
        <v>43</v>
      </c>
      <c r="B47" s="38" t="s">
        <v>86</v>
      </c>
      <c r="C47" s="60">
        <v>2</v>
      </c>
      <c r="D47" s="58">
        <v>971.86</v>
      </c>
      <c r="E47" s="59">
        <v>9.98E-2</v>
      </c>
      <c r="F47" s="36">
        <f t="shared" si="0"/>
        <v>202.07689674418603</v>
      </c>
      <c r="G47" s="37">
        <f t="shared" si="2"/>
        <v>0.19127371032000001</v>
      </c>
    </row>
    <row r="48" spans="1:7" ht="15" x14ac:dyDescent="0.25">
      <c r="A48" s="35">
        <v>44</v>
      </c>
      <c r="B48" s="38" t="s">
        <v>87</v>
      </c>
      <c r="C48" s="60">
        <v>2</v>
      </c>
      <c r="D48" s="58">
        <v>1633.1</v>
      </c>
      <c r="E48" s="59">
        <v>0.14499999999999999</v>
      </c>
      <c r="F48" s="36">
        <f t="shared" si="0"/>
        <v>293.59869767441859</v>
      </c>
      <c r="G48" s="37">
        <f t="shared" si="2"/>
        <v>0.32141367719999997</v>
      </c>
    </row>
    <row r="49" spans="1:7" ht="15" x14ac:dyDescent="0.25">
      <c r="A49" s="35">
        <v>45</v>
      </c>
      <c r="B49" s="38" t="s">
        <v>89</v>
      </c>
      <c r="C49" s="60">
        <v>2</v>
      </c>
      <c r="D49" s="58">
        <v>223</v>
      </c>
      <c r="E49" s="59">
        <v>3.2399999999999998E-2</v>
      </c>
      <c r="F49" s="36">
        <f t="shared" si="0"/>
        <v>65.604122790697659</v>
      </c>
      <c r="G49" s="37">
        <f t="shared" si="2"/>
        <v>4.3889075999999999E-2</v>
      </c>
    </row>
    <row r="50" spans="1:7" ht="15" x14ac:dyDescent="0.25">
      <c r="A50" s="35">
        <v>46</v>
      </c>
      <c r="B50" s="38" t="s">
        <v>90</v>
      </c>
      <c r="C50" s="60">
        <v>2</v>
      </c>
      <c r="D50" s="58">
        <v>515.57000000000005</v>
      </c>
      <c r="E50" s="59">
        <v>4.2700000000000002E-2</v>
      </c>
      <c r="F50" s="36">
        <f t="shared" si="0"/>
        <v>86.45975441860466</v>
      </c>
      <c r="G50" s="37">
        <f t="shared" si="2"/>
        <v>0.10147036284000002</v>
      </c>
    </row>
    <row r="51" spans="1:7" ht="15" x14ac:dyDescent="0.25">
      <c r="A51" s="35">
        <v>47</v>
      </c>
      <c r="B51" s="38" t="s">
        <v>94</v>
      </c>
      <c r="C51" s="60">
        <v>2</v>
      </c>
      <c r="D51" s="61">
        <v>429.63</v>
      </c>
      <c r="E51" s="59">
        <v>5.2999999999999999E-2</v>
      </c>
      <c r="F51" s="36">
        <f>E51*(18+1.4)/(18+25)*24*187</f>
        <v>107.31538604651162</v>
      </c>
      <c r="G51" s="37">
        <f t="shared" si="2"/>
        <v>8.4556339560000013E-2</v>
      </c>
    </row>
    <row r="52" spans="1:7" ht="15" x14ac:dyDescent="0.25">
      <c r="A52" s="7"/>
      <c r="B52" s="62" t="s">
        <v>110</v>
      </c>
      <c r="C52" s="60"/>
      <c r="D52" s="63">
        <f>SUM(D5:D51)</f>
        <v>22974.090000000004</v>
      </c>
      <c r="E52" s="59"/>
      <c r="F52" s="63">
        <f>SUM(F5:F51)</f>
        <v>4423.011735181396</v>
      </c>
      <c r="G52" s="37"/>
    </row>
    <row r="53" spans="1:7" ht="15" x14ac:dyDescent="0.25">
      <c r="A53" s="7">
        <v>48</v>
      </c>
      <c r="B53" s="38" t="s">
        <v>4</v>
      </c>
      <c r="C53" s="60">
        <v>3</v>
      </c>
      <c r="D53" s="58">
        <v>822.8</v>
      </c>
      <c r="E53" s="59">
        <v>0.115</v>
      </c>
      <c r="F53" s="36">
        <f t="shared" si="0"/>
        <v>232.8541395348837</v>
      </c>
      <c r="G53" s="37">
        <f>2.52*1.1*(18+24)*D53/1000000</f>
        <v>9.5793667200000002E-2</v>
      </c>
    </row>
    <row r="54" spans="1:7" s="97" customFormat="1" ht="15" x14ac:dyDescent="0.25">
      <c r="A54" s="95">
        <v>49</v>
      </c>
      <c r="B54" s="83" t="s">
        <v>8</v>
      </c>
      <c r="C54" s="84">
        <v>3</v>
      </c>
      <c r="D54" s="85">
        <v>1368.31</v>
      </c>
      <c r="E54" s="86">
        <v>7.6600000000000001E-2</v>
      </c>
      <c r="F54" s="96">
        <f t="shared" si="0"/>
        <v>155.10110511627906</v>
      </c>
      <c r="G54" s="37">
        <f t="shared" ref="G54:G64" si="3">2.52*1.1*(18+24)*D54/1000000</f>
        <v>0.15930412344</v>
      </c>
    </row>
    <row r="55" spans="1:7" s="97" customFormat="1" ht="15" x14ac:dyDescent="0.25">
      <c r="A55" s="95">
        <v>50</v>
      </c>
      <c r="B55" s="83" t="s">
        <v>9</v>
      </c>
      <c r="C55" s="84">
        <v>3</v>
      </c>
      <c r="D55" s="85">
        <v>760.71</v>
      </c>
      <c r="E55" s="86">
        <v>9.6000000000000002E-2</v>
      </c>
      <c r="F55" s="96">
        <f t="shared" si="0"/>
        <v>194.38258604651162</v>
      </c>
      <c r="G55" s="37">
        <f t="shared" si="3"/>
        <v>8.8564901040000005E-2</v>
      </c>
    </row>
    <row r="56" spans="1:7" s="97" customFormat="1" ht="15" x14ac:dyDescent="0.25">
      <c r="A56" s="95">
        <v>51</v>
      </c>
      <c r="B56" s="83" t="s">
        <v>10</v>
      </c>
      <c r="C56" s="84">
        <v>3</v>
      </c>
      <c r="D56" s="85">
        <v>606.4</v>
      </c>
      <c r="E56" s="86">
        <v>8.6900000000000005E-2</v>
      </c>
      <c r="F56" s="96">
        <f t="shared" si="0"/>
        <v>175.95673674418606</v>
      </c>
      <c r="G56" s="37">
        <f t="shared" si="3"/>
        <v>7.0599513600000011E-2</v>
      </c>
    </row>
    <row r="57" spans="1:7" ht="15" x14ac:dyDescent="0.25">
      <c r="A57" s="7">
        <v>52</v>
      </c>
      <c r="B57" s="38" t="s">
        <v>51</v>
      </c>
      <c r="C57" s="60">
        <v>3</v>
      </c>
      <c r="D57" s="61">
        <v>276.33999999999997</v>
      </c>
      <c r="E57" s="59">
        <v>3.6600000000000001E-2</v>
      </c>
      <c r="F57" s="36">
        <f t="shared" si="0"/>
        <v>74.108360930232564</v>
      </c>
      <c r="G57" s="37">
        <f t="shared" si="3"/>
        <v>3.2172608159999998E-2</v>
      </c>
    </row>
    <row r="58" spans="1:7" ht="15" x14ac:dyDescent="0.25">
      <c r="A58" s="7">
        <v>53</v>
      </c>
      <c r="B58" s="38" t="s">
        <v>56</v>
      </c>
      <c r="C58" s="60">
        <v>3</v>
      </c>
      <c r="D58" s="61">
        <v>1137.01</v>
      </c>
      <c r="E58" s="59">
        <v>0.167076</v>
      </c>
      <c r="F58" s="36">
        <f t="shared" si="0"/>
        <v>338.29859319069766</v>
      </c>
      <c r="G58" s="37">
        <f t="shared" si="3"/>
        <v>0.13237525223999999</v>
      </c>
    </row>
    <row r="59" spans="1:7" ht="15" x14ac:dyDescent="0.25">
      <c r="A59" s="7">
        <v>54</v>
      </c>
      <c r="B59" s="38" t="s">
        <v>32</v>
      </c>
      <c r="C59" s="60">
        <v>3</v>
      </c>
      <c r="D59" s="61">
        <v>2339.39</v>
      </c>
      <c r="E59" s="59">
        <v>0.25030000000000002</v>
      </c>
      <c r="F59" s="36">
        <f t="shared" si="0"/>
        <v>506.81209674418614</v>
      </c>
      <c r="G59" s="37">
        <f t="shared" si="3"/>
        <v>0.27236114136</v>
      </c>
    </row>
    <row r="60" spans="1:7" ht="15" x14ac:dyDescent="0.25">
      <c r="A60" s="7">
        <v>55</v>
      </c>
      <c r="B60" s="38" t="s">
        <v>59</v>
      </c>
      <c r="C60" s="60">
        <v>3</v>
      </c>
      <c r="D60" s="61">
        <v>1197.75</v>
      </c>
      <c r="E60" s="59">
        <v>9.6000000000000002E-2</v>
      </c>
      <c r="F60" s="36">
        <f t="shared" si="0"/>
        <v>194.38258604651162</v>
      </c>
      <c r="G60" s="37">
        <f t="shared" si="3"/>
        <v>0.13944684600000001</v>
      </c>
    </row>
    <row r="61" spans="1:7" ht="15" x14ac:dyDescent="0.25">
      <c r="A61" s="7">
        <v>56</v>
      </c>
      <c r="B61" s="38" t="s">
        <v>95</v>
      </c>
      <c r="C61" s="60">
        <v>3</v>
      </c>
      <c r="D61" s="61">
        <v>443.6</v>
      </c>
      <c r="E61" s="59">
        <v>2.9600000000000001E-2</v>
      </c>
      <c r="F61" s="36">
        <f t="shared" si="0"/>
        <v>59.934630697674415</v>
      </c>
      <c r="G61" s="37">
        <f t="shared" si="3"/>
        <v>5.1645686400000008E-2</v>
      </c>
    </row>
    <row r="62" spans="1:7" ht="15" x14ac:dyDescent="0.25">
      <c r="A62" s="7">
        <v>57</v>
      </c>
      <c r="B62" s="38" t="s">
        <v>61</v>
      </c>
      <c r="C62" s="60">
        <v>4</v>
      </c>
      <c r="D62" s="61">
        <v>1592.4</v>
      </c>
      <c r="E62" s="59">
        <v>0.15</v>
      </c>
      <c r="F62" s="36">
        <f t="shared" si="0"/>
        <v>303.72279069767438</v>
      </c>
      <c r="G62" s="37">
        <f t="shared" si="3"/>
        <v>0.18539357760000003</v>
      </c>
    </row>
    <row r="63" spans="1:7" s="97" customFormat="1" ht="15" x14ac:dyDescent="0.25">
      <c r="A63" s="95">
        <v>58</v>
      </c>
      <c r="B63" s="98" t="s">
        <v>81</v>
      </c>
      <c r="C63" s="84">
        <v>4</v>
      </c>
      <c r="D63" s="85">
        <v>565.14</v>
      </c>
      <c r="E63" s="86">
        <v>7.17E-2</v>
      </c>
      <c r="F63" s="96">
        <f t="shared" si="0"/>
        <v>145.17949395348836</v>
      </c>
      <c r="G63" s="37">
        <f t="shared" si="3"/>
        <v>6.579585936E-2</v>
      </c>
    </row>
    <row r="64" spans="1:7" ht="15" x14ac:dyDescent="0.25">
      <c r="A64" s="7">
        <v>59</v>
      </c>
      <c r="B64" s="38" t="s">
        <v>92</v>
      </c>
      <c r="C64" s="60">
        <v>4</v>
      </c>
      <c r="D64" s="61">
        <v>2578.29</v>
      </c>
      <c r="E64" s="59">
        <v>0.2074</v>
      </c>
      <c r="F64" s="36">
        <f t="shared" si="0"/>
        <v>419.94737860465119</v>
      </c>
      <c r="G64" s="37">
        <f t="shared" si="3"/>
        <v>0.30017483496000003</v>
      </c>
    </row>
    <row r="65" spans="1:7" ht="15" x14ac:dyDescent="0.25">
      <c r="A65" s="7"/>
      <c r="B65" s="38"/>
      <c r="C65" s="60"/>
      <c r="D65" s="63">
        <f>SUM(D53:D64)</f>
        <v>13688.14</v>
      </c>
      <c r="E65" s="59"/>
      <c r="F65" s="39">
        <f>SUM(F53:F64)</f>
        <v>2800.6804983069769</v>
      </c>
      <c r="G65" s="37"/>
    </row>
    <row r="66" spans="1:7" s="97" customFormat="1" ht="15" x14ac:dyDescent="0.25">
      <c r="A66" s="95">
        <v>60</v>
      </c>
      <c r="B66" s="83" t="s">
        <v>2</v>
      </c>
      <c r="C66" s="84">
        <v>5</v>
      </c>
      <c r="D66" s="85">
        <v>132.9</v>
      </c>
      <c r="E66" s="86">
        <v>9.5499999999999995E-3</v>
      </c>
      <c r="F66" s="96">
        <f t="shared" si="0"/>
        <v>19.3370176744186</v>
      </c>
      <c r="G66" s="37">
        <f>1.72*1.1*(18+24)*D66/1000000</f>
        <v>1.0560765600000001E-2</v>
      </c>
    </row>
    <row r="67" spans="1:7" ht="15" x14ac:dyDescent="0.25">
      <c r="A67" s="7">
        <v>61</v>
      </c>
      <c r="B67" s="38" t="s">
        <v>3</v>
      </c>
      <c r="C67" s="60">
        <v>5</v>
      </c>
      <c r="D67" s="61">
        <v>1791.22</v>
      </c>
      <c r="E67" s="59">
        <v>0.14599999999999999</v>
      </c>
      <c r="F67" s="36">
        <f t="shared" si="0"/>
        <v>295.62351627906975</v>
      </c>
      <c r="G67" s="37">
        <f t="shared" ref="G67:G102" si="4">1.72*1.1*(18+24)*D67/1000000</f>
        <v>0.14233750607999998</v>
      </c>
    </row>
    <row r="68" spans="1:7" ht="15" x14ac:dyDescent="0.25">
      <c r="A68" s="7">
        <v>62</v>
      </c>
      <c r="B68" s="38" t="s">
        <v>7</v>
      </c>
      <c r="C68" s="60">
        <v>5</v>
      </c>
      <c r="D68" s="61">
        <v>1601.24</v>
      </c>
      <c r="E68" s="59">
        <v>0.12720000000000001</v>
      </c>
      <c r="F68" s="36">
        <f t="shared" si="0"/>
        <v>257.55692651162792</v>
      </c>
      <c r="G68" s="37">
        <f t="shared" si="4"/>
        <v>0.12724093536</v>
      </c>
    </row>
    <row r="69" spans="1:7" ht="15" x14ac:dyDescent="0.25">
      <c r="A69" s="7">
        <v>63</v>
      </c>
      <c r="B69" s="38" t="s">
        <v>11</v>
      </c>
      <c r="C69" s="60">
        <v>5</v>
      </c>
      <c r="D69" s="61">
        <v>3423.13</v>
      </c>
      <c r="E69" s="59">
        <v>0.2208</v>
      </c>
      <c r="F69" s="36">
        <f t="shared" si="0"/>
        <v>447.07994790697666</v>
      </c>
      <c r="G69" s="37">
        <f t="shared" si="4"/>
        <v>0.27201560231999999</v>
      </c>
    </row>
    <row r="70" spans="1:7" ht="15" x14ac:dyDescent="0.25">
      <c r="A70" s="7">
        <v>64</v>
      </c>
      <c r="B70" s="38" t="s">
        <v>12</v>
      </c>
      <c r="C70" s="60">
        <v>5</v>
      </c>
      <c r="D70" s="61">
        <v>1635.9</v>
      </c>
      <c r="E70" s="59">
        <v>0.1148</v>
      </c>
      <c r="F70" s="36">
        <f t="shared" ref="F70:F102" si="5">E70*(18+1.4)/(18+25)*24*187</f>
        <v>232.44917581395345</v>
      </c>
      <c r="G70" s="37">
        <f t="shared" si="4"/>
        <v>0.12999515759999999</v>
      </c>
    </row>
    <row r="71" spans="1:7" ht="15" x14ac:dyDescent="0.25">
      <c r="A71" s="7">
        <v>65</v>
      </c>
      <c r="B71" s="38" t="s">
        <v>14</v>
      </c>
      <c r="C71" s="60">
        <v>5</v>
      </c>
      <c r="D71" s="61">
        <v>3108.77</v>
      </c>
      <c r="E71" s="59">
        <v>0.24299999999999999</v>
      </c>
      <c r="F71" s="36">
        <f t="shared" si="5"/>
        <v>492.03092093023258</v>
      </c>
      <c r="G71" s="37">
        <f t="shared" si="4"/>
        <v>0.24703529928000001</v>
      </c>
    </row>
    <row r="72" spans="1:7" ht="15" x14ac:dyDescent="0.25">
      <c r="A72" s="7">
        <v>66</v>
      </c>
      <c r="B72" s="38" t="s">
        <v>30</v>
      </c>
      <c r="C72" s="60">
        <v>5</v>
      </c>
      <c r="D72" s="61">
        <v>2156.5</v>
      </c>
      <c r="E72" s="59">
        <v>0.13539999999999999</v>
      </c>
      <c r="F72" s="36">
        <f t="shared" si="5"/>
        <v>274.16043906976739</v>
      </c>
      <c r="G72" s="37">
        <f t="shared" si="4"/>
        <v>0.17136411600000001</v>
      </c>
    </row>
    <row r="73" spans="1:7" s="97" customFormat="1" ht="15" x14ac:dyDescent="0.25">
      <c r="A73" s="95">
        <v>67</v>
      </c>
      <c r="B73" s="83" t="s">
        <v>31</v>
      </c>
      <c r="C73" s="84">
        <v>5</v>
      </c>
      <c r="D73" s="85">
        <v>2186.6999999999998</v>
      </c>
      <c r="E73" s="86">
        <v>0.1663</v>
      </c>
      <c r="F73" s="96">
        <f t="shared" si="5"/>
        <v>336.72733395348831</v>
      </c>
      <c r="G73" s="37">
        <f t="shared" si="4"/>
        <v>0.17376392879999999</v>
      </c>
    </row>
    <row r="74" spans="1:7" ht="15" x14ac:dyDescent="0.25">
      <c r="A74" s="7">
        <v>68</v>
      </c>
      <c r="B74" s="38" t="s">
        <v>33</v>
      </c>
      <c r="C74" s="60">
        <v>5</v>
      </c>
      <c r="D74" s="61">
        <v>1529.2</v>
      </c>
      <c r="E74" s="59">
        <v>0.17330000000000001</v>
      </c>
      <c r="F74" s="36">
        <f t="shared" si="5"/>
        <v>350.90106418604654</v>
      </c>
      <c r="G74" s="37">
        <f t="shared" si="4"/>
        <v>0.12151634880000001</v>
      </c>
    </row>
    <row r="75" spans="1:7" ht="15" x14ac:dyDescent="0.25">
      <c r="A75" s="7">
        <v>69</v>
      </c>
      <c r="B75" s="38" t="s">
        <v>34</v>
      </c>
      <c r="C75" s="60">
        <v>5</v>
      </c>
      <c r="D75" s="61">
        <v>905.63</v>
      </c>
      <c r="E75" s="59">
        <v>0.112</v>
      </c>
      <c r="F75" s="36">
        <f t="shared" si="5"/>
        <v>226.77968372093022</v>
      </c>
      <c r="G75" s="37">
        <f t="shared" si="4"/>
        <v>7.1964982319999996E-2</v>
      </c>
    </row>
    <row r="76" spans="1:7" ht="15" x14ac:dyDescent="0.25">
      <c r="A76" s="7">
        <v>70</v>
      </c>
      <c r="B76" s="38" t="s">
        <v>41</v>
      </c>
      <c r="C76" s="60">
        <v>5</v>
      </c>
      <c r="D76" s="61">
        <v>1872.82</v>
      </c>
      <c r="E76" s="59">
        <v>0.13370000000000001</v>
      </c>
      <c r="F76" s="36">
        <f t="shared" si="5"/>
        <v>270.71824744186046</v>
      </c>
      <c r="G76" s="37">
        <f t="shared" si="4"/>
        <v>0.14882176848000001</v>
      </c>
    </row>
    <row r="77" spans="1:7" ht="15" x14ac:dyDescent="0.25">
      <c r="A77" s="7">
        <v>71</v>
      </c>
      <c r="B77" s="38" t="s">
        <v>42</v>
      </c>
      <c r="C77" s="60">
        <v>5</v>
      </c>
      <c r="D77" s="61">
        <v>3906.25</v>
      </c>
      <c r="E77" s="59">
        <v>0.26579999999999998</v>
      </c>
      <c r="F77" s="36">
        <f t="shared" si="5"/>
        <v>538.1967851162791</v>
      </c>
      <c r="G77" s="37">
        <f t="shared" si="4"/>
        <v>0.31040624999999999</v>
      </c>
    </row>
    <row r="78" spans="1:7" ht="15" x14ac:dyDescent="0.25">
      <c r="A78" s="7">
        <v>72</v>
      </c>
      <c r="B78" s="38" t="s">
        <v>43</v>
      </c>
      <c r="C78" s="60">
        <v>5</v>
      </c>
      <c r="D78" s="61">
        <v>2784.2</v>
      </c>
      <c r="E78" s="59">
        <v>0.19489999999999999</v>
      </c>
      <c r="F78" s="36">
        <f t="shared" si="5"/>
        <v>394.63714604651165</v>
      </c>
      <c r="G78" s="37">
        <f t="shared" si="4"/>
        <v>0.22124366879999999</v>
      </c>
    </row>
    <row r="79" spans="1:7" s="97" customFormat="1" ht="15" x14ac:dyDescent="0.25">
      <c r="A79" s="95">
        <v>73</v>
      </c>
      <c r="B79" s="83" t="s">
        <v>45</v>
      </c>
      <c r="C79" s="84">
        <v>5</v>
      </c>
      <c r="D79" s="85">
        <v>2411.1999999999998</v>
      </c>
      <c r="E79" s="86">
        <v>0.20710000000000001</v>
      </c>
      <c r="F79" s="96">
        <f t="shared" si="5"/>
        <v>419.33993302325575</v>
      </c>
      <c r="G79" s="37">
        <f t="shared" si="4"/>
        <v>0.19160359679999997</v>
      </c>
    </row>
    <row r="80" spans="1:7" ht="15" x14ac:dyDescent="0.25">
      <c r="A80" s="7">
        <v>74</v>
      </c>
      <c r="B80" s="38" t="s">
        <v>46</v>
      </c>
      <c r="C80" s="60">
        <v>5</v>
      </c>
      <c r="D80" s="61">
        <v>2257</v>
      </c>
      <c r="E80" s="59">
        <v>0.1933</v>
      </c>
      <c r="F80" s="36">
        <f t="shared" si="5"/>
        <v>391.39743627906972</v>
      </c>
      <c r="G80" s="37">
        <f t="shared" si="4"/>
        <v>0.17935024799999999</v>
      </c>
    </row>
    <row r="81" spans="1:7" ht="15" x14ac:dyDescent="0.25">
      <c r="A81" s="7">
        <v>75</v>
      </c>
      <c r="B81" s="38" t="s">
        <v>50</v>
      </c>
      <c r="C81" s="60">
        <v>5</v>
      </c>
      <c r="D81" s="61">
        <v>4910.49</v>
      </c>
      <c r="E81" s="59">
        <v>0.30199999999999999</v>
      </c>
      <c r="F81" s="36">
        <f t="shared" si="5"/>
        <v>611.49521860465109</v>
      </c>
      <c r="G81" s="37">
        <f t="shared" si="4"/>
        <v>0.39020717735999999</v>
      </c>
    </row>
    <row r="82" spans="1:7" ht="15" x14ac:dyDescent="0.25">
      <c r="A82" s="7">
        <v>76</v>
      </c>
      <c r="B82" s="38" t="s">
        <v>60</v>
      </c>
      <c r="C82" s="60">
        <v>5</v>
      </c>
      <c r="D82" s="61">
        <v>3004.6</v>
      </c>
      <c r="E82" s="59">
        <v>0.28110000000000002</v>
      </c>
      <c r="F82" s="36">
        <f t="shared" si="5"/>
        <v>569.17650976744187</v>
      </c>
      <c r="G82" s="37">
        <f t="shared" si="4"/>
        <v>0.23875753439999997</v>
      </c>
    </row>
    <row r="83" spans="1:7" ht="15" x14ac:dyDescent="0.25">
      <c r="A83" s="7">
        <v>77</v>
      </c>
      <c r="B83" s="38" t="s">
        <v>62</v>
      </c>
      <c r="C83" s="60">
        <v>5</v>
      </c>
      <c r="D83" s="61">
        <v>1965.68</v>
      </c>
      <c r="E83" s="59">
        <v>0.15010000000000001</v>
      </c>
      <c r="F83" s="36">
        <f t="shared" si="5"/>
        <v>303.92527255813951</v>
      </c>
      <c r="G83" s="37">
        <f t="shared" si="4"/>
        <v>0.15620079552000002</v>
      </c>
    </row>
    <row r="84" spans="1:7" s="37" customFormat="1" ht="15" x14ac:dyDescent="0.25">
      <c r="A84" s="7">
        <v>78</v>
      </c>
      <c r="B84" s="38" t="s">
        <v>63</v>
      </c>
      <c r="C84" s="60">
        <v>5</v>
      </c>
      <c r="D84" s="61">
        <v>1967.57</v>
      </c>
      <c r="E84" s="59">
        <v>0.1535</v>
      </c>
      <c r="F84" s="36">
        <f t="shared" si="5"/>
        <v>310.80965581395344</v>
      </c>
      <c r="G84" s="37">
        <f t="shared" si="4"/>
        <v>0.15635098248000001</v>
      </c>
    </row>
    <row r="85" spans="1:7" ht="15" x14ac:dyDescent="0.25">
      <c r="A85" s="7">
        <v>79</v>
      </c>
      <c r="B85" s="56" t="s">
        <v>65</v>
      </c>
      <c r="C85" s="57">
        <v>5</v>
      </c>
      <c r="D85" s="58">
        <v>4642.5</v>
      </c>
      <c r="E85" s="59">
        <v>0.42299999999999999</v>
      </c>
      <c r="F85" s="36">
        <f t="shared" si="5"/>
        <v>856.49826976744168</v>
      </c>
      <c r="G85" s="37">
        <f t="shared" si="4"/>
        <v>0.36891162</v>
      </c>
    </row>
    <row r="86" spans="1:7" s="97" customFormat="1" ht="15" x14ac:dyDescent="0.25">
      <c r="A86" s="95">
        <v>80</v>
      </c>
      <c r="B86" s="83" t="s">
        <v>66</v>
      </c>
      <c r="C86" s="84">
        <v>5</v>
      </c>
      <c r="D86" s="85">
        <v>5735.55</v>
      </c>
      <c r="E86" s="86">
        <v>0.39800000000000002</v>
      </c>
      <c r="F86" s="96">
        <f t="shared" si="5"/>
        <v>805.87780465116271</v>
      </c>
      <c r="G86" s="37">
        <f t="shared" si="4"/>
        <v>0.45576974520000002</v>
      </c>
    </row>
    <row r="87" spans="1:7" ht="15" x14ac:dyDescent="0.25">
      <c r="A87" s="7">
        <v>81</v>
      </c>
      <c r="B87" s="38" t="s">
        <v>68</v>
      </c>
      <c r="C87" s="60">
        <v>5</v>
      </c>
      <c r="D87" s="61">
        <v>5722.45</v>
      </c>
      <c r="E87" s="59">
        <v>0.40400000000000003</v>
      </c>
      <c r="F87" s="36">
        <f t="shared" si="5"/>
        <v>818.02671627906966</v>
      </c>
      <c r="G87" s="37">
        <f t="shared" si="4"/>
        <v>0.45472876679999996</v>
      </c>
    </row>
    <row r="88" spans="1:7" ht="15" x14ac:dyDescent="0.25">
      <c r="A88" s="7">
        <v>82</v>
      </c>
      <c r="B88" s="38" t="s">
        <v>69</v>
      </c>
      <c r="C88" s="60">
        <v>5</v>
      </c>
      <c r="D88" s="61">
        <v>3094.35</v>
      </c>
      <c r="E88" s="59">
        <v>0.18</v>
      </c>
      <c r="F88" s="36">
        <f t="shared" si="5"/>
        <v>364.46734883720922</v>
      </c>
      <c r="G88" s="37">
        <f t="shared" si="4"/>
        <v>0.24588942839999997</v>
      </c>
    </row>
    <row r="89" spans="1:7" ht="15" x14ac:dyDescent="0.25">
      <c r="A89" s="7">
        <v>83</v>
      </c>
      <c r="B89" s="38" t="s">
        <v>74</v>
      </c>
      <c r="C89" s="60">
        <v>5</v>
      </c>
      <c r="D89" s="61">
        <v>4277.75</v>
      </c>
      <c r="E89" s="59">
        <v>0.26690000000000003</v>
      </c>
      <c r="F89" s="36">
        <f t="shared" si="5"/>
        <v>540.42408558139527</v>
      </c>
      <c r="G89" s="37">
        <f t="shared" si="4"/>
        <v>0.33992712599999997</v>
      </c>
    </row>
    <row r="90" spans="1:7" ht="15" x14ac:dyDescent="0.25">
      <c r="A90" s="7">
        <v>84</v>
      </c>
      <c r="B90" s="38" t="s">
        <v>75</v>
      </c>
      <c r="C90" s="60">
        <v>5</v>
      </c>
      <c r="D90" s="61">
        <v>2728.6</v>
      </c>
      <c r="E90" s="59">
        <v>0.2006</v>
      </c>
      <c r="F90" s="36">
        <f t="shared" si="5"/>
        <v>406.17861209302322</v>
      </c>
      <c r="G90" s="37">
        <f t="shared" si="4"/>
        <v>0.2168254704</v>
      </c>
    </row>
    <row r="91" spans="1:7" ht="15" x14ac:dyDescent="0.25">
      <c r="A91" s="7">
        <v>85</v>
      </c>
      <c r="B91" s="38" t="s">
        <v>76</v>
      </c>
      <c r="C91" s="60">
        <v>5</v>
      </c>
      <c r="D91" s="61">
        <v>3277.15</v>
      </c>
      <c r="E91" s="59">
        <v>0.23039999999999999</v>
      </c>
      <c r="F91" s="36">
        <f t="shared" si="5"/>
        <v>466.51820651162791</v>
      </c>
      <c r="G91" s="37">
        <f t="shared" si="4"/>
        <v>0.26041544760000002</v>
      </c>
    </row>
    <row r="92" spans="1:7" ht="15" x14ac:dyDescent="0.25">
      <c r="A92" s="7">
        <v>86</v>
      </c>
      <c r="B92" s="38" t="s">
        <v>80</v>
      </c>
      <c r="C92" s="60">
        <v>5</v>
      </c>
      <c r="D92" s="61">
        <v>1012.9</v>
      </c>
      <c r="E92" s="59">
        <v>9.4799999999999995E-2</v>
      </c>
      <c r="F92" s="36">
        <f t="shared" si="5"/>
        <v>191.95280372093023</v>
      </c>
      <c r="G92" s="37">
        <f t="shared" si="4"/>
        <v>8.0489085599999996E-2</v>
      </c>
    </row>
    <row r="93" spans="1:7" ht="15" x14ac:dyDescent="0.25">
      <c r="A93" s="7">
        <v>87</v>
      </c>
      <c r="B93" s="38" t="s">
        <v>93</v>
      </c>
      <c r="C93" s="60">
        <v>5</v>
      </c>
      <c r="D93" s="61">
        <v>2637.78</v>
      </c>
      <c r="E93" s="59">
        <v>0.1958</v>
      </c>
      <c r="F93" s="36">
        <f t="shared" si="5"/>
        <v>396.45948279069768</v>
      </c>
      <c r="G93" s="37">
        <f t="shared" si="4"/>
        <v>0.20960854992000003</v>
      </c>
    </row>
    <row r="94" spans="1:7" ht="15" x14ac:dyDescent="0.25">
      <c r="A94" s="7">
        <v>88</v>
      </c>
      <c r="B94" s="38" t="s">
        <v>96</v>
      </c>
      <c r="C94" s="60">
        <v>5</v>
      </c>
      <c r="D94" s="61">
        <v>1884.6</v>
      </c>
      <c r="E94" s="59">
        <v>0.13539999999999999</v>
      </c>
      <c r="F94" s="36">
        <f t="shared" si="5"/>
        <v>274.16043906976739</v>
      </c>
      <c r="G94" s="37">
        <f t="shared" si="4"/>
        <v>0.14975785439999997</v>
      </c>
    </row>
    <row r="95" spans="1:7" ht="15" x14ac:dyDescent="0.25">
      <c r="A95" s="7">
        <v>89</v>
      </c>
      <c r="B95" s="38" t="s">
        <v>97</v>
      </c>
      <c r="C95" s="60">
        <v>5</v>
      </c>
      <c r="D95" s="61">
        <v>2926.8</v>
      </c>
      <c r="E95" s="59">
        <v>0.20469999999999999</v>
      </c>
      <c r="F95" s="36">
        <f t="shared" si="5"/>
        <v>414.48036837209298</v>
      </c>
      <c r="G95" s="37">
        <f t="shared" si="4"/>
        <v>0.23257523520000004</v>
      </c>
    </row>
    <row r="96" spans="1:7" ht="15" x14ac:dyDescent="0.25">
      <c r="A96" s="7">
        <v>90</v>
      </c>
      <c r="B96" s="38" t="s">
        <v>15</v>
      </c>
      <c r="C96" s="60">
        <v>9</v>
      </c>
      <c r="D96" s="61">
        <v>4287.97</v>
      </c>
      <c r="E96" s="59">
        <v>0.49380000000000002</v>
      </c>
      <c r="F96" s="36">
        <f t="shared" si="5"/>
        <v>999.85542697674418</v>
      </c>
      <c r="G96" s="37">
        <f t="shared" si="4"/>
        <v>0.34073924808</v>
      </c>
    </row>
    <row r="97" spans="1:25" ht="15" x14ac:dyDescent="0.25">
      <c r="A97" s="7">
        <v>91</v>
      </c>
      <c r="B97" s="38" t="s">
        <v>17</v>
      </c>
      <c r="C97" s="60">
        <v>9</v>
      </c>
      <c r="D97" s="61">
        <v>4049.95</v>
      </c>
      <c r="E97" s="59">
        <v>0.39200000000000002</v>
      </c>
      <c r="F97" s="36">
        <f t="shared" si="5"/>
        <v>793.72889302325586</v>
      </c>
      <c r="G97" s="37">
        <f t="shared" si="4"/>
        <v>0.32182522680000003</v>
      </c>
    </row>
    <row r="98" spans="1:25" ht="15" x14ac:dyDescent="0.25">
      <c r="A98" s="7">
        <v>92</v>
      </c>
      <c r="B98" s="38" t="s">
        <v>35</v>
      </c>
      <c r="C98" s="60">
        <v>9</v>
      </c>
      <c r="D98" s="61">
        <v>4160</v>
      </c>
      <c r="E98" s="59">
        <v>0.39200000000000002</v>
      </c>
      <c r="F98" s="36">
        <f t="shared" si="5"/>
        <v>793.72889302325586</v>
      </c>
      <c r="G98" s="37">
        <f t="shared" si="4"/>
        <v>0.33057024000000002</v>
      </c>
    </row>
    <row r="99" spans="1:25" ht="15" x14ac:dyDescent="0.25">
      <c r="A99" s="7">
        <v>93</v>
      </c>
      <c r="B99" s="38" t="s">
        <v>44</v>
      </c>
      <c r="C99" s="60">
        <v>9</v>
      </c>
      <c r="D99" s="61">
        <v>7672.75</v>
      </c>
      <c r="E99" s="59">
        <v>0.67279999999999995</v>
      </c>
      <c r="F99" s="36">
        <f t="shared" si="5"/>
        <v>1362.297957209302</v>
      </c>
      <c r="G99" s="37">
        <f t="shared" si="4"/>
        <v>0.60970740599999995</v>
      </c>
    </row>
    <row r="100" spans="1:25" ht="15" x14ac:dyDescent="0.25">
      <c r="A100" s="7">
        <v>94</v>
      </c>
      <c r="B100" s="38" t="s">
        <v>67</v>
      </c>
      <c r="C100" s="60">
        <v>9</v>
      </c>
      <c r="D100" s="61">
        <v>1673.98</v>
      </c>
      <c r="E100" s="59">
        <v>0.1285</v>
      </c>
      <c r="F100" s="36">
        <f t="shared" si="5"/>
        <v>260.18919069767435</v>
      </c>
      <c r="G100" s="37">
        <f t="shared" si="4"/>
        <v>0.13302114671999998</v>
      </c>
    </row>
    <row r="101" spans="1:25" s="97" customFormat="1" ht="15" x14ac:dyDescent="0.25">
      <c r="A101" s="95">
        <v>95</v>
      </c>
      <c r="B101" s="83" t="s">
        <v>79</v>
      </c>
      <c r="C101" s="84">
        <v>9</v>
      </c>
      <c r="D101" s="85">
        <v>5165.43</v>
      </c>
      <c r="E101" s="86">
        <v>0.4214</v>
      </c>
      <c r="F101" s="96">
        <f t="shared" si="5"/>
        <v>853.25855999999999</v>
      </c>
      <c r="G101" s="37">
        <f t="shared" si="4"/>
        <v>0.41046572951999999</v>
      </c>
    </row>
    <row r="102" spans="1:25" ht="15" x14ac:dyDescent="0.25">
      <c r="A102" s="7">
        <v>96</v>
      </c>
      <c r="B102" s="38" t="s">
        <v>18</v>
      </c>
      <c r="C102" s="60">
        <v>14</v>
      </c>
      <c r="D102" s="61">
        <v>10305.4</v>
      </c>
      <c r="E102" s="59">
        <v>0.94199999999999995</v>
      </c>
      <c r="F102" s="36">
        <f t="shared" si="5"/>
        <v>1907.3791255813953</v>
      </c>
      <c r="G102" s="37">
        <f t="shared" si="4"/>
        <v>0.81890830559999994</v>
      </c>
    </row>
    <row r="103" spans="1:25" ht="15" x14ac:dyDescent="0.25">
      <c r="A103" s="7"/>
      <c r="B103" s="64" t="s">
        <v>111</v>
      </c>
      <c r="C103" s="60"/>
      <c r="D103" s="63">
        <f>SUM(D66:D102)</f>
        <v>118806.91</v>
      </c>
      <c r="E103" s="70">
        <f>SUM(E5:E102)</f>
        <v>13.073524999999998</v>
      </c>
      <c r="F103" s="39">
        <f>SUM(F66:F102)</f>
        <v>19247.824414883718</v>
      </c>
      <c r="G103" s="37">
        <f>SUM(G5:G102)</f>
        <v>15.33371871108</v>
      </c>
    </row>
    <row r="104" spans="1:25" ht="15" x14ac:dyDescent="0.25">
      <c r="A104" s="10"/>
      <c r="B104" s="64" t="s">
        <v>112</v>
      </c>
      <c r="C104" s="60"/>
      <c r="D104" s="65">
        <f>D52+D65+D103</f>
        <v>155469.14000000001</v>
      </c>
      <c r="E104" s="66">
        <f>SUM(E5:E102)</f>
        <v>13.073524999999998</v>
      </c>
      <c r="F104" s="39">
        <f>F103+F65+F52</f>
        <v>26471.516648372093</v>
      </c>
      <c r="G104" s="37"/>
      <c r="H104" s="5">
        <f>F104/D104</f>
        <v>0.1702686246825067</v>
      </c>
    </row>
    <row r="105" spans="1:25" s="18" customFormat="1" x14ac:dyDescent="0.25">
      <c r="A105" s="232" t="s">
        <v>120</v>
      </c>
      <c r="B105" s="232"/>
      <c r="C105" s="232"/>
      <c r="D105" s="232"/>
      <c r="E105" s="232"/>
      <c r="F105" s="232"/>
      <c r="G105" s="16"/>
      <c r="H105" s="16"/>
      <c r="I105" s="16"/>
      <c r="J105" s="16"/>
      <c r="K105" s="16"/>
      <c r="L105" s="16"/>
      <c r="M105" s="15"/>
      <c r="N105" s="16"/>
      <c r="O105" s="16"/>
      <c r="P105" s="16"/>
      <c r="Q105" s="16"/>
      <c r="R105" s="16"/>
      <c r="S105" s="17"/>
      <c r="T105" s="16"/>
    </row>
    <row r="106" spans="1:25" s="18" customFormat="1" x14ac:dyDescent="0.25">
      <c r="A106" s="233" t="s">
        <v>121</v>
      </c>
      <c r="B106" s="233"/>
      <c r="C106" s="233"/>
      <c r="D106" s="233"/>
      <c r="E106" s="233"/>
      <c r="F106" s="233"/>
      <c r="G106" s="16"/>
      <c r="H106" s="16"/>
      <c r="I106" s="16"/>
      <c r="J106" s="16"/>
      <c r="K106" s="16"/>
      <c r="L106" s="16"/>
      <c r="M106" s="15"/>
      <c r="N106" s="16"/>
      <c r="O106" s="16"/>
      <c r="P106" s="16"/>
      <c r="Q106" s="16"/>
      <c r="R106" s="16"/>
      <c r="S106" s="17"/>
      <c r="T106" s="16"/>
    </row>
    <row r="107" spans="1:25" s="18" customFormat="1" x14ac:dyDescent="0.25">
      <c r="A107" s="14"/>
      <c r="B107" s="55" t="s">
        <v>118</v>
      </c>
      <c r="C107" s="15"/>
      <c r="D107" s="15"/>
      <c r="E107" s="42"/>
      <c r="F107" s="16"/>
      <c r="G107" s="16"/>
      <c r="H107" s="16"/>
      <c r="I107" s="16"/>
      <c r="J107" s="16"/>
      <c r="K107" s="16"/>
      <c r="L107" s="16"/>
      <c r="M107" s="15"/>
      <c r="N107" s="16"/>
      <c r="O107" s="16"/>
      <c r="P107" s="16"/>
      <c r="Q107" s="16"/>
      <c r="R107" s="16"/>
      <c r="S107" s="17"/>
      <c r="T107" s="16"/>
    </row>
    <row r="108" spans="1:25" s="18" customFormat="1" x14ac:dyDescent="0.25">
      <c r="A108" s="14"/>
      <c r="B108" s="55" t="s">
        <v>119</v>
      </c>
      <c r="C108" s="15"/>
      <c r="D108" s="15"/>
      <c r="E108" s="42"/>
      <c r="F108" s="16"/>
      <c r="G108" s="16"/>
      <c r="H108" s="16"/>
      <c r="I108" s="16"/>
      <c r="J108" s="16"/>
      <c r="K108" s="16"/>
      <c r="L108" s="16"/>
      <c r="M108" s="15"/>
      <c r="N108" s="16"/>
      <c r="O108" s="16"/>
      <c r="P108" s="16"/>
      <c r="Q108" s="16"/>
      <c r="R108" s="16"/>
      <c r="S108" s="17"/>
      <c r="T108" s="16"/>
    </row>
    <row r="109" spans="1:25" s="18" customFormat="1" ht="20.25" x14ac:dyDescent="0.35">
      <c r="A109" s="14"/>
      <c r="B109" s="53" t="s">
        <v>122</v>
      </c>
      <c r="C109" s="15"/>
      <c r="D109" s="15"/>
      <c r="E109" s="42"/>
      <c r="F109" s="16"/>
      <c r="G109" s="16"/>
      <c r="H109" s="16"/>
      <c r="I109" s="16"/>
      <c r="J109" s="16"/>
      <c r="K109" s="16"/>
      <c r="L109" s="16"/>
      <c r="M109" s="15"/>
      <c r="N109" s="16"/>
      <c r="O109" s="16"/>
      <c r="P109" s="16"/>
      <c r="Q109" s="16"/>
      <c r="R109" s="16"/>
      <c r="S109" s="17"/>
      <c r="T109" s="16"/>
    </row>
    <row r="110" spans="1:25" s="18" customFormat="1" ht="20.25" customHeight="1" x14ac:dyDescent="0.25">
      <c r="A110" s="14"/>
      <c r="B110" s="67" t="s">
        <v>123</v>
      </c>
      <c r="C110" s="15"/>
      <c r="D110" s="15"/>
      <c r="E110" s="42"/>
      <c r="F110" s="16"/>
      <c r="G110" s="16"/>
      <c r="H110" s="16"/>
      <c r="I110" s="16"/>
      <c r="J110" s="16"/>
      <c r="K110" s="16"/>
      <c r="L110" s="16"/>
      <c r="M110" s="15"/>
      <c r="N110" s="16"/>
      <c r="O110" s="16"/>
      <c r="P110" s="16"/>
      <c r="Q110" s="16"/>
      <c r="R110" s="16"/>
      <c r="S110" s="17"/>
      <c r="T110" s="16"/>
    </row>
    <row r="111" spans="1:25" s="18" customFormat="1" ht="18.75" x14ac:dyDescent="0.25">
      <c r="A111" s="55" t="s">
        <v>101</v>
      </c>
      <c r="B111" s="55"/>
      <c r="C111" s="15"/>
      <c r="D111" s="15"/>
      <c r="E111" s="42"/>
      <c r="F111" s="16"/>
      <c r="G111" s="16"/>
      <c r="H111" s="16"/>
      <c r="I111" s="16"/>
      <c r="J111" s="16"/>
      <c r="K111" s="16"/>
      <c r="L111" s="16"/>
      <c r="M111" s="15"/>
      <c r="N111" s="16"/>
      <c r="O111" s="16"/>
      <c r="P111" s="16"/>
      <c r="Q111" s="16"/>
      <c r="R111" s="16"/>
      <c r="S111" s="17"/>
      <c r="T111" s="16"/>
    </row>
    <row r="112" spans="1:25" s="22" customFormat="1" x14ac:dyDescent="0.3">
      <c r="A112" s="19"/>
      <c r="B112" s="20" t="s">
        <v>128</v>
      </c>
      <c r="C112" s="21">
        <f>F104/D104</f>
        <v>0.1702686246825067</v>
      </c>
      <c r="D112" s="22" t="s">
        <v>102</v>
      </c>
      <c r="Y112" s="22">
        <f>666.359/4305.46</f>
        <v>0.1547706865236235</v>
      </c>
    </row>
    <row r="113" spans="1:32" s="22" customFormat="1" x14ac:dyDescent="0.3">
      <c r="A113" s="19"/>
      <c r="B113" s="23" t="s">
        <v>103</v>
      </c>
      <c r="C113" s="24">
        <f>F104</f>
        <v>26471.516648372093</v>
      </c>
      <c r="D113" s="20" t="s">
        <v>127</v>
      </c>
    </row>
    <row r="114" spans="1:32" s="22" customFormat="1" x14ac:dyDescent="0.3">
      <c r="A114" s="19"/>
      <c r="B114" s="23" t="s">
        <v>105</v>
      </c>
      <c r="C114" s="25">
        <f>D104</f>
        <v>155469.14000000001</v>
      </c>
      <c r="D114" s="20" t="s">
        <v>106</v>
      </c>
    </row>
    <row r="115" spans="1:32" s="31" customFormat="1" ht="18.75" x14ac:dyDescent="0.25">
      <c r="A115" s="26"/>
      <c r="B115" s="27" t="s">
        <v>107</v>
      </c>
      <c r="C115" s="28"/>
      <c r="D115" s="28"/>
      <c r="E115" s="42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8"/>
      <c r="U115" s="29"/>
      <c r="V115" s="29"/>
      <c r="W115" s="29"/>
      <c r="X115" s="29"/>
      <c r="Y115" s="29"/>
      <c r="Z115" s="30"/>
      <c r="AA115" s="29"/>
    </row>
    <row r="116" spans="1:32" s="22" customFormat="1" x14ac:dyDescent="0.3">
      <c r="A116" s="19"/>
      <c r="B116" s="20" t="s">
        <v>113</v>
      </c>
      <c r="C116" s="21">
        <f>F52/D52</f>
        <v>0.19252173797444841</v>
      </c>
      <c r="D116" s="22" t="s">
        <v>102</v>
      </c>
      <c r="AF116" s="22">
        <f>666.359/4305.46</f>
        <v>0.1547706865236235</v>
      </c>
    </row>
    <row r="117" spans="1:32" s="22" customFormat="1" x14ac:dyDescent="0.3">
      <c r="A117" s="19"/>
      <c r="B117" s="23" t="s">
        <v>103</v>
      </c>
      <c r="C117" s="24">
        <f>F52</f>
        <v>4423.011735181396</v>
      </c>
      <c r="D117" s="20" t="s">
        <v>104</v>
      </c>
    </row>
    <row r="118" spans="1:32" s="22" customFormat="1" x14ac:dyDescent="0.3">
      <c r="A118" s="19"/>
      <c r="B118" s="23" t="s">
        <v>105</v>
      </c>
      <c r="C118" s="25">
        <f>D52</f>
        <v>22974.090000000004</v>
      </c>
      <c r="D118" s="20" t="s">
        <v>106</v>
      </c>
    </row>
    <row r="119" spans="1:32" s="45" customFormat="1" ht="18.75" x14ac:dyDescent="0.25">
      <c r="A119" s="40"/>
      <c r="B119" s="41" t="s">
        <v>108</v>
      </c>
      <c r="C119" s="42"/>
      <c r="D119" s="42"/>
      <c r="E119" s="42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2"/>
      <c r="U119" s="43"/>
      <c r="V119" s="43"/>
      <c r="W119" s="43"/>
      <c r="X119" s="43"/>
      <c r="Y119" s="43"/>
      <c r="Z119" s="44"/>
      <c r="AA119" s="43"/>
    </row>
    <row r="120" spans="1:32" s="22" customFormat="1" x14ac:dyDescent="0.3">
      <c r="A120" s="19"/>
      <c r="B120" s="20" t="s">
        <v>129</v>
      </c>
      <c r="C120" s="21">
        <f>F65/D65</f>
        <v>0.20460635983464351</v>
      </c>
      <c r="D120" s="22" t="s">
        <v>102</v>
      </c>
      <c r="AF120" s="22">
        <f>666.359/4305.46</f>
        <v>0.1547706865236235</v>
      </c>
    </row>
    <row r="121" spans="1:32" s="22" customFormat="1" x14ac:dyDescent="0.3">
      <c r="A121" s="19"/>
      <c r="B121" s="23" t="s">
        <v>103</v>
      </c>
      <c r="C121" s="24">
        <f>F65</f>
        <v>2800.6804983069769</v>
      </c>
      <c r="D121" s="20" t="s">
        <v>104</v>
      </c>
    </row>
    <row r="122" spans="1:32" s="22" customFormat="1" x14ac:dyDescent="0.3">
      <c r="A122" s="19"/>
      <c r="B122" s="23" t="s">
        <v>105</v>
      </c>
      <c r="C122" s="25">
        <f>D65</f>
        <v>13688.14</v>
      </c>
      <c r="D122" s="20" t="s">
        <v>106</v>
      </c>
    </row>
    <row r="123" spans="1:32" customFormat="1" ht="15" x14ac:dyDescent="0.25">
      <c r="A123" s="32"/>
      <c r="B123" s="32"/>
      <c r="C123" s="32"/>
      <c r="D123" s="32"/>
      <c r="E123" s="46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3"/>
      <c r="AA123" s="32"/>
    </row>
    <row r="124" spans="1:32" s="18" customFormat="1" ht="18.75" x14ac:dyDescent="0.25">
      <c r="A124" s="14"/>
      <c r="B124" s="69" t="s">
        <v>109</v>
      </c>
      <c r="C124" s="15"/>
      <c r="D124" s="15"/>
      <c r="E124" s="4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5"/>
      <c r="U124" s="16"/>
      <c r="V124" s="16"/>
      <c r="W124" s="16"/>
      <c r="X124" s="16"/>
      <c r="Y124" s="16"/>
      <c r="Z124" s="17"/>
      <c r="AA124" s="16"/>
    </row>
    <row r="125" spans="1:32" s="22" customFormat="1" x14ac:dyDescent="0.3">
      <c r="A125" s="19"/>
      <c r="B125" s="20" t="s">
        <v>130</v>
      </c>
      <c r="C125" s="21">
        <f>F103/D103</f>
        <v>0.1620093007627563</v>
      </c>
      <c r="D125" s="22" t="s">
        <v>102</v>
      </c>
      <c r="AF125" s="22">
        <f>666.359/4305.46</f>
        <v>0.1547706865236235</v>
      </c>
    </row>
    <row r="126" spans="1:32" s="22" customFormat="1" x14ac:dyDescent="0.3">
      <c r="A126" s="19"/>
      <c r="B126" s="23" t="s">
        <v>103</v>
      </c>
      <c r="C126" s="24">
        <f>F103</f>
        <v>19247.824414883718</v>
      </c>
      <c r="D126" s="20" t="s">
        <v>104</v>
      </c>
    </row>
    <row r="127" spans="1:32" s="22" customFormat="1" x14ac:dyDescent="0.3">
      <c r="A127" s="19"/>
      <c r="B127" s="23" t="s">
        <v>105</v>
      </c>
      <c r="C127" s="25">
        <f>D103</f>
        <v>118806.91</v>
      </c>
      <c r="D127" s="20" t="s">
        <v>106</v>
      </c>
    </row>
    <row r="128" spans="1:32" x14ac:dyDescent="0.25">
      <c r="D128" s="47"/>
      <c r="E128" s="13"/>
    </row>
    <row r="129" spans="1:5" ht="15" customHeight="1" x14ac:dyDescent="0.25">
      <c r="A129" s="54" t="s">
        <v>125</v>
      </c>
      <c r="B129" s="12"/>
      <c r="C129" s="13"/>
      <c r="D129" s="47"/>
      <c r="E129" s="5"/>
    </row>
    <row r="130" spans="1:5" x14ac:dyDescent="0.25">
      <c r="A130" s="5" t="s">
        <v>126</v>
      </c>
      <c r="B130" s="12"/>
      <c r="C130" s="47"/>
      <c r="E130" s="5"/>
    </row>
  </sheetData>
  <mergeCells count="2">
    <mergeCell ref="A105:F105"/>
    <mergeCell ref="A106:F106"/>
  </mergeCells>
  <pageMargins left="0.59055118110236227" right="0.19685039370078741" top="0.59055118110236227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23"/>
  <sheetViews>
    <sheetView workbookViewId="0">
      <selection activeCell="D94" sqref="D94"/>
    </sheetView>
  </sheetViews>
  <sheetFormatPr defaultColWidth="13.7109375" defaultRowHeight="15.75" x14ac:dyDescent="0.25"/>
  <cols>
    <col min="1" max="1" width="7" style="140" customWidth="1"/>
    <col min="2" max="2" width="38.42578125" style="37" customWidth="1"/>
    <col min="3" max="3" width="10.5703125" style="165" customWidth="1"/>
    <col min="4" max="4" width="12.7109375" style="175" customWidth="1"/>
    <col min="5" max="5" width="12" style="47" customWidth="1"/>
    <col min="6" max="6" width="12" style="140" customWidth="1"/>
    <col min="7" max="16384" width="13.7109375" style="140"/>
  </cols>
  <sheetData>
    <row r="1" spans="1:6" s="37" customFormat="1" x14ac:dyDescent="0.25">
      <c r="A1" s="180" t="s">
        <v>114</v>
      </c>
      <c r="B1" s="180"/>
      <c r="C1" s="178"/>
      <c r="D1" s="50"/>
      <c r="E1" s="50"/>
    </row>
    <row r="2" spans="1:6" s="37" customFormat="1" ht="18.75" x14ac:dyDescent="0.25">
      <c r="A2" s="180" t="s">
        <v>563</v>
      </c>
      <c r="B2" s="180"/>
      <c r="C2" s="178"/>
      <c r="D2" s="50"/>
      <c r="E2" s="50"/>
    </row>
    <row r="3" spans="1:6" s="37" customFormat="1" x14ac:dyDescent="0.25">
      <c r="A3" s="181"/>
      <c r="B3" s="180" t="s">
        <v>558</v>
      </c>
      <c r="C3" s="178"/>
      <c r="D3" s="50"/>
      <c r="E3" s="50"/>
    </row>
    <row r="4" spans="1:6" ht="57.75" customHeight="1" x14ac:dyDescent="0.25">
      <c r="A4" s="159" t="s">
        <v>0</v>
      </c>
      <c r="B4" s="182" t="s">
        <v>100</v>
      </c>
      <c r="C4" s="183" t="s">
        <v>99</v>
      </c>
      <c r="D4" s="183" t="s">
        <v>136</v>
      </c>
      <c r="E4" s="183" t="s">
        <v>116</v>
      </c>
      <c r="F4" s="184" t="s">
        <v>98</v>
      </c>
    </row>
    <row r="5" spans="1:6" ht="12.2" customHeight="1" x14ac:dyDescent="0.25">
      <c r="A5" s="137">
        <v>1</v>
      </c>
      <c r="B5" s="56" t="s">
        <v>23</v>
      </c>
      <c r="C5" s="57">
        <v>1</v>
      </c>
      <c r="D5" s="138">
        <v>175.2</v>
      </c>
      <c r="E5" s="59">
        <v>2.3E-2</v>
      </c>
      <c r="F5" s="36">
        <f>E5*(18+1.4)/(18+25)*24*187</f>
        <v>46.570827906976746</v>
      </c>
    </row>
    <row r="6" spans="1:6" ht="12.2" customHeight="1" x14ac:dyDescent="0.25">
      <c r="A6" s="137">
        <v>2</v>
      </c>
      <c r="B6" s="56" t="s">
        <v>27</v>
      </c>
      <c r="C6" s="57">
        <v>1</v>
      </c>
      <c r="D6" s="138">
        <v>63.2</v>
      </c>
      <c r="E6" s="59">
        <v>0.01</v>
      </c>
      <c r="F6" s="36">
        <f t="shared" ref="F6:F69" si="0">E6*(18+1.4)/(18+25)*24*187</f>
        <v>20.248186046511623</v>
      </c>
    </row>
    <row r="7" spans="1:6" ht="12.2" customHeight="1" x14ac:dyDescent="0.25">
      <c r="A7" s="137">
        <v>3</v>
      </c>
      <c r="B7" s="56" t="s">
        <v>28</v>
      </c>
      <c r="C7" s="57">
        <v>1</v>
      </c>
      <c r="D7" s="138">
        <v>167.6</v>
      </c>
      <c r="E7" s="59">
        <v>1.44E-2</v>
      </c>
      <c r="F7" s="36">
        <f t="shared" si="0"/>
        <v>29.157387906976744</v>
      </c>
    </row>
    <row r="8" spans="1:6" ht="12.2" customHeight="1" x14ac:dyDescent="0.25">
      <c r="A8" s="137">
        <v>4</v>
      </c>
      <c r="B8" s="56" t="s">
        <v>55</v>
      </c>
      <c r="C8" s="57">
        <v>1</v>
      </c>
      <c r="D8" s="138">
        <v>40.1</v>
      </c>
      <c r="E8" s="59">
        <v>2.5000000000000001E-3</v>
      </c>
      <c r="F8" s="36">
        <f t="shared" si="0"/>
        <v>5.0620465116279059</v>
      </c>
    </row>
    <row r="9" spans="1:6" ht="15" customHeight="1" x14ac:dyDescent="0.25">
      <c r="A9" s="137">
        <v>5</v>
      </c>
      <c r="B9" s="56" t="s">
        <v>83</v>
      </c>
      <c r="C9" s="57">
        <v>1</v>
      </c>
      <c r="D9" s="138">
        <v>134.80000000000001</v>
      </c>
      <c r="E9" s="59">
        <v>2.46E-2</v>
      </c>
      <c r="F9" s="36">
        <f t="shared" si="0"/>
        <v>49.810537674418605</v>
      </c>
    </row>
    <row r="10" spans="1:6" ht="14.25" customHeight="1" x14ac:dyDescent="0.25">
      <c r="A10" s="137">
        <v>6</v>
      </c>
      <c r="B10" s="56" t="s">
        <v>84</v>
      </c>
      <c r="C10" s="57">
        <v>1</v>
      </c>
      <c r="D10" s="138">
        <v>177.3</v>
      </c>
      <c r="E10" s="59">
        <v>3.2300000000000002E-2</v>
      </c>
      <c r="F10" s="36">
        <f t="shared" si="0"/>
        <v>65.40164093023256</v>
      </c>
    </row>
    <row r="11" spans="1:6" ht="12.2" customHeight="1" x14ac:dyDescent="0.25">
      <c r="A11" s="137">
        <v>7</v>
      </c>
      <c r="B11" s="56" t="s">
        <v>85</v>
      </c>
      <c r="C11" s="57">
        <v>1</v>
      </c>
      <c r="D11" s="138">
        <v>198.4</v>
      </c>
      <c r="E11" s="59">
        <v>3.5200000000000002E-2</v>
      </c>
      <c r="F11" s="36">
        <f t="shared" si="0"/>
        <v>71.273614883720938</v>
      </c>
    </row>
    <row r="12" spans="1:6" ht="13.5" customHeight="1" x14ac:dyDescent="0.25">
      <c r="A12" s="137">
        <v>8</v>
      </c>
      <c r="B12" s="56" t="s">
        <v>91</v>
      </c>
      <c r="C12" s="57">
        <v>1</v>
      </c>
      <c r="D12" s="138">
        <v>117.6</v>
      </c>
      <c r="E12" s="59">
        <v>2.1000000000000001E-2</v>
      </c>
      <c r="F12" s="36">
        <f t="shared" si="0"/>
        <v>42.52119069767442</v>
      </c>
    </row>
    <row r="13" spans="1:6" ht="12.2" customHeight="1" x14ac:dyDescent="0.25">
      <c r="A13" s="137">
        <v>9</v>
      </c>
      <c r="B13" s="56" t="s">
        <v>5</v>
      </c>
      <c r="C13" s="57">
        <v>2</v>
      </c>
      <c r="D13" s="138">
        <v>511.04</v>
      </c>
      <c r="E13" s="59">
        <v>6.6699999999999995E-2</v>
      </c>
      <c r="F13" s="36">
        <f t="shared" si="0"/>
        <v>135.05540093023257</v>
      </c>
    </row>
    <row r="14" spans="1:6" ht="12.2" customHeight="1" x14ac:dyDescent="0.25">
      <c r="A14" s="137">
        <v>10</v>
      </c>
      <c r="B14" s="56" t="s">
        <v>6</v>
      </c>
      <c r="C14" s="57">
        <v>2</v>
      </c>
      <c r="D14" s="138">
        <v>503.97</v>
      </c>
      <c r="E14" s="59">
        <v>5.4600000000000003E-2</v>
      </c>
      <c r="F14" s="36">
        <f t="shared" si="0"/>
        <v>110.55509581395349</v>
      </c>
    </row>
    <row r="15" spans="1:6" ht="12.2" customHeight="1" x14ac:dyDescent="0.25">
      <c r="A15" s="137">
        <v>11</v>
      </c>
      <c r="B15" s="56" t="s">
        <v>13</v>
      </c>
      <c r="C15" s="57">
        <v>2</v>
      </c>
      <c r="D15" s="138">
        <v>1019.39</v>
      </c>
      <c r="E15" s="59">
        <v>7.8799999999999995E-2</v>
      </c>
      <c r="F15" s="36">
        <f t="shared" si="0"/>
        <v>159.5557060465116</v>
      </c>
    </row>
    <row r="16" spans="1:6" ht="12.2" customHeight="1" x14ac:dyDescent="0.25">
      <c r="A16" s="137">
        <v>12</v>
      </c>
      <c r="B16" s="56" t="s">
        <v>16</v>
      </c>
      <c r="C16" s="57">
        <v>2</v>
      </c>
      <c r="D16" s="138">
        <v>96.6</v>
      </c>
      <c r="E16" s="59">
        <v>2.3699999999999999E-2</v>
      </c>
      <c r="F16" s="36">
        <f t="shared" si="0"/>
        <v>47.988200930232559</v>
      </c>
    </row>
    <row r="17" spans="1:6" ht="12.2" customHeight="1" x14ac:dyDescent="0.25">
      <c r="A17" s="137">
        <v>13</v>
      </c>
      <c r="B17" s="56" t="s">
        <v>19</v>
      </c>
      <c r="C17" s="57">
        <v>2</v>
      </c>
      <c r="D17" s="138">
        <v>172.6</v>
      </c>
      <c r="E17" s="59">
        <v>2.1000000000000001E-2</v>
      </c>
      <c r="F17" s="36">
        <f t="shared" si="0"/>
        <v>42.52119069767442</v>
      </c>
    </row>
    <row r="18" spans="1:6" ht="12.2" customHeight="1" x14ac:dyDescent="0.25">
      <c r="A18" s="137">
        <v>14</v>
      </c>
      <c r="B18" s="56" t="s">
        <v>20</v>
      </c>
      <c r="C18" s="57">
        <v>2</v>
      </c>
      <c r="D18" s="138">
        <v>305.55</v>
      </c>
      <c r="E18" s="59">
        <v>3.1399999999999997E-2</v>
      </c>
      <c r="F18" s="36">
        <f t="shared" si="0"/>
        <v>63.5793041860465</v>
      </c>
    </row>
    <row r="19" spans="1:6" ht="12.2" customHeight="1" x14ac:dyDescent="0.25">
      <c r="A19" s="137">
        <v>15</v>
      </c>
      <c r="B19" s="56" t="s">
        <v>21</v>
      </c>
      <c r="C19" s="57">
        <v>2</v>
      </c>
      <c r="D19" s="138">
        <v>236.95</v>
      </c>
      <c r="E19" s="59">
        <v>1.3599999999999999E-2</v>
      </c>
      <c r="F19" s="36">
        <f t="shared" si="0"/>
        <v>27.537533023255808</v>
      </c>
    </row>
    <row r="20" spans="1:6" ht="12.2" customHeight="1" x14ac:dyDescent="0.25">
      <c r="A20" s="137">
        <v>16</v>
      </c>
      <c r="B20" s="56" t="s">
        <v>22</v>
      </c>
      <c r="C20" s="57">
        <v>2</v>
      </c>
      <c r="D20" s="138">
        <v>888.5</v>
      </c>
      <c r="E20" s="59">
        <v>8.8800000000000004E-2</v>
      </c>
      <c r="F20" s="36">
        <f t="shared" si="0"/>
        <v>179.80389209302325</v>
      </c>
    </row>
    <row r="21" spans="1:6" ht="12.2" customHeight="1" x14ac:dyDescent="0.25">
      <c r="A21" s="137">
        <v>17</v>
      </c>
      <c r="B21" s="56" t="s">
        <v>24</v>
      </c>
      <c r="C21" s="57">
        <v>2</v>
      </c>
      <c r="D21" s="138">
        <v>339.45</v>
      </c>
      <c r="E21" s="59">
        <v>2.8799999999999999E-2</v>
      </c>
      <c r="F21" s="36">
        <f t="shared" si="0"/>
        <v>58.314775813953489</v>
      </c>
    </row>
    <row r="22" spans="1:6" ht="12.2" customHeight="1" x14ac:dyDescent="0.25">
      <c r="A22" s="137">
        <v>18</v>
      </c>
      <c r="B22" s="56" t="s">
        <v>25</v>
      </c>
      <c r="C22" s="57">
        <v>2</v>
      </c>
      <c r="D22" s="138">
        <v>211.7</v>
      </c>
      <c r="E22" s="59">
        <v>1.66E-2</v>
      </c>
      <c r="F22" s="36">
        <f t="shared" si="0"/>
        <v>33.611988837209303</v>
      </c>
    </row>
    <row r="23" spans="1:6" ht="12.2" customHeight="1" x14ac:dyDescent="0.25">
      <c r="A23" s="137">
        <v>19</v>
      </c>
      <c r="B23" s="56" t="s">
        <v>26</v>
      </c>
      <c r="C23" s="57">
        <v>2</v>
      </c>
      <c r="D23" s="138">
        <v>390.4</v>
      </c>
      <c r="E23" s="59">
        <v>4.2000000000000003E-2</v>
      </c>
      <c r="F23" s="36">
        <f t="shared" si="0"/>
        <v>85.042381395348841</v>
      </c>
    </row>
    <row r="24" spans="1:6" ht="12" customHeight="1" x14ac:dyDescent="0.25">
      <c r="A24" s="137">
        <v>20</v>
      </c>
      <c r="B24" s="56" t="s">
        <v>29</v>
      </c>
      <c r="C24" s="57">
        <v>2</v>
      </c>
      <c r="D24" s="138">
        <v>503.15</v>
      </c>
      <c r="E24" s="59">
        <v>4.2200000000000001E-2</v>
      </c>
      <c r="F24" s="36">
        <f t="shared" si="0"/>
        <v>85.447345116279067</v>
      </c>
    </row>
    <row r="25" spans="1:6" ht="12.2" customHeight="1" x14ac:dyDescent="0.25">
      <c r="A25" s="137">
        <v>21</v>
      </c>
      <c r="B25" s="56" t="s">
        <v>36</v>
      </c>
      <c r="C25" s="57">
        <v>2</v>
      </c>
      <c r="D25" s="138">
        <v>622.58000000000004</v>
      </c>
      <c r="E25" s="59">
        <v>6.0900000000000003E-2</v>
      </c>
      <c r="F25" s="36">
        <f t="shared" si="0"/>
        <v>123.31145302325579</v>
      </c>
    </row>
    <row r="26" spans="1:6" ht="12.2" customHeight="1" x14ac:dyDescent="0.25">
      <c r="A26" s="137">
        <v>22</v>
      </c>
      <c r="B26" s="56" t="s">
        <v>37</v>
      </c>
      <c r="C26" s="57">
        <v>2</v>
      </c>
      <c r="D26" s="138">
        <v>1170.33</v>
      </c>
      <c r="E26" s="59">
        <v>8.6999999999999994E-2</v>
      </c>
      <c r="F26" s="36">
        <f t="shared" si="0"/>
        <v>176.15921860465113</v>
      </c>
    </row>
    <row r="27" spans="1:6" ht="12.2" customHeight="1" x14ac:dyDescent="0.25">
      <c r="A27" s="137">
        <v>23</v>
      </c>
      <c r="B27" s="56" t="s">
        <v>38</v>
      </c>
      <c r="C27" s="57">
        <v>2</v>
      </c>
      <c r="D27" s="138">
        <v>1080.08</v>
      </c>
      <c r="E27" s="59">
        <v>9.7000000000000003E-2</v>
      </c>
      <c r="F27" s="36">
        <f t="shared" si="0"/>
        <v>196.40740465116278</v>
      </c>
    </row>
    <row r="28" spans="1:6" ht="12.2" customHeight="1" x14ac:dyDescent="0.25">
      <c r="A28" s="137">
        <v>24</v>
      </c>
      <c r="B28" s="56" t="s">
        <v>39</v>
      </c>
      <c r="C28" s="57">
        <v>2</v>
      </c>
      <c r="D28" s="138">
        <v>1164.83</v>
      </c>
      <c r="E28" s="59">
        <v>9.7000000000000003E-2</v>
      </c>
      <c r="F28" s="36">
        <f t="shared" si="0"/>
        <v>196.40740465116278</v>
      </c>
    </row>
    <row r="29" spans="1:6" ht="12.2" customHeight="1" x14ac:dyDescent="0.25">
      <c r="A29" s="137">
        <v>25</v>
      </c>
      <c r="B29" s="56" t="s">
        <v>40</v>
      </c>
      <c r="C29" s="57">
        <v>2</v>
      </c>
      <c r="D29" s="138">
        <v>686.39</v>
      </c>
      <c r="E29" s="59">
        <v>6.3E-2</v>
      </c>
      <c r="F29" s="36">
        <f t="shared" si="0"/>
        <v>127.56357209302325</v>
      </c>
    </row>
    <row r="30" spans="1:6" ht="12.2" customHeight="1" x14ac:dyDescent="0.25">
      <c r="A30" s="137">
        <v>26</v>
      </c>
      <c r="B30" s="56" t="s">
        <v>47</v>
      </c>
      <c r="C30" s="57">
        <v>2</v>
      </c>
      <c r="D30" s="138">
        <v>610.20000000000005</v>
      </c>
      <c r="E30" s="59">
        <v>6.7999000000000004E-2</v>
      </c>
      <c r="F30" s="36">
        <f t="shared" si="0"/>
        <v>137.68564029767441</v>
      </c>
    </row>
    <row r="31" spans="1:6" ht="12.2" customHeight="1" x14ac:dyDescent="0.25">
      <c r="A31" s="137">
        <v>27</v>
      </c>
      <c r="B31" s="56" t="s">
        <v>48</v>
      </c>
      <c r="C31" s="57">
        <v>2</v>
      </c>
      <c r="D31" s="138">
        <v>666.9</v>
      </c>
      <c r="E31" s="59">
        <v>6.93E-2</v>
      </c>
      <c r="F31" s="36">
        <f t="shared" si="0"/>
        <v>140.31992930232559</v>
      </c>
    </row>
    <row r="32" spans="1:6" ht="12.2" customHeight="1" x14ac:dyDescent="0.25">
      <c r="A32" s="137">
        <v>28</v>
      </c>
      <c r="B32" s="56" t="s">
        <v>49</v>
      </c>
      <c r="C32" s="57">
        <v>2</v>
      </c>
      <c r="D32" s="138">
        <v>842.96</v>
      </c>
      <c r="E32" s="59">
        <v>8.6999999999999994E-2</v>
      </c>
      <c r="F32" s="36">
        <f t="shared" si="0"/>
        <v>176.15921860465113</v>
      </c>
    </row>
    <row r="33" spans="1:6" ht="12.2" customHeight="1" x14ac:dyDescent="0.25">
      <c r="A33" s="137">
        <v>29</v>
      </c>
      <c r="B33" s="56" t="s">
        <v>52</v>
      </c>
      <c r="C33" s="57">
        <v>2</v>
      </c>
      <c r="D33" s="138">
        <v>206.5</v>
      </c>
      <c r="E33" s="59">
        <v>2.7699999999999999E-2</v>
      </c>
      <c r="F33" s="36">
        <f t="shared" si="0"/>
        <v>56.087475348837209</v>
      </c>
    </row>
    <row r="34" spans="1:6" ht="12.2" customHeight="1" x14ac:dyDescent="0.25">
      <c r="A34" s="137">
        <v>30</v>
      </c>
      <c r="B34" s="56" t="s">
        <v>53</v>
      </c>
      <c r="C34" s="57">
        <v>2</v>
      </c>
      <c r="D34" s="138">
        <v>748.4</v>
      </c>
      <c r="E34" s="59">
        <v>4.2500000000000003E-2</v>
      </c>
      <c r="F34" s="36">
        <f t="shared" si="0"/>
        <v>86.054790697674434</v>
      </c>
    </row>
    <row r="35" spans="1:6" ht="12.2" customHeight="1" x14ac:dyDescent="0.25">
      <c r="A35" s="137">
        <v>31</v>
      </c>
      <c r="B35" s="56" t="s">
        <v>54</v>
      </c>
      <c r="C35" s="57">
        <v>2</v>
      </c>
      <c r="D35" s="138">
        <v>429.5</v>
      </c>
      <c r="E35" s="59">
        <v>4.9399999999999999E-2</v>
      </c>
      <c r="F35" s="36">
        <f t="shared" si="0"/>
        <v>100.02603906976744</v>
      </c>
    </row>
    <row r="36" spans="1:6" ht="12.2" customHeight="1" x14ac:dyDescent="0.25">
      <c r="A36" s="137">
        <v>32</v>
      </c>
      <c r="B36" s="159" t="s">
        <v>133</v>
      </c>
      <c r="C36" s="137">
        <v>2</v>
      </c>
      <c r="D36" s="138">
        <v>387.5</v>
      </c>
      <c r="E36" s="59">
        <v>4.6199999999999998E-2</v>
      </c>
      <c r="F36" s="36">
        <f t="shared" si="0"/>
        <v>93.546619534883703</v>
      </c>
    </row>
    <row r="37" spans="1:6" ht="12.2" customHeight="1" x14ac:dyDescent="0.25">
      <c r="A37" s="137">
        <v>33</v>
      </c>
      <c r="B37" s="56" t="s">
        <v>57</v>
      </c>
      <c r="C37" s="57">
        <v>2</v>
      </c>
      <c r="D37" s="138">
        <v>644.70000000000005</v>
      </c>
      <c r="E37" s="59">
        <v>5.6000000000000001E-2</v>
      </c>
      <c r="F37" s="36">
        <f t="shared" si="0"/>
        <v>113.38984186046511</v>
      </c>
    </row>
    <row r="38" spans="1:6" ht="12.2" customHeight="1" x14ac:dyDescent="0.25">
      <c r="A38" s="137">
        <v>34</v>
      </c>
      <c r="B38" s="56" t="s">
        <v>58</v>
      </c>
      <c r="C38" s="57">
        <v>2</v>
      </c>
      <c r="D38" s="138">
        <v>621.9</v>
      </c>
      <c r="E38" s="59">
        <v>5.1400000000000001E-2</v>
      </c>
      <c r="F38" s="36">
        <f t="shared" si="0"/>
        <v>104.07567627906977</v>
      </c>
    </row>
    <row r="39" spans="1:6" ht="12.2" customHeight="1" x14ac:dyDescent="0.25">
      <c r="A39" s="137">
        <v>35</v>
      </c>
      <c r="B39" s="56" t="s">
        <v>64</v>
      </c>
      <c r="C39" s="57">
        <v>2</v>
      </c>
      <c r="D39" s="138">
        <v>260.60000000000002</v>
      </c>
      <c r="E39" s="59">
        <v>3.2000000000000001E-2</v>
      </c>
      <c r="F39" s="36">
        <f t="shared" si="0"/>
        <v>64.794195348837221</v>
      </c>
    </row>
    <row r="40" spans="1:6" ht="12.2" customHeight="1" x14ac:dyDescent="0.25">
      <c r="A40" s="137">
        <v>36</v>
      </c>
      <c r="B40" s="56" t="s">
        <v>70</v>
      </c>
      <c r="C40" s="57">
        <v>2</v>
      </c>
      <c r="D40" s="138">
        <v>369.5</v>
      </c>
      <c r="E40" s="59">
        <v>3.0499999999999999E-2</v>
      </c>
      <c r="F40" s="36">
        <f t="shared" si="0"/>
        <v>61.756967441860454</v>
      </c>
    </row>
    <row r="41" spans="1:6" ht="12.2" customHeight="1" x14ac:dyDescent="0.25">
      <c r="A41" s="137">
        <v>37</v>
      </c>
      <c r="B41" s="56" t="s">
        <v>71</v>
      </c>
      <c r="C41" s="57">
        <v>2</v>
      </c>
      <c r="D41" s="138">
        <v>377.88</v>
      </c>
      <c r="E41" s="59">
        <v>4.1200000000000001E-2</v>
      </c>
      <c r="F41" s="36">
        <f t="shared" si="0"/>
        <v>83.422526511627908</v>
      </c>
    </row>
    <row r="42" spans="1:6" ht="12.2" customHeight="1" x14ac:dyDescent="0.25">
      <c r="A42" s="137">
        <v>38</v>
      </c>
      <c r="B42" s="56" t="s">
        <v>72</v>
      </c>
      <c r="C42" s="57">
        <v>2</v>
      </c>
      <c r="D42" s="138">
        <v>366.45</v>
      </c>
      <c r="E42" s="59">
        <v>3.8800000000000001E-2</v>
      </c>
      <c r="F42" s="36">
        <f t="shared" si="0"/>
        <v>78.562961860465094</v>
      </c>
    </row>
    <row r="43" spans="1:6" ht="12.2" customHeight="1" x14ac:dyDescent="0.25">
      <c r="A43" s="137">
        <v>39</v>
      </c>
      <c r="B43" s="56" t="s">
        <v>73</v>
      </c>
      <c r="C43" s="57">
        <v>2</v>
      </c>
      <c r="D43" s="138">
        <v>369</v>
      </c>
      <c r="E43" s="59">
        <v>4.1200000000000001E-2</v>
      </c>
      <c r="F43" s="36">
        <f t="shared" si="0"/>
        <v>83.422526511627908</v>
      </c>
    </row>
    <row r="44" spans="1:6" ht="12.2" customHeight="1" x14ac:dyDescent="0.25">
      <c r="A44" s="137">
        <v>40</v>
      </c>
      <c r="B44" s="56" t="s">
        <v>77</v>
      </c>
      <c r="C44" s="57">
        <v>2</v>
      </c>
      <c r="D44" s="138">
        <v>264.8</v>
      </c>
      <c r="E44" s="59">
        <v>3.3300000000000003E-2</v>
      </c>
      <c r="F44" s="36">
        <f t="shared" si="0"/>
        <v>67.426459534883719</v>
      </c>
    </row>
    <row r="45" spans="1:6" ht="12.2" customHeight="1" x14ac:dyDescent="0.25">
      <c r="A45" s="137">
        <v>41</v>
      </c>
      <c r="B45" s="56" t="s">
        <v>78</v>
      </c>
      <c r="C45" s="57">
        <v>2</v>
      </c>
      <c r="D45" s="138">
        <v>294.8</v>
      </c>
      <c r="E45" s="59">
        <v>4.8599999999999997E-2</v>
      </c>
      <c r="F45" s="36">
        <f t="shared" si="0"/>
        <v>98.406184186046517</v>
      </c>
    </row>
    <row r="46" spans="1:6" ht="12.2" customHeight="1" x14ac:dyDescent="0.25">
      <c r="A46" s="137">
        <v>42</v>
      </c>
      <c r="B46" s="56" t="s">
        <v>86</v>
      </c>
      <c r="C46" s="57">
        <v>2</v>
      </c>
      <c r="D46" s="138">
        <v>971.86</v>
      </c>
      <c r="E46" s="59">
        <v>9.98E-2</v>
      </c>
      <c r="F46" s="36">
        <f t="shared" si="0"/>
        <v>202.07689674418603</v>
      </c>
    </row>
    <row r="47" spans="1:6" ht="12.2" customHeight="1" x14ac:dyDescent="0.25">
      <c r="A47" s="137">
        <v>43</v>
      </c>
      <c r="B47" s="56" t="s">
        <v>87</v>
      </c>
      <c r="C47" s="57">
        <v>2</v>
      </c>
      <c r="D47" s="138">
        <v>1634</v>
      </c>
      <c r="E47" s="59">
        <v>0.14499999999999999</v>
      </c>
      <c r="F47" s="36">
        <f t="shared" si="0"/>
        <v>293.59869767441859</v>
      </c>
    </row>
    <row r="48" spans="1:6" ht="12.2" customHeight="1" x14ac:dyDescent="0.25">
      <c r="A48" s="137">
        <v>44</v>
      </c>
      <c r="B48" s="56" t="s">
        <v>89</v>
      </c>
      <c r="C48" s="57">
        <v>2</v>
      </c>
      <c r="D48" s="138">
        <v>223</v>
      </c>
      <c r="E48" s="59">
        <v>3.2399999999999998E-2</v>
      </c>
      <c r="F48" s="36">
        <f t="shared" si="0"/>
        <v>65.604122790697659</v>
      </c>
    </row>
    <row r="49" spans="1:6" ht="12.2" customHeight="1" x14ac:dyDescent="0.25">
      <c r="A49" s="137">
        <v>45</v>
      </c>
      <c r="B49" s="56" t="s">
        <v>90</v>
      </c>
      <c r="C49" s="57">
        <v>2</v>
      </c>
      <c r="D49" s="138">
        <v>523.01</v>
      </c>
      <c r="E49" s="59">
        <v>4.2700000000000002E-2</v>
      </c>
      <c r="F49" s="36">
        <f t="shared" si="0"/>
        <v>86.45975441860466</v>
      </c>
    </row>
    <row r="50" spans="1:6" ht="12.2" customHeight="1" x14ac:dyDescent="0.25">
      <c r="A50" s="137">
        <v>46</v>
      </c>
      <c r="B50" s="56" t="s">
        <v>94</v>
      </c>
      <c r="C50" s="57">
        <v>2</v>
      </c>
      <c r="D50" s="138">
        <v>437.03</v>
      </c>
      <c r="E50" s="59">
        <v>5.2999999999999999E-2</v>
      </c>
      <c r="F50" s="36">
        <f t="shared" si="0"/>
        <v>107.31538604651162</v>
      </c>
    </row>
    <row r="51" spans="1:6" ht="12.2" customHeight="1" x14ac:dyDescent="0.25">
      <c r="A51" s="159"/>
      <c r="B51" s="160" t="s">
        <v>110</v>
      </c>
      <c r="C51" s="57"/>
      <c r="D51" s="88">
        <f>SUM(D5:D50)</f>
        <v>22228.199999999993</v>
      </c>
      <c r="E51" s="59"/>
      <c r="F51" s="39">
        <f>SUM(F5:F50)</f>
        <v>4479.099210530233</v>
      </c>
    </row>
    <row r="52" spans="1:6" ht="12.2" customHeight="1" x14ac:dyDescent="0.25">
      <c r="A52" s="137">
        <v>1</v>
      </c>
      <c r="B52" s="56" t="s">
        <v>4</v>
      </c>
      <c r="C52" s="57">
        <v>3</v>
      </c>
      <c r="D52" s="138">
        <v>833.83</v>
      </c>
      <c r="E52" s="59">
        <v>0.108</v>
      </c>
      <c r="F52" s="36">
        <f t="shared" si="0"/>
        <v>218.68040930232559</v>
      </c>
    </row>
    <row r="53" spans="1:6" ht="12.2" customHeight="1" x14ac:dyDescent="0.25">
      <c r="A53" s="137">
        <v>2</v>
      </c>
      <c r="B53" s="159" t="s">
        <v>32</v>
      </c>
      <c r="C53" s="137">
        <v>3</v>
      </c>
      <c r="D53" s="138">
        <v>2339.39</v>
      </c>
      <c r="E53" s="59">
        <v>0.25030000000000002</v>
      </c>
      <c r="F53" s="36">
        <f t="shared" si="0"/>
        <v>506.81209674418614</v>
      </c>
    </row>
    <row r="54" spans="1:6" ht="12.2" customHeight="1" x14ac:dyDescent="0.25">
      <c r="A54" s="137">
        <v>3</v>
      </c>
      <c r="B54" s="56" t="s">
        <v>51</v>
      </c>
      <c r="C54" s="57">
        <v>3</v>
      </c>
      <c r="D54" s="138">
        <v>276.33999999999997</v>
      </c>
      <c r="E54" s="59">
        <v>3.6600000000000001E-2</v>
      </c>
      <c r="F54" s="36">
        <f t="shared" si="0"/>
        <v>74.108360930232564</v>
      </c>
    </row>
    <row r="55" spans="1:6" ht="12.2" customHeight="1" x14ac:dyDescent="0.25">
      <c r="A55" s="137">
        <v>4</v>
      </c>
      <c r="B55" s="56" t="s">
        <v>56</v>
      </c>
      <c r="C55" s="57">
        <v>3</v>
      </c>
      <c r="D55" s="138">
        <v>1147.8800000000001</v>
      </c>
      <c r="E55" s="59">
        <v>0.167076</v>
      </c>
      <c r="F55" s="36">
        <f t="shared" si="0"/>
        <v>338.29859319069766</v>
      </c>
    </row>
    <row r="56" spans="1:6" ht="12.2" customHeight="1" x14ac:dyDescent="0.25">
      <c r="A56" s="137">
        <v>5</v>
      </c>
      <c r="B56" s="56" t="s">
        <v>59</v>
      </c>
      <c r="C56" s="57">
        <v>3</v>
      </c>
      <c r="D56" s="138">
        <v>1197.75</v>
      </c>
      <c r="E56" s="59">
        <v>9.6000000000000002E-2</v>
      </c>
      <c r="F56" s="36">
        <f t="shared" si="0"/>
        <v>194.38258604651162</v>
      </c>
    </row>
    <row r="57" spans="1:6" ht="12.2" customHeight="1" x14ac:dyDescent="0.25">
      <c r="A57" s="137">
        <v>6</v>
      </c>
      <c r="B57" s="56" t="s">
        <v>95</v>
      </c>
      <c r="C57" s="57">
        <v>3</v>
      </c>
      <c r="D57" s="138">
        <v>443.6</v>
      </c>
      <c r="E57" s="59">
        <v>2.9600000000000001E-2</v>
      </c>
      <c r="F57" s="36">
        <f t="shared" si="0"/>
        <v>59.934630697674415</v>
      </c>
    </row>
    <row r="58" spans="1:6" ht="12.2" customHeight="1" x14ac:dyDescent="0.25">
      <c r="A58" s="137">
        <v>7</v>
      </c>
      <c r="B58" s="56" t="s">
        <v>61</v>
      </c>
      <c r="C58" s="57">
        <v>4</v>
      </c>
      <c r="D58" s="138">
        <v>1592.4</v>
      </c>
      <c r="E58" s="59">
        <v>0.15</v>
      </c>
      <c r="F58" s="36">
        <f t="shared" si="0"/>
        <v>303.72279069767438</v>
      </c>
    </row>
    <row r="59" spans="1:6" ht="12.2" customHeight="1" x14ac:dyDescent="0.25">
      <c r="A59" s="137">
        <v>8</v>
      </c>
      <c r="B59" s="56" t="s">
        <v>92</v>
      </c>
      <c r="C59" s="57">
        <v>4</v>
      </c>
      <c r="D59" s="138">
        <v>2585.96</v>
      </c>
      <c r="E59" s="59">
        <v>0.2074</v>
      </c>
      <c r="F59" s="36">
        <f t="shared" si="0"/>
        <v>419.94737860465119</v>
      </c>
    </row>
    <row r="60" spans="1:6" ht="12.2" customHeight="1" x14ac:dyDescent="0.25">
      <c r="A60" s="159"/>
      <c r="B60" s="161"/>
      <c r="C60" s="57"/>
      <c r="D60" s="88">
        <f>SUM(D52:D59)</f>
        <v>10417.150000000001</v>
      </c>
      <c r="E60" s="59"/>
      <c r="F60" s="39">
        <f>SUM(F52:F59)</f>
        <v>2115.8868462139535</v>
      </c>
    </row>
    <row r="61" spans="1:6" ht="12.2" customHeight="1" x14ac:dyDescent="0.25">
      <c r="A61" s="137">
        <v>1</v>
      </c>
      <c r="B61" s="56" t="s">
        <v>3</v>
      </c>
      <c r="C61" s="57">
        <v>5</v>
      </c>
      <c r="D61" s="138">
        <v>1790.44</v>
      </c>
      <c r="E61" s="59">
        <v>0.14599999999999999</v>
      </c>
      <c r="F61" s="36">
        <f t="shared" si="0"/>
        <v>295.62351627906975</v>
      </c>
    </row>
    <row r="62" spans="1:6" ht="12.2" customHeight="1" x14ac:dyDescent="0.25">
      <c r="A62" s="137">
        <v>2</v>
      </c>
      <c r="B62" s="56" t="s">
        <v>7</v>
      </c>
      <c r="C62" s="57">
        <v>5</v>
      </c>
      <c r="D62" s="138">
        <v>1601.24</v>
      </c>
      <c r="E62" s="59">
        <v>0.12720000000000001</v>
      </c>
      <c r="F62" s="36">
        <f t="shared" si="0"/>
        <v>257.55692651162792</v>
      </c>
    </row>
    <row r="63" spans="1:6" ht="12.2" customHeight="1" x14ac:dyDescent="0.25">
      <c r="A63" s="137">
        <v>3</v>
      </c>
      <c r="B63" s="56" t="s">
        <v>11</v>
      </c>
      <c r="C63" s="57">
        <v>5</v>
      </c>
      <c r="D63" s="138">
        <v>3416.88</v>
      </c>
      <c r="E63" s="59">
        <v>0.2208</v>
      </c>
      <c r="F63" s="36">
        <f t="shared" si="0"/>
        <v>447.07994790697666</v>
      </c>
    </row>
    <row r="64" spans="1:6" ht="12.2" customHeight="1" x14ac:dyDescent="0.25">
      <c r="A64" s="137">
        <v>4</v>
      </c>
      <c r="B64" s="56" t="s">
        <v>12</v>
      </c>
      <c r="C64" s="57">
        <v>5</v>
      </c>
      <c r="D64" s="138">
        <v>1636.8</v>
      </c>
      <c r="E64" s="59">
        <v>0.1148</v>
      </c>
      <c r="F64" s="36">
        <f t="shared" si="0"/>
        <v>232.44917581395345</v>
      </c>
    </row>
    <row r="65" spans="1:6" ht="12.2" customHeight="1" x14ac:dyDescent="0.25">
      <c r="A65" s="137">
        <v>5</v>
      </c>
      <c r="B65" s="56" t="s">
        <v>14</v>
      </c>
      <c r="C65" s="57">
        <v>5</v>
      </c>
      <c r="D65" s="138">
        <v>3111.11</v>
      </c>
      <c r="E65" s="59">
        <v>0.24299999999999999</v>
      </c>
      <c r="F65" s="36">
        <f t="shared" si="0"/>
        <v>492.03092093023258</v>
      </c>
    </row>
    <row r="66" spans="1:6" ht="12.2" customHeight="1" x14ac:dyDescent="0.25">
      <c r="A66" s="137">
        <v>6</v>
      </c>
      <c r="B66" s="56" t="s">
        <v>30</v>
      </c>
      <c r="C66" s="57">
        <v>5</v>
      </c>
      <c r="D66" s="138">
        <v>2163.15</v>
      </c>
      <c r="E66" s="59">
        <v>0.13539999999999999</v>
      </c>
      <c r="F66" s="36">
        <f t="shared" si="0"/>
        <v>274.16043906976739</v>
      </c>
    </row>
    <row r="67" spans="1:6" ht="14.25" customHeight="1" x14ac:dyDescent="0.25">
      <c r="A67" s="137">
        <v>7</v>
      </c>
      <c r="B67" s="56" t="s">
        <v>33</v>
      </c>
      <c r="C67" s="57">
        <v>5</v>
      </c>
      <c r="D67" s="138">
        <v>1530.5</v>
      </c>
      <c r="E67" s="59">
        <v>0.17330000000000001</v>
      </c>
      <c r="F67" s="36">
        <f t="shared" si="0"/>
        <v>350.90106418604654</v>
      </c>
    </row>
    <row r="68" spans="1:6" ht="12" customHeight="1" x14ac:dyDescent="0.25">
      <c r="A68" s="137">
        <v>8</v>
      </c>
      <c r="B68" s="56" t="s">
        <v>34</v>
      </c>
      <c r="C68" s="57">
        <v>5</v>
      </c>
      <c r="D68" s="138">
        <v>905.63</v>
      </c>
      <c r="E68" s="59">
        <v>0.112</v>
      </c>
      <c r="F68" s="36">
        <f t="shared" si="0"/>
        <v>226.77968372093022</v>
      </c>
    </row>
    <row r="69" spans="1:6" ht="14.25" customHeight="1" x14ac:dyDescent="0.25">
      <c r="A69" s="137">
        <v>9</v>
      </c>
      <c r="B69" s="56" t="s">
        <v>41</v>
      </c>
      <c r="C69" s="57">
        <v>5</v>
      </c>
      <c r="D69" s="138">
        <v>1880.61</v>
      </c>
      <c r="E69" s="59">
        <v>0.13370000000000001</v>
      </c>
      <c r="F69" s="36">
        <f t="shared" si="0"/>
        <v>270.71824744186046</v>
      </c>
    </row>
    <row r="70" spans="1:6" ht="12.2" customHeight="1" x14ac:dyDescent="0.25">
      <c r="A70" s="137">
        <v>10</v>
      </c>
      <c r="B70" s="56" t="s">
        <v>42</v>
      </c>
      <c r="C70" s="57">
        <v>5</v>
      </c>
      <c r="D70" s="138">
        <v>3897.44</v>
      </c>
      <c r="E70" s="59">
        <v>0.26579999999999998</v>
      </c>
      <c r="F70" s="36">
        <f t="shared" ref="F70:F92" si="1">E70*(18+1.4)/(18+25)*24*187</f>
        <v>538.1967851162791</v>
      </c>
    </row>
    <row r="71" spans="1:6" ht="12.2" customHeight="1" x14ac:dyDescent="0.25">
      <c r="A71" s="137">
        <v>11</v>
      </c>
      <c r="B71" s="56" t="s">
        <v>43</v>
      </c>
      <c r="C71" s="57">
        <v>5</v>
      </c>
      <c r="D71" s="138">
        <v>2841.15</v>
      </c>
      <c r="E71" s="59">
        <v>0.19489999999999999</v>
      </c>
      <c r="F71" s="36">
        <f t="shared" si="1"/>
        <v>394.63714604651165</v>
      </c>
    </row>
    <row r="72" spans="1:6" ht="12.2" customHeight="1" x14ac:dyDescent="0.25">
      <c r="A72" s="137">
        <v>12</v>
      </c>
      <c r="B72" s="56" t="s">
        <v>45</v>
      </c>
      <c r="C72" s="57">
        <v>5</v>
      </c>
      <c r="D72" s="138">
        <v>2415.5300000000002</v>
      </c>
      <c r="E72" s="59">
        <v>0.20710000000000001</v>
      </c>
      <c r="F72" s="36">
        <f t="shared" si="1"/>
        <v>419.33993302325575</v>
      </c>
    </row>
    <row r="73" spans="1:6" ht="12.2" customHeight="1" x14ac:dyDescent="0.25">
      <c r="A73" s="137">
        <v>13</v>
      </c>
      <c r="B73" s="56" t="s">
        <v>46</v>
      </c>
      <c r="C73" s="57">
        <v>5</v>
      </c>
      <c r="D73" s="138">
        <v>2257</v>
      </c>
      <c r="E73" s="59">
        <v>0.1933</v>
      </c>
      <c r="F73" s="36">
        <f t="shared" si="1"/>
        <v>391.39743627906972</v>
      </c>
    </row>
    <row r="74" spans="1:6" ht="12.2" customHeight="1" x14ac:dyDescent="0.25">
      <c r="A74" s="137">
        <v>14</v>
      </c>
      <c r="B74" s="56" t="s">
        <v>50</v>
      </c>
      <c r="C74" s="57">
        <v>5</v>
      </c>
      <c r="D74" s="138">
        <v>4910.79</v>
      </c>
      <c r="E74" s="59">
        <v>0.30199999999999999</v>
      </c>
      <c r="F74" s="36">
        <f t="shared" si="1"/>
        <v>611.49521860465109</v>
      </c>
    </row>
    <row r="75" spans="1:6" ht="12.2" customHeight="1" x14ac:dyDescent="0.25">
      <c r="A75" s="137">
        <v>15</v>
      </c>
      <c r="B75" s="56" t="s">
        <v>60</v>
      </c>
      <c r="C75" s="57">
        <v>5</v>
      </c>
      <c r="D75" s="138">
        <v>3010.89</v>
      </c>
      <c r="E75" s="59">
        <v>0.28110000000000002</v>
      </c>
      <c r="F75" s="36">
        <f t="shared" si="1"/>
        <v>569.17650976744187</v>
      </c>
    </row>
    <row r="76" spans="1:6" ht="12.2" customHeight="1" x14ac:dyDescent="0.25">
      <c r="A76" s="137">
        <v>16</v>
      </c>
      <c r="B76" s="56" t="s">
        <v>62</v>
      </c>
      <c r="C76" s="57">
        <v>5</v>
      </c>
      <c r="D76" s="138">
        <v>1967.53</v>
      </c>
      <c r="E76" s="59">
        <v>0.15010000000000001</v>
      </c>
      <c r="F76" s="36">
        <f t="shared" si="1"/>
        <v>303.92527255813951</v>
      </c>
    </row>
    <row r="77" spans="1:6" ht="12.2" customHeight="1" x14ac:dyDescent="0.25">
      <c r="A77" s="137">
        <v>17</v>
      </c>
      <c r="B77" s="56" t="s">
        <v>63</v>
      </c>
      <c r="C77" s="57">
        <v>5</v>
      </c>
      <c r="D77" s="138">
        <v>1970.61</v>
      </c>
      <c r="E77" s="59">
        <v>0.1535</v>
      </c>
      <c r="F77" s="36">
        <f t="shared" si="1"/>
        <v>310.80965581395344</v>
      </c>
    </row>
    <row r="78" spans="1:6" ht="12.2" customHeight="1" x14ac:dyDescent="0.25">
      <c r="A78" s="137">
        <v>18</v>
      </c>
      <c r="B78" s="56" t="s">
        <v>65</v>
      </c>
      <c r="C78" s="57">
        <v>5</v>
      </c>
      <c r="D78" s="138">
        <v>4642.1000000000004</v>
      </c>
      <c r="E78" s="59">
        <v>0.42299999999999999</v>
      </c>
      <c r="F78" s="36">
        <f t="shared" si="1"/>
        <v>856.49826976744168</v>
      </c>
    </row>
    <row r="79" spans="1:6" ht="12.2" customHeight="1" x14ac:dyDescent="0.25">
      <c r="A79" s="137">
        <v>19</v>
      </c>
      <c r="B79" s="56" t="s">
        <v>68</v>
      </c>
      <c r="C79" s="57">
        <v>5</v>
      </c>
      <c r="D79" s="138">
        <v>5722.45</v>
      </c>
      <c r="E79" s="59">
        <v>0.40400000000000003</v>
      </c>
      <c r="F79" s="36">
        <f t="shared" si="1"/>
        <v>818.02671627906966</v>
      </c>
    </row>
    <row r="80" spans="1:6" ht="12.2" customHeight="1" x14ac:dyDescent="0.25">
      <c r="A80" s="137">
        <v>20</v>
      </c>
      <c r="B80" s="56" t="s">
        <v>69</v>
      </c>
      <c r="C80" s="57">
        <v>5</v>
      </c>
      <c r="D80" s="138">
        <v>3101.35</v>
      </c>
      <c r="E80" s="59">
        <v>0.18</v>
      </c>
      <c r="F80" s="36">
        <f t="shared" si="1"/>
        <v>364.46734883720922</v>
      </c>
    </row>
    <row r="81" spans="1:20" ht="12.2" customHeight="1" x14ac:dyDescent="0.25">
      <c r="A81" s="137">
        <v>21</v>
      </c>
      <c r="B81" s="56" t="s">
        <v>74</v>
      </c>
      <c r="C81" s="57">
        <v>5</v>
      </c>
      <c r="D81" s="138">
        <v>4282.78</v>
      </c>
      <c r="E81" s="59">
        <v>0.26690000000000003</v>
      </c>
      <c r="F81" s="36">
        <f t="shared" si="1"/>
        <v>540.42408558139527</v>
      </c>
    </row>
    <row r="82" spans="1:20" ht="12.2" customHeight="1" x14ac:dyDescent="0.25">
      <c r="A82" s="137">
        <v>22</v>
      </c>
      <c r="B82" s="56" t="s">
        <v>75</v>
      </c>
      <c r="C82" s="57">
        <v>5</v>
      </c>
      <c r="D82" s="138">
        <v>2734.16</v>
      </c>
      <c r="E82" s="59">
        <v>0.2006</v>
      </c>
      <c r="F82" s="36">
        <f t="shared" si="1"/>
        <v>406.17861209302322</v>
      </c>
    </row>
    <row r="83" spans="1:20" ht="12.2" customHeight="1" x14ac:dyDescent="0.25">
      <c r="A83" s="137">
        <v>23</v>
      </c>
      <c r="B83" s="56" t="s">
        <v>76</v>
      </c>
      <c r="C83" s="57">
        <v>5</v>
      </c>
      <c r="D83" s="138">
        <v>3280.7</v>
      </c>
      <c r="E83" s="59">
        <v>0.23039999999999999</v>
      </c>
      <c r="F83" s="36">
        <f t="shared" si="1"/>
        <v>466.51820651162791</v>
      </c>
    </row>
    <row r="84" spans="1:20" ht="13.5" customHeight="1" x14ac:dyDescent="0.25">
      <c r="A84" s="137">
        <v>24</v>
      </c>
      <c r="B84" s="56" t="s">
        <v>80</v>
      </c>
      <c r="C84" s="57">
        <v>5</v>
      </c>
      <c r="D84" s="138">
        <v>1029.8699999999999</v>
      </c>
      <c r="E84" s="59">
        <v>9.4799999999999995E-2</v>
      </c>
      <c r="F84" s="36">
        <f t="shared" si="1"/>
        <v>191.95280372093023</v>
      </c>
    </row>
    <row r="85" spans="1:20" ht="14.25" customHeight="1" x14ac:dyDescent="0.25">
      <c r="A85" s="137">
        <v>25</v>
      </c>
      <c r="B85" s="56" t="s">
        <v>93</v>
      </c>
      <c r="C85" s="57">
        <v>5</v>
      </c>
      <c r="D85" s="138">
        <v>2637.63</v>
      </c>
      <c r="E85" s="59">
        <v>0.1958</v>
      </c>
      <c r="F85" s="36">
        <f t="shared" si="1"/>
        <v>396.45948279069768</v>
      </c>
    </row>
    <row r="86" spans="1:20" ht="12" customHeight="1" x14ac:dyDescent="0.25">
      <c r="A86" s="137">
        <v>26</v>
      </c>
      <c r="B86" s="56" t="s">
        <v>96</v>
      </c>
      <c r="C86" s="57">
        <v>5</v>
      </c>
      <c r="D86" s="138">
        <v>1888.19</v>
      </c>
      <c r="E86" s="59">
        <v>0.13539999999999999</v>
      </c>
      <c r="F86" s="36">
        <f t="shared" si="1"/>
        <v>274.16043906976739</v>
      </c>
    </row>
    <row r="87" spans="1:20" ht="12.2" customHeight="1" x14ac:dyDescent="0.25">
      <c r="A87" s="137">
        <v>27</v>
      </c>
      <c r="B87" s="56" t="s">
        <v>15</v>
      </c>
      <c r="C87" s="57">
        <v>9</v>
      </c>
      <c r="D87" s="138">
        <v>4287.5600000000004</v>
      </c>
      <c r="E87" s="59">
        <v>0.49380000000000002</v>
      </c>
      <c r="F87" s="36">
        <f t="shared" si="1"/>
        <v>999.85542697674418</v>
      </c>
    </row>
    <row r="88" spans="1:20" ht="12.2" customHeight="1" x14ac:dyDescent="0.25">
      <c r="A88" s="137">
        <v>28</v>
      </c>
      <c r="B88" s="56" t="s">
        <v>17</v>
      </c>
      <c r="C88" s="57">
        <v>9</v>
      </c>
      <c r="D88" s="138">
        <v>4078.55</v>
      </c>
      <c r="E88" s="59">
        <v>0.39200000000000002</v>
      </c>
      <c r="F88" s="36">
        <f t="shared" si="1"/>
        <v>793.72889302325586</v>
      </c>
    </row>
    <row r="89" spans="1:20" ht="12.2" customHeight="1" x14ac:dyDescent="0.25">
      <c r="A89" s="137">
        <v>29</v>
      </c>
      <c r="B89" s="56" t="s">
        <v>35</v>
      </c>
      <c r="C89" s="57">
        <v>9</v>
      </c>
      <c r="D89" s="138">
        <v>4160.2</v>
      </c>
      <c r="E89" s="59">
        <v>0.39200000000000002</v>
      </c>
      <c r="F89" s="36">
        <f t="shared" si="1"/>
        <v>793.72889302325586</v>
      </c>
    </row>
    <row r="90" spans="1:20" ht="15" customHeight="1" x14ac:dyDescent="0.25">
      <c r="A90" s="137">
        <v>30</v>
      </c>
      <c r="B90" s="56" t="s">
        <v>44</v>
      </c>
      <c r="C90" s="57">
        <v>9</v>
      </c>
      <c r="D90" s="138">
        <v>7738.37</v>
      </c>
      <c r="E90" s="59">
        <v>0.67279999999999995</v>
      </c>
      <c r="F90" s="36">
        <f t="shared" si="1"/>
        <v>1362.297957209302</v>
      </c>
    </row>
    <row r="91" spans="1:20" ht="12.2" customHeight="1" x14ac:dyDescent="0.25">
      <c r="A91" s="137">
        <v>31</v>
      </c>
      <c r="B91" s="56" t="s">
        <v>67</v>
      </c>
      <c r="C91" s="57">
        <v>9</v>
      </c>
      <c r="D91" s="138">
        <v>1675.9</v>
      </c>
      <c r="E91" s="59">
        <v>0.1285</v>
      </c>
      <c r="F91" s="36">
        <f t="shared" si="1"/>
        <v>260.18919069767435</v>
      </c>
    </row>
    <row r="92" spans="1:20" ht="12.2" customHeight="1" x14ac:dyDescent="0.25">
      <c r="A92" s="162">
        <v>32</v>
      </c>
      <c r="B92" s="56" t="s">
        <v>18</v>
      </c>
      <c r="C92" s="57">
        <v>14</v>
      </c>
      <c r="D92" s="138">
        <v>10305.299999999999</v>
      </c>
      <c r="E92" s="59">
        <v>0.94199999999999995</v>
      </c>
      <c r="F92" s="36">
        <f t="shared" si="1"/>
        <v>1907.3791255813953</v>
      </c>
    </row>
    <row r="93" spans="1:20" ht="15" customHeight="1" x14ac:dyDescent="0.25">
      <c r="A93" s="163"/>
      <c r="B93" s="164" t="s">
        <v>137</v>
      </c>
      <c r="D93" s="90">
        <f>SUM(D61:D92)</f>
        <v>102872.40999999997</v>
      </c>
      <c r="E93" s="158">
        <f>SUM(E5:E92)</f>
        <v>11.563074999999998</v>
      </c>
      <c r="F93" s="39">
        <f>SUM(F61:F91)</f>
        <v>14910.764204651161</v>
      </c>
    </row>
    <row r="94" spans="1:20" ht="15" customHeight="1" x14ac:dyDescent="0.25">
      <c r="A94" s="166"/>
      <c r="B94" s="167" t="s">
        <v>138</v>
      </c>
      <c r="C94" s="168"/>
      <c r="D94" s="88">
        <f>D93+D60+D51</f>
        <v>135517.75999999995</v>
      </c>
      <c r="E94" s="91"/>
      <c r="F94" s="88">
        <f>F93+F60+F51</f>
        <v>21505.750261395347</v>
      </c>
    </row>
    <row r="95" spans="1:20" ht="15" customHeight="1" x14ac:dyDescent="0.25">
      <c r="A95" s="169"/>
      <c r="B95" s="170"/>
      <c r="C95" s="171"/>
      <c r="D95" s="93"/>
      <c r="E95" s="94"/>
      <c r="F95" s="93"/>
    </row>
    <row r="96" spans="1:20" s="45" customFormat="1" x14ac:dyDescent="0.25">
      <c r="A96" s="234" t="s">
        <v>120</v>
      </c>
      <c r="B96" s="234"/>
      <c r="C96" s="234"/>
      <c r="D96" s="234"/>
      <c r="E96" s="234"/>
      <c r="F96" s="234"/>
      <c r="G96" s="43"/>
      <c r="H96" s="43"/>
      <c r="I96" s="43"/>
      <c r="J96" s="43"/>
      <c r="K96" s="43"/>
      <c r="L96" s="43"/>
      <c r="M96" s="42"/>
      <c r="N96" s="43"/>
      <c r="O96" s="43"/>
      <c r="P96" s="43"/>
      <c r="Q96" s="43"/>
      <c r="R96" s="43"/>
      <c r="S96" s="44"/>
      <c r="T96" s="43"/>
    </row>
    <row r="97" spans="1:32" s="45" customFormat="1" x14ac:dyDescent="0.25">
      <c r="A97" s="235" t="s">
        <v>121</v>
      </c>
      <c r="B97" s="235"/>
      <c r="C97" s="235"/>
      <c r="D97" s="235"/>
      <c r="E97" s="235"/>
      <c r="F97" s="235"/>
      <c r="G97" s="43"/>
      <c r="H97" s="43"/>
      <c r="I97" s="43"/>
      <c r="J97" s="43"/>
      <c r="K97" s="43"/>
      <c r="L97" s="43"/>
      <c r="M97" s="42"/>
      <c r="N97" s="43"/>
      <c r="O97" s="43"/>
      <c r="P97" s="43"/>
      <c r="Q97" s="43"/>
      <c r="R97" s="43"/>
      <c r="S97" s="44"/>
      <c r="T97" s="43"/>
    </row>
    <row r="98" spans="1:32" s="45" customFormat="1" x14ac:dyDescent="0.25">
      <c r="A98" s="40"/>
      <c r="B98" s="41" t="s">
        <v>118</v>
      </c>
      <c r="C98" s="42"/>
      <c r="D98" s="42"/>
      <c r="E98" s="42"/>
      <c r="F98" s="43"/>
      <c r="G98" s="43"/>
      <c r="H98" s="43"/>
      <c r="I98" s="43"/>
      <c r="J98" s="43"/>
      <c r="K98" s="43"/>
      <c r="L98" s="43"/>
      <c r="M98" s="42"/>
      <c r="N98" s="43"/>
      <c r="O98" s="43"/>
      <c r="P98" s="43"/>
      <c r="Q98" s="43"/>
      <c r="R98" s="43"/>
      <c r="S98" s="44"/>
      <c r="T98" s="43"/>
    </row>
    <row r="99" spans="1:32" s="45" customFormat="1" x14ac:dyDescent="0.25">
      <c r="A99" s="40"/>
      <c r="B99" s="41" t="s">
        <v>119</v>
      </c>
      <c r="C99" s="42"/>
      <c r="D99" s="42"/>
      <c r="E99" s="42"/>
      <c r="F99" s="43"/>
      <c r="G99" s="43"/>
      <c r="H99" s="43"/>
      <c r="I99" s="43"/>
      <c r="J99" s="43"/>
      <c r="K99" s="43"/>
      <c r="L99" s="43"/>
      <c r="M99" s="42"/>
      <c r="N99" s="43"/>
      <c r="O99" s="43"/>
      <c r="P99" s="43"/>
      <c r="Q99" s="43"/>
      <c r="R99" s="43"/>
      <c r="S99" s="44"/>
      <c r="T99" s="43"/>
    </row>
    <row r="100" spans="1:32" s="45" customFormat="1" ht="20.25" x14ac:dyDescent="0.35">
      <c r="A100" s="40"/>
      <c r="B100" s="179" t="s">
        <v>122</v>
      </c>
      <c r="C100" s="42"/>
      <c r="D100" s="42"/>
      <c r="E100" s="42"/>
      <c r="F100" s="43"/>
      <c r="G100" s="43"/>
      <c r="H100" s="43"/>
      <c r="I100" s="43"/>
      <c r="J100" s="43"/>
      <c r="K100" s="43"/>
      <c r="L100" s="43"/>
      <c r="M100" s="42"/>
      <c r="N100" s="43"/>
      <c r="O100" s="43"/>
      <c r="P100" s="43"/>
      <c r="Q100" s="43"/>
      <c r="R100" s="43"/>
      <c r="S100" s="44"/>
      <c r="T100" s="43"/>
    </row>
    <row r="101" spans="1:32" s="45" customFormat="1" ht="20.25" customHeight="1" x14ac:dyDescent="0.25">
      <c r="A101" s="40"/>
      <c r="B101" s="67" t="s">
        <v>123</v>
      </c>
      <c r="C101" s="42"/>
      <c r="D101" s="42"/>
      <c r="E101" s="42"/>
      <c r="F101" s="43"/>
      <c r="G101" s="43"/>
      <c r="H101" s="43"/>
      <c r="I101" s="43"/>
      <c r="J101" s="43"/>
      <c r="K101" s="43"/>
      <c r="L101" s="43"/>
      <c r="M101" s="42"/>
      <c r="N101" s="43"/>
      <c r="O101" s="43"/>
      <c r="P101" s="43"/>
      <c r="Q101" s="43"/>
      <c r="R101" s="43"/>
      <c r="S101" s="44"/>
      <c r="T101" s="43"/>
    </row>
    <row r="102" spans="1:32" s="45" customFormat="1" ht="18.75" x14ac:dyDescent="0.25">
      <c r="A102" s="41" t="s">
        <v>101</v>
      </c>
      <c r="B102" s="41"/>
      <c r="C102" s="42"/>
      <c r="D102" s="42"/>
      <c r="E102" s="42"/>
      <c r="F102" s="43"/>
      <c r="G102" s="43"/>
      <c r="H102" s="43"/>
      <c r="I102" s="43"/>
      <c r="J102" s="43"/>
      <c r="K102" s="43"/>
      <c r="L102" s="43"/>
      <c r="M102" s="42"/>
      <c r="N102" s="43"/>
      <c r="O102" s="43"/>
      <c r="P102" s="43"/>
      <c r="Q102" s="43"/>
      <c r="R102" s="43"/>
      <c r="S102" s="44"/>
      <c r="T102" s="43"/>
    </row>
    <row r="103" spans="1:32" s="172" customFormat="1" x14ac:dyDescent="0.3">
      <c r="A103" s="19"/>
      <c r="B103" s="20" t="s">
        <v>553</v>
      </c>
      <c r="C103" s="21">
        <f>F94/D94</f>
        <v>0.15869322413088408</v>
      </c>
      <c r="D103" s="172" t="s">
        <v>102</v>
      </c>
      <c r="Y103" s="172">
        <f>666.359/4305.46</f>
        <v>0.1547706865236235</v>
      </c>
    </row>
    <row r="104" spans="1:32" s="172" customFormat="1" x14ac:dyDescent="0.3">
      <c r="A104" s="19"/>
      <c r="B104" s="23" t="s">
        <v>103</v>
      </c>
      <c r="C104" s="24">
        <f>F94</f>
        <v>21505.750261395347</v>
      </c>
      <c r="D104" s="20" t="s">
        <v>127</v>
      </c>
    </row>
    <row r="105" spans="1:32" s="172" customFormat="1" x14ac:dyDescent="0.3">
      <c r="A105" s="19"/>
      <c r="B105" s="23" t="s">
        <v>105</v>
      </c>
      <c r="C105" s="25">
        <f>D94</f>
        <v>135517.75999999995</v>
      </c>
      <c r="D105" s="20" t="s">
        <v>106</v>
      </c>
    </row>
    <row r="106" spans="1:32" s="45" customFormat="1" ht="18.75" x14ac:dyDescent="0.25">
      <c r="A106" s="40"/>
      <c r="B106" s="41" t="s">
        <v>107</v>
      </c>
      <c r="C106" s="42"/>
      <c r="D106" s="42"/>
      <c r="E106" s="42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2"/>
      <c r="U106" s="43"/>
      <c r="V106" s="43"/>
      <c r="W106" s="43"/>
      <c r="X106" s="43"/>
      <c r="Y106" s="43"/>
      <c r="Z106" s="44"/>
      <c r="AA106" s="43"/>
    </row>
    <row r="107" spans="1:32" s="172" customFormat="1" x14ac:dyDescent="0.3">
      <c r="A107" s="19"/>
      <c r="B107" s="20" t="s">
        <v>554</v>
      </c>
      <c r="C107" s="21">
        <f>F43/D43</f>
        <v>0.22607730761958783</v>
      </c>
      <c r="D107" s="172" t="s">
        <v>102</v>
      </c>
      <c r="AF107" s="172">
        <f>666.359/4305.46</f>
        <v>0.1547706865236235</v>
      </c>
    </row>
    <row r="108" spans="1:32" s="172" customFormat="1" x14ac:dyDescent="0.3">
      <c r="A108" s="19"/>
      <c r="B108" s="23" t="s">
        <v>103</v>
      </c>
      <c r="C108" s="155">
        <f>F51</f>
        <v>4479.099210530233</v>
      </c>
      <c r="D108" s="20" t="s">
        <v>104</v>
      </c>
    </row>
    <row r="109" spans="1:32" s="172" customFormat="1" x14ac:dyDescent="0.3">
      <c r="A109" s="19"/>
      <c r="B109" s="23" t="s">
        <v>105</v>
      </c>
      <c r="C109" s="155">
        <f>D51</f>
        <v>22228.199999999993</v>
      </c>
      <c r="D109" s="20" t="s">
        <v>106</v>
      </c>
    </row>
    <row r="110" spans="1:32" s="45" customFormat="1" ht="18.75" x14ac:dyDescent="0.25">
      <c r="A110" s="40"/>
      <c r="B110" s="41" t="s">
        <v>108</v>
      </c>
      <c r="C110" s="42"/>
      <c r="D110" s="42"/>
      <c r="E110" s="4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2"/>
      <c r="U110" s="43"/>
      <c r="V110" s="43"/>
      <c r="W110" s="43"/>
      <c r="X110" s="43"/>
      <c r="Y110" s="43"/>
      <c r="Z110" s="44"/>
      <c r="AA110" s="43"/>
    </row>
    <row r="111" spans="1:32" s="172" customFormat="1" x14ac:dyDescent="0.3">
      <c r="A111" s="19"/>
      <c r="B111" s="20" t="s">
        <v>555</v>
      </c>
      <c r="C111" s="21">
        <f>F56/D56</f>
        <v>0.16228978171280453</v>
      </c>
      <c r="D111" s="172" t="s">
        <v>102</v>
      </c>
      <c r="AF111" s="172">
        <f>666.359/4305.46</f>
        <v>0.1547706865236235</v>
      </c>
    </row>
    <row r="112" spans="1:32" s="172" customFormat="1" x14ac:dyDescent="0.3">
      <c r="A112" s="19"/>
      <c r="B112" s="23" t="s">
        <v>103</v>
      </c>
      <c r="C112" s="155">
        <f>F60</f>
        <v>2115.8868462139535</v>
      </c>
      <c r="D112" s="20" t="s">
        <v>104</v>
      </c>
    </row>
    <row r="113" spans="1:32" s="172" customFormat="1" x14ac:dyDescent="0.3">
      <c r="A113" s="19"/>
      <c r="B113" s="23" t="s">
        <v>105</v>
      </c>
      <c r="C113" s="155">
        <f>D60</f>
        <v>10417.150000000001</v>
      </c>
      <c r="D113" s="20" t="s">
        <v>106</v>
      </c>
    </row>
    <row r="114" spans="1:32" ht="15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185"/>
      <c r="AA114" s="46"/>
    </row>
    <row r="115" spans="1:32" s="45" customFormat="1" ht="18.75" x14ac:dyDescent="0.25">
      <c r="A115" s="40"/>
      <c r="B115" s="41" t="s">
        <v>109</v>
      </c>
      <c r="C115" s="42"/>
      <c r="D115" s="42"/>
      <c r="E115" s="42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2"/>
      <c r="U115" s="43"/>
      <c r="V115" s="43"/>
      <c r="W115" s="43"/>
      <c r="X115" s="43"/>
      <c r="Y115" s="43"/>
      <c r="Z115" s="44"/>
      <c r="AA115" s="43"/>
    </row>
    <row r="116" spans="1:32" s="172" customFormat="1" x14ac:dyDescent="0.3">
      <c r="A116" s="19"/>
      <c r="B116" s="20" t="s">
        <v>556</v>
      </c>
      <c r="C116" s="21">
        <f>F94/D94</f>
        <v>0.15869322413088408</v>
      </c>
      <c r="D116" s="172" t="s">
        <v>102</v>
      </c>
      <c r="AF116" s="172">
        <f>666.359/4305.46</f>
        <v>0.1547706865236235</v>
      </c>
    </row>
    <row r="117" spans="1:32" s="172" customFormat="1" x14ac:dyDescent="0.3">
      <c r="A117" s="19"/>
      <c r="B117" s="23" t="s">
        <v>103</v>
      </c>
      <c r="C117" s="155">
        <f>F93</f>
        <v>14910.764204651161</v>
      </c>
      <c r="D117" s="20" t="s">
        <v>104</v>
      </c>
    </row>
    <row r="118" spans="1:32" s="172" customFormat="1" x14ac:dyDescent="0.3">
      <c r="A118" s="19"/>
      <c r="B118" s="23" t="s">
        <v>105</v>
      </c>
      <c r="C118" s="155">
        <f>D93</f>
        <v>102872.40999999997</v>
      </c>
      <c r="D118" s="20" t="s">
        <v>106</v>
      </c>
    </row>
    <row r="119" spans="1:32" s="172" customFormat="1" ht="12.75" x14ac:dyDescent="0.2">
      <c r="A119" s="19"/>
      <c r="B119" s="23"/>
      <c r="C119" s="155"/>
      <c r="D119" s="20"/>
    </row>
    <row r="120" spans="1:32" s="37" customFormat="1" x14ac:dyDescent="0.25">
      <c r="A120" s="173"/>
      <c r="C120" s="165"/>
      <c r="D120" s="47"/>
      <c r="E120" s="47"/>
    </row>
    <row r="121" spans="1:32" s="37" customFormat="1" x14ac:dyDescent="0.25">
      <c r="A121" s="173"/>
      <c r="C121" s="165"/>
      <c r="D121" s="47"/>
      <c r="E121" s="47"/>
    </row>
    <row r="122" spans="1:32" s="37" customFormat="1" ht="15" customHeight="1" x14ac:dyDescent="0.25">
      <c r="A122" s="174" t="s">
        <v>562</v>
      </c>
      <c r="B122" s="165"/>
      <c r="C122" s="47"/>
      <c r="D122" s="47"/>
      <c r="E122" s="47"/>
    </row>
    <row r="123" spans="1:32" s="37" customFormat="1" x14ac:dyDescent="0.25">
      <c r="A123" s="37" t="s">
        <v>126</v>
      </c>
      <c r="B123" s="165"/>
      <c r="C123" s="47"/>
      <c r="D123" s="47"/>
    </row>
  </sheetData>
  <mergeCells count="2">
    <mergeCell ref="A96:F96"/>
    <mergeCell ref="A97:F97"/>
  </mergeCells>
  <pageMargins left="0.39370078740157483" right="0.23622047244094491" top="0.7480314960629921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opLeftCell="B1" zoomScale="110" zoomScaleNormal="110" workbookViewId="0">
      <selection activeCell="D112" sqref="D112"/>
    </sheetView>
  </sheetViews>
  <sheetFormatPr defaultColWidth="13.7109375" defaultRowHeight="15.75" x14ac:dyDescent="0.25"/>
  <cols>
    <col min="1" max="1" width="7" style="100" customWidth="1"/>
    <col min="2" max="2" width="39.42578125" style="5" customWidth="1"/>
    <col min="3" max="3" width="11.140625" style="12" customWidth="1"/>
    <col min="4" max="5" width="14.7109375" style="3" customWidth="1"/>
    <col min="6" max="6" width="10.7109375" style="47" customWidth="1"/>
    <col min="7" max="7" width="8" style="47" customWidth="1"/>
    <col min="8" max="8" width="8.5703125" style="100" customWidth="1"/>
    <col min="9" max="9" width="8.7109375" style="100" customWidth="1"/>
    <col min="10" max="10" width="11" style="100" customWidth="1"/>
    <col min="11" max="16384" width="13.7109375" style="100"/>
  </cols>
  <sheetData>
    <row r="1" spans="1:13" s="5" customFormat="1" x14ac:dyDescent="0.25">
      <c r="A1" s="48" t="s">
        <v>114</v>
      </c>
      <c r="B1" s="48"/>
      <c r="C1" s="49"/>
      <c r="D1" s="50"/>
      <c r="E1" s="50"/>
      <c r="F1" s="34"/>
      <c r="G1" s="34"/>
    </row>
    <row r="2" spans="1:13" s="5" customFormat="1" ht="18.75" x14ac:dyDescent="0.25">
      <c r="A2" s="48" t="s">
        <v>135</v>
      </c>
      <c r="B2" s="48"/>
      <c r="C2" s="49"/>
      <c r="D2" s="50"/>
      <c r="E2" s="50"/>
      <c r="F2" s="34"/>
      <c r="G2" s="34"/>
    </row>
    <row r="3" spans="1:13" s="5" customFormat="1" x14ac:dyDescent="0.25">
      <c r="A3" s="4"/>
      <c r="B3" s="48" t="s">
        <v>117</v>
      </c>
      <c r="C3" s="49"/>
      <c r="D3" s="50"/>
      <c r="E3" s="50"/>
      <c r="F3" s="34"/>
      <c r="G3" s="34"/>
    </row>
    <row r="4" spans="1:13" ht="45" customHeight="1" x14ac:dyDescent="0.25">
      <c r="A4" s="118" t="s">
        <v>0</v>
      </c>
      <c r="B4" s="119" t="s">
        <v>100</v>
      </c>
      <c r="C4" s="120" t="s">
        <v>99</v>
      </c>
      <c r="D4" s="120" t="s">
        <v>544</v>
      </c>
      <c r="E4" s="120" t="s">
        <v>547</v>
      </c>
      <c r="F4" s="120" t="s">
        <v>541</v>
      </c>
      <c r="G4" s="120" t="s">
        <v>543</v>
      </c>
      <c r="H4" s="120" t="s">
        <v>542</v>
      </c>
      <c r="I4" s="121" t="s">
        <v>545</v>
      </c>
      <c r="J4" s="122" t="s">
        <v>546</v>
      </c>
      <c r="K4" s="122"/>
      <c r="L4" s="122"/>
      <c r="M4" s="122"/>
    </row>
    <row r="5" spans="1:13" ht="15" customHeight="1" x14ac:dyDescent="0.25">
      <c r="A5" s="118"/>
      <c r="B5" s="123"/>
      <c r="C5" s="120"/>
      <c r="D5" s="120"/>
      <c r="E5" s="120"/>
      <c r="F5" s="120"/>
      <c r="G5" s="120"/>
      <c r="H5" s="120"/>
      <c r="I5" s="124"/>
      <c r="J5" s="122"/>
      <c r="K5" s="122"/>
      <c r="L5" s="122"/>
      <c r="M5" s="122"/>
    </row>
    <row r="6" spans="1:13" s="140" customFormat="1" ht="12.2" customHeight="1" x14ac:dyDescent="0.25">
      <c r="A6" s="137">
        <v>1</v>
      </c>
      <c r="B6" s="56" t="s">
        <v>23</v>
      </c>
      <c r="C6" s="57">
        <v>1</v>
      </c>
      <c r="D6" s="138">
        <v>175.2</v>
      </c>
      <c r="E6" s="139">
        <v>0.55000000000000004</v>
      </c>
      <c r="F6" s="59">
        <f>E6*1.08</f>
        <v>0.59400000000000008</v>
      </c>
      <c r="G6" s="127">
        <v>4.71</v>
      </c>
      <c r="H6" s="36">
        <f>F6*G6</f>
        <v>2.7977400000000006</v>
      </c>
      <c r="I6" s="140">
        <v>19.399999999999999</v>
      </c>
      <c r="J6" s="141">
        <f>D6*H6*I6*24*187/1000000</f>
        <v>42.67721120002561</v>
      </c>
    </row>
    <row r="7" spans="1:13" s="140" customFormat="1" ht="12.2" customHeight="1" x14ac:dyDescent="0.25">
      <c r="A7" s="137">
        <v>2</v>
      </c>
      <c r="B7" s="56" t="s">
        <v>27</v>
      </c>
      <c r="C7" s="57">
        <v>1</v>
      </c>
      <c r="D7" s="138">
        <v>63.2</v>
      </c>
      <c r="E7" s="139">
        <v>0.6</v>
      </c>
      <c r="F7" s="59">
        <f t="shared" ref="F7:F70" si="0">E7*1.08</f>
        <v>0.64800000000000002</v>
      </c>
      <c r="G7" s="127">
        <v>4.71</v>
      </c>
      <c r="H7" s="36">
        <f t="shared" ref="H7:H59" si="1">F7*G7</f>
        <v>3.0520800000000001</v>
      </c>
      <c r="I7" s="140">
        <v>19.399999999999999</v>
      </c>
      <c r="J7" s="141">
        <f t="shared" ref="J7:J51" si="2">D7*H7*I7*24*187/1000000</f>
        <v>16.7945189778432</v>
      </c>
    </row>
    <row r="8" spans="1:13" s="140" customFormat="1" ht="12.2" customHeight="1" x14ac:dyDescent="0.25">
      <c r="A8" s="137">
        <v>3</v>
      </c>
      <c r="B8" s="56" t="s">
        <v>28</v>
      </c>
      <c r="C8" s="57">
        <v>1</v>
      </c>
      <c r="D8" s="138">
        <v>167.6</v>
      </c>
      <c r="E8" s="139">
        <v>0.55000000000000004</v>
      </c>
      <c r="F8" s="59">
        <f t="shared" si="0"/>
        <v>0.59400000000000008</v>
      </c>
      <c r="G8" s="127">
        <v>4.71</v>
      </c>
      <c r="H8" s="36">
        <f t="shared" si="1"/>
        <v>2.7977400000000006</v>
      </c>
      <c r="I8" s="140">
        <v>19.399999999999999</v>
      </c>
      <c r="J8" s="141">
        <f t="shared" si="2"/>
        <v>40.825916650252815</v>
      </c>
    </row>
    <row r="9" spans="1:13" s="140" customFormat="1" ht="12.2" customHeight="1" x14ac:dyDescent="0.25">
      <c r="A9" s="137">
        <v>4</v>
      </c>
      <c r="B9" s="56" t="s">
        <v>55</v>
      </c>
      <c r="C9" s="57">
        <v>1</v>
      </c>
      <c r="D9" s="138">
        <v>40.1</v>
      </c>
      <c r="E9" s="139">
        <v>0.73</v>
      </c>
      <c r="F9" s="59">
        <f t="shared" si="0"/>
        <v>0.78839999999999999</v>
      </c>
      <c r="G9" s="127">
        <v>4.71</v>
      </c>
      <c r="H9" s="36">
        <f t="shared" si="1"/>
        <v>3.7133639999999999</v>
      </c>
      <c r="I9" s="140">
        <v>19.399999999999999</v>
      </c>
      <c r="J9" s="141">
        <f t="shared" si="2"/>
        <v>12.964819463038078</v>
      </c>
    </row>
    <row r="10" spans="1:13" s="140" customFormat="1" ht="20.25" customHeight="1" x14ac:dyDescent="0.25">
      <c r="A10" s="137">
        <v>5</v>
      </c>
      <c r="B10" s="56" t="s">
        <v>83</v>
      </c>
      <c r="C10" s="57">
        <v>1</v>
      </c>
      <c r="D10" s="138">
        <v>134.80000000000001</v>
      </c>
      <c r="E10" s="139">
        <v>0.6</v>
      </c>
      <c r="F10" s="59">
        <f t="shared" si="0"/>
        <v>0.64800000000000002</v>
      </c>
      <c r="G10" s="127">
        <v>4.71</v>
      </c>
      <c r="H10" s="36">
        <f t="shared" si="1"/>
        <v>3.0520800000000001</v>
      </c>
      <c r="I10" s="140">
        <v>19.399999999999999</v>
      </c>
      <c r="J10" s="141">
        <f t="shared" si="2"/>
        <v>35.821220857804803</v>
      </c>
    </row>
    <row r="11" spans="1:13" s="140" customFormat="1" ht="20.25" customHeight="1" x14ac:dyDescent="0.25">
      <c r="A11" s="137">
        <v>6</v>
      </c>
      <c r="B11" s="56" t="s">
        <v>84</v>
      </c>
      <c r="C11" s="57">
        <v>1</v>
      </c>
      <c r="D11" s="138">
        <v>177.3</v>
      </c>
      <c r="E11" s="139">
        <v>0.6</v>
      </c>
      <c r="F11" s="59">
        <f t="shared" si="0"/>
        <v>0.64800000000000002</v>
      </c>
      <c r="G11" s="127">
        <v>4.71</v>
      </c>
      <c r="H11" s="36">
        <f t="shared" si="1"/>
        <v>3.0520800000000001</v>
      </c>
      <c r="I11" s="140">
        <v>19.399999999999999</v>
      </c>
      <c r="J11" s="141">
        <f t="shared" si="2"/>
        <v>47.115003398284806</v>
      </c>
    </row>
    <row r="12" spans="1:13" s="140" customFormat="1" ht="12.2" customHeight="1" x14ac:dyDescent="0.25">
      <c r="A12" s="137">
        <v>7</v>
      </c>
      <c r="B12" s="56" t="s">
        <v>85</v>
      </c>
      <c r="C12" s="57">
        <v>1</v>
      </c>
      <c r="D12" s="138">
        <v>198.4</v>
      </c>
      <c r="E12" s="139">
        <v>0.55000000000000004</v>
      </c>
      <c r="F12" s="59">
        <f t="shared" si="0"/>
        <v>0.59400000000000008</v>
      </c>
      <c r="G12" s="127">
        <v>4.71</v>
      </c>
      <c r="H12" s="36">
        <f t="shared" si="1"/>
        <v>2.7977400000000006</v>
      </c>
      <c r="I12" s="140">
        <v>19.399999999999999</v>
      </c>
      <c r="J12" s="141">
        <f t="shared" si="2"/>
        <v>48.328531404595211</v>
      </c>
    </row>
    <row r="13" spans="1:13" s="140" customFormat="1" ht="13.5" customHeight="1" x14ac:dyDescent="0.25">
      <c r="A13" s="137">
        <v>8</v>
      </c>
      <c r="B13" s="56" t="s">
        <v>91</v>
      </c>
      <c r="C13" s="57">
        <v>1</v>
      </c>
      <c r="D13" s="138">
        <v>117.6</v>
      </c>
      <c r="E13" s="139">
        <v>0.6</v>
      </c>
      <c r="F13" s="59">
        <f t="shared" si="0"/>
        <v>0.64800000000000002</v>
      </c>
      <c r="G13" s="127">
        <v>4.71</v>
      </c>
      <c r="H13" s="36">
        <f t="shared" si="1"/>
        <v>3.0520800000000001</v>
      </c>
      <c r="I13" s="140">
        <v>19.399999999999999</v>
      </c>
      <c r="J13" s="141">
        <f t="shared" si="2"/>
        <v>31.250560629657596</v>
      </c>
    </row>
    <row r="14" spans="1:13" s="82" customFormat="1" ht="12.2" customHeight="1" x14ac:dyDescent="0.25">
      <c r="A14" s="80">
        <v>9</v>
      </c>
      <c r="B14" s="83" t="s">
        <v>5</v>
      </c>
      <c r="C14" s="84">
        <v>2</v>
      </c>
      <c r="D14" s="87">
        <v>511.04</v>
      </c>
      <c r="E14" s="135">
        <v>0.52</v>
      </c>
      <c r="F14" s="86">
        <f t="shared" si="0"/>
        <v>0.5616000000000001</v>
      </c>
      <c r="G14" s="126">
        <v>4.71</v>
      </c>
      <c r="H14" s="96">
        <f t="shared" si="1"/>
        <v>2.6451360000000004</v>
      </c>
      <c r="I14" s="140">
        <v>19.399999999999999</v>
      </c>
      <c r="J14" s="125">
        <f t="shared" si="2"/>
        <v>117.69485518953677</v>
      </c>
    </row>
    <row r="15" spans="1:13" s="82" customFormat="1" ht="12.2" customHeight="1" x14ac:dyDescent="0.25">
      <c r="A15" s="80">
        <v>10</v>
      </c>
      <c r="B15" s="83" t="s">
        <v>6</v>
      </c>
      <c r="C15" s="84">
        <v>2</v>
      </c>
      <c r="D15" s="87">
        <v>503.97</v>
      </c>
      <c r="E15" s="135">
        <v>0.52</v>
      </c>
      <c r="F15" s="86">
        <f t="shared" si="0"/>
        <v>0.5616000000000001</v>
      </c>
      <c r="G15" s="126">
        <v>4.71</v>
      </c>
      <c r="H15" s="96">
        <f t="shared" si="1"/>
        <v>2.6451360000000004</v>
      </c>
      <c r="I15" s="140">
        <v>19.399999999999999</v>
      </c>
      <c r="J15" s="125">
        <f t="shared" si="2"/>
        <v>116.06660177260265</v>
      </c>
    </row>
    <row r="16" spans="1:13" s="82" customFormat="1" ht="12.2" customHeight="1" x14ac:dyDescent="0.25">
      <c r="A16" s="80">
        <v>11</v>
      </c>
      <c r="B16" s="83" t="s">
        <v>13</v>
      </c>
      <c r="C16" s="84">
        <v>2</v>
      </c>
      <c r="D16" s="87">
        <v>1019.39</v>
      </c>
      <c r="E16" s="135">
        <v>0.45</v>
      </c>
      <c r="F16" s="86">
        <f>E16*1.08</f>
        <v>0.48600000000000004</v>
      </c>
      <c r="G16" s="126">
        <v>4.71</v>
      </c>
      <c r="H16" s="96">
        <f t="shared" si="1"/>
        <v>2.2890600000000001</v>
      </c>
      <c r="I16" s="140">
        <v>19.399999999999999</v>
      </c>
      <c r="J16" s="125">
        <f t="shared" si="2"/>
        <v>203.16651148129247</v>
      </c>
    </row>
    <row r="17" spans="1:10" s="82" customFormat="1" ht="12.2" customHeight="1" x14ac:dyDescent="0.25">
      <c r="A17" s="80">
        <v>12</v>
      </c>
      <c r="B17" s="83" t="s">
        <v>16</v>
      </c>
      <c r="C17" s="84">
        <v>2</v>
      </c>
      <c r="D17" s="87">
        <v>96.6</v>
      </c>
      <c r="E17" s="135">
        <v>0.64</v>
      </c>
      <c r="F17" s="86">
        <f t="shared" si="0"/>
        <v>0.69120000000000004</v>
      </c>
      <c r="G17" s="126">
        <v>4.71</v>
      </c>
      <c r="H17" s="96">
        <f t="shared" si="1"/>
        <v>3.2555520000000002</v>
      </c>
      <c r="I17" s="140">
        <v>19.399999999999999</v>
      </c>
      <c r="J17" s="125">
        <f t="shared" si="2"/>
        <v>27.381443599319041</v>
      </c>
    </row>
    <row r="18" spans="1:10" s="82" customFormat="1" ht="12.2" customHeight="1" x14ac:dyDescent="0.25">
      <c r="A18" s="80">
        <v>13</v>
      </c>
      <c r="B18" s="83" t="s">
        <v>19</v>
      </c>
      <c r="C18" s="84">
        <v>2</v>
      </c>
      <c r="D18" s="87">
        <v>172.6</v>
      </c>
      <c r="E18" s="135">
        <v>0.55000000000000004</v>
      </c>
      <c r="F18" s="86">
        <f t="shared" si="0"/>
        <v>0.59400000000000008</v>
      </c>
      <c r="G18" s="126">
        <v>4.71</v>
      </c>
      <c r="H18" s="96">
        <f t="shared" si="1"/>
        <v>2.7977400000000006</v>
      </c>
      <c r="I18" s="140">
        <v>19.399999999999999</v>
      </c>
      <c r="J18" s="125">
        <f t="shared" si="2"/>
        <v>42.043873590892808</v>
      </c>
    </row>
    <row r="19" spans="1:10" s="82" customFormat="1" ht="12.2" customHeight="1" x14ac:dyDescent="0.25">
      <c r="A19" s="80">
        <v>14</v>
      </c>
      <c r="B19" s="83" t="s">
        <v>20</v>
      </c>
      <c r="C19" s="84">
        <v>2</v>
      </c>
      <c r="D19" s="87">
        <v>305.55</v>
      </c>
      <c r="E19" s="135">
        <v>0.52</v>
      </c>
      <c r="F19" s="86">
        <f t="shared" si="0"/>
        <v>0.5616000000000001</v>
      </c>
      <c r="G19" s="126">
        <v>4.71</v>
      </c>
      <c r="H19" s="96">
        <f t="shared" si="1"/>
        <v>2.6451360000000004</v>
      </c>
      <c r="I19" s="140">
        <v>19.399999999999999</v>
      </c>
      <c r="J19" s="125">
        <f t="shared" si="2"/>
        <v>70.369565989282563</v>
      </c>
    </row>
    <row r="20" spans="1:10" s="82" customFormat="1" ht="12.2" customHeight="1" x14ac:dyDescent="0.25">
      <c r="A20" s="80">
        <v>15</v>
      </c>
      <c r="B20" s="83" t="s">
        <v>21</v>
      </c>
      <c r="C20" s="84">
        <v>2</v>
      </c>
      <c r="D20" s="87">
        <v>236.95</v>
      </c>
      <c r="E20" s="135">
        <v>0.55000000000000004</v>
      </c>
      <c r="F20" s="86">
        <f t="shared" si="0"/>
        <v>0.59400000000000008</v>
      </c>
      <c r="G20" s="126">
        <v>4.71</v>
      </c>
      <c r="H20" s="96">
        <f t="shared" si="1"/>
        <v>2.7977400000000006</v>
      </c>
      <c r="I20" s="140">
        <v>19.399999999999999</v>
      </c>
      <c r="J20" s="125">
        <f t="shared" si="2"/>
        <v>57.718979416929614</v>
      </c>
    </row>
    <row r="21" spans="1:10" s="82" customFormat="1" ht="12.2" customHeight="1" x14ac:dyDescent="0.25">
      <c r="A21" s="80">
        <v>16</v>
      </c>
      <c r="B21" s="83" t="s">
        <v>22</v>
      </c>
      <c r="C21" s="84">
        <v>2</v>
      </c>
      <c r="D21" s="87">
        <v>888.5</v>
      </c>
      <c r="E21" s="135">
        <v>0.45</v>
      </c>
      <c r="F21" s="86">
        <f t="shared" si="0"/>
        <v>0.48600000000000004</v>
      </c>
      <c r="G21" s="126">
        <v>4.71</v>
      </c>
      <c r="H21" s="96">
        <f t="shared" si="1"/>
        <v>2.2890600000000001</v>
      </c>
      <c r="I21" s="140">
        <v>19.399999999999999</v>
      </c>
      <c r="J21" s="125">
        <f t="shared" si="2"/>
        <v>177.07986683323199</v>
      </c>
    </row>
    <row r="22" spans="1:10" s="82" customFormat="1" ht="12.2" customHeight="1" x14ac:dyDescent="0.25">
      <c r="A22" s="80">
        <v>17</v>
      </c>
      <c r="B22" s="83" t="s">
        <v>24</v>
      </c>
      <c r="C22" s="84">
        <v>2</v>
      </c>
      <c r="D22" s="87">
        <v>339.45</v>
      </c>
      <c r="E22" s="135">
        <v>0.52</v>
      </c>
      <c r="F22" s="86">
        <f t="shared" si="0"/>
        <v>0.5616000000000001</v>
      </c>
      <c r="G22" s="126">
        <v>4.71</v>
      </c>
      <c r="H22" s="96">
        <f t="shared" si="1"/>
        <v>2.6451360000000004</v>
      </c>
      <c r="I22" s="140">
        <v>19.399999999999999</v>
      </c>
      <c r="J22" s="125">
        <f t="shared" si="2"/>
        <v>78.176891425501438</v>
      </c>
    </row>
    <row r="23" spans="1:10" s="82" customFormat="1" ht="12.2" customHeight="1" x14ac:dyDescent="0.25">
      <c r="A23" s="80">
        <v>18</v>
      </c>
      <c r="B23" s="83" t="s">
        <v>25</v>
      </c>
      <c r="C23" s="84">
        <v>2</v>
      </c>
      <c r="D23" s="87">
        <v>211.7</v>
      </c>
      <c r="E23" s="135">
        <v>0.55000000000000004</v>
      </c>
      <c r="F23" s="86">
        <f t="shared" si="0"/>
        <v>0.59400000000000008</v>
      </c>
      <c r="G23" s="126">
        <v>4.71</v>
      </c>
      <c r="H23" s="96">
        <f t="shared" si="1"/>
        <v>2.7977400000000006</v>
      </c>
      <c r="I23" s="140">
        <v>19.399999999999999</v>
      </c>
      <c r="J23" s="125">
        <f t="shared" si="2"/>
        <v>51.568296866697608</v>
      </c>
    </row>
    <row r="24" spans="1:10" s="82" customFormat="1" ht="12.2" customHeight="1" x14ac:dyDescent="0.25">
      <c r="A24" s="80">
        <v>19</v>
      </c>
      <c r="B24" s="83" t="s">
        <v>26</v>
      </c>
      <c r="C24" s="84">
        <v>2</v>
      </c>
      <c r="D24" s="87">
        <v>390.4</v>
      </c>
      <c r="E24" s="135">
        <v>0.52</v>
      </c>
      <c r="F24" s="86">
        <f t="shared" si="0"/>
        <v>0.5616000000000001</v>
      </c>
      <c r="G24" s="126">
        <v>4.71</v>
      </c>
      <c r="H24" s="96">
        <f t="shared" si="1"/>
        <v>2.6451360000000004</v>
      </c>
      <c r="I24" s="140">
        <v>19.399999999999999</v>
      </c>
      <c r="J24" s="125">
        <f t="shared" si="2"/>
        <v>89.910910038343701</v>
      </c>
    </row>
    <row r="25" spans="1:10" s="82" customFormat="1" ht="12" customHeight="1" x14ac:dyDescent="0.25">
      <c r="A25" s="80">
        <v>20</v>
      </c>
      <c r="B25" s="83" t="s">
        <v>29</v>
      </c>
      <c r="C25" s="84">
        <v>2</v>
      </c>
      <c r="D25" s="87">
        <v>503.15</v>
      </c>
      <c r="E25" s="135">
        <v>0.52</v>
      </c>
      <c r="F25" s="86">
        <f t="shared" si="0"/>
        <v>0.5616000000000001</v>
      </c>
      <c r="G25" s="126">
        <v>4.71</v>
      </c>
      <c r="H25" s="96">
        <f t="shared" si="1"/>
        <v>2.6451360000000004</v>
      </c>
      <c r="I25" s="140">
        <v>19.399999999999999</v>
      </c>
      <c r="J25" s="125">
        <f t="shared" si="2"/>
        <v>115.87775201278849</v>
      </c>
    </row>
    <row r="26" spans="1:10" s="82" customFormat="1" ht="12.2" customHeight="1" x14ac:dyDescent="0.25">
      <c r="A26" s="80">
        <v>21</v>
      </c>
      <c r="B26" s="83" t="s">
        <v>36</v>
      </c>
      <c r="C26" s="84">
        <v>2</v>
      </c>
      <c r="D26" s="87">
        <v>622.58000000000004</v>
      </c>
      <c r="E26" s="135">
        <v>0.52</v>
      </c>
      <c r="F26" s="86">
        <f t="shared" si="0"/>
        <v>0.5616000000000001</v>
      </c>
      <c r="G26" s="126">
        <v>4.71</v>
      </c>
      <c r="H26" s="96">
        <f t="shared" si="1"/>
        <v>2.6451360000000004</v>
      </c>
      <c r="I26" s="140">
        <v>19.399999999999999</v>
      </c>
      <c r="J26" s="125">
        <f t="shared" si="2"/>
        <v>143.38302861596316</v>
      </c>
    </row>
    <row r="27" spans="1:10" s="82" customFormat="1" ht="12.2" customHeight="1" x14ac:dyDescent="0.25">
      <c r="A27" s="80">
        <v>22</v>
      </c>
      <c r="B27" s="83" t="s">
        <v>37</v>
      </c>
      <c r="C27" s="84">
        <v>2</v>
      </c>
      <c r="D27" s="87">
        <v>1170.33</v>
      </c>
      <c r="E27" s="135">
        <v>0.45</v>
      </c>
      <c r="F27" s="86">
        <f t="shared" si="0"/>
        <v>0.48600000000000004</v>
      </c>
      <c r="G27" s="126">
        <v>4.71</v>
      </c>
      <c r="H27" s="96">
        <f t="shared" si="1"/>
        <v>2.2890600000000001</v>
      </c>
      <c r="I27" s="140">
        <v>19.399999999999999</v>
      </c>
      <c r="J27" s="125">
        <f t="shared" si="2"/>
        <v>233.24916212823453</v>
      </c>
    </row>
    <row r="28" spans="1:10" s="82" customFormat="1" ht="12.2" customHeight="1" x14ac:dyDescent="0.25">
      <c r="A28" s="80">
        <v>23</v>
      </c>
      <c r="B28" s="83" t="s">
        <v>38</v>
      </c>
      <c r="C28" s="84">
        <v>2</v>
      </c>
      <c r="D28" s="87">
        <v>1080.08</v>
      </c>
      <c r="E28" s="135">
        <v>0.45</v>
      </c>
      <c r="F28" s="86">
        <f t="shared" si="0"/>
        <v>0.48600000000000004</v>
      </c>
      <c r="G28" s="126">
        <v>4.71</v>
      </c>
      <c r="H28" s="96">
        <f t="shared" si="1"/>
        <v>2.2890600000000001</v>
      </c>
      <c r="I28" s="140">
        <v>19.399999999999999</v>
      </c>
      <c r="J28" s="125">
        <f t="shared" si="2"/>
        <v>215.26215258214654</v>
      </c>
    </row>
    <row r="29" spans="1:10" s="82" customFormat="1" ht="12.2" customHeight="1" x14ac:dyDescent="0.25">
      <c r="A29" s="80">
        <v>24</v>
      </c>
      <c r="B29" s="83" t="s">
        <v>39</v>
      </c>
      <c r="C29" s="84">
        <v>2</v>
      </c>
      <c r="D29" s="87">
        <v>1164.83</v>
      </c>
      <c r="E29" s="135">
        <v>0.45</v>
      </c>
      <c r="F29" s="86">
        <f t="shared" si="0"/>
        <v>0.48600000000000004</v>
      </c>
      <c r="G29" s="126">
        <v>4.71</v>
      </c>
      <c r="H29" s="96">
        <f t="shared" si="1"/>
        <v>2.2890600000000001</v>
      </c>
      <c r="I29" s="140">
        <v>19.399999999999999</v>
      </c>
      <c r="J29" s="125">
        <f t="shared" si="2"/>
        <v>232.1530008816585</v>
      </c>
    </row>
    <row r="30" spans="1:10" s="82" customFormat="1" ht="12.2" customHeight="1" x14ac:dyDescent="0.25">
      <c r="A30" s="80">
        <v>25</v>
      </c>
      <c r="B30" s="83" t="s">
        <v>40</v>
      </c>
      <c r="C30" s="84">
        <v>2</v>
      </c>
      <c r="D30" s="87">
        <v>686.39</v>
      </c>
      <c r="E30" s="135">
        <v>0.45</v>
      </c>
      <c r="F30" s="86">
        <f t="shared" si="0"/>
        <v>0.48600000000000004</v>
      </c>
      <c r="G30" s="126">
        <v>4.71</v>
      </c>
      <c r="H30" s="96">
        <f t="shared" si="1"/>
        <v>2.2890600000000001</v>
      </c>
      <c r="I30" s="140">
        <v>19.399999999999999</v>
      </c>
      <c r="J30" s="125">
        <f t="shared" si="2"/>
        <v>136.7989305522365</v>
      </c>
    </row>
    <row r="31" spans="1:10" s="82" customFormat="1" ht="12.2" customHeight="1" x14ac:dyDescent="0.25">
      <c r="A31" s="80">
        <v>26</v>
      </c>
      <c r="B31" s="83" t="s">
        <v>47</v>
      </c>
      <c r="C31" s="84">
        <v>2</v>
      </c>
      <c r="D31" s="87">
        <v>610.20000000000005</v>
      </c>
      <c r="E31" s="135">
        <v>0.45</v>
      </c>
      <c r="F31" s="86">
        <f t="shared" si="0"/>
        <v>0.48600000000000004</v>
      </c>
      <c r="G31" s="126">
        <v>4.71</v>
      </c>
      <c r="H31" s="96">
        <f t="shared" si="1"/>
        <v>2.2890600000000001</v>
      </c>
      <c r="I31" s="140">
        <v>19.399999999999999</v>
      </c>
      <c r="J31" s="125">
        <f t="shared" si="2"/>
        <v>121.6141077564864</v>
      </c>
    </row>
    <row r="32" spans="1:10" s="82" customFormat="1" ht="12.2" customHeight="1" x14ac:dyDescent="0.25">
      <c r="A32" s="80">
        <v>27</v>
      </c>
      <c r="B32" s="83" t="s">
        <v>48</v>
      </c>
      <c r="C32" s="84">
        <v>2</v>
      </c>
      <c r="D32" s="87">
        <v>666.9</v>
      </c>
      <c r="E32" s="135">
        <v>0.45</v>
      </c>
      <c r="F32" s="86">
        <f t="shared" si="0"/>
        <v>0.48600000000000004</v>
      </c>
      <c r="G32" s="126">
        <v>4.71</v>
      </c>
      <c r="H32" s="96">
        <f t="shared" si="1"/>
        <v>2.2890600000000001</v>
      </c>
      <c r="I32" s="140">
        <v>19.399999999999999</v>
      </c>
      <c r="J32" s="125">
        <f t="shared" si="2"/>
        <v>132.91453369846082</v>
      </c>
    </row>
    <row r="33" spans="1:11" s="82" customFormat="1" ht="12.2" customHeight="1" x14ac:dyDescent="0.25">
      <c r="A33" s="80">
        <v>28</v>
      </c>
      <c r="B33" s="83" t="s">
        <v>49</v>
      </c>
      <c r="C33" s="84">
        <v>2</v>
      </c>
      <c r="D33" s="87">
        <v>842.96</v>
      </c>
      <c r="E33" s="135">
        <v>0.45</v>
      </c>
      <c r="F33" s="86">
        <f t="shared" si="0"/>
        <v>0.48600000000000004</v>
      </c>
      <c r="G33" s="126">
        <v>4.71</v>
      </c>
      <c r="H33" s="96">
        <f t="shared" si="1"/>
        <v>2.2890600000000001</v>
      </c>
      <c r="I33" s="140">
        <v>19.399999999999999</v>
      </c>
      <c r="J33" s="125">
        <f t="shared" si="2"/>
        <v>168.00365171158268</v>
      </c>
    </row>
    <row r="34" spans="1:11" s="82" customFormat="1" ht="12.2" customHeight="1" x14ac:dyDescent="0.25">
      <c r="A34" s="80">
        <v>29</v>
      </c>
      <c r="B34" s="83" t="s">
        <v>52</v>
      </c>
      <c r="C34" s="84">
        <v>2</v>
      </c>
      <c r="D34" s="87">
        <v>206.5</v>
      </c>
      <c r="E34" s="135">
        <v>0.55000000000000004</v>
      </c>
      <c r="F34" s="86">
        <f t="shared" si="0"/>
        <v>0.59400000000000008</v>
      </c>
      <c r="G34" s="126">
        <v>4.71</v>
      </c>
      <c r="H34" s="96">
        <f t="shared" si="1"/>
        <v>2.7977400000000006</v>
      </c>
      <c r="I34" s="140">
        <v>19.399999999999999</v>
      </c>
      <c r="J34" s="125">
        <f t="shared" si="2"/>
        <v>50.301621648432011</v>
      </c>
    </row>
    <row r="35" spans="1:11" s="82" customFormat="1" ht="12.2" customHeight="1" x14ac:dyDescent="0.25">
      <c r="A35" s="80">
        <v>30</v>
      </c>
      <c r="B35" s="83" t="s">
        <v>53</v>
      </c>
      <c r="C35" s="84">
        <v>2</v>
      </c>
      <c r="D35" s="87">
        <v>748.4</v>
      </c>
      <c r="E35" s="135">
        <v>0.45</v>
      </c>
      <c r="F35" s="86">
        <f t="shared" si="0"/>
        <v>0.48600000000000004</v>
      </c>
      <c r="G35" s="126">
        <v>4.71</v>
      </c>
      <c r="H35" s="96">
        <f t="shared" si="1"/>
        <v>2.2890600000000001</v>
      </c>
      <c r="I35" s="140">
        <v>19.399999999999999</v>
      </c>
      <c r="J35" s="125">
        <f t="shared" si="2"/>
        <v>149.15765035226875</v>
      </c>
    </row>
    <row r="36" spans="1:11" s="82" customFormat="1" ht="12.2" customHeight="1" x14ac:dyDescent="0.25">
      <c r="A36" s="80">
        <v>31</v>
      </c>
      <c r="B36" s="83" t="s">
        <v>54</v>
      </c>
      <c r="C36" s="84">
        <v>2</v>
      </c>
      <c r="D36" s="87">
        <v>429.5</v>
      </c>
      <c r="E36" s="135">
        <v>0.52</v>
      </c>
      <c r="F36" s="86">
        <f t="shared" si="0"/>
        <v>0.5616000000000001</v>
      </c>
      <c r="G36" s="126">
        <v>4.71</v>
      </c>
      <c r="H36" s="96">
        <f t="shared" si="1"/>
        <v>2.6451360000000004</v>
      </c>
      <c r="I36" s="140">
        <v>19.399999999999999</v>
      </c>
      <c r="J36" s="125">
        <f t="shared" si="2"/>
        <v>98.91581931728642</v>
      </c>
    </row>
    <row r="37" spans="1:11" s="82" customFormat="1" ht="12.2" customHeight="1" x14ac:dyDescent="0.25">
      <c r="A37" s="80">
        <v>32</v>
      </c>
      <c r="B37" s="81" t="s">
        <v>133</v>
      </c>
      <c r="C37" s="80">
        <v>2</v>
      </c>
      <c r="D37" s="87">
        <v>387.5</v>
      </c>
      <c r="E37" s="135">
        <v>0.52</v>
      </c>
      <c r="F37" s="86">
        <f t="shared" si="0"/>
        <v>0.5616000000000001</v>
      </c>
      <c r="G37" s="126">
        <v>4.71</v>
      </c>
      <c r="H37" s="96">
        <f t="shared" si="1"/>
        <v>2.6451360000000004</v>
      </c>
      <c r="I37" s="140">
        <v>19.399999999999999</v>
      </c>
      <c r="J37" s="125">
        <f t="shared" si="2"/>
        <v>89.243026741440005</v>
      </c>
    </row>
    <row r="38" spans="1:11" s="82" customFormat="1" ht="12.2" customHeight="1" x14ac:dyDescent="0.25">
      <c r="A38" s="80">
        <v>33</v>
      </c>
      <c r="B38" s="83" t="s">
        <v>57</v>
      </c>
      <c r="C38" s="84">
        <v>2</v>
      </c>
      <c r="D38" s="87">
        <v>644.70000000000005</v>
      </c>
      <c r="E38" s="135">
        <v>0.45</v>
      </c>
      <c r="F38" s="86">
        <f t="shared" si="0"/>
        <v>0.48600000000000004</v>
      </c>
      <c r="G38" s="126">
        <v>4.71</v>
      </c>
      <c r="H38" s="96">
        <f t="shared" si="1"/>
        <v>2.2890600000000001</v>
      </c>
      <c r="I38" s="140">
        <v>19.399999999999999</v>
      </c>
      <c r="J38" s="125">
        <f t="shared" si="2"/>
        <v>128.4900283031904</v>
      </c>
    </row>
    <row r="39" spans="1:11" s="82" customFormat="1" ht="12.2" customHeight="1" x14ac:dyDescent="0.25">
      <c r="A39" s="80">
        <v>34</v>
      </c>
      <c r="B39" s="83" t="s">
        <v>58</v>
      </c>
      <c r="C39" s="84">
        <v>2</v>
      </c>
      <c r="D39" s="87">
        <v>621.9</v>
      </c>
      <c r="E39" s="135">
        <v>0.45</v>
      </c>
      <c r="F39" s="86">
        <f t="shared" si="0"/>
        <v>0.48600000000000004</v>
      </c>
      <c r="G39" s="126">
        <v>4.71</v>
      </c>
      <c r="H39" s="96">
        <f t="shared" si="1"/>
        <v>2.2890600000000001</v>
      </c>
      <c r="I39" s="140">
        <v>19.399999999999999</v>
      </c>
      <c r="J39" s="125">
        <f t="shared" si="2"/>
        <v>123.94594168102078</v>
      </c>
    </row>
    <row r="40" spans="1:11" s="82" customFormat="1" ht="12.2" customHeight="1" x14ac:dyDescent="0.25">
      <c r="A40" s="80">
        <v>35</v>
      </c>
      <c r="B40" s="83" t="s">
        <v>64</v>
      </c>
      <c r="C40" s="84">
        <v>2</v>
      </c>
      <c r="D40" s="87">
        <v>260.60000000000002</v>
      </c>
      <c r="E40" s="135">
        <v>0.55000000000000004</v>
      </c>
      <c r="F40" s="86">
        <f t="shared" si="0"/>
        <v>0.59400000000000008</v>
      </c>
      <c r="G40" s="126">
        <v>4.71</v>
      </c>
      <c r="H40" s="96">
        <f t="shared" si="1"/>
        <v>2.7977400000000006</v>
      </c>
      <c r="I40" s="140">
        <v>19.399999999999999</v>
      </c>
      <c r="J40" s="125">
        <f t="shared" si="2"/>
        <v>63.479915746156813</v>
      </c>
    </row>
    <row r="41" spans="1:11" s="82" customFormat="1" ht="12.2" customHeight="1" x14ac:dyDescent="0.25">
      <c r="A41" s="80">
        <v>36</v>
      </c>
      <c r="B41" s="83" t="s">
        <v>70</v>
      </c>
      <c r="C41" s="84">
        <v>2</v>
      </c>
      <c r="D41" s="87">
        <v>369.5</v>
      </c>
      <c r="E41" s="135">
        <v>0.52</v>
      </c>
      <c r="F41" s="86">
        <f t="shared" si="0"/>
        <v>0.5616000000000001</v>
      </c>
      <c r="G41" s="126">
        <v>4.71</v>
      </c>
      <c r="H41" s="96">
        <f t="shared" si="1"/>
        <v>2.6451360000000004</v>
      </c>
      <c r="I41" s="140">
        <v>19.399999999999999</v>
      </c>
      <c r="J41" s="125">
        <f t="shared" si="2"/>
        <v>85.097544208934394</v>
      </c>
    </row>
    <row r="42" spans="1:11" s="82" customFormat="1" ht="12.2" customHeight="1" x14ac:dyDescent="0.25">
      <c r="A42" s="80">
        <v>37</v>
      </c>
      <c r="B42" s="83" t="s">
        <v>71</v>
      </c>
      <c r="C42" s="84">
        <v>2</v>
      </c>
      <c r="D42" s="87">
        <v>377.88</v>
      </c>
      <c r="E42" s="135">
        <v>0.52</v>
      </c>
      <c r="F42" s="86">
        <f t="shared" si="0"/>
        <v>0.5616000000000001</v>
      </c>
      <c r="G42" s="126">
        <v>4.71</v>
      </c>
      <c r="H42" s="96">
        <f t="shared" si="1"/>
        <v>2.6451360000000004</v>
      </c>
      <c r="I42" s="140">
        <v>19.399999999999999</v>
      </c>
      <c r="J42" s="125">
        <f t="shared" si="2"/>
        <v>87.027496632400897</v>
      </c>
    </row>
    <row r="43" spans="1:11" s="82" customFormat="1" ht="12.2" customHeight="1" x14ac:dyDescent="0.25">
      <c r="A43" s="80">
        <v>38</v>
      </c>
      <c r="B43" s="83" t="s">
        <v>72</v>
      </c>
      <c r="C43" s="84">
        <v>2</v>
      </c>
      <c r="D43" s="87">
        <v>366.45</v>
      </c>
      <c r="E43" s="135">
        <v>0.52</v>
      </c>
      <c r="F43" s="86">
        <f t="shared" si="0"/>
        <v>0.5616000000000001</v>
      </c>
      <c r="G43" s="126">
        <v>4.71</v>
      </c>
      <c r="H43" s="96">
        <f t="shared" si="1"/>
        <v>2.6451360000000004</v>
      </c>
      <c r="I43" s="140">
        <v>19.399999999999999</v>
      </c>
      <c r="J43" s="125">
        <f t="shared" si="2"/>
        <v>84.39511522425984</v>
      </c>
    </row>
    <row r="44" spans="1:11" s="82" customFormat="1" ht="12.2" customHeight="1" x14ac:dyDescent="0.25">
      <c r="A44" s="80">
        <v>39</v>
      </c>
      <c r="B44" s="83" t="s">
        <v>73</v>
      </c>
      <c r="C44" s="84">
        <v>2</v>
      </c>
      <c r="D44" s="87">
        <v>369</v>
      </c>
      <c r="E44" s="135">
        <v>0.52</v>
      </c>
      <c r="F44" s="86">
        <f t="shared" si="0"/>
        <v>0.5616000000000001</v>
      </c>
      <c r="G44" s="126">
        <v>4.71</v>
      </c>
      <c r="H44" s="96">
        <f t="shared" si="1"/>
        <v>2.6451360000000004</v>
      </c>
      <c r="I44" s="140">
        <v>19.399999999999999</v>
      </c>
      <c r="J44" s="125">
        <f t="shared" si="2"/>
        <v>84.982391916364804</v>
      </c>
    </row>
    <row r="45" spans="1:11" s="82" customFormat="1" ht="12.2" customHeight="1" x14ac:dyDescent="0.25">
      <c r="A45" s="80">
        <v>40</v>
      </c>
      <c r="B45" s="83" t="s">
        <v>77</v>
      </c>
      <c r="C45" s="84">
        <v>2</v>
      </c>
      <c r="D45" s="87">
        <v>264.8</v>
      </c>
      <c r="E45" s="135">
        <v>0.55000000000000004</v>
      </c>
      <c r="F45" s="86">
        <f t="shared" si="0"/>
        <v>0.59400000000000008</v>
      </c>
      <c r="G45" s="126">
        <v>4.71</v>
      </c>
      <c r="H45" s="96">
        <f t="shared" si="1"/>
        <v>2.7977400000000006</v>
      </c>
      <c r="I45" s="140">
        <v>19.399999999999999</v>
      </c>
      <c r="J45" s="125">
        <f t="shared" si="2"/>
        <v>64.502999576294428</v>
      </c>
    </row>
    <row r="46" spans="1:11" s="82" customFormat="1" ht="12.2" customHeight="1" x14ac:dyDescent="0.25">
      <c r="A46" s="80">
        <v>41</v>
      </c>
      <c r="B46" s="83" t="s">
        <v>78</v>
      </c>
      <c r="C46" s="84">
        <v>2</v>
      </c>
      <c r="D46" s="87">
        <v>294.8</v>
      </c>
      <c r="E46" s="135">
        <v>0.55000000000000004</v>
      </c>
      <c r="F46" s="86">
        <f t="shared" si="0"/>
        <v>0.59400000000000008</v>
      </c>
      <c r="G46" s="126">
        <v>4.71</v>
      </c>
      <c r="H46" s="96">
        <f t="shared" si="1"/>
        <v>2.7977400000000006</v>
      </c>
      <c r="I46" s="140">
        <v>19.399999999999999</v>
      </c>
      <c r="J46" s="125">
        <f t="shared" si="2"/>
        <v>71.810741220134403</v>
      </c>
    </row>
    <row r="47" spans="1:11" s="82" customFormat="1" ht="12.2" customHeight="1" x14ac:dyDescent="0.25">
      <c r="A47" s="80">
        <v>42</v>
      </c>
      <c r="B47" s="83" t="s">
        <v>86</v>
      </c>
      <c r="C47" s="84">
        <v>2</v>
      </c>
      <c r="D47" s="87">
        <v>971.86</v>
      </c>
      <c r="E47" s="135">
        <v>0.45</v>
      </c>
      <c r="F47" s="86">
        <f t="shared" si="0"/>
        <v>0.48600000000000004</v>
      </c>
      <c r="G47" s="126">
        <v>4.71</v>
      </c>
      <c r="H47" s="96">
        <f t="shared" si="1"/>
        <v>2.2890600000000001</v>
      </c>
      <c r="I47" s="140">
        <v>19.399999999999999</v>
      </c>
      <c r="J47" s="125">
        <f t="shared" si="2"/>
        <v>193.69368529042751</v>
      </c>
    </row>
    <row r="48" spans="1:11" s="140" customFormat="1" ht="12.2" customHeight="1" x14ac:dyDescent="0.25">
      <c r="A48" s="137">
        <v>43</v>
      </c>
      <c r="B48" s="56" t="s">
        <v>87</v>
      </c>
      <c r="C48" s="57">
        <v>2</v>
      </c>
      <c r="D48" s="138">
        <v>1634</v>
      </c>
      <c r="E48" s="139">
        <v>0.38</v>
      </c>
      <c r="F48" s="59">
        <f t="shared" si="0"/>
        <v>0.41040000000000004</v>
      </c>
      <c r="G48" s="127">
        <v>4.71</v>
      </c>
      <c r="H48" s="36">
        <f t="shared" si="1"/>
        <v>1.9329840000000003</v>
      </c>
      <c r="I48" s="140">
        <v>19.399999999999999</v>
      </c>
      <c r="J48" s="141">
        <f t="shared" si="2"/>
        <v>275.0013903935232</v>
      </c>
      <c r="K48" s="140">
        <v>0.45</v>
      </c>
    </row>
    <row r="49" spans="1:11" s="82" customFormat="1" ht="12.2" customHeight="1" x14ac:dyDescent="0.25">
      <c r="A49" s="80">
        <v>44</v>
      </c>
      <c r="B49" s="83" t="s">
        <v>89</v>
      </c>
      <c r="C49" s="84">
        <v>2</v>
      </c>
      <c r="D49" s="87">
        <v>223</v>
      </c>
      <c r="E49" s="135">
        <v>0.55000000000000004</v>
      </c>
      <c r="F49" s="86">
        <f t="shared" si="0"/>
        <v>0.59400000000000008</v>
      </c>
      <c r="G49" s="126">
        <v>4.71</v>
      </c>
      <c r="H49" s="96">
        <f t="shared" si="1"/>
        <v>2.7977400000000006</v>
      </c>
      <c r="I49" s="140">
        <v>19.399999999999999</v>
      </c>
      <c r="J49" s="125">
        <f t="shared" si="2"/>
        <v>54.320879552544014</v>
      </c>
    </row>
    <row r="50" spans="1:11" s="82" customFormat="1" ht="12.2" customHeight="1" x14ac:dyDescent="0.25">
      <c r="A50" s="80">
        <v>45</v>
      </c>
      <c r="B50" s="83" t="s">
        <v>90</v>
      </c>
      <c r="C50" s="84">
        <v>2</v>
      </c>
      <c r="D50" s="87">
        <v>523.01</v>
      </c>
      <c r="E50" s="135">
        <v>0.52</v>
      </c>
      <c r="F50" s="86">
        <f t="shared" si="0"/>
        <v>0.5616000000000001</v>
      </c>
      <c r="G50" s="126">
        <v>4.71</v>
      </c>
      <c r="H50" s="96">
        <f t="shared" si="1"/>
        <v>2.6451360000000004</v>
      </c>
      <c r="I50" s="140">
        <v>19.399999999999999</v>
      </c>
      <c r="J50" s="125">
        <f t="shared" si="2"/>
        <v>120.45160107365298</v>
      </c>
    </row>
    <row r="51" spans="1:11" s="82" customFormat="1" ht="12.2" customHeight="1" x14ac:dyDescent="0.25">
      <c r="A51" s="80">
        <v>46</v>
      </c>
      <c r="B51" s="83" t="s">
        <v>94</v>
      </c>
      <c r="C51" s="84">
        <v>2</v>
      </c>
      <c r="D51" s="87">
        <v>437.03</v>
      </c>
      <c r="E51" s="135">
        <v>0.52</v>
      </c>
      <c r="F51" s="86">
        <f t="shared" si="0"/>
        <v>0.5616000000000001</v>
      </c>
      <c r="G51" s="126">
        <v>4.71</v>
      </c>
      <c r="H51" s="96">
        <f t="shared" si="1"/>
        <v>2.6451360000000004</v>
      </c>
      <c r="I51" s="140">
        <v>19.399999999999999</v>
      </c>
      <c r="J51" s="125">
        <f t="shared" si="2"/>
        <v>100.65001284338456</v>
      </c>
    </row>
    <row r="52" spans="1:11" ht="12.2" customHeight="1" x14ac:dyDescent="0.25">
      <c r="A52" s="78"/>
      <c r="B52" s="62" t="s">
        <v>110</v>
      </c>
      <c r="C52" s="60"/>
      <c r="D52" s="88">
        <f>SUM(D6:D51)</f>
        <v>22228.199999999993</v>
      </c>
      <c r="E52" s="136"/>
      <c r="F52" s="86">
        <f t="shared" si="0"/>
        <v>0</v>
      </c>
      <c r="G52" s="127"/>
      <c r="H52" s="39"/>
      <c r="I52" s="140">
        <v>19.399999999999999</v>
      </c>
      <c r="J52" s="153">
        <f>SUM(J6:J51)</f>
        <v>4731.6797604464064</v>
      </c>
    </row>
    <row r="53" spans="1:11" s="82" customFormat="1" ht="12.2" customHeight="1" x14ac:dyDescent="0.25">
      <c r="A53" s="80">
        <v>1</v>
      </c>
      <c r="B53" s="83" t="s">
        <v>4</v>
      </c>
      <c r="C53" s="84">
        <v>3</v>
      </c>
      <c r="D53" s="87">
        <v>833.83</v>
      </c>
      <c r="E53" s="135">
        <v>0.45</v>
      </c>
      <c r="F53" s="86">
        <f t="shared" si="0"/>
        <v>0.48600000000000004</v>
      </c>
      <c r="G53" s="126">
        <v>5.35</v>
      </c>
      <c r="H53" s="96">
        <f t="shared" si="1"/>
        <v>2.6000999999999999</v>
      </c>
      <c r="I53" s="140">
        <v>19.399999999999999</v>
      </c>
      <c r="J53" s="125">
        <f t="shared" ref="J53:J60" si="3">D53*H53*I53*24*187/1000000</f>
        <v>188.7652927019376</v>
      </c>
    </row>
    <row r="54" spans="1:11" s="82" customFormat="1" ht="12.2" customHeight="1" x14ac:dyDescent="0.25">
      <c r="A54" s="80">
        <v>2</v>
      </c>
      <c r="B54" s="81" t="s">
        <v>32</v>
      </c>
      <c r="C54" s="80">
        <v>3</v>
      </c>
      <c r="D54" s="87">
        <v>2339.39</v>
      </c>
      <c r="E54" s="135">
        <v>0.38</v>
      </c>
      <c r="F54" s="86">
        <f t="shared" si="0"/>
        <v>0.41040000000000004</v>
      </c>
      <c r="G54" s="126">
        <v>5.35</v>
      </c>
      <c r="H54" s="96">
        <f t="shared" si="1"/>
        <v>2.19564</v>
      </c>
      <c r="I54" s="140">
        <v>19.399999999999999</v>
      </c>
      <c r="J54" s="125">
        <f t="shared" si="3"/>
        <v>447.217038580245</v>
      </c>
    </row>
    <row r="55" spans="1:11" s="82" customFormat="1" ht="12.2" customHeight="1" x14ac:dyDescent="0.25">
      <c r="A55" s="80">
        <v>3</v>
      </c>
      <c r="B55" s="83" t="s">
        <v>51</v>
      </c>
      <c r="C55" s="84">
        <v>3</v>
      </c>
      <c r="D55" s="87">
        <v>276.33999999999997</v>
      </c>
      <c r="E55" s="135">
        <v>0.55000000000000004</v>
      </c>
      <c r="F55" s="86">
        <f t="shared" si="0"/>
        <v>0.59400000000000008</v>
      </c>
      <c r="G55" s="126">
        <v>5.35</v>
      </c>
      <c r="H55" s="96">
        <f t="shared" si="1"/>
        <v>3.1779000000000002</v>
      </c>
      <c r="I55" s="140">
        <v>19.399999999999999</v>
      </c>
      <c r="J55" s="125">
        <f t="shared" si="3"/>
        <v>76.460750837539209</v>
      </c>
    </row>
    <row r="56" spans="1:11" s="82" customFormat="1" ht="12.2" customHeight="1" x14ac:dyDescent="0.25">
      <c r="A56" s="80">
        <v>4</v>
      </c>
      <c r="B56" s="83" t="s">
        <v>56</v>
      </c>
      <c r="C56" s="84">
        <v>3</v>
      </c>
      <c r="D56" s="87">
        <v>1147.8800000000001</v>
      </c>
      <c r="E56" s="135">
        <v>0.45</v>
      </c>
      <c r="F56" s="86">
        <f t="shared" si="0"/>
        <v>0.48600000000000004</v>
      </c>
      <c r="G56" s="126">
        <v>5.35</v>
      </c>
      <c r="H56" s="96">
        <f t="shared" si="1"/>
        <v>2.6000999999999999</v>
      </c>
      <c r="I56" s="140">
        <v>19.399999999999999</v>
      </c>
      <c r="J56" s="125">
        <f t="shared" si="3"/>
        <v>259.86100786335356</v>
      </c>
    </row>
    <row r="57" spans="1:11" s="82" customFormat="1" ht="12.2" customHeight="1" x14ac:dyDescent="0.25">
      <c r="A57" s="80">
        <v>5</v>
      </c>
      <c r="B57" s="83" t="s">
        <v>59</v>
      </c>
      <c r="C57" s="84">
        <v>3</v>
      </c>
      <c r="D57" s="87">
        <v>1197.75</v>
      </c>
      <c r="E57" s="135">
        <v>0.45</v>
      </c>
      <c r="F57" s="86">
        <f t="shared" si="0"/>
        <v>0.48600000000000004</v>
      </c>
      <c r="G57" s="126">
        <v>5.35</v>
      </c>
      <c r="H57" s="96">
        <f t="shared" si="1"/>
        <v>2.6000999999999999</v>
      </c>
      <c r="I57" s="140">
        <v>19.399999999999999</v>
      </c>
      <c r="J57" s="125">
        <f t="shared" si="3"/>
        <v>271.15074935387992</v>
      </c>
    </row>
    <row r="58" spans="1:11" s="82" customFormat="1" ht="12.2" customHeight="1" x14ac:dyDescent="0.25">
      <c r="A58" s="80">
        <v>6</v>
      </c>
      <c r="B58" s="83" t="s">
        <v>95</v>
      </c>
      <c r="C58" s="84">
        <v>3</v>
      </c>
      <c r="D58" s="87">
        <v>443.6</v>
      </c>
      <c r="E58" s="135">
        <v>0.52</v>
      </c>
      <c r="F58" s="86">
        <f t="shared" si="0"/>
        <v>0.5616000000000001</v>
      </c>
      <c r="G58" s="126">
        <v>5.35</v>
      </c>
      <c r="H58" s="96">
        <f t="shared" si="1"/>
        <v>3.0045600000000001</v>
      </c>
      <c r="I58" s="140">
        <v>19.399999999999999</v>
      </c>
      <c r="J58" s="125">
        <f t="shared" si="3"/>
        <v>116.0451506852352</v>
      </c>
    </row>
    <row r="59" spans="1:11" s="82" customFormat="1" ht="12.2" customHeight="1" x14ac:dyDescent="0.25">
      <c r="A59" s="80">
        <v>7</v>
      </c>
      <c r="B59" s="83" t="s">
        <v>61</v>
      </c>
      <c r="C59" s="84">
        <v>4</v>
      </c>
      <c r="D59" s="87">
        <v>1592.4</v>
      </c>
      <c r="E59" s="135">
        <v>0.45</v>
      </c>
      <c r="F59" s="86">
        <f t="shared" si="0"/>
        <v>0.48600000000000004</v>
      </c>
      <c r="G59" s="126">
        <v>5.35</v>
      </c>
      <c r="H59" s="96">
        <f t="shared" si="1"/>
        <v>2.6000999999999999</v>
      </c>
      <c r="I59" s="140">
        <v>19.399999999999999</v>
      </c>
      <c r="J59" s="125">
        <f t="shared" si="3"/>
        <v>360.492968708928</v>
      </c>
    </row>
    <row r="60" spans="1:11" s="82" customFormat="1" ht="12.2" customHeight="1" x14ac:dyDescent="0.25">
      <c r="A60" s="80">
        <v>8</v>
      </c>
      <c r="B60" s="83" t="s">
        <v>92</v>
      </c>
      <c r="C60" s="84">
        <v>4</v>
      </c>
      <c r="D60" s="87">
        <v>2585.96</v>
      </c>
      <c r="E60" s="135">
        <v>0.38</v>
      </c>
      <c r="F60" s="86">
        <f t="shared" si="0"/>
        <v>0.41040000000000004</v>
      </c>
      <c r="G60" s="126">
        <v>5.35</v>
      </c>
      <c r="H60" s="96">
        <f>F60*G60</f>
        <v>2.19564</v>
      </c>
      <c r="I60" s="140">
        <v>19.399999999999999</v>
      </c>
      <c r="J60" s="125">
        <f t="shared" si="3"/>
        <v>494.35338831360764</v>
      </c>
    </row>
    <row r="61" spans="1:11" ht="12.2" customHeight="1" x14ac:dyDescent="0.25">
      <c r="A61" s="78"/>
      <c r="B61" s="68"/>
      <c r="C61" s="60"/>
      <c r="D61" s="88">
        <f>SUM(D53:D60)</f>
        <v>10417.150000000001</v>
      </c>
      <c r="E61" s="136"/>
      <c r="F61" s="86">
        <f t="shared" si="0"/>
        <v>0</v>
      </c>
      <c r="G61" s="116"/>
      <c r="H61" s="39"/>
      <c r="I61" s="140">
        <v>19.399999999999999</v>
      </c>
      <c r="J61" s="134">
        <f>SUM(J53:J60)</f>
        <v>2214.3463470447259</v>
      </c>
    </row>
    <row r="62" spans="1:11" s="82" customFormat="1" ht="12.2" customHeight="1" x14ac:dyDescent="0.25">
      <c r="A62" s="80">
        <v>1</v>
      </c>
      <c r="B62" s="83" t="s">
        <v>3</v>
      </c>
      <c r="C62" s="84">
        <v>5</v>
      </c>
      <c r="D62" s="87">
        <v>1790.44</v>
      </c>
      <c r="E62" s="135">
        <v>0.36</v>
      </c>
      <c r="F62" s="86">
        <f t="shared" si="0"/>
        <v>0.38880000000000003</v>
      </c>
      <c r="G62" s="115">
        <v>4.84</v>
      </c>
      <c r="H62" s="96">
        <f>F62*G62</f>
        <v>1.8817920000000001</v>
      </c>
      <c r="I62" s="140">
        <v>19.399999999999999</v>
      </c>
      <c r="J62" s="125">
        <f>D62*H62*I62*24*187/1000000</f>
        <v>293.34991579468186</v>
      </c>
    </row>
    <row r="63" spans="1:11" s="140" customFormat="1" ht="12.2" customHeight="1" x14ac:dyDescent="0.25">
      <c r="A63" s="137">
        <v>2</v>
      </c>
      <c r="B63" s="56" t="s">
        <v>7</v>
      </c>
      <c r="C63" s="57">
        <v>5</v>
      </c>
      <c r="D63" s="138">
        <v>1601.24</v>
      </c>
      <c r="E63" s="139">
        <v>0.38</v>
      </c>
      <c r="F63" s="59">
        <f t="shared" si="0"/>
        <v>0.41040000000000004</v>
      </c>
      <c r="G63" s="116">
        <v>4.84</v>
      </c>
      <c r="H63" s="36">
        <f t="shared" ref="H63:H93" si="4">F63*G63</f>
        <v>1.9863360000000001</v>
      </c>
      <c r="I63" s="140">
        <v>19.399999999999999</v>
      </c>
      <c r="J63" s="141">
        <f t="shared" ref="J63:J92" si="5">D63*H63*I63*24*187/1000000</f>
        <v>276.9259934918062</v>
      </c>
      <c r="K63" s="140">
        <v>0.45</v>
      </c>
    </row>
    <row r="64" spans="1:11" s="82" customFormat="1" ht="12.2" customHeight="1" x14ac:dyDescent="0.25">
      <c r="A64" s="80">
        <v>3</v>
      </c>
      <c r="B64" s="83" t="s">
        <v>11</v>
      </c>
      <c r="C64" s="84">
        <v>5</v>
      </c>
      <c r="D64" s="87">
        <v>3416.88</v>
      </c>
      <c r="E64" s="135">
        <v>0.36</v>
      </c>
      <c r="F64" s="86">
        <f t="shared" si="0"/>
        <v>0.38880000000000003</v>
      </c>
      <c r="G64" s="115">
        <v>4.84</v>
      </c>
      <c r="H64" s="96">
        <f t="shared" si="4"/>
        <v>1.8817920000000001</v>
      </c>
      <c r="I64" s="140">
        <v>19.399999999999999</v>
      </c>
      <c r="J64" s="125">
        <f t="shared" si="5"/>
        <v>559.82968448009012</v>
      </c>
    </row>
    <row r="65" spans="1:12" s="140" customFormat="1" ht="12.2" customHeight="1" x14ac:dyDescent="0.25">
      <c r="A65" s="137">
        <v>4</v>
      </c>
      <c r="B65" s="56" t="s">
        <v>12</v>
      </c>
      <c r="C65" s="57">
        <v>5</v>
      </c>
      <c r="D65" s="138">
        <v>1636.8</v>
      </c>
      <c r="E65" s="139">
        <v>0.36</v>
      </c>
      <c r="F65" s="59">
        <f t="shared" si="0"/>
        <v>0.38880000000000003</v>
      </c>
      <c r="G65" s="116">
        <v>4.84</v>
      </c>
      <c r="H65" s="36">
        <f t="shared" si="4"/>
        <v>1.8817920000000001</v>
      </c>
      <c r="I65" s="140">
        <v>19.399999999999999</v>
      </c>
      <c r="J65" s="141">
        <f t="shared" si="5"/>
        <v>268.17717553938428</v>
      </c>
      <c r="K65" s="140">
        <v>0.43</v>
      </c>
      <c r="L65" s="140">
        <v>1988</v>
      </c>
    </row>
    <row r="66" spans="1:12" s="82" customFormat="1" ht="12.2" customHeight="1" x14ac:dyDescent="0.25">
      <c r="A66" s="80">
        <v>5</v>
      </c>
      <c r="B66" s="83" t="s">
        <v>14</v>
      </c>
      <c r="C66" s="84">
        <v>5</v>
      </c>
      <c r="D66" s="87">
        <v>3111.11</v>
      </c>
      <c r="E66" s="135">
        <v>0.38</v>
      </c>
      <c r="F66" s="86">
        <f t="shared" si="0"/>
        <v>0.41040000000000004</v>
      </c>
      <c r="G66" s="115">
        <v>4.84</v>
      </c>
      <c r="H66" s="96">
        <f t="shared" si="4"/>
        <v>1.9863360000000001</v>
      </c>
      <c r="I66" s="140">
        <v>19.399999999999999</v>
      </c>
      <c r="J66" s="125">
        <f t="shared" si="5"/>
        <v>538.05002848560696</v>
      </c>
    </row>
    <row r="67" spans="1:12" s="82" customFormat="1" ht="12.2" customHeight="1" x14ac:dyDescent="0.25">
      <c r="A67" s="80">
        <v>6</v>
      </c>
      <c r="B67" s="83" t="s">
        <v>30</v>
      </c>
      <c r="C67" s="84">
        <v>5</v>
      </c>
      <c r="D67" s="87">
        <v>2163.15</v>
      </c>
      <c r="E67" s="135">
        <v>0.38</v>
      </c>
      <c r="F67" s="86">
        <f t="shared" si="0"/>
        <v>0.41040000000000004</v>
      </c>
      <c r="G67" s="115">
        <v>4.84</v>
      </c>
      <c r="H67" s="96">
        <f t="shared" si="4"/>
        <v>1.9863360000000001</v>
      </c>
      <c r="I67" s="140">
        <v>19.399999999999999</v>
      </c>
      <c r="J67" s="125">
        <f t="shared" si="5"/>
        <v>374.10535761147656</v>
      </c>
    </row>
    <row r="68" spans="1:12" s="140" customFormat="1" ht="14.25" customHeight="1" x14ac:dyDescent="0.25">
      <c r="A68" s="137">
        <v>7</v>
      </c>
      <c r="B68" s="56" t="s">
        <v>33</v>
      </c>
      <c r="C68" s="57">
        <v>5</v>
      </c>
      <c r="D68" s="138">
        <v>1530.5</v>
      </c>
      <c r="E68" s="139">
        <v>0.45</v>
      </c>
      <c r="F68" s="59">
        <f t="shared" si="0"/>
        <v>0.48600000000000004</v>
      </c>
      <c r="G68" s="116">
        <v>4.84</v>
      </c>
      <c r="H68" s="36">
        <f t="shared" si="4"/>
        <v>2.3522400000000001</v>
      </c>
      <c r="I68" s="140">
        <v>19.399999999999999</v>
      </c>
      <c r="J68" s="141">
        <f t="shared" si="5"/>
        <v>313.45091578310399</v>
      </c>
      <c r="K68" s="140" t="s">
        <v>548</v>
      </c>
    </row>
    <row r="69" spans="1:12" s="82" customFormat="1" ht="12" customHeight="1" x14ac:dyDescent="0.25">
      <c r="A69" s="80">
        <v>8</v>
      </c>
      <c r="B69" s="83" t="s">
        <v>34</v>
      </c>
      <c r="C69" s="84">
        <v>5</v>
      </c>
      <c r="D69" s="87">
        <v>905.63</v>
      </c>
      <c r="E69" s="135">
        <v>0.43</v>
      </c>
      <c r="F69" s="86">
        <f t="shared" si="0"/>
        <v>0.46440000000000003</v>
      </c>
      <c r="G69" s="115">
        <v>4.84</v>
      </c>
      <c r="H69" s="96">
        <f t="shared" si="4"/>
        <v>2.2476959999999999</v>
      </c>
      <c r="I69" s="140">
        <v>19.399999999999999</v>
      </c>
      <c r="J69" s="125">
        <f t="shared" si="5"/>
        <v>177.23233181615385</v>
      </c>
      <c r="K69" s="140" t="s">
        <v>548</v>
      </c>
    </row>
    <row r="70" spans="1:12" s="82" customFormat="1" ht="14.25" customHeight="1" x14ac:dyDescent="0.25">
      <c r="A70" s="80">
        <v>9</v>
      </c>
      <c r="B70" s="83" t="s">
        <v>41</v>
      </c>
      <c r="C70" s="84">
        <v>5</v>
      </c>
      <c r="D70" s="87">
        <v>1880.61</v>
      </c>
      <c r="E70" s="135">
        <v>0.38</v>
      </c>
      <c r="F70" s="86">
        <f t="shared" si="0"/>
        <v>0.41040000000000004</v>
      </c>
      <c r="G70" s="115">
        <v>4.84</v>
      </c>
      <c r="H70" s="96">
        <f t="shared" si="4"/>
        <v>1.9863360000000001</v>
      </c>
      <c r="I70" s="140">
        <v>19.399999999999999</v>
      </c>
      <c r="J70" s="125">
        <f t="shared" si="5"/>
        <v>325.2415581803013</v>
      </c>
      <c r="K70" s="140" t="s">
        <v>548</v>
      </c>
    </row>
    <row r="71" spans="1:12" s="82" customFormat="1" ht="12.2" customHeight="1" x14ac:dyDescent="0.25">
      <c r="A71" s="80">
        <v>10</v>
      </c>
      <c r="B71" s="83" t="s">
        <v>42</v>
      </c>
      <c r="C71" s="84">
        <v>5</v>
      </c>
      <c r="D71" s="87">
        <v>3897.44</v>
      </c>
      <c r="E71" s="135">
        <v>0.34</v>
      </c>
      <c r="F71" s="86">
        <f t="shared" ref="F71:F93" si="6">E71*1.08</f>
        <v>0.36720000000000003</v>
      </c>
      <c r="G71" s="115">
        <v>4.84</v>
      </c>
      <c r="H71" s="96">
        <f t="shared" si="4"/>
        <v>1.7772480000000002</v>
      </c>
      <c r="I71" s="140">
        <v>19.399999999999999</v>
      </c>
      <c r="J71" s="125">
        <f t="shared" si="5"/>
        <v>603.08989313775203</v>
      </c>
      <c r="K71" s="140" t="s">
        <v>548</v>
      </c>
    </row>
    <row r="72" spans="1:12" s="82" customFormat="1" ht="12.2" customHeight="1" x14ac:dyDescent="0.25">
      <c r="A72" s="80">
        <v>11</v>
      </c>
      <c r="B72" s="83" t="s">
        <v>43</v>
      </c>
      <c r="C72" s="84">
        <v>5</v>
      </c>
      <c r="D72" s="87">
        <v>2841.15</v>
      </c>
      <c r="E72" s="135">
        <v>0.36</v>
      </c>
      <c r="F72" s="86">
        <f t="shared" si="6"/>
        <v>0.38880000000000003</v>
      </c>
      <c r="G72" s="115">
        <v>4.84</v>
      </c>
      <c r="H72" s="96">
        <f t="shared" si="4"/>
        <v>1.8817920000000001</v>
      </c>
      <c r="I72" s="140">
        <v>19.399999999999999</v>
      </c>
      <c r="J72" s="125">
        <f t="shared" si="5"/>
        <v>465.50072231410184</v>
      </c>
    </row>
    <row r="73" spans="1:12" s="82" customFormat="1" ht="12.2" customHeight="1" x14ac:dyDescent="0.25">
      <c r="A73" s="80">
        <v>12</v>
      </c>
      <c r="B73" s="83" t="s">
        <v>45</v>
      </c>
      <c r="C73" s="84">
        <v>5</v>
      </c>
      <c r="D73" s="87">
        <v>2415.5300000000002</v>
      </c>
      <c r="E73" s="135">
        <v>0.38</v>
      </c>
      <c r="F73" s="86">
        <f t="shared" si="6"/>
        <v>0.41040000000000004</v>
      </c>
      <c r="G73" s="115">
        <v>4.84</v>
      </c>
      <c r="H73" s="96">
        <f t="shared" si="4"/>
        <v>1.9863360000000001</v>
      </c>
      <c r="I73" s="140">
        <v>19.399999999999999</v>
      </c>
      <c r="J73" s="125">
        <f t="shared" si="5"/>
        <v>417.753144475071</v>
      </c>
    </row>
    <row r="74" spans="1:12" s="82" customFormat="1" ht="12.2" customHeight="1" x14ac:dyDescent="0.25">
      <c r="A74" s="80">
        <v>13</v>
      </c>
      <c r="B74" s="83" t="s">
        <v>46</v>
      </c>
      <c r="C74" s="84">
        <v>5</v>
      </c>
      <c r="D74" s="87">
        <v>2257</v>
      </c>
      <c r="E74" s="135">
        <v>0.38</v>
      </c>
      <c r="F74" s="86">
        <f t="shared" si="6"/>
        <v>0.41040000000000004</v>
      </c>
      <c r="G74" s="115">
        <v>4.84</v>
      </c>
      <c r="H74" s="96">
        <f t="shared" si="4"/>
        <v>1.9863360000000001</v>
      </c>
      <c r="I74" s="140">
        <v>19.399999999999999</v>
      </c>
      <c r="J74" s="125">
        <f t="shared" si="5"/>
        <v>390.33621899965436</v>
      </c>
    </row>
    <row r="75" spans="1:12" s="82" customFormat="1" ht="12.2" customHeight="1" x14ac:dyDescent="0.25">
      <c r="A75" s="80">
        <v>14</v>
      </c>
      <c r="B75" s="83" t="s">
        <v>50</v>
      </c>
      <c r="C75" s="84">
        <v>5</v>
      </c>
      <c r="D75" s="87">
        <v>4910.79</v>
      </c>
      <c r="E75" s="135">
        <v>0.36</v>
      </c>
      <c r="F75" s="86">
        <f t="shared" si="6"/>
        <v>0.38880000000000003</v>
      </c>
      <c r="G75" s="115">
        <v>4.84</v>
      </c>
      <c r="H75" s="96">
        <f t="shared" si="4"/>
        <v>1.8817920000000001</v>
      </c>
      <c r="I75" s="140">
        <v>19.399999999999999</v>
      </c>
      <c r="J75" s="125">
        <f t="shared" si="5"/>
        <v>804.5954251387177</v>
      </c>
      <c r="K75" s="140" t="s">
        <v>548</v>
      </c>
    </row>
    <row r="76" spans="1:12" s="82" customFormat="1" ht="12.2" customHeight="1" x14ac:dyDescent="0.25">
      <c r="A76" s="80">
        <v>15</v>
      </c>
      <c r="B76" s="83" t="s">
        <v>60</v>
      </c>
      <c r="C76" s="84">
        <v>5</v>
      </c>
      <c r="D76" s="87">
        <v>3010.89</v>
      </c>
      <c r="E76" s="135">
        <v>0.38</v>
      </c>
      <c r="F76" s="86">
        <f t="shared" si="6"/>
        <v>0.41040000000000004</v>
      </c>
      <c r="G76" s="115">
        <v>4.84</v>
      </c>
      <c r="H76" s="96">
        <f t="shared" si="4"/>
        <v>1.9863360000000001</v>
      </c>
      <c r="I76" s="140">
        <v>19.399999999999999</v>
      </c>
      <c r="J76" s="125">
        <f t="shared" si="5"/>
        <v>520.71750927065534</v>
      </c>
      <c r="K76" s="140" t="s">
        <v>548</v>
      </c>
    </row>
    <row r="77" spans="1:12" s="82" customFormat="1" ht="12.2" customHeight="1" x14ac:dyDescent="0.25">
      <c r="A77" s="80">
        <v>16</v>
      </c>
      <c r="B77" s="83" t="s">
        <v>62</v>
      </c>
      <c r="C77" s="84">
        <v>5</v>
      </c>
      <c r="D77" s="87">
        <v>1967.53</v>
      </c>
      <c r="E77" s="135">
        <v>0.38</v>
      </c>
      <c r="F77" s="86">
        <f t="shared" si="6"/>
        <v>0.41040000000000004</v>
      </c>
      <c r="G77" s="115">
        <v>4.84</v>
      </c>
      <c r="H77" s="96">
        <f t="shared" si="4"/>
        <v>1.9863360000000001</v>
      </c>
      <c r="I77" s="140">
        <v>19.399999999999999</v>
      </c>
      <c r="J77" s="125">
        <f>D77*H77*I77*24*187/1000000</f>
        <v>340.27391270198939</v>
      </c>
    </row>
    <row r="78" spans="1:12" s="82" customFormat="1" ht="12.2" customHeight="1" x14ac:dyDescent="0.25">
      <c r="A78" s="80">
        <v>17</v>
      </c>
      <c r="B78" s="83" t="s">
        <v>63</v>
      </c>
      <c r="C78" s="84">
        <v>5</v>
      </c>
      <c r="D78" s="87">
        <v>1970.61</v>
      </c>
      <c r="E78" s="135">
        <v>0.38</v>
      </c>
      <c r="F78" s="86">
        <f t="shared" si="6"/>
        <v>0.41040000000000004</v>
      </c>
      <c r="G78" s="115">
        <v>4.84</v>
      </c>
      <c r="H78" s="96">
        <f t="shared" si="4"/>
        <v>1.9863360000000001</v>
      </c>
      <c r="I78" s="140">
        <v>19.399999999999999</v>
      </c>
      <c r="J78" s="125">
        <f t="shared" si="5"/>
        <v>340.80658242042921</v>
      </c>
    </row>
    <row r="79" spans="1:12" s="82" customFormat="1" ht="12.2" customHeight="1" x14ac:dyDescent="0.25">
      <c r="A79" s="80">
        <v>18</v>
      </c>
      <c r="B79" s="83" t="s">
        <v>65</v>
      </c>
      <c r="C79" s="84">
        <v>5</v>
      </c>
      <c r="D79" s="87">
        <v>4642.1000000000004</v>
      </c>
      <c r="E79" s="135">
        <v>0.36</v>
      </c>
      <c r="F79" s="86">
        <f t="shared" si="6"/>
        <v>0.38880000000000003</v>
      </c>
      <c r="G79" s="115">
        <v>4.84</v>
      </c>
      <c r="H79" s="96">
        <f t="shared" si="4"/>
        <v>1.8817920000000001</v>
      </c>
      <c r="I79" s="140">
        <v>19.399999999999999</v>
      </c>
      <c r="J79" s="125">
        <f t="shared" si="5"/>
        <v>760.57262131682307</v>
      </c>
      <c r="K79" s="140" t="s">
        <v>548</v>
      </c>
    </row>
    <row r="80" spans="1:12" s="82" customFormat="1" ht="12.2" customHeight="1" x14ac:dyDescent="0.25">
      <c r="A80" s="80">
        <v>19</v>
      </c>
      <c r="B80" s="83" t="s">
        <v>68</v>
      </c>
      <c r="C80" s="84">
        <v>5</v>
      </c>
      <c r="D80" s="87">
        <v>5722.45</v>
      </c>
      <c r="E80" s="135">
        <v>0.34</v>
      </c>
      <c r="F80" s="86">
        <f t="shared" si="6"/>
        <v>0.36720000000000003</v>
      </c>
      <c r="G80" s="115">
        <v>4.84</v>
      </c>
      <c r="H80" s="96">
        <f t="shared" si="4"/>
        <v>1.7772480000000002</v>
      </c>
      <c r="I80" s="140">
        <v>19.399999999999999</v>
      </c>
      <c r="J80" s="125">
        <f t="shared" si="5"/>
        <v>885.49195343254269</v>
      </c>
      <c r="K80" s="140" t="s">
        <v>548</v>
      </c>
    </row>
    <row r="81" spans="1:11" s="82" customFormat="1" ht="12.2" customHeight="1" x14ac:dyDescent="0.25">
      <c r="A81" s="80">
        <v>20</v>
      </c>
      <c r="B81" s="83" t="s">
        <v>69</v>
      </c>
      <c r="C81" s="84">
        <v>5</v>
      </c>
      <c r="D81" s="87">
        <v>3101.35</v>
      </c>
      <c r="E81" s="135">
        <v>0.38</v>
      </c>
      <c r="F81" s="86">
        <f t="shared" si="6"/>
        <v>0.41040000000000004</v>
      </c>
      <c r="G81" s="115">
        <v>4.84</v>
      </c>
      <c r="H81" s="96">
        <f t="shared" si="4"/>
        <v>1.9863360000000001</v>
      </c>
      <c r="I81" s="140">
        <v>19.399999999999999</v>
      </c>
      <c r="J81" s="125">
        <f t="shared" si="5"/>
        <v>536.36208807912192</v>
      </c>
    </row>
    <row r="82" spans="1:11" s="82" customFormat="1" ht="12.2" customHeight="1" x14ac:dyDescent="0.25">
      <c r="A82" s="80">
        <v>21</v>
      </c>
      <c r="B82" s="83" t="s">
        <v>74</v>
      </c>
      <c r="C82" s="84">
        <v>5</v>
      </c>
      <c r="D82" s="87">
        <v>4282.78</v>
      </c>
      <c r="E82" s="135">
        <v>0.36</v>
      </c>
      <c r="F82" s="86">
        <f t="shared" si="6"/>
        <v>0.38880000000000003</v>
      </c>
      <c r="G82" s="115">
        <v>4.84</v>
      </c>
      <c r="H82" s="96">
        <f t="shared" si="4"/>
        <v>1.8817920000000001</v>
      </c>
      <c r="I82" s="140">
        <v>19.399999999999999</v>
      </c>
      <c r="J82" s="125">
        <f t="shared" si="5"/>
        <v>701.70078436984625</v>
      </c>
      <c r="K82" s="140" t="s">
        <v>548</v>
      </c>
    </row>
    <row r="83" spans="1:11" s="82" customFormat="1" ht="12.2" customHeight="1" x14ac:dyDescent="0.25">
      <c r="A83" s="80">
        <v>22</v>
      </c>
      <c r="B83" s="83" t="s">
        <v>75</v>
      </c>
      <c r="C83" s="84">
        <v>5</v>
      </c>
      <c r="D83" s="87">
        <v>2734.16</v>
      </c>
      <c r="E83" s="135">
        <v>0.38</v>
      </c>
      <c r="F83" s="86">
        <f t="shared" si="6"/>
        <v>0.41040000000000004</v>
      </c>
      <c r="G83" s="115">
        <v>4.84</v>
      </c>
      <c r="H83" s="96">
        <f t="shared" si="4"/>
        <v>1.9863360000000001</v>
      </c>
      <c r="I83" s="140">
        <v>19.399999999999999</v>
      </c>
      <c r="J83" s="125">
        <f t="shared" si="5"/>
        <v>472.85851862653737</v>
      </c>
    </row>
    <row r="84" spans="1:11" s="82" customFormat="1" ht="12.2" customHeight="1" x14ac:dyDescent="0.25">
      <c r="A84" s="80">
        <v>23</v>
      </c>
      <c r="B84" s="83" t="s">
        <v>76</v>
      </c>
      <c r="C84" s="84">
        <v>5</v>
      </c>
      <c r="D84" s="87">
        <v>3280.7</v>
      </c>
      <c r="E84" s="135">
        <v>0.38</v>
      </c>
      <c r="F84" s="86">
        <f t="shared" si="6"/>
        <v>0.41040000000000004</v>
      </c>
      <c r="G84" s="115">
        <v>4.84</v>
      </c>
      <c r="H84" s="96">
        <f t="shared" si="4"/>
        <v>1.9863360000000001</v>
      </c>
      <c r="I84" s="140">
        <v>19.399999999999999</v>
      </c>
      <c r="J84" s="125">
        <f t="shared" si="5"/>
        <v>567.37972249542145</v>
      </c>
    </row>
    <row r="85" spans="1:11" s="82" customFormat="1" ht="13.5" customHeight="1" x14ac:dyDescent="0.25">
      <c r="A85" s="80">
        <v>24</v>
      </c>
      <c r="B85" s="83" t="s">
        <v>80</v>
      </c>
      <c r="C85" s="84">
        <v>5</v>
      </c>
      <c r="D85" s="87">
        <v>1029.8699999999999</v>
      </c>
      <c r="E85" s="135">
        <v>0.45</v>
      </c>
      <c r="F85" s="86">
        <f t="shared" si="6"/>
        <v>0.48600000000000004</v>
      </c>
      <c r="G85" s="115">
        <v>4.84</v>
      </c>
      <c r="H85" s="96">
        <f t="shared" si="4"/>
        <v>2.3522400000000001</v>
      </c>
      <c r="I85" s="140">
        <v>19.399999999999999</v>
      </c>
      <c r="J85" s="125">
        <f t="shared" si="5"/>
        <v>210.92041466027132</v>
      </c>
    </row>
    <row r="86" spans="1:11" s="82" customFormat="1" ht="14.25" customHeight="1" x14ac:dyDescent="0.25">
      <c r="A86" s="80">
        <v>25</v>
      </c>
      <c r="B86" s="83" t="s">
        <v>93</v>
      </c>
      <c r="C86" s="84">
        <v>5</v>
      </c>
      <c r="D86" s="87">
        <v>2637.63</v>
      </c>
      <c r="E86" s="135">
        <v>0.38</v>
      </c>
      <c r="F86" s="86">
        <f t="shared" si="6"/>
        <v>0.41040000000000004</v>
      </c>
      <c r="G86" s="115">
        <v>4.84</v>
      </c>
      <c r="H86" s="96">
        <f t="shared" si="4"/>
        <v>1.9863360000000001</v>
      </c>
      <c r="I86" s="140">
        <v>19.399999999999999</v>
      </c>
      <c r="J86" s="125">
        <f t="shared" si="5"/>
        <v>456.16416540543133</v>
      </c>
    </row>
    <row r="87" spans="1:11" s="140" customFormat="1" ht="12" customHeight="1" x14ac:dyDescent="0.25">
      <c r="A87" s="137">
        <v>26</v>
      </c>
      <c r="B87" s="56" t="s">
        <v>96</v>
      </c>
      <c r="C87" s="57">
        <v>5</v>
      </c>
      <c r="D87" s="138">
        <v>1888.19</v>
      </c>
      <c r="E87" s="139">
        <v>0.38</v>
      </c>
      <c r="F87" s="59">
        <f t="shared" si="6"/>
        <v>0.41040000000000004</v>
      </c>
      <c r="G87" s="116">
        <v>4.84</v>
      </c>
      <c r="H87" s="36">
        <f t="shared" si="4"/>
        <v>1.9863360000000001</v>
      </c>
      <c r="I87" s="140">
        <v>19.399999999999999</v>
      </c>
      <c r="J87" s="141">
        <f t="shared" si="5"/>
        <v>326.55247911074764</v>
      </c>
      <c r="K87" s="140">
        <v>0.45</v>
      </c>
    </row>
    <row r="88" spans="1:11" s="82" customFormat="1" ht="12.2" customHeight="1" x14ac:dyDescent="0.25">
      <c r="A88" s="80">
        <v>27</v>
      </c>
      <c r="B88" s="83" t="s">
        <v>15</v>
      </c>
      <c r="C88" s="84">
        <v>9</v>
      </c>
      <c r="D88" s="87">
        <v>4287.5600000000004</v>
      </c>
      <c r="E88" s="135">
        <v>0.34</v>
      </c>
      <c r="F88" s="86">
        <f t="shared" si="6"/>
        <v>0.36720000000000003</v>
      </c>
      <c r="G88" s="115">
        <v>4.84</v>
      </c>
      <c r="H88" s="96">
        <f>F88*G88</f>
        <v>1.7772480000000002</v>
      </c>
      <c r="I88" s="140">
        <v>19.399999999999999</v>
      </c>
      <c r="J88" s="125">
        <f t="shared" si="5"/>
        <v>663.45706469418394</v>
      </c>
      <c r="K88" s="140" t="s">
        <v>548</v>
      </c>
    </row>
    <row r="89" spans="1:11" s="140" customFormat="1" ht="12.2" customHeight="1" x14ac:dyDescent="0.25">
      <c r="A89" s="137">
        <v>28</v>
      </c>
      <c r="B89" s="56" t="s">
        <v>17</v>
      </c>
      <c r="C89" s="57">
        <v>9</v>
      </c>
      <c r="D89" s="138">
        <v>4078.55</v>
      </c>
      <c r="E89" s="135">
        <v>0.34</v>
      </c>
      <c r="F89" s="59">
        <f t="shared" si="6"/>
        <v>0.36720000000000003</v>
      </c>
      <c r="G89" s="116">
        <v>4.84</v>
      </c>
      <c r="H89" s="36">
        <f t="shared" si="4"/>
        <v>1.7772480000000002</v>
      </c>
      <c r="I89" s="140">
        <v>19.399999999999999</v>
      </c>
      <c r="J89" s="141">
        <f t="shared" si="5"/>
        <v>631.11485581740283</v>
      </c>
      <c r="K89" s="140">
        <v>0.36</v>
      </c>
    </row>
    <row r="90" spans="1:11" s="140" customFormat="1" ht="12.2" customHeight="1" x14ac:dyDescent="0.25">
      <c r="A90" s="137">
        <v>29</v>
      </c>
      <c r="B90" s="56" t="s">
        <v>35</v>
      </c>
      <c r="C90" s="57">
        <v>9</v>
      </c>
      <c r="D90" s="138">
        <v>4160.2</v>
      </c>
      <c r="E90" s="135">
        <v>0.34</v>
      </c>
      <c r="F90" s="59">
        <f t="shared" si="6"/>
        <v>0.36720000000000003</v>
      </c>
      <c r="G90" s="116">
        <v>4.84</v>
      </c>
      <c r="H90" s="36">
        <f t="shared" si="4"/>
        <v>1.7772480000000002</v>
      </c>
      <c r="I90" s="140">
        <v>19.399999999999999</v>
      </c>
      <c r="J90" s="141">
        <f t="shared" si="5"/>
        <v>643.74937739430914</v>
      </c>
    </row>
    <row r="91" spans="1:11" s="82" customFormat="1" ht="15" customHeight="1" x14ac:dyDescent="0.25">
      <c r="A91" s="80">
        <v>30</v>
      </c>
      <c r="B91" s="83" t="s">
        <v>44</v>
      </c>
      <c r="C91" s="84">
        <v>9</v>
      </c>
      <c r="D91" s="87">
        <v>7738.37</v>
      </c>
      <c r="E91" s="135">
        <v>0.33</v>
      </c>
      <c r="F91" s="86">
        <f t="shared" si="6"/>
        <v>0.35640000000000005</v>
      </c>
      <c r="G91" s="115">
        <v>4.84</v>
      </c>
      <c r="H91" s="96">
        <f t="shared" si="4"/>
        <v>1.7249760000000003</v>
      </c>
      <c r="I91" s="140">
        <v>19.399999999999999</v>
      </c>
      <c r="J91" s="125">
        <f t="shared" si="5"/>
        <v>1162.216739403397</v>
      </c>
    </row>
    <row r="92" spans="1:11" s="82" customFormat="1" ht="12.2" customHeight="1" x14ac:dyDescent="0.25">
      <c r="A92" s="80">
        <v>31</v>
      </c>
      <c r="B92" s="83" t="s">
        <v>67</v>
      </c>
      <c r="C92" s="84">
        <v>9</v>
      </c>
      <c r="D92" s="87">
        <v>1675.9</v>
      </c>
      <c r="E92" s="135">
        <v>0.38</v>
      </c>
      <c r="F92" s="86">
        <f t="shared" si="6"/>
        <v>0.41040000000000004</v>
      </c>
      <c r="G92" s="115">
        <v>4.84</v>
      </c>
      <c r="H92" s="96">
        <f t="shared" si="4"/>
        <v>1.9863360000000001</v>
      </c>
      <c r="I92" s="140">
        <v>19.399999999999999</v>
      </c>
      <c r="J92" s="125">
        <f t="shared" si="5"/>
        <v>289.8380458225613</v>
      </c>
    </row>
    <row r="93" spans="1:11" s="82" customFormat="1" ht="12.2" customHeight="1" x14ac:dyDescent="0.25">
      <c r="A93" s="142">
        <v>32</v>
      </c>
      <c r="B93" s="83" t="s">
        <v>18</v>
      </c>
      <c r="C93" s="84">
        <v>14</v>
      </c>
      <c r="D93" s="87">
        <v>10305.299999999999</v>
      </c>
      <c r="E93" s="135">
        <v>0.33</v>
      </c>
      <c r="F93" s="86">
        <f t="shared" si="6"/>
        <v>0.35640000000000005</v>
      </c>
      <c r="G93" s="115">
        <v>4.84</v>
      </c>
      <c r="H93" s="96">
        <f t="shared" si="4"/>
        <v>1.7249760000000003</v>
      </c>
      <c r="I93" s="140">
        <v>19.399999999999999</v>
      </c>
      <c r="J93" s="125">
        <f>D93*H93*I93*24*187/1000000</f>
        <v>1547.7409537892122</v>
      </c>
    </row>
    <row r="94" spans="1:11" ht="15" customHeight="1" x14ac:dyDescent="0.25">
      <c r="A94" s="79"/>
      <c r="B94" s="89" t="s">
        <v>137</v>
      </c>
      <c r="D94" s="90">
        <f>SUM(D62:D93)</f>
        <v>102872.40999999997</v>
      </c>
      <c r="E94" s="93"/>
      <c r="H94" s="39"/>
      <c r="J94" s="156">
        <f>SUM(J62:J93)</f>
        <v>16865.556154058788</v>
      </c>
    </row>
    <row r="95" spans="1:11" ht="15" customHeight="1" x14ac:dyDescent="0.25">
      <c r="A95" s="1"/>
      <c r="B95" s="8" t="s">
        <v>138</v>
      </c>
      <c r="C95" s="9"/>
      <c r="D95" s="88">
        <f>D94+D61+D52</f>
        <v>135517.75999999995</v>
      </c>
      <c r="E95" s="136"/>
      <c r="F95" s="91"/>
      <c r="G95" s="117"/>
      <c r="H95" s="88"/>
      <c r="J95" s="156">
        <f>J94+J61+J52</f>
        <v>23811.58226154992</v>
      </c>
      <c r="K95" s="128">
        <f>J95/D95</f>
        <v>0.17570820430879266</v>
      </c>
    </row>
    <row r="96" spans="1:11" ht="15" customHeight="1" x14ac:dyDescent="0.25">
      <c r="A96" s="2"/>
      <c r="B96" s="92"/>
      <c r="C96" s="52"/>
      <c r="D96" s="93"/>
      <c r="E96" s="93"/>
      <c r="F96" s="94"/>
      <c r="G96" s="94"/>
      <c r="H96" s="93"/>
    </row>
    <row r="97" spans="1:34" s="18" customFormat="1" x14ac:dyDescent="0.25">
      <c r="A97" s="236" t="s">
        <v>120</v>
      </c>
      <c r="B97" s="236"/>
      <c r="C97" s="236"/>
      <c r="D97" s="236"/>
      <c r="E97" s="236"/>
      <c r="F97" s="236"/>
      <c r="G97" s="236"/>
      <c r="H97" s="236"/>
      <c r="I97" s="16"/>
      <c r="J97" s="16"/>
      <c r="K97" s="16"/>
      <c r="L97" s="16"/>
      <c r="M97" s="16"/>
      <c r="N97" s="16"/>
      <c r="O97" s="15"/>
      <c r="P97" s="16"/>
      <c r="Q97" s="16"/>
      <c r="R97" s="16"/>
      <c r="S97" s="16"/>
      <c r="T97" s="16"/>
      <c r="U97" s="17"/>
      <c r="V97" s="16"/>
    </row>
    <row r="98" spans="1:34" s="18" customFormat="1" x14ac:dyDescent="0.25">
      <c r="A98" s="233" t="s">
        <v>121</v>
      </c>
      <c r="B98" s="233"/>
      <c r="C98" s="233"/>
      <c r="D98" s="233"/>
      <c r="E98" s="233"/>
      <c r="F98" s="233"/>
      <c r="G98" s="233"/>
      <c r="H98" s="233"/>
      <c r="I98" s="16"/>
      <c r="J98" s="16"/>
      <c r="K98" s="16"/>
      <c r="L98" s="16"/>
      <c r="M98" s="16"/>
      <c r="N98" s="16"/>
      <c r="O98" s="15"/>
      <c r="P98" s="16"/>
      <c r="Q98" s="16"/>
      <c r="R98" s="16"/>
      <c r="S98" s="16"/>
      <c r="T98" s="16"/>
      <c r="U98" s="17"/>
      <c r="V98" s="16"/>
    </row>
    <row r="99" spans="1:34" s="18" customFormat="1" x14ac:dyDescent="0.25">
      <c r="A99" s="14"/>
      <c r="B99" s="76" t="s">
        <v>118</v>
      </c>
      <c r="C99" s="15"/>
      <c r="D99" s="15"/>
      <c r="E99" s="15"/>
      <c r="F99" s="42"/>
      <c r="G99" s="42"/>
      <c r="H99" s="16"/>
      <c r="I99" s="16"/>
      <c r="J99" s="16"/>
      <c r="K99" s="16"/>
      <c r="L99" s="16"/>
      <c r="M99" s="16"/>
      <c r="N99" s="16"/>
      <c r="O99" s="15"/>
      <c r="P99" s="16"/>
      <c r="Q99" s="16"/>
      <c r="R99" s="16"/>
      <c r="S99" s="16"/>
      <c r="T99" s="16"/>
      <c r="U99" s="17"/>
      <c r="V99" s="16"/>
    </row>
    <row r="100" spans="1:34" s="18" customFormat="1" x14ac:dyDescent="0.25">
      <c r="A100" s="14"/>
      <c r="B100" s="76" t="s">
        <v>119</v>
      </c>
      <c r="C100" s="15"/>
      <c r="D100" s="15"/>
      <c r="E100" s="15"/>
      <c r="F100" s="42"/>
      <c r="G100" s="42"/>
      <c r="H100" s="16"/>
      <c r="I100" s="16"/>
      <c r="J100" s="16"/>
      <c r="K100" s="16"/>
      <c r="L100" s="16"/>
      <c r="M100" s="16"/>
      <c r="N100" s="16"/>
      <c r="O100" s="15"/>
      <c r="P100" s="16"/>
      <c r="Q100" s="16"/>
      <c r="R100" s="16"/>
      <c r="S100" s="16"/>
      <c r="T100" s="16"/>
      <c r="U100" s="17"/>
      <c r="V100" s="16"/>
    </row>
    <row r="101" spans="1:34" s="18" customFormat="1" ht="20.25" x14ac:dyDescent="0.35">
      <c r="A101" s="14"/>
      <c r="B101" s="99" t="s">
        <v>122</v>
      </c>
      <c r="C101" s="15"/>
      <c r="D101" s="15"/>
      <c r="E101" s="15"/>
      <c r="F101" s="42"/>
      <c r="G101" s="42"/>
      <c r="H101" s="16"/>
      <c r="I101" s="16"/>
      <c r="J101" s="16"/>
      <c r="K101" s="16"/>
      <c r="L101" s="16"/>
      <c r="M101" s="16"/>
      <c r="N101" s="16"/>
      <c r="O101" s="15"/>
      <c r="P101" s="16"/>
      <c r="Q101" s="16"/>
      <c r="R101" s="16"/>
      <c r="S101" s="16"/>
      <c r="T101" s="16"/>
      <c r="U101" s="17"/>
      <c r="V101" s="16"/>
    </row>
    <row r="102" spans="1:34" s="18" customFormat="1" ht="20.25" customHeight="1" x14ac:dyDescent="0.25">
      <c r="A102" s="14"/>
      <c r="B102" s="67" t="s">
        <v>123</v>
      </c>
      <c r="C102" s="15"/>
      <c r="D102" s="15"/>
      <c r="E102" s="15"/>
      <c r="F102" s="42"/>
      <c r="G102" s="42"/>
      <c r="H102" s="16"/>
      <c r="I102" s="16"/>
      <c r="J102" s="16"/>
      <c r="K102" s="16"/>
      <c r="L102" s="16"/>
      <c r="M102" s="16"/>
      <c r="N102" s="16"/>
      <c r="O102" s="15"/>
      <c r="P102" s="16"/>
      <c r="Q102" s="16"/>
      <c r="R102" s="16"/>
      <c r="S102" s="16"/>
      <c r="T102" s="16"/>
      <c r="U102" s="17"/>
      <c r="V102" s="16"/>
    </row>
    <row r="103" spans="1:34" s="18" customFormat="1" ht="18.75" x14ac:dyDescent="0.25">
      <c r="A103" s="76" t="s">
        <v>101</v>
      </c>
      <c r="B103" s="76"/>
      <c r="C103" s="15"/>
      <c r="D103" s="15"/>
      <c r="E103" s="15"/>
      <c r="F103" s="42"/>
      <c r="G103" s="42"/>
      <c r="H103" s="16"/>
      <c r="I103" s="16"/>
      <c r="J103" s="16"/>
      <c r="K103" s="16"/>
      <c r="L103" s="16"/>
      <c r="M103" s="16"/>
      <c r="N103" s="16"/>
      <c r="O103" s="15"/>
      <c r="P103" s="16"/>
      <c r="Q103" s="16"/>
      <c r="R103" s="16"/>
      <c r="S103" s="16"/>
      <c r="T103" s="16"/>
      <c r="U103" s="17"/>
      <c r="V103" s="16"/>
    </row>
    <row r="104" spans="1:34" s="22" customFormat="1" x14ac:dyDescent="0.3">
      <c r="A104" s="19"/>
      <c r="B104" s="154" t="s">
        <v>549</v>
      </c>
      <c r="C104" s="21">
        <f>J95/D95</f>
        <v>0.17570820430879266</v>
      </c>
      <c r="D104" s="22" t="s">
        <v>102</v>
      </c>
      <c r="AA104" s="22">
        <f>666.359/4305.46</f>
        <v>0.1547706865236235</v>
      </c>
    </row>
    <row r="105" spans="1:34" s="22" customFormat="1" x14ac:dyDescent="0.3">
      <c r="A105" s="19"/>
      <c r="B105" s="23" t="s">
        <v>103</v>
      </c>
      <c r="C105" s="157">
        <f>J95</f>
        <v>23811.58226154992</v>
      </c>
      <c r="D105" s="20" t="s">
        <v>127</v>
      </c>
      <c r="E105" s="20"/>
    </row>
    <row r="106" spans="1:34" s="22" customFormat="1" x14ac:dyDescent="0.3">
      <c r="A106" s="19"/>
      <c r="B106" s="23" t="s">
        <v>105</v>
      </c>
      <c r="C106" s="157">
        <f>D95</f>
        <v>135517.75999999995</v>
      </c>
      <c r="D106" s="20" t="s">
        <v>106</v>
      </c>
      <c r="E106" s="20"/>
    </row>
    <row r="107" spans="1:34" s="31" customFormat="1" ht="18.75" x14ac:dyDescent="0.25">
      <c r="A107" s="26"/>
      <c r="B107" s="27" t="s">
        <v>107</v>
      </c>
      <c r="C107" s="28"/>
      <c r="D107" s="28"/>
      <c r="E107" s="28"/>
      <c r="F107" s="42"/>
      <c r="G107" s="42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8"/>
      <c r="W107" s="29"/>
      <c r="X107" s="29"/>
      <c r="Y107" s="29"/>
      <c r="Z107" s="29"/>
      <c r="AA107" s="29"/>
      <c r="AB107" s="30"/>
      <c r="AC107" s="29"/>
    </row>
    <row r="108" spans="1:34" s="22" customFormat="1" x14ac:dyDescent="0.3">
      <c r="A108" s="19"/>
      <c r="B108" s="154" t="s">
        <v>550</v>
      </c>
      <c r="C108" s="21">
        <f>J52/D52</f>
        <v>0.2128683276399532</v>
      </c>
      <c r="D108" s="22" t="s">
        <v>102</v>
      </c>
      <c r="AH108" s="22">
        <f>666.359/4305.46</f>
        <v>0.1547706865236235</v>
      </c>
    </row>
    <row r="109" spans="1:34" s="22" customFormat="1" x14ac:dyDescent="0.3">
      <c r="A109" s="19"/>
      <c r="B109" s="23" t="s">
        <v>103</v>
      </c>
      <c r="C109" s="157">
        <f>J52</f>
        <v>4731.6797604464064</v>
      </c>
      <c r="D109" s="20" t="s">
        <v>104</v>
      </c>
      <c r="E109" s="20"/>
    </row>
    <row r="110" spans="1:34" s="22" customFormat="1" x14ac:dyDescent="0.3">
      <c r="A110" s="19"/>
      <c r="B110" s="23" t="s">
        <v>105</v>
      </c>
      <c r="C110" s="157">
        <f>D52</f>
        <v>22228.199999999993</v>
      </c>
      <c r="D110" s="20" t="s">
        <v>106</v>
      </c>
      <c r="E110" s="20"/>
    </row>
    <row r="111" spans="1:34" s="45" customFormat="1" ht="12.75" x14ac:dyDescent="0.2">
      <c r="A111" s="40"/>
      <c r="B111" s="157"/>
      <c r="C111" s="42"/>
      <c r="D111" s="42"/>
      <c r="E111" s="42"/>
      <c r="F111" s="42"/>
      <c r="G111" s="4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2"/>
      <c r="W111" s="43"/>
      <c r="X111" s="43"/>
      <c r="Y111" s="43"/>
      <c r="Z111" s="43"/>
      <c r="AA111" s="43"/>
      <c r="AB111" s="44"/>
      <c r="AC111" s="43"/>
    </row>
    <row r="112" spans="1:34" s="22" customFormat="1" x14ac:dyDescent="0.3">
      <c r="A112" s="19"/>
      <c r="B112" s="20" t="s">
        <v>551</v>
      </c>
      <c r="C112" s="21">
        <f>C113/C114</f>
        <v>0.21256738618957446</v>
      </c>
      <c r="D112" s="22" t="s">
        <v>102</v>
      </c>
      <c r="AH112" s="22">
        <f>666.359/4305.46</f>
        <v>0.1547706865236235</v>
      </c>
    </row>
    <row r="113" spans="1:34" s="22" customFormat="1" x14ac:dyDescent="0.3">
      <c r="A113" s="19"/>
      <c r="B113" s="23" t="s">
        <v>103</v>
      </c>
      <c r="C113" s="157">
        <f>J61</f>
        <v>2214.3463470447259</v>
      </c>
      <c r="D113" s="20" t="s">
        <v>104</v>
      </c>
      <c r="E113" s="20"/>
    </row>
    <row r="114" spans="1:34" s="22" customFormat="1" x14ac:dyDescent="0.3">
      <c r="A114" s="19"/>
      <c r="B114" s="23" t="s">
        <v>105</v>
      </c>
      <c r="C114" s="157">
        <f>D61</f>
        <v>10417.150000000001</v>
      </c>
      <c r="D114" s="20" t="s">
        <v>106</v>
      </c>
      <c r="E114" s="20"/>
    </row>
    <row r="115" spans="1:34" ht="15" x14ac:dyDescent="0.25">
      <c r="A115" s="32"/>
      <c r="B115" s="32"/>
      <c r="C115" s="32"/>
      <c r="D115" s="32"/>
      <c r="E115" s="32"/>
      <c r="F115" s="46"/>
      <c r="G115" s="46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3"/>
      <c r="AC115" s="32"/>
    </row>
    <row r="116" spans="1:34" s="18" customFormat="1" ht="18.75" x14ac:dyDescent="0.25">
      <c r="A116" s="14"/>
      <c r="B116" s="76" t="s">
        <v>109</v>
      </c>
      <c r="C116" s="15"/>
      <c r="D116" s="15"/>
      <c r="E116" s="15"/>
      <c r="F116" s="42"/>
      <c r="G116" s="4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5"/>
      <c r="W116" s="16"/>
      <c r="X116" s="16"/>
      <c r="Y116" s="16"/>
      <c r="Z116" s="16"/>
      <c r="AA116" s="16"/>
      <c r="AB116" s="17"/>
      <c r="AC116" s="16"/>
    </row>
    <row r="117" spans="1:34" s="22" customFormat="1" x14ac:dyDescent="0.3">
      <c r="A117" s="19"/>
      <c r="B117" s="154" t="s">
        <v>552</v>
      </c>
      <c r="C117" s="21">
        <f>J94/D94</f>
        <v>0.16394635018328813</v>
      </c>
      <c r="D117" s="22" t="s">
        <v>102</v>
      </c>
      <c r="AH117" s="22">
        <f>666.359/4305.46</f>
        <v>0.1547706865236235</v>
      </c>
    </row>
    <row r="118" spans="1:34" s="22" customFormat="1" x14ac:dyDescent="0.3">
      <c r="A118" s="19"/>
      <c r="B118" s="23" t="s">
        <v>103</v>
      </c>
      <c r="C118" s="155">
        <f>J94</f>
        <v>16865.556154058788</v>
      </c>
      <c r="D118" s="20" t="s">
        <v>104</v>
      </c>
      <c r="E118" s="20"/>
    </row>
    <row r="119" spans="1:34" s="22" customFormat="1" x14ac:dyDescent="0.3">
      <c r="A119" s="19"/>
      <c r="B119" s="23" t="s">
        <v>105</v>
      </c>
      <c r="C119" s="155">
        <f>D94</f>
        <v>102872.40999999997</v>
      </c>
      <c r="D119" s="20" t="s">
        <v>106</v>
      </c>
      <c r="E119" s="20"/>
    </row>
    <row r="120" spans="1:34" s="5" customFormat="1" x14ac:dyDescent="0.25">
      <c r="A120" s="11"/>
      <c r="C120" s="12"/>
      <c r="D120" s="47"/>
      <c r="E120" s="47"/>
      <c r="F120" s="13"/>
      <c r="G120" s="13"/>
    </row>
    <row r="121" spans="1:34" s="5" customFormat="1" ht="15" customHeight="1" x14ac:dyDescent="0.25">
      <c r="A121" s="54" t="s">
        <v>125</v>
      </c>
      <c r="B121" s="12"/>
      <c r="C121" s="13"/>
      <c r="D121" s="47"/>
      <c r="E121" s="47"/>
    </row>
    <row r="122" spans="1:34" s="5" customFormat="1" x14ac:dyDescent="0.25">
      <c r="A122" s="5" t="s">
        <v>126</v>
      </c>
      <c r="B122" s="12"/>
      <c r="C122" s="47"/>
      <c r="D122" s="13"/>
      <c r="E122" s="13"/>
    </row>
  </sheetData>
  <mergeCells count="2">
    <mergeCell ref="A97:H97"/>
    <mergeCell ref="A98:H9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24"/>
  <sheetViews>
    <sheetView tabSelected="1" workbookViewId="0">
      <selection activeCell="I13" sqref="I13"/>
    </sheetView>
  </sheetViews>
  <sheetFormatPr defaultColWidth="13.7109375" defaultRowHeight="12.75" x14ac:dyDescent="0.2"/>
  <cols>
    <col min="1" max="1" width="6.28515625" style="190" customWidth="1"/>
    <col min="2" max="2" width="37.7109375" style="189" customWidth="1"/>
    <col min="3" max="3" width="12.28515625" style="187" customWidth="1"/>
    <col min="4" max="4" width="15.28515625" style="191" customWidth="1"/>
    <col min="5" max="5" width="16.42578125" style="191" customWidth="1"/>
    <col min="6" max="6" width="7.7109375" style="190" customWidth="1"/>
    <col min="7" max="7" width="21.7109375" style="190" customWidth="1"/>
    <col min="8" max="16384" width="13.7109375" style="190"/>
  </cols>
  <sheetData>
    <row r="1" spans="1:7" ht="15" customHeight="1" x14ac:dyDescent="0.2">
      <c r="A1" s="189"/>
      <c r="D1" s="187"/>
      <c r="E1" s="238" t="s">
        <v>584</v>
      </c>
      <c r="F1" s="238"/>
      <c r="G1" s="238"/>
    </row>
    <row r="2" spans="1:7" ht="11.25" customHeight="1" x14ac:dyDescent="0.2">
      <c r="A2" s="189"/>
      <c r="D2" s="187"/>
      <c r="E2" s="238" t="s">
        <v>583</v>
      </c>
      <c r="F2" s="238"/>
      <c r="G2" s="238"/>
    </row>
    <row r="3" spans="1:7" ht="11.25" customHeight="1" x14ac:dyDescent="0.2">
      <c r="A3" s="189"/>
      <c r="D3" s="187"/>
      <c r="E3" s="238" t="s">
        <v>585</v>
      </c>
      <c r="F3" s="238"/>
      <c r="G3" s="238"/>
    </row>
    <row r="4" spans="1:7" ht="12.75" customHeight="1" x14ac:dyDescent="0.2">
      <c r="A4" s="189"/>
      <c r="D4" s="187"/>
      <c r="E4" s="238" t="s">
        <v>586</v>
      </c>
      <c r="F4" s="238"/>
      <c r="G4" s="238"/>
    </row>
    <row r="5" spans="1:7" s="189" customFormat="1" x14ac:dyDescent="0.2">
      <c r="A5" s="239" t="s">
        <v>581</v>
      </c>
      <c r="B5" s="239"/>
      <c r="C5" s="239"/>
      <c r="D5" s="239"/>
      <c r="E5" s="239"/>
      <c r="F5" s="239"/>
    </row>
    <row r="6" spans="1:7" s="189" customFormat="1" ht="13.5" customHeight="1" x14ac:dyDescent="0.2">
      <c r="A6" s="239" t="s">
        <v>582</v>
      </c>
      <c r="B6" s="239"/>
      <c r="C6" s="239"/>
      <c r="D6" s="239"/>
      <c r="E6" s="239"/>
      <c r="F6" s="239"/>
    </row>
    <row r="7" spans="1:7" s="189" customFormat="1" ht="14.25" customHeight="1" thickBot="1" x14ac:dyDescent="0.25">
      <c r="A7" s="240" t="s">
        <v>558</v>
      </c>
      <c r="B7" s="240"/>
      <c r="C7" s="240"/>
      <c r="D7" s="240"/>
      <c r="E7" s="240"/>
      <c r="F7" s="240"/>
    </row>
    <row r="8" spans="1:7" ht="48.75" customHeight="1" thickBot="1" x14ac:dyDescent="0.25">
      <c r="A8" s="202" t="s">
        <v>573</v>
      </c>
      <c r="B8" s="176" t="s">
        <v>100</v>
      </c>
      <c r="C8" s="177" t="s">
        <v>99</v>
      </c>
      <c r="D8" s="176" t="s">
        <v>557</v>
      </c>
      <c r="E8" s="177" t="s">
        <v>587</v>
      </c>
      <c r="F8" s="203" t="s">
        <v>580</v>
      </c>
      <c r="G8" s="224" t="s">
        <v>591</v>
      </c>
    </row>
    <row r="9" spans="1:7" ht="12" customHeight="1" thickBot="1" x14ac:dyDescent="0.25">
      <c r="A9" s="204">
        <v>1</v>
      </c>
      <c r="B9" s="205">
        <v>2</v>
      </c>
      <c r="C9" s="205">
        <v>3</v>
      </c>
      <c r="D9" s="205">
        <v>4</v>
      </c>
      <c r="E9" s="205">
        <v>5</v>
      </c>
      <c r="F9" s="205">
        <v>9</v>
      </c>
      <c r="G9" s="205">
        <v>10</v>
      </c>
    </row>
    <row r="10" spans="1:7" ht="12.75" customHeight="1" x14ac:dyDescent="0.2">
      <c r="A10" s="206">
        <v>1</v>
      </c>
      <c r="B10" s="207" t="s">
        <v>23</v>
      </c>
      <c r="C10" s="206">
        <v>1</v>
      </c>
      <c r="D10" s="208">
        <v>175.2</v>
      </c>
      <c r="E10" s="208">
        <v>4.26</v>
      </c>
      <c r="F10" s="209">
        <v>19.399999999999999</v>
      </c>
      <c r="G10" s="210">
        <f>D10*E10*F10*24*187/1000000</f>
        <v>64.982778854399982</v>
      </c>
    </row>
    <row r="11" spans="1:7" ht="12.75" customHeight="1" x14ac:dyDescent="0.2">
      <c r="A11" s="211">
        <v>2</v>
      </c>
      <c r="B11" s="56" t="s">
        <v>27</v>
      </c>
      <c r="C11" s="57">
        <v>1</v>
      </c>
      <c r="D11" s="212">
        <v>63.2</v>
      </c>
      <c r="E11" s="208">
        <v>4.26</v>
      </c>
      <c r="F11" s="213">
        <v>19.399999999999999</v>
      </c>
      <c r="G11" s="210">
        <f t="shared" ref="G11:G74" si="0">D11*E11*F11*24*187/1000000</f>
        <v>23.441276390399995</v>
      </c>
    </row>
    <row r="12" spans="1:7" ht="12.75" customHeight="1" x14ac:dyDescent="0.2">
      <c r="A12" s="211">
        <v>3</v>
      </c>
      <c r="B12" s="56" t="s">
        <v>28</v>
      </c>
      <c r="C12" s="57">
        <v>1</v>
      </c>
      <c r="D12" s="212">
        <v>167.6</v>
      </c>
      <c r="E12" s="208">
        <v>4.26</v>
      </c>
      <c r="F12" s="213">
        <v>19.399999999999999</v>
      </c>
      <c r="G12" s="210">
        <f t="shared" si="0"/>
        <v>62.163891187199987</v>
      </c>
    </row>
    <row r="13" spans="1:7" ht="12.75" customHeight="1" x14ac:dyDescent="0.2">
      <c r="A13" s="211">
        <v>4</v>
      </c>
      <c r="B13" s="56" t="s">
        <v>55</v>
      </c>
      <c r="C13" s="57">
        <v>1</v>
      </c>
      <c r="D13" s="212">
        <v>40.1</v>
      </c>
      <c r="E13" s="208">
        <v>4.26</v>
      </c>
      <c r="F13" s="213">
        <v>19.399999999999999</v>
      </c>
      <c r="G13" s="210">
        <f t="shared" si="0"/>
        <v>14.873341507199999</v>
      </c>
    </row>
    <row r="14" spans="1:7" ht="12.75" customHeight="1" x14ac:dyDescent="0.2">
      <c r="A14" s="211">
        <v>5</v>
      </c>
      <c r="B14" s="56" t="s">
        <v>83</v>
      </c>
      <c r="C14" s="57">
        <v>1</v>
      </c>
      <c r="D14" s="212">
        <v>134.80000000000001</v>
      </c>
      <c r="E14" s="208">
        <v>4.26</v>
      </c>
      <c r="F14" s="213">
        <v>19.399999999999999</v>
      </c>
      <c r="G14" s="210">
        <f t="shared" si="0"/>
        <v>49.998165465599996</v>
      </c>
    </row>
    <row r="15" spans="1:7" ht="12.75" customHeight="1" x14ac:dyDescent="0.2">
      <c r="A15" s="211">
        <v>6</v>
      </c>
      <c r="B15" s="56" t="s">
        <v>84</v>
      </c>
      <c r="C15" s="57">
        <v>1</v>
      </c>
      <c r="D15" s="212">
        <v>177.3</v>
      </c>
      <c r="E15" s="208">
        <v>4.26</v>
      </c>
      <c r="F15" s="213">
        <v>19.399999999999999</v>
      </c>
      <c r="G15" s="210">
        <f t="shared" si="0"/>
        <v>65.761682025599995</v>
      </c>
    </row>
    <row r="16" spans="1:7" ht="12.75" customHeight="1" x14ac:dyDescent="0.2">
      <c r="A16" s="211">
        <v>7</v>
      </c>
      <c r="B16" s="56" t="s">
        <v>85</v>
      </c>
      <c r="C16" s="57">
        <v>1</v>
      </c>
      <c r="D16" s="212">
        <v>198.4</v>
      </c>
      <c r="E16" s="208">
        <v>4.26</v>
      </c>
      <c r="F16" s="213">
        <v>19.399999999999999</v>
      </c>
      <c r="G16" s="210">
        <f t="shared" si="0"/>
        <v>73.587804364799993</v>
      </c>
    </row>
    <row r="17" spans="1:7" ht="12.75" customHeight="1" x14ac:dyDescent="0.2">
      <c r="A17" s="211">
        <v>8</v>
      </c>
      <c r="B17" s="56" t="s">
        <v>91</v>
      </c>
      <c r="C17" s="57">
        <v>1</v>
      </c>
      <c r="D17" s="212">
        <v>117.6</v>
      </c>
      <c r="E17" s="208">
        <v>4.26</v>
      </c>
      <c r="F17" s="213">
        <v>19.399999999999999</v>
      </c>
      <c r="G17" s="210">
        <f t="shared" si="0"/>
        <v>43.618577587199994</v>
      </c>
    </row>
    <row r="18" spans="1:7" ht="12.75" customHeight="1" x14ac:dyDescent="0.2">
      <c r="A18" s="211">
        <v>9</v>
      </c>
      <c r="B18" s="56" t="s">
        <v>5</v>
      </c>
      <c r="C18" s="57">
        <v>2</v>
      </c>
      <c r="D18" s="212">
        <v>511.04</v>
      </c>
      <c r="E18" s="208">
        <v>4.26</v>
      </c>
      <c r="F18" s="213">
        <v>19.399999999999999</v>
      </c>
      <c r="G18" s="210">
        <f t="shared" si="0"/>
        <v>189.54794124288003</v>
      </c>
    </row>
    <row r="19" spans="1:7" ht="12.75" customHeight="1" x14ac:dyDescent="0.2">
      <c r="A19" s="211">
        <v>10</v>
      </c>
      <c r="B19" s="56" t="s">
        <v>6</v>
      </c>
      <c r="C19" s="57">
        <v>2</v>
      </c>
      <c r="D19" s="212">
        <v>503.97</v>
      </c>
      <c r="E19" s="208">
        <v>4.26</v>
      </c>
      <c r="F19" s="213">
        <v>19.399999999999999</v>
      </c>
      <c r="G19" s="210">
        <f t="shared" si="0"/>
        <v>186.92563389983999</v>
      </c>
    </row>
    <row r="20" spans="1:7" ht="12.75" customHeight="1" x14ac:dyDescent="0.2">
      <c r="A20" s="211">
        <v>11</v>
      </c>
      <c r="B20" s="56" t="s">
        <v>13</v>
      </c>
      <c r="C20" s="57">
        <v>2</v>
      </c>
      <c r="D20" s="212">
        <v>1019.39</v>
      </c>
      <c r="E20" s="208">
        <v>4.26</v>
      </c>
      <c r="F20" s="213">
        <v>19.399999999999999</v>
      </c>
      <c r="G20" s="210">
        <f t="shared" si="0"/>
        <v>378.0981446140799</v>
      </c>
    </row>
    <row r="21" spans="1:7" ht="12.75" customHeight="1" x14ac:dyDescent="0.2">
      <c r="A21" s="211">
        <v>12</v>
      </c>
      <c r="B21" s="56" t="s">
        <v>16</v>
      </c>
      <c r="C21" s="57">
        <v>2</v>
      </c>
      <c r="D21" s="212">
        <v>96.6</v>
      </c>
      <c r="E21" s="208">
        <v>4.26</v>
      </c>
      <c r="F21" s="213">
        <v>19.399999999999999</v>
      </c>
      <c r="G21" s="210">
        <f t="shared" si="0"/>
        <v>35.82954587519999</v>
      </c>
    </row>
    <row r="22" spans="1:7" ht="12.75" customHeight="1" x14ac:dyDescent="0.2">
      <c r="A22" s="211">
        <v>13</v>
      </c>
      <c r="B22" s="56" t="s">
        <v>19</v>
      </c>
      <c r="C22" s="57">
        <v>2</v>
      </c>
      <c r="D22" s="212">
        <v>172.6</v>
      </c>
      <c r="E22" s="208">
        <v>4.26</v>
      </c>
      <c r="F22" s="213">
        <v>19.399999999999999</v>
      </c>
      <c r="G22" s="210">
        <f t="shared" si="0"/>
        <v>64.018422547199989</v>
      </c>
    </row>
    <row r="23" spans="1:7" ht="12.75" customHeight="1" x14ac:dyDescent="0.2">
      <c r="A23" s="211">
        <v>14</v>
      </c>
      <c r="B23" s="56" t="s">
        <v>20</v>
      </c>
      <c r="C23" s="57">
        <v>2</v>
      </c>
      <c r="D23" s="212">
        <v>305.55</v>
      </c>
      <c r="E23" s="208">
        <v>4.26</v>
      </c>
      <c r="F23" s="213">
        <v>19.399999999999999</v>
      </c>
      <c r="G23" s="210">
        <f t="shared" si="0"/>
        <v>113.3304114096</v>
      </c>
    </row>
    <row r="24" spans="1:7" ht="12.75" customHeight="1" x14ac:dyDescent="0.2">
      <c r="A24" s="211">
        <v>15</v>
      </c>
      <c r="B24" s="56" t="s">
        <v>21</v>
      </c>
      <c r="C24" s="57">
        <v>2</v>
      </c>
      <c r="D24" s="212">
        <v>236.95</v>
      </c>
      <c r="E24" s="208">
        <v>4.26</v>
      </c>
      <c r="F24" s="213">
        <v>19.399999999999999</v>
      </c>
      <c r="G24" s="210">
        <f t="shared" si="0"/>
        <v>87.886241150399982</v>
      </c>
    </row>
    <row r="25" spans="1:7" ht="12.75" customHeight="1" x14ac:dyDescent="0.2">
      <c r="A25" s="211">
        <v>16</v>
      </c>
      <c r="B25" s="56" t="s">
        <v>22</v>
      </c>
      <c r="C25" s="57">
        <v>2</v>
      </c>
      <c r="D25" s="212">
        <v>888.5</v>
      </c>
      <c r="E25" s="208">
        <v>4.26</v>
      </c>
      <c r="F25" s="213">
        <v>19.399999999999999</v>
      </c>
      <c r="G25" s="210">
        <f t="shared" si="0"/>
        <v>329.5502226719999</v>
      </c>
    </row>
    <row r="26" spans="1:7" ht="12.75" customHeight="1" x14ac:dyDescent="0.2">
      <c r="A26" s="211">
        <v>17</v>
      </c>
      <c r="B26" s="56" t="s">
        <v>24</v>
      </c>
      <c r="C26" s="57">
        <v>2</v>
      </c>
      <c r="D26" s="212">
        <v>339.45</v>
      </c>
      <c r="E26" s="208">
        <v>4.26</v>
      </c>
      <c r="F26" s="213">
        <v>19.399999999999999</v>
      </c>
      <c r="G26" s="210">
        <f t="shared" si="0"/>
        <v>125.90413403039997</v>
      </c>
    </row>
    <row r="27" spans="1:7" ht="12.75" customHeight="1" x14ac:dyDescent="0.2">
      <c r="A27" s="211">
        <v>18</v>
      </c>
      <c r="B27" s="56" t="s">
        <v>25</v>
      </c>
      <c r="C27" s="57">
        <v>2</v>
      </c>
      <c r="D27" s="212">
        <v>211.7</v>
      </c>
      <c r="E27" s="208">
        <v>4.26</v>
      </c>
      <c r="F27" s="213">
        <v>19.399999999999999</v>
      </c>
      <c r="G27" s="210">
        <f t="shared" si="0"/>
        <v>78.520857782399986</v>
      </c>
    </row>
    <row r="28" spans="1:7" ht="12.75" customHeight="1" x14ac:dyDescent="0.2">
      <c r="A28" s="211">
        <v>19</v>
      </c>
      <c r="B28" s="56" t="s">
        <v>26</v>
      </c>
      <c r="C28" s="57">
        <v>2</v>
      </c>
      <c r="D28" s="212">
        <v>390.4</v>
      </c>
      <c r="E28" s="208">
        <v>4.26</v>
      </c>
      <c r="F28" s="213">
        <v>19.399999999999999</v>
      </c>
      <c r="G28" s="210">
        <f t="shared" si="0"/>
        <v>144.80180858879999</v>
      </c>
    </row>
    <row r="29" spans="1:7" ht="12.75" customHeight="1" x14ac:dyDescent="0.2">
      <c r="A29" s="211">
        <v>20</v>
      </c>
      <c r="B29" s="56" t="s">
        <v>29</v>
      </c>
      <c r="C29" s="57">
        <v>2</v>
      </c>
      <c r="D29" s="212">
        <v>503.15</v>
      </c>
      <c r="E29" s="208">
        <v>4.26</v>
      </c>
      <c r="F29" s="213">
        <v>19.399999999999999</v>
      </c>
      <c r="G29" s="210">
        <f t="shared" si="0"/>
        <v>186.62149075679997</v>
      </c>
    </row>
    <row r="30" spans="1:7" ht="12.75" customHeight="1" x14ac:dyDescent="0.2">
      <c r="A30" s="211">
        <v>21</v>
      </c>
      <c r="B30" s="56" t="s">
        <v>36</v>
      </c>
      <c r="C30" s="57">
        <v>2</v>
      </c>
      <c r="D30" s="212">
        <v>622.58000000000004</v>
      </c>
      <c r="E30" s="208">
        <v>4.26</v>
      </c>
      <c r="F30" s="213">
        <v>19.399999999999999</v>
      </c>
      <c r="G30" s="210">
        <f t="shared" si="0"/>
        <v>230.91882682175998</v>
      </c>
    </row>
    <row r="31" spans="1:7" ht="12.75" customHeight="1" x14ac:dyDescent="0.2">
      <c r="A31" s="211">
        <v>22</v>
      </c>
      <c r="B31" s="56" t="s">
        <v>37</v>
      </c>
      <c r="C31" s="57">
        <v>2</v>
      </c>
      <c r="D31" s="212">
        <v>1170.33</v>
      </c>
      <c r="E31" s="208">
        <v>4.26</v>
      </c>
      <c r="F31" s="213">
        <v>19.399999999999999</v>
      </c>
      <c r="G31" s="210">
        <f t="shared" si="0"/>
        <v>434.08273730975992</v>
      </c>
    </row>
    <row r="32" spans="1:7" ht="12.75" customHeight="1" x14ac:dyDescent="0.2">
      <c r="A32" s="211">
        <v>23</v>
      </c>
      <c r="B32" s="56" t="s">
        <v>38</v>
      </c>
      <c r="C32" s="57">
        <v>2</v>
      </c>
      <c r="D32" s="212">
        <v>1080.08</v>
      </c>
      <c r="E32" s="208">
        <v>4.26</v>
      </c>
      <c r="F32" s="213">
        <v>19.399999999999999</v>
      </c>
      <c r="G32" s="210">
        <f t="shared" si="0"/>
        <v>400.60844626175987</v>
      </c>
    </row>
    <row r="33" spans="1:7" ht="12.75" customHeight="1" x14ac:dyDescent="0.2">
      <c r="A33" s="211">
        <v>24</v>
      </c>
      <c r="B33" s="56" t="s">
        <v>39</v>
      </c>
      <c r="C33" s="57">
        <v>2</v>
      </c>
      <c r="D33" s="212">
        <v>1164.83</v>
      </c>
      <c r="E33" s="208">
        <v>4.26</v>
      </c>
      <c r="F33" s="213">
        <v>19.399999999999999</v>
      </c>
      <c r="G33" s="210">
        <f t="shared" si="0"/>
        <v>432.04275281375993</v>
      </c>
    </row>
    <row r="34" spans="1:7" ht="12.75" customHeight="1" x14ac:dyDescent="0.2">
      <c r="A34" s="211">
        <v>25</v>
      </c>
      <c r="B34" s="56" t="s">
        <v>40</v>
      </c>
      <c r="C34" s="57">
        <v>2</v>
      </c>
      <c r="D34" s="212">
        <v>686.39</v>
      </c>
      <c r="E34" s="208">
        <v>4.26</v>
      </c>
      <c r="F34" s="213">
        <v>19.399999999999999</v>
      </c>
      <c r="G34" s="210">
        <f t="shared" si="0"/>
        <v>254.58635603807994</v>
      </c>
    </row>
    <row r="35" spans="1:7" ht="12.75" customHeight="1" x14ac:dyDescent="0.2">
      <c r="A35" s="211">
        <v>26</v>
      </c>
      <c r="B35" s="56" t="s">
        <v>47</v>
      </c>
      <c r="C35" s="57">
        <v>2</v>
      </c>
      <c r="D35" s="212">
        <v>610.20000000000005</v>
      </c>
      <c r="E35" s="208">
        <v>4.26</v>
      </c>
      <c r="F35" s="213">
        <v>19.399999999999999</v>
      </c>
      <c r="G35" s="210">
        <f t="shared" si="0"/>
        <v>226.32700717440002</v>
      </c>
    </row>
    <row r="36" spans="1:7" ht="12.75" customHeight="1" x14ac:dyDescent="0.2">
      <c r="A36" s="211">
        <v>27</v>
      </c>
      <c r="B36" s="56" t="s">
        <v>48</v>
      </c>
      <c r="C36" s="57">
        <v>2</v>
      </c>
      <c r="D36" s="212">
        <v>666.9</v>
      </c>
      <c r="E36" s="208">
        <v>4.26</v>
      </c>
      <c r="F36" s="213">
        <v>19.399999999999999</v>
      </c>
      <c r="G36" s="210">
        <f t="shared" si="0"/>
        <v>247.35739279679993</v>
      </c>
    </row>
    <row r="37" spans="1:7" ht="12.75" customHeight="1" x14ac:dyDescent="0.2">
      <c r="A37" s="211">
        <v>28</v>
      </c>
      <c r="B37" s="56" t="s">
        <v>49</v>
      </c>
      <c r="C37" s="57">
        <v>2</v>
      </c>
      <c r="D37" s="212">
        <v>842.96</v>
      </c>
      <c r="E37" s="208">
        <v>4.26</v>
      </c>
      <c r="F37" s="213">
        <v>19.399999999999999</v>
      </c>
      <c r="G37" s="210">
        <f t="shared" si="0"/>
        <v>312.65915104511998</v>
      </c>
    </row>
    <row r="38" spans="1:7" ht="12.75" customHeight="1" x14ac:dyDescent="0.2">
      <c r="A38" s="211">
        <v>29</v>
      </c>
      <c r="B38" s="56" t="s">
        <v>52</v>
      </c>
      <c r="C38" s="57">
        <v>2</v>
      </c>
      <c r="D38" s="212">
        <v>206.5</v>
      </c>
      <c r="E38" s="208">
        <v>4.26</v>
      </c>
      <c r="F38" s="213">
        <v>19.399999999999999</v>
      </c>
      <c r="G38" s="210">
        <f t="shared" si="0"/>
        <v>76.592145167999988</v>
      </c>
    </row>
    <row r="39" spans="1:7" ht="12.75" customHeight="1" x14ac:dyDescent="0.2">
      <c r="A39" s="211">
        <v>30</v>
      </c>
      <c r="B39" s="56" t="s">
        <v>53</v>
      </c>
      <c r="C39" s="57">
        <v>2</v>
      </c>
      <c r="D39" s="212">
        <v>748.4</v>
      </c>
      <c r="E39" s="208">
        <v>4.26</v>
      </c>
      <c r="F39" s="213">
        <v>19.399999999999999</v>
      </c>
      <c r="G39" s="210">
        <f t="shared" si="0"/>
        <v>277.58625396479994</v>
      </c>
    </row>
    <row r="40" spans="1:7" ht="12.75" customHeight="1" x14ac:dyDescent="0.2">
      <c r="A40" s="211">
        <v>31</v>
      </c>
      <c r="B40" s="56" t="s">
        <v>54</v>
      </c>
      <c r="C40" s="57">
        <v>2</v>
      </c>
      <c r="D40" s="212">
        <v>429.5</v>
      </c>
      <c r="E40" s="208">
        <v>4.26</v>
      </c>
      <c r="F40" s="213">
        <v>19.399999999999999</v>
      </c>
      <c r="G40" s="210">
        <f t="shared" si="0"/>
        <v>159.30424382399994</v>
      </c>
    </row>
    <row r="41" spans="1:7" ht="12.75" customHeight="1" x14ac:dyDescent="0.2">
      <c r="A41" s="211">
        <v>32</v>
      </c>
      <c r="B41" s="214" t="s">
        <v>133</v>
      </c>
      <c r="C41" s="211">
        <v>2</v>
      </c>
      <c r="D41" s="212">
        <v>387.5</v>
      </c>
      <c r="E41" s="208">
        <v>4.26</v>
      </c>
      <c r="F41" s="213">
        <v>19.399999999999999</v>
      </c>
      <c r="G41" s="210">
        <f t="shared" si="0"/>
        <v>143.7261804</v>
      </c>
    </row>
    <row r="42" spans="1:7" ht="12.75" customHeight="1" x14ac:dyDescent="0.2">
      <c r="A42" s="211">
        <v>33</v>
      </c>
      <c r="B42" s="56" t="s">
        <v>57</v>
      </c>
      <c r="C42" s="57">
        <v>2</v>
      </c>
      <c r="D42" s="212">
        <v>644.70000000000005</v>
      </c>
      <c r="E42" s="208">
        <v>4.26</v>
      </c>
      <c r="F42" s="213">
        <v>19.399999999999999</v>
      </c>
      <c r="G42" s="210">
        <f t="shared" si="0"/>
        <v>239.1232735584</v>
      </c>
    </row>
    <row r="43" spans="1:7" ht="12.75" customHeight="1" x14ac:dyDescent="0.2">
      <c r="A43" s="211">
        <v>34</v>
      </c>
      <c r="B43" s="56" t="s">
        <v>58</v>
      </c>
      <c r="C43" s="57">
        <v>2</v>
      </c>
      <c r="D43" s="212">
        <v>621.9</v>
      </c>
      <c r="E43" s="208">
        <v>4.26</v>
      </c>
      <c r="F43" s="213">
        <v>19.399999999999999</v>
      </c>
      <c r="G43" s="210">
        <f t="shared" si="0"/>
        <v>230.66661055679998</v>
      </c>
    </row>
    <row r="44" spans="1:7" ht="12.75" customHeight="1" x14ac:dyDescent="0.2">
      <c r="A44" s="211">
        <v>35</v>
      </c>
      <c r="B44" s="56" t="s">
        <v>64</v>
      </c>
      <c r="C44" s="57">
        <v>2</v>
      </c>
      <c r="D44" s="212">
        <v>260.60000000000002</v>
      </c>
      <c r="E44" s="208">
        <v>4.26</v>
      </c>
      <c r="F44" s="213">
        <v>19.399999999999999</v>
      </c>
      <c r="G44" s="210">
        <f t="shared" si="0"/>
        <v>96.658174483199986</v>
      </c>
    </row>
    <row r="45" spans="1:7" ht="12.75" customHeight="1" x14ac:dyDescent="0.2">
      <c r="A45" s="211">
        <v>36</v>
      </c>
      <c r="B45" s="56" t="s">
        <v>70</v>
      </c>
      <c r="C45" s="57">
        <v>2</v>
      </c>
      <c r="D45" s="212">
        <v>369.5</v>
      </c>
      <c r="E45" s="208">
        <v>4.26</v>
      </c>
      <c r="F45" s="213">
        <v>19.399999999999999</v>
      </c>
      <c r="G45" s="210">
        <f t="shared" si="0"/>
        <v>137.04986750399999</v>
      </c>
    </row>
    <row r="46" spans="1:7" ht="12.75" customHeight="1" x14ac:dyDescent="0.2">
      <c r="A46" s="211">
        <v>37</v>
      </c>
      <c r="B46" s="56" t="s">
        <v>71</v>
      </c>
      <c r="C46" s="57">
        <v>2</v>
      </c>
      <c r="D46" s="212">
        <v>377.88</v>
      </c>
      <c r="E46" s="208">
        <v>4.26</v>
      </c>
      <c r="F46" s="213">
        <v>19.399999999999999</v>
      </c>
      <c r="G46" s="210">
        <f t="shared" si="0"/>
        <v>140.15806206335998</v>
      </c>
    </row>
    <row r="47" spans="1:7" ht="12.75" customHeight="1" x14ac:dyDescent="0.2">
      <c r="A47" s="211">
        <v>38</v>
      </c>
      <c r="B47" s="56" t="s">
        <v>72</v>
      </c>
      <c r="C47" s="57">
        <v>2</v>
      </c>
      <c r="D47" s="212">
        <v>366.45</v>
      </c>
      <c r="E47" s="208">
        <v>4.26</v>
      </c>
      <c r="F47" s="213">
        <v>19.399999999999999</v>
      </c>
      <c r="G47" s="210">
        <f t="shared" si="0"/>
        <v>135.91860337439999</v>
      </c>
    </row>
    <row r="48" spans="1:7" ht="12.75" customHeight="1" x14ac:dyDescent="0.2">
      <c r="A48" s="211">
        <v>39</v>
      </c>
      <c r="B48" s="56" t="s">
        <v>73</v>
      </c>
      <c r="C48" s="57">
        <v>2</v>
      </c>
      <c r="D48" s="212">
        <v>369</v>
      </c>
      <c r="E48" s="208">
        <v>4.26</v>
      </c>
      <c r="F48" s="213">
        <v>19.399999999999999</v>
      </c>
      <c r="G48" s="210">
        <f t="shared" si="0"/>
        <v>136.86441436799998</v>
      </c>
    </row>
    <row r="49" spans="1:7" ht="12.75" customHeight="1" x14ac:dyDescent="0.2">
      <c r="A49" s="211">
        <v>40</v>
      </c>
      <c r="B49" s="56" t="s">
        <v>77</v>
      </c>
      <c r="C49" s="57">
        <v>2</v>
      </c>
      <c r="D49" s="212">
        <v>264.8</v>
      </c>
      <c r="E49" s="208">
        <v>4.26</v>
      </c>
      <c r="F49" s="213">
        <v>19.399999999999999</v>
      </c>
      <c r="G49" s="210">
        <f t="shared" si="0"/>
        <v>98.215980825599999</v>
      </c>
    </row>
    <row r="50" spans="1:7" ht="12.75" customHeight="1" x14ac:dyDescent="0.2">
      <c r="A50" s="211">
        <v>41</v>
      </c>
      <c r="B50" s="56" t="s">
        <v>78</v>
      </c>
      <c r="C50" s="57">
        <v>2</v>
      </c>
      <c r="D50" s="212">
        <v>294.8</v>
      </c>
      <c r="E50" s="208">
        <v>4.26</v>
      </c>
      <c r="F50" s="213">
        <v>19.399999999999999</v>
      </c>
      <c r="G50" s="210">
        <f t="shared" si="0"/>
        <v>109.34316898559997</v>
      </c>
    </row>
    <row r="51" spans="1:7" ht="12.75" customHeight="1" x14ac:dyDescent="0.2">
      <c r="A51" s="211">
        <v>42</v>
      </c>
      <c r="B51" s="56" t="s">
        <v>86</v>
      </c>
      <c r="C51" s="57">
        <v>2</v>
      </c>
      <c r="D51" s="212">
        <v>971.86</v>
      </c>
      <c r="E51" s="208">
        <v>4.26</v>
      </c>
      <c r="F51" s="213">
        <v>19.399999999999999</v>
      </c>
      <c r="G51" s="210">
        <f t="shared" si="0"/>
        <v>360.46896950591992</v>
      </c>
    </row>
    <row r="52" spans="1:7" ht="12.75" customHeight="1" x14ac:dyDescent="0.2">
      <c r="A52" s="211">
        <v>43</v>
      </c>
      <c r="B52" s="56" t="s">
        <v>87</v>
      </c>
      <c r="C52" s="57">
        <v>2</v>
      </c>
      <c r="D52" s="212">
        <v>1634</v>
      </c>
      <c r="E52" s="208">
        <v>4.26</v>
      </c>
      <c r="F52" s="213">
        <v>19.399999999999999</v>
      </c>
      <c r="G52" s="210">
        <f t="shared" si="0"/>
        <v>606.06084844799989</v>
      </c>
    </row>
    <row r="53" spans="1:7" ht="12.75" customHeight="1" x14ac:dyDescent="0.2">
      <c r="A53" s="211">
        <v>44</v>
      </c>
      <c r="B53" s="56" t="s">
        <v>89</v>
      </c>
      <c r="C53" s="57">
        <v>2</v>
      </c>
      <c r="D53" s="212">
        <v>223</v>
      </c>
      <c r="E53" s="208">
        <v>4.26</v>
      </c>
      <c r="F53" s="213">
        <v>19.399999999999999</v>
      </c>
      <c r="G53" s="210">
        <f t="shared" si="0"/>
        <v>82.712098655999995</v>
      </c>
    </row>
    <row r="54" spans="1:7" ht="12.75" customHeight="1" x14ac:dyDescent="0.2">
      <c r="A54" s="211">
        <v>45</v>
      </c>
      <c r="B54" s="56" t="s">
        <v>90</v>
      </c>
      <c r="C54" s="57">
        <v>2</v>
      </c>
      <c r="D54" s="212">
        <v>523.01</v>
      </c>
      <c r="E54" s="208">
        <v>4.26</v>
      </c>
      <c r="F54" s="213">
        <v>19.399999999999999</v>
      </c>
      <c r="G54" s="210">
        <f t="shared" si="0"/>
        <v>193.98768931871999</v>
      </c>
    </row>
    <row r="55" spans="1:7" ht="12.75" customHeight="1" x14ac:dyDescent="0.2">
      <c r="A55" s="211">
        <v>46</v>
      </c>
      <c r="B55" s="56" t="s">
        <v>94</v>
      </c>
      <c r="C55" s="57">
        <v>2</v>
      </c>
      <c r="D55" s="212">
        <v>437.03</v>
      </c>
      <c r="E55" s="208">
        <v>4.26</v>
      </c>
      <c r="F55" s="213">
        <v>19.399999999999999</v>
      </c>
      <c r="G55" s="210">
        <f t="shared" si="0"/>
        <v>162.09716805215999</v>
      </c>
    </row>
    <row r="56" spans="1:7" ht="12.75" customHeight="1" x14ac:dyDescent="0.2">
      <c r="A56" s="214"/>
      <c r="B56" s="160" t="s">
        <v>568</v>
      </c>
      <c r="C56" s="57"/>
      <c r="D56" s="215">
        <f>SUM(D10:D55)</f>
        <v>22228.199999999993</v>
      </c>
      <c r="E56" s="216"/>
      <c r="F56" s="213">
        <v>19.399999999999999</v>
      </c>
      <c r="G56" s="217">
        <f>SUM(G10:G55)</f>
        <v>8244.5787952703995</v>
      </c>
    </row>
    <row r="57" spans="1:7" ht="12.75" customHeight="1" x14ac:dyDescent="0.2">
      <c r="A57" s="211">
        <v>47</v>
      </c>
      <c r="B57" s="56" t="s">
        <v>4</v>
      </c>
      <c r="C57" s="57">
        <v>3</v>
      </c>
      <c r="D57" s="212">
        <v>833.83</v>
      </c>
      <c r="E57" s="218">
        <v>2.52</v>
      </c>
      <c r="F57" s="213">
        <v>19.399999999999999</v>
      </c>
      <c r="G57" s="210">
        <f t="shared" si="0"/>
        <v>182.95009330752001</v>
      </c>
    </row>
    <row r="58" spans="1:7" ht="12.75" customHeight="1" x14ac:dyDescent="0.2">
      <c r="A58" s="211">
        <v>48</v>
      </c>
      <c r="B58" s="214" t="s">
        <v>32</v>
      </c>
      <c r="C58" s="211">
        <v>3</v>
      </c>
      <c r="D58" s="212">
        <v>2339.39</v>
      </c>
      <c r="E58" s="218">
        <v>2.52</v>
      </c>
      <c r="F58" s="213">
        <v>19.399999999999999</v>
      </c>
      <c r="G58" s="210">
        <f t="shared" si="0"/>
        <v>513.28402526015986</v>
      </c>
    </row>
    <row r="59" spans="1:7" ht="12.75" customHeight="1" x14ac:dyDescent="0.2">
      <c r="A59" s="211">
        <v>49</v>
      </c>
      <c r="B59" s="56" t="s">
        <v>51</v>
      </c>
      <c r="C59" s="57">
        <v>3</v>
      </c>
      <c r="D59" s="212">
        <v>276.33999999999997</v>
      </c>
      <c r="E59" s="218">
        <v>2.52</v>
      </c>
      <c r="F59" s="213">
        <v>19.399999999999999</v>
      </c>
      <c r="G59" s="210">
        <f t="shared" si="0"/>
        <v>60.63157812096</v>
      </c>
    </row>
    <row r="60" spans="1:7" ht="12.75" customHeight="1" x14ac:dyDescent="0.2">
      <c r="A60" s="211">
        <v>50</v>
      </c>
      <c r="B60" s="56" t="s">
        <v>56</v>
      </c>
      <c r="C60" s="57">
        <v>3</v>
      </c>
      <c r="D60" s="212">
        <v>1147.8800000000001</v>
      </c>
      <c r="E60" s="218">
        <v>2.52</v>
      </c>
      <c r="F60" s="213">
        <v>19.399999999999999</v>
      </c>
      <c r="G60" s="210">
        <f t="shared" si="0"/>
        <v>251.85559779072003</v>
      </c>
    </row>
    <row r="61" spans="1:7" ht="12.75" customHeight="1" x14ac:dyDescent="0.2">
      <c r="A61" s="211">
        <v>51</v>
      </c>
      <c r="B61" s="56" t="s">
        <v>59</v>
      </c>
      <c r="C61" s="57">
        <v>3</v>
      </c>
      <c r="D61" s="212">
        <v>1197.75</v>
      </c>
      <c r="E61" s="218">
        <v>2.52</v>
      </c>
      <c r="F61" s="213">
        <v>19.399999999999999</v>
      </c>
      <c r="G61" s="210">
        <f t="shared" si="0"/>
        <v>262.79754177599995</v>
      </c>
    </row>
    <row r="62" spans="1:7" ht="12.75" customHeight="1" x14ac:dyDescent="0.2">
      <c r="A62" s="211">
        <v>52</v>
      </c>
      <c r="B62" s="56" t="s">
        <v>95</v>
      </c>
      <c r="C62" s="57">
        <v>3</v>
      </c>
      <c r="D62" s="212">
        <v>443.6</v>
      </c>
      <c r="E62" s="218">
        <v>2.52</v>
      </c>
      <c r="F62" s="213">
        <v>19.399999999999999</v>
      </c>
      <c r="G62" s="210">
        <f t="shared" si="0"/>
        <v>97.329984998400008</v>
      </c>
    </row>
    <row r="63" spans="1:7" ht="12.75" customHeight="1" x14ac:dyDescent="0.2">
      <c r="A63" s="211">
        <v>53</v>
      </c>
      <c r="B63" s="56" t="s">
        <v>61</v>
      </c>
      <c r="C63" s="57">
        <v>4</v>
      </c>
      <c r="D63" s="212">
        <v>1592.4</v>
      </c>
      <c r="E63" s="218">
        <v>2.52</v>
      </c>
      <c r="F63" s="213">
        <v>19.399999999999999</v>
      </c>
      <c r="G63" s="210">
        <f t="shared" si="0"/>
        <v>349.38743938559998</v>
      </c>
    </row>
    <row r="64" spans="1:7" ht="12.75" customHeight="1" x14ac:dyDescent="0.2">
      <c r="A64" s="211">
        <v>54</v>
      </c>
      <c r="B64" s="56" t="s">
        <v>92</v>
      </c>
      <c r="C64" s="57">
        <v>4</v>
      </c>
      <c r="D64" s="212">
        <v>2585.96</v>
      </c>
      <c r="E64" s="218">
        <v>2.52</v>
      </c>
      <c r="F64" s="213">
        <v>19.399999999999999</v>
      </c>
      <c r="G64" s="210">
        <f t="shared" si="0"/>
        <v>567.38378721024003</v>
      </c>
    </row>
    <row r="65" spans="1:7" ht="12.75" customHeight="1" x14ac:dyDescent="0.2">
      <c r="A65" s="214"/>
      <c r="B65" s="160" t="s">
        <v>569</v>
      </c>
      <c r="C65" s="57"/>
      <c r="D65" s="215">
        <f>SUM(D57:D64)</f>
        <v>10417.150000000001</v>
      </c>
      <c r="E65" s="216"/>
      <c r="F65" s="213">
        <v>19.399999999999999</v>
      </c>
      <c r="G65" s="217">
        <f>SUM(G57:G64)</f>
        <v>2285.6200478495998</v>
      </c>
    </row>
    <row r="66" spans="1:7" ht="12.75" customHeight="1" x14ac:dyDescent="0.2">
      <c r="A66" s="211">
        <v>55</v>
      </c>
      <c r="B66" s="56" t="s">
        <v>3</v>
      </c>
      <c r="C66" s="57">
        <v>5</v>
      </c>
      <c r="D66" s="212">
        <v>1790.44</v>
      </c>
      <c r="E66" s="218">
        <v>1.72</v>
      </c>
      <c r="F66" s="213">
        <v>19.399999999999999</v>
      </c>
      <c r="G66" s="210">
        <f t="shared" si="0"/>
        <v>268.12838781695996</v>
      </c>
    </row>
    <row r="67" spans="1:7" ht="12.75" customHeight="1" x14ac:dyDescent="0.2">
      <c r="A67" s="211">
        <v>56</v>
      </c>
      <c r="B67" s="56" t="s">
        <v>7</v>
      </c>
      <c r="C67" s="57">
        <v>5</v>
      </c>
      <c r="D67" s="212">
        <v>1601.24</v>
      </c>
      <c r="E67" s="218">
        <v>1.72</v>
      </c>
      <c r="F67" s="213">
        <v>19.399999999999999</v>
      </c>
      <c r="G67" s="210">
        <f t="shared" si="0"/>
        <v>239.79463132415995</v>
      </c>
    </row>
    <row r="68" spans="1:7" ht="12.75" customHeight="1" x14ac:dyDescent="0.2">
      <c r="A68" s="211">
        <v>57</v>
      </c>
      <c r="B68" s="56" t="s">
        <v>11</v>
      </c>
      <c r="C68" s="57">
        <v>5</v>
      </c>
      <c r="D68" s="212">
        <v>3416.88</v>
      </c>
      <c r="E68" s="218">
        <v>1.72</v>
      </c>
      <c r="F68" s="213">
        <v>19.399999999999999</v>
      </c>
      <c r="G68" s="210">
        <f t="shared" si="0"/>
        <v>511.69685985791989</v>
      </c>
    </row>
    <row r="69" spans="1:7" ht="12.75" customHeight="1" x14ac:dyDescent="0.2">
      <c r="A69" s="211">
        <v>58</v>
      </c>
      <c r="B69" s="56" t="s">
        <v>12</v>
      </c>
      <c r="C69" s="57">
        <v>5</v>
      </c>
      <c r="D69" s="212">
        <v>1636.8</v>
      </c>
      <c r="E69" s="218">
        <v>1.72</v>
      </c>
      <c r="F69" s="213">
        <v>19.399999999999999</v>
      </c>
      <c r="G69" s="210">
        <f t="shared" si="0"/>
        <v>245.11993989119998</v>
      </c>
    </row>
    <row r="70" spans="1:7" ht="12.75" customHeight="1" x14ac:dyDescent="0.2">
      <c r="A70" s="211">
        <v>59</v>
      </c>
      <c r="B70" s="56" t="s">
        <v>14</v>
      </c>
      <c r="C70" s="57">
        <v>5</v>
      </c>
      <c r="D70" s="212">
        <v>3111.11</v>
      </c>
      <c r="E70" s="218">
        <v>1.72</v>
      </c>
      <c r="F70" s="213">
        <v>19.399999999999999</v>
      </c>
      <c r="G70" s="210">
        <f t="shared" si="0"/>
        <v>465.90609493823996</v>
      </c>
    </row>
    <row r="71" spans="1:7" ht="12.75" customHeight="1" x14ac:dyDescent="0.2">
      <c r="A71" s="211">
        <v>60</v>
      </c>
      <c r="B71" s="56" t="s">
        <v>30</v>
      </c>
      <c r="C71" s="57">
        <v>5</v>
      </c>
      <c r="D71" s="212">
        <v>2163.15</v>
      </c>
      <c r="E71" s="218">
        <v>1.72</v>
      </c>
      <c r="F71" s="213">
        <v>19.399999999999999</v>
      </c>
      <c r="G71" s="210">
        <f t="shared" si="0"/>
        <v>323.94379152959999</v>
      </c>
    </row>
    <row r="72" spans="1:7" ht="12.75" customHeight="1" x14ac:dyDescent="0.2">
      <c r="A72" s="211">
        <v>61</v>
      </c>
      <c r="B72" s="56" t="s">
        <v>33</v>
      </c>
      <c r="C72" s="57">
        <v>5</v>
      </c>
      <c r="D72" s="212">
        <v>1530.5</v>
      </c>
      <c r="E72" s="218">
        <v>1.72</v>
      </c>
      <c r="F72" s="213">
        <v>19.399999999999999</v>
      </c>
      <c r="G72" s="210">
        <f t="shared" si="0"/>
        <v>229.20092131199996</v>
      </c>
    </row>
    <row r="73" spans="1:7" ht="12.75" customHeight="1" x14ac:dyDescent="0.2">
      <c r="A73" s="211">
        <v>62</v>
      </c>
      <c r="B73" s="56" t="s">
        <v>34</v>
      </c>
      <c r="C73" s="57">
        <v>5</v>
      </c>
      <c r="D73" s="212">
        <v>905.63</v>
      </c>
      <c r="E73" s="218">
        <v>1.72</v>
      </c>
      <c r="F73" s="213">
        <v>19.399999999999999</v>
      </c>
      <c r="G73" s="210">
        <f t="shared" si="0"/>
        <v>135.62314953792</v>
      </c>
    </row>
    <row r="74" spans="1:7" ht="12.75" customHeight="1" x14ac:dyDescent="0.2">
      <c r="A74" s="211">
        <v>63</v>
      </c>
      <c r="B74" s="56" t="s">
        <v>41</v>
      </c>
      <c r="C74" s="57">
        <v>5</v>
      </c>
      <c r="D74" s="212">
        <v>1880.61</v>
      </c>
      <c r="E74" s="218">
        <v>1.72</v>
      </c>
      <c r="F74" s="213">
        <v>19.399999999999999</v>
      </c>
      <c r="G74" s="210">
        <f t="shared" si="0"/>
        <v>281.63184882623995</v>
      </c>
    </row>
    <row r="75" spans="1:7" ht="12.75" customHeight="1" x14ac:dyDescent="0.2">
      <c r="A75" s="211">
        <v>64</v>
      </c>
      <c r="B75" s="56" t="s">
        <v>42</v>
      </c>
      <c r="C75" s="57">
        <v>5</v>
      </c>
      <c r="D75" s="212">
        <v>3897.44</v>
      </c>
      <c r="E75" s="218">
        <v>1.72</v>
      </c>
      <c r="F75" s="213">
        <v>19.399999999999999</v>
      </c>
      <c r="G75" s="210">
        <f t="shared" ref="G75:G97" si="1">D75*E75*F75*24*187/1000000</f>
        <v>583.66340330495984</v>
      </c>
    </row>
    <row r="76" spans="1:7" ht="12.75" customHeight="1" x14ac:dyDescent="0.2">
      <c r="A76" s="211">
        <v>65</v>
      </c>
      <c r="B76" s="56" t="s">
        <v>43</v>
      </c>
      <c r="C76" s="57">
        <v>5</v>
      </c>
      <c r="D76" s="212">
        <v>2841.15</v>
      </c>
      <c r="E76" s="218">
        <v>1.72</v>
      </c>
      <c r="F76" s="213">
        <v>19.399999999999999</v>
      </c>
      <c r="G76" s="210">
        <f t="shared" si="1"/>
        <v>425.47807748159994</v>
      </c>
    </row>
    <row r="77" spans="1:7" ht="12.75" customHeight="1" x14ac:dyDescent="0.2">
      <c r="A77" s="211">
        <v>66</v>
      </c>
      <c r="B77" s="56" t="s">
        <v>45</v>
      </c>
      <c r="C77" s="57">
        <v>5</v>
      </c>
      <c r="D77" s="212">
        <v>2415.5300000000002</v>
      </c>
      <c r="E77" s="218">
        <v>1.72</v>
      </c>
      <c r="F77" s="213">
        <v>19.399999999999999</v>
      </c>
      <c r="G77" s="210">
        <f t="shared" si="1"/>
        <v>361.73910581951998</v>
      </c>
    </row>
    <row r="78" spans="1:7" ht="12.75" customHeight="1" x14ac:dyDescent="0.2">
      <c r="A78" s="211">
        <v>67</v>
      </c>
      <c r="B78" s="56" t="s">
        <v>46</v>
      </c>
      <c r="C78" s="57">
        <v>5</v>
      </c>
      <c r="D78" s="212">
        <v>2257</v>
      </c>
      <c r="E78" s="218">
        <v>1.72</v>
      </c>
      <c r="F78" s="213">
        <v>19.399999999999999</v>
      </c>
      <c r="G78" s="210">
        <f t="shared" si="1"/>
        <v>337.99835308799999</v>
      </c>
    </row>
    <row r="79" spans="1:7" ht="12.75" customHeight="1" x14ac:dyDescent="0.2">
      <c r="A79" s="211">
        <v>68</v>
      </c>
      <c r="B79" s="56" t="s">
        <v>50</v>
      </c>
      <c r="C79" s="57">
        <v>5</v>
      </c>
      <c r="D79" s="212">
        <v>4910.79</v>
      </c>
      <c r="E79" s="218">
        <v>1.72</v>
      </c>
      <c r="F79" s="213">
        <v>19.399999999999999</v>
      </c>
      <c r="G79" s="210">
        <f t="shared" si="1"/>
        <v>735.41822435135998</v>
      </c>
    </row>
    <row r="80" spans="1:7" ht="12.75" customHeight="1" x14ac:dyDescent="0.2">
      <c r="A80" s="211">
        <v>69</v>
      </c>
      <c r="B80" s="56" t="s">
        <v>60</v>
      </c>
      <c r="C80" s="57">
        <v>5</v>
      </c>
      <c r="D80" s="212">
        <v>3010.89</v>
      </c>
      <c r="E80" s="218">
        <v>1.72</v>
      </c>
      <c r="F80" s="213">
        <v>19.399999999999999</v>
      </c>
      <c r="G80" s="210">
        <f t="shared" si="1"/>
        <v>450.89759030975989</v>
      </c>
    </row>
    <row r="81" spans="1:7" ht="12.75" customHeight="1" x14ac:dyDescent="0.2">
      <c r="A81" s="211">
        <v>70</v>
      </c>
      <c r="B81" s="56" t="s">
        <v>62</v>
      </c>
      <c r="C81" s="57">
        <v>5</v>
      </c>
      <c r="D81" s="212">
        <v>1967.53</v>
      </c>
      <c r="E81" s="218">
        <v>1.72</v>
      </c>
      <c r="F81" s="213">
        <v>19.399999999999999</v>
      </c>
      <c r="G81" s="210">
        <f t="shared" si="1"/>
        <v>294.64860418752005</v>
      </c>
    </row>
    <row r="82" spans="1:7" ht="12.75" customHeight="1" x14ac:dyDescent="0.2">
      <c r="A82" s="211">
        <v>71</v>
      </c>
      <c r="B82" s="56" t="s">
        <v>63</v>
      </c>
      <c r="C82" s="57">
        <v>5</v>
      </c>
      <c r="D82" s="212">
        <v>1970.61</v>
      </c>
      <c r="E82" s="218">
        <v>1.72</v>
      </c>
      <c r="F82" s="213">
        <v>19.399999999999999</v>
      </c>
      <c r="G82" s="210">
        <f t="shared" si="1"/>
        <v>295.10985138623994</v>
      </c>
    </row>
    <row r="83" spans="1:7" ht="12.75" customHeight="1" x14ac:dyDescent="0.2">
      <c r="A83" s="211">
        <v>72</v>
      </c>
      <c r="B83" s="56" t="s">
        <v>65</v>
      </c>
      <c r="C83" s="57">
        <v>5</v>
      </c>
      <c r="D83" s="212">
        <v>4642.1000000000004</v>
      </c>
      <c r="E83" s="218">
        <v>1.72</v>
      </c>
      <c r="F83" s="213">
        <v>19.399999999999999</v>
      </c>
      <c r="G83" s="210">
        <f t="shared" si="1"/>
        <v>695.1803964863999</v>
      </c>
    </row>
    <row r="84" spans="1:7" ht="12.75" customHeight="1" x14ac:dyDescent="0.2">
      <c r="A84" s="211">
        <v>73</v>
      </c>
      <c r="B84" s="56" t="s">
        <v>68</v>
      </c>
      <c r="C84" s="57">
        <v>5</v>
      </c>
      <c r="D84" s="212">
        <v>5722.45</v>
      </c>
      <c r="E84" s="218">
        <v>1.72</v>
      </c>
      <c r="F84" s="213">
        <v>19.399999999999999</v>
      </c>
      <c r="G84" s="210">
        <f t="shared" si="1"/>
        <v>856.96884166079985</v>
      </c>
    </row>
    <row r="85" spans="1:7" ht="12.75" customHeight="1" x14ac:dyDescent="0.2">
      <c r="A85" s="211">
        <v>74</v>
      </c>
      <c r="B85" s="56" t="s">
        <v>69</v>
      </c>
      <c r="C85" s="57">
        <v>5</v>
      </c>
      <c r="D85" s="212">
        <v>3101.35</v>
      </c>
      <c r="E85" s="218">
        <v>1.72</v>
      </c>
      <c r="F85" s="213">
        <v>19.399999999999999</v>
      </c>
      <c r="G85" s="210">
        <f t="shared" si="1"/>
        <v>464.44448043839998</v>
      </c>
    </row>
    <row r="86" spans="1:7" ht="12.75" customHeight="1" x14ac:dyDescent="0.2">
      <c r="A86" s="211">
        <v>75</v>
      </c>
      <c r="B86" s="56" t="s">
        <v>74</v>
      </c>
      <c r="C86" s="57">
        <v>5</v>
      </c>
      <c r="D86" s="212">
        <v>4282.78</v>
      </c>
      <c r="E86" s="218">
        <v>1.72</v>
      </c>
      <c r="F86" s="213">
        <v>19.399999999999999</v>
      </c>
      <c r="G86" s="210">
        <f t="shared" si="1"/>
        <v>641.37022004351991</v>
      </c>
    </row>
    <row r="87" spans="1:7" ht="12.75" customHeight="1" x14ac:dyDescent="0.2">
      <c r="A87" s="211">
        <v>76</v>
      </c>
      <c r="B87" s="56" t="s">
        <v>75</v>
      </c>
      <c r="C87" s="57">
        <v>5</v>
      </c>
      <c r="D87" s="212">
        <v>2734.16</v>
      </c>
      <c r="E87" s="218">
        <v>1.72</v>
      </c>
      <c r="F87" s="213">
        <v>19.399999999999999</v>
      </c>
      <c r="G87" s="210">
        <f t="shared" si="1"/>
        <v>409.45572754943993</v>
      </c>
    </row>
    <row r="88" spans="1:7" ht="12.75" customHeight="1" x14ac:dyDescent="0.2">
      <c r="A88" s="211">
        <v>77</v>
      </c>
      <c r="B88" s="56" t="s">
        <v>76</v>
      </c>
      <c r="C88" s="57">
        <v>5</v>
      </c>
      <c r="D88" s="212">
        <v>3280.7</v>
      </c>
      <c r="E88" s="218">
        <v>1.72</v>
      </c>
      <c r="F88" s="213">
        <v>19.399999999999999</v>
      </c>
      <c r="G88" s="210">
        <f t="shared" si="1"/>
        <v>491.30314442879995</v>
      </c>
    </row>
    <row r="89" spans="1:7" ht="12.75" customHeight="1" x14ac:dyDescent="0.2">
      <c r="A89" s="211">
        <v>78</v>
      </c>
      <c r="B89" s="56" t="s">
        <v>80</v>
      </c>
      <c r="C89" s="57">
        <v>5</v>
      </c>
      <c r="D89" s="212">
        <v>1029.8699999999999</v>
      </c>
      <c r="E89" s="218">
        <v>1.72</v>
      </c>
      <c r="F89" s="213">
        <v>19.399999999999999</v>
      </c>
      <c r="G89" s="210">
        <f t="shared" si="1"/>
        <v>154.22878329407999</v>
      </c>
    </row>
    <row r="90" spans="1:7" ht="12.75" customHeight="1" x14ac:dyDescent="0.2">
      <c r="A90" s="211">
        <v>79</v>
      </c>
      <c r="B90" s="56" t="s">
        <v>93</v>
      </c>
      <c r="C90" s="57">
        <v>5</v>
      </c>
      <c r="D90" s="212">
        <v>2637.63</v>
      </c>
      <c r="E90" s="218">
        <v>1.72</v>
      </c>
      <c r="F90" s="213">
        <v>19.399999999999999</v>
      </c>
      <c r="G90" s="210">
        <f t="shared" si="1"/>
        <v>394.99982102591997</v>
      </c>
    </row>
    <row r="91" spans="1:7" ht="12.75" customHeight="1" x14ac:dyDescent="0.2">
      <c r="A91" s="211">
        <v>80</v>
      </c>
      <c r="B91" s="56" t="s">
        <v>96</v>
      </c>
      <c r="C91" s="57">
        <v>5</v>
      </c>
      <c r="D91" s="212">
        <v>1888.19</v>
      </c>
      <c r="E91" s="218">
        <v>1.72</v>
      </c>
      <c r="F91" s="213">
        <v>19.399999999999999</v>
      </c>
      <c r="G91" s="210">
        <f t="shared" si="1"/>
        <v>282.76699615295996</v>
      </c>
    </row>
    <row r="92" spans="1:7" ht="12.75" customHeight="1" x14ac:dyDescent="0.2">
      <c r="A92" s="211">
        <v>81</v>
      </c>
      <c r="B92" s="56" t="s">
        <v>15</v>
      </c>
      <c r="C92" s="57">
        <v>9</v>
      </c>
      <c r="D92" s="212">
        <v>4287.5600000000004</v>
      </c>
      <c r="E92" s="218">
        <v>1.72</v>
      </c>
      <c r="F92" s="213">
        <v>19.399999999999999</v>
      </c>
      <c r="G92" s="210">
        <f t="shared" si="1"/>
        <v>642.08605173503997</v>
      </c>
    </row>
    <row r="93" spans="1:7" ht="12.75" customHeight="1" x14ac:dyDescent="0.2">
      <c r="A93" s="211">
        <v>82</v>
      </c>
      <c r="B93" s="56" t="s">
        <v>17</v>
      </c>
      <c r="C93" s="57">
        <v>9</v>
      </c>
      <c r="D93" s="212">
        <v>4078.55</v>
      </c>
      <c r="E93" s="218">
        <v>1.72</v>
      </c>
      <c r="F93" s="213">
        <v>19.399999999999999</v>
      </c>
      <c r="G93" s="210">
        <f t="shared" si="1"/>
        <v>610.78563712319988</v>
      </c>
    </row>
    <row r="94" spans="1:7" ht="12.75" customHeight="1" x14ac:dyDescent="0.2">
      <c r="A94" s="211">
        <v>83</v>
      </c>
      <c r="B94" s="56" t="s">
        <v>35</v>
      </c>
      <c r="C94" s="57">
        <v>9</v>
      </c>
      <c r="D94" s="212">
        <v>4160.2</v>
      </c>
      <c r="E94" s="218">
        <v>1.72</v>
      </c>
      <c r="F94" s="213">
        <v>19.399999999999999</v>
      </c>
      <c r="G94" s="210">
        <f t="shared" si="1"/>
        <v>623.01318055679985</v>
      </c>
    </row>
    <row r="95" spans="1:7" ht="12.75" customHeight="1" x14ac:dyDescent="0.2">
      <c r="A95" s="211">
        <v>84</v>
      </c>
      <c r="B95" s="56" t="s">
        <v>44</v>
      </c>
      <c r="C95" s="57">
        <v>9</v>
      </c>
      <c r="D95" s="212">
        <v>7738.37</v>
      </c>
      <c r="E95" s="218">
        <v>1.72</v>
      </c>
      <c r="F95" s="213">
        <v>19.399999999999999</v>
      </c>
      <c r="G95" s="210">
        <f t="shared" si="1"/>
        <v>1158.86411855808</v>
      </c>
    </row>
    <row r="96" spans="1:7" ht="12.75" customHeight="1" x14ac:dyDescent="0.2">
      <c r="A96" s="211">
        <v>85</v>
      </c>
      <c r="B96" s="56" t="s">
        <v>67</v>
      </c>
      <c r="C96" s="57">
        <v>9</v>
      </c>
      <c r="D96" s="212">
        <v>1675.9</v>
      </c>
      <c r="E96" s="218">
        <v>1.72</v>
      </c>
      <c r="F96" s="213">
        <v>19.399999999999999</v>
      </c>
      <c r="G96" s="210">
        <f t="shared" si="1"/>
        <v>250.97538322560001</v>
      </c>
    </row>
    <row r="97" spans="1:31" ht="12.75" customHeight="1" x14ac:dyDescent="0.2">
      <c r="A97" s="211">
        <v>86</v>
      </c>
      <c r="B97" s="56" t="s">
        <v>18</v>
      </c>
      <c r="C97" s="57">
        <v>14</v>
      </c>
      <c r="D97" s="212">
        <v>10305.299999999999</v>
      </c>
      <c r="E97" s="218">
        <v>1.72</v>
      </c>
      <c r="F97" s="213">
        <v>19.399999999999999</v>
      </c>
      <c r="G97" s="210">
        <f t="shared" si="1"/>
        <v>1543.2762197951997</v>
      </c>
    </row>
    <row r="98" spans="1:31" ht="12.75" customHeight="1" x14ac:dyDescent="0.2">
      <c r="A98" s="219"/>
      <c r="B98" s="164" t="s">
        <v>137</v>
      </c>
      <c r="D98" s="220">
        <f>SUM(D66:D97)</f>
        <v>102872.40999999997</v>
      </c>
      <c r="E98" s="221"/>
      <c r="F98" s="213"/>
      <c r="G98" s="222">
        <f>SUM(G66:G97)</f>
        <v>15405.717837037437</v>
      </c>
    </row>
    <row r="99" spans="1:31" ht="12.75" customHeight="1" x14ac:dyDescent="0.2">
      <c r="A99" s="56"/>
      <c r="B99" s="160" t="s">
        <v>138</v>
      </c>
      <c r="C99" s="57"/>
      <c r="D99" s="215">
        <f>D98+D65+D56</f>
        <v>135517.75999999995</v>
      </c>
      <c r="E99" s="216"/>
      <c r="F99" s="213"/>
      <c r="G99" s="222">
        <f>G98+G65+G56</f>
        <v>25935.916680157439</v>
      </c>
      <c r="H99" s="223"/>
    </row>
    <row r="100" spans="1:31" ht="12.75" customHeight="1" x14ac:dyDescent="0.2">
      <c r="A100" s="225"/>
      <c r="B100" s="226"/>
      <c r="C100" s="227"/>
      <c r="D100" s="221"/>
      <c r="E100" s="221"/>
      <c r="F100" s="228"/>
      <c r="G100" s="229"/>
      <c r="H100" s="223"/>
    </row>
    <row r="101" spans="1:31" s="45" customFormat="1" x14ac:dyDescent="0.2">
      <c r="A101" s="241" t="s">
        <v>564</v>
      </c>
      <c r="B101" s="241"/>
      <c r="C101" s="241"/>
      <c r="D101" s="241"/>
      <c r="E101" s="241"/>
      <c r="F101" s="43"/>
      <c r="G101" s="43"/>
      <c r="H101" s="43"/>
      <c r="I101" s="43"/>
      <c r="J101" s="43"/>
      <c r="K101" s="43"/>
      <c r="L101" s="42"/>
      <c r="M101" s="43"/>
      <c r="N101" s="43"/>
      <c r="O101" s="43"/>
      <c r="P101" s="43"/>
      <c r="Q101" s="43"/>
      <c r="R101" s="44"/>
      <c r="S101" s="43"/>
    </row>
    <row r="102" spans="1:31" s="45" customFormat="1" x14ac:dyDescent="0.2">
      <c r="A102" s="242" t="s">
        <v>574</v>
      </c>
      <c r="B102" s="242"/>
      <c r="C102" s="242"/>
      <c r="D102" s="242"/>
      <c r="E102" s="242"/>
      <c r="F102" s="43"/>
      <c r="G102" s="43"/>
      <c r="H102" s="43"/>
      <c r="I102" s="43"/>
      <c r="J102" s="43"/>
      <c r="K102" s="43"/>
      <c r="L102" s="42"/>
      <c r="M102" s="43"/>
      <c r="N102" s="43"/>
      <c r="O102" s="43"/>
      <c r="P102" s="43"/>
      <c r="Q102" s="43"/>
      <c r="R102" s="44"/>
      <c r="S102" s="43"/>
    </row>
    <row r="103" spans="1:31" s="45" customFormat="1" x14ac:dyDescent="0.2">
      <c r="A103" s="40"/>
      <c r="B103" s="40" t="s">
        <v>565</v>
      </c>
      <c r="C103" s="42"/>
      <c r="D103" s="42"/>
      <c r="E103" s="42"/>
      <c r="F103" s="43"/>
      <c r="G103" s="43"/>
      <c r="H103" s="43"/>
      <c r="I103" s="43"/>
      <c r="J103" s="43"/>
      <c r="K103" s="43"/>
      <c r="L103" s="42"/>
      <c r="M103" s="43"/>
      <c r="N103" s="43"/>
      <c r="O103" s="43"/>
      <c r="P103" s="43"/>
      <c r="Q103" s="43"/>
      <c r="R103" s="44"/>
      <c r="S103" s="43"/>
    </row>
    <row r="104" spans="1:31" s="45" customFormat="1" x14ac:dyDescent="0.2">
      <c r="A104" s="40"/>
      <c r="B104" s="40" t="s">
        <v>566</v>
      </c>
      <c r="C104" s="42"/>
      <c r="D104" s="42"/>
      <c r="E104" s="42"/>
      <c r="F104" s="43"/>
      <c r="G104" s="43"/>
      <c r="H104" s="43"/>
      <c r="I104" s="43"/>
      <c r="J104" s="43"/>
      <c r="K104" s="43"/>
      <c r="L104" s="42"/>
      <c r="M104" s="43"/>
      <c r="N104" s="43"/>
      <c r="O104" s="43"/>
      <c r="P104" s="43"/>
      <c r="Q104" s="43"/>
      <c r="R104" s="44"/>
      <c r="S104" s="43"/>
    </row>
    <row r="105" spans="1:31" s="45" customFormat="1" ht="15.75" customHeight="1" x14ac:dyDescent="0.25">
      <c r="A105" s="40"/>
      <c r="B105" s="192" t="s">
        <v>567</v>
      </c>
      <c r="C105" s="42"/>
      <c r="D105" s="42"/>
      <c r="E105" s="42"/>
      <c r="F105" s="43"/>
      <c r="G105" s="43"/>
      <c r="H105" s="43"/>
      <c r="I105" s="43"/>
      <c r="J105" s="43"/>
      <c r="K105" s="43"/>
      <c r="L105" s="42"/>
      <c r="M105" s="43"/>
      <c r="N105" s="43"/>
      <c r="O105" s="43"/>
      <c r="P105" s="43"/>
      <c r="Q105" s="43"/>
      <c r="R105" s="44"/>
      <c r="S105" s="43"/>
    </row>
    <row r="106" spans="1:31" s="45" customFormat="1" ht="15" customHeight="1" x14ac:dyDescent="0.25">
      <c r="A106" s="40"/>
      <c r="B106" s="193" t="s">
        <v>575</v>
      </c>
      <c r="C106" s="42"/>
      <c r="D106" s="42"/>
      <c r="E106" s="42"/>
      <c r="F106" s="43"/>
      <c r="G106" s="43"/>
      <c r="H106" s="43"/>
      <c r="I106" s="43"/>
      <c r="J106" s="43"/>
      <c r="K106" s="43"/>
      <c r="L106" s="42"/>
      <c r="M106" s="43"/>
      <c r="N106" s="43"/>
      <c r="O106" s="43"/>
      <c r="P106" s="43"/>
      <c r="Q106" s="43"/>
      <c r="R106" s="44"/>
      <c r="S106" s="43"/>
    </row>
    <row r="107" spans="1:31" s="45" customFormat="1" ht="15" customHeight="1" x14ac:dyDescent="0.2">
      <c r="A107" s="40"/>
      <c r="B107" s="193"/>
      <c r="C107" s="42"/>
      <c r="D107" s="42"/>
      <c r="E107" s="42"/>
      <c r="F107" s="43"/>
      <c r="G107" s="43"/>
      <c r="H107" s="43"/>
      <c r="I107" s="43"/>
      <c r="J107" s="43"/>
      <c r="K107" s="43"/>
      <c r="L107" s="42"/>
      <c r="M107" s="43"/>
      <c r="N107" s="43"/>
      <c r="O107" s="43"/>
      <c r="P107" s="43"/>
      <c r="Q107" s="43"/>
      <c r="R107" s="44"/>
      <c r="S107" s="43"/>
    </row>
    <row r="108" spans="1:31" s="45" customFormat="1" ht="15" customHeight="1" x14ac:dyDescent="0.2">
      <c r="A108" s="40"/>
      <c r="B108" s="193"/>
      <c r="C108" s="42"/>
      <c r="D108" s="42"/>
      <c r="E108" s="42"/>
      <c r="F108" s="43"/>
      <c r="G108" s="43"/>
      <c r="H108" s="43"/>
      <c r="I108" s="43"/>
      <c r="J108" s="43"/>
      <c r="K108" s="43"/>
      <c r="L108" s="42"/>
      <c r="M108" s="43"/>
      <c r="N108" s="43"/>
      <c r="O108" s="43"/>
      <c r="P108" s="43"/>
      <c r="Q108" s="43"/>
      <c r="R108" s="44"/>
      <c r="S108" s="43"/>
    </row>
    <row r="109" spans="1:31" s="45" customFormat="1" ht="15" customHeight="1" x14ac:dyDescent="0.2">
      <c r="A109" s="40"/>
      <c r="B109" s="193"/>
      <c r="C109" s="42"/>
      <c r="D109" s="42"/>
      <c r="E109" s="42"/>
      <c r="F109" s="43"/>
      <c r="G109" s="43"/>
      <c r="H109" s="43"/>
      <c r="I109" s="43"/>
      <c r="J109" s="43"/>
      <c r="K109" s="43"/>
      <c r="L109" s="42"/>
      <c r="M109" s="43"/>
      <c r="N109" s="43"/>
      <c r="O109" s="43"/>
      <c r="P109" s="43"/>
      <c r="Q109" s="43"/>
      <c r="R109" s="44"/>
      <c r="S109" s="43"/>
    </row>
    <row r="110" spans="1:31" s="45" customFormat="1" ht="15" customHeight="1" x14ac:dyDescent="0.2">
      <c r="A110" s="237" t="s">
        <v>570</v>
      </c>
      <c r="B110" s="237"/>
      <c r="C110" s="237"/>
      <c r="D110" s="237"/>
      <c r="E110" s="237"/>
      <c r="F110" s="237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2"/>
      <c r="T110" s="43"/>
      <c r="U110" s="43"/>
      <c r="V110" s="43"/>
      <c r="W110" s="43"/>
      <c r="X110" s="43"/>
      <c r="Y110" s="44"/>
      <c r="Z110" s="43"/>
    </row>
    <row r="111" spans="1:31" s="172" customFormat="1" ht="13.5" customHeight="1" x14ac:dyDescent="0.25">
      <c r="A111" s="194"/>
      <c r="B111" s="195" t="s">
        <v>588</v>
      </c>
      <c r="C111" s="196">
        <f>G56/D56</f>
        <v>0.37090627200000009</v>
      </c>
      <c r="D111" s="197" t="s">
        <v>576</v>
      </c>
      <c r="E111" s="197"/>
      <c r="F111" s="197"/>
      <c r="G111" s="197"/>
      <c r="AE111" s="172">
        <f>666.359/4305.46</f>
        <v>0.1547706865236235</v>
      </c>
    </row>
    <row r="112" spans="1:31" s="172" customFormat="1" ht="16.5" x14ac:dyDescent="0.25">
      <c r="A112" s="194"/>
      <c r="B112" s="198" t="s">
        <v>577</v>
      </c>
      <c r="C112" s="199">
        <f>G56</f>
        <v>8244.5787952703995</v>
      </c>
      <c r="D112" s="200" t="s">
        <v>561</v>
      </c>
      <c r="E112" s="200"/>
      <c r="F112" s="197"/>
      <c r="G112" s="197"/>
    </row>
    <row r="113" spans="1:31" s="172" customFormat="1" ht="16.5" x14ac:dyDescent="0.25">
      <c r="A113" s="194"/>
      <c r="B113" s="198" t="s">
        <v>578</v>
      </c>
      <c r="C113" s="199">
        <f>D56</f>
        <v>22228.199999999993</v>
      </c>
      <c r="D113" s="200" t="s">
        <v>579</v>
      </c>
      <c r="E113" s="200"/>
      <c r="F113" s="197"/>
      <c r="G113" s="197"/>
    </row>
    <row r="114" spans="1:31" s="45" customFormat="1" ht="15" customHeight="1" x14ac:dyDescent="0.2">
      <c r="A114" s="237" t="s">
        <v>571</v>
      </c>
      <c r="B114" s="237"/>
      <c r="C114" s="237"/>
      <c r="D114" s="237"/>
      <c r="E114" s="237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2"/>
      <c r="T114" s="43"/>
      <c r="U114" s="43"/>
      <c r="V114" s="43"/>
      <c r="W114" s="43"/>
      <c r="X114" s="43"/>
      <c r="Y114" s="44"/>
      <c r="Z114" s="43"/>
    </row>
    <row r="115" spans="1:31" s="172" customFormat="1" ht="13.5" customHeight="1" x14ac:dyDescent="0.25">
      <c r="A115" s="194"/>
      <c r="B115" s="200" t="s">
        <v>589</v>
      </c>
      <c r="C115" s="196">
        <f>C116/C117</f>
        <v>0.21940934399999995</v>
      </c>
      <c r="D115" s="197" t="s">
        <v>576</v>
      </c>
      <c r="E115" s="197"/>
      <c r="F115" s="197"/>
      <c r="G115" s="40"/>
      <c r="AE115" s="172">
        <f>666.359/4305.46</f>
        <v>0.1547706865236235</v>
      </c>
    </row>
    <row r="116" spans="1:31" s="172" customFormat="1" ht="16.5" x14ac:dyDescent="0.25">
      <c r="A116" s="194"/>
      <c r="B116" s="198" t="s">
        <v>577</v>
      </c>
      <c r="C116" s="199">
        <f>G65</f>
        <v>2285.6200478495998</v>
      </c>
      <c r="D116" s="200" t="s">
        <v>561</v>
      </c>
      <c r="E116" s="200"/>
      <c r="F116" s="197"/>
      <c r="G116" s="197"/>
    </row>
    <row r="117" spans="1:31" s="172" customFormat="1" ht="16.5" x14ac:dyDescent="0.25">
      <c r="A117" s="194"/>
      <c r="B117" s="198" t="s">
        <v>578</v>
      </c>
      <c r="C117" s="199">
        <f>D65</f>
        <v>10417.150000000001</v>
      </c>
      <c r="D117" s="200" t="s">
        <v>579</v>
      </c>
      <c r="E117" s="200"/>
      <c r="F117" s="197"/>
      <c r="G117" s="197"/>
    </row>
    <row r="118" spans="1:31" s="45" customFormat="1" ht="15.75" customHeight="1" x14ac:dyDescent="0.2">
      <c r="A118" s="237" t="s">
        <v>572</v>
      </c>
      <c r="B118" s="237"/>
      <c r="C118" s="237"/>
      <c r="D118" s="237"/>
      <c r="E118" s="237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2"/>
      <c r="T118" s="43"/>
      <c r="U118" s="43"/>
      <c r="V118" s="43"/>
      <c r="W118" s="43"/>
      <c r="X118" s="43"/>
      <c r="Y118" s="44"/>
      <c r="Z118" s="43"/>
    </row>
    <row r="119" spans="1:31" s="172" customFormat="1" ht="16.5" x14ac:dyDescent="0.25">
      <c r="A119" s="194"/>
      <c r="B119" s="195" t="s">
        <v>590</v>
      </c>
      <c r="C119" s="196">
        <f>G98/D98</f>
        <v>0.149755584</v>
      </c>
      <c r="D119" s="197" t="s">
        <v>576</v>
      </c>
      <c r="E119" s="197"/>
      <c r="F119" s="197"/>
      <c r="G119" s="197"/>
      <c r="AE119" s="172">
        <f>666.359/4305.46</f>
        <v>0.1547706865236235</v>
      </c>
    </row>
    <row r="120" spans="1:31" s="172" customFormat="1" ht="16.5" x14ac:dyDescent="0.25">
      <c r="A120" s="194"/>
      <c r="B120" s="198" t="s">
        <v>577</v>
      </c>
      <c r="C120" s="201">
        <f>G98</f>
        <v>15405.717837037437</v>
      </c>
      <c r="D120" s="200" t="s">
        <v>561</v>
      </c>
      <c r="E120" s="200"/>
      <c r="F120" s="197"/>
      <c r="G120" s="197"/>
    </row>
    <row r="121" spans="1:31" s="172" customFormat="1" ht="17.25" customHeight="1" x14ac:dyDescent="0.25">
      <c r="A121" s="194"/>
      <c r="B121" s="198" t="s">
        <v>578</v>
      </c>
      <c r="C121" s="201">
        <f>D98</f>
        <v>102872.40999999997</v>
      </c>
      <c r="D121" s="200" t="s">
        <v>579</v>
      </c>
      <c r="E121" s="200"/>
      <c r="F121" s="197"/>
      <c r="G121" s="197"/>
    </row>
    <row r="122" spans="1:31" s="172" customFormat="1" ht="17.25" customHeight="1" x14ac:dyDescent="0.2">
      <c r="A122" s="194"/>
      <c r="B122" s="198"/>
      <c r="C122" s="201"/>
      <c r="D122" s="200"/>
      <c r="E122" s="200"/>
      <c r="F122" s="197"/>
      <c r="G122" s="197"/>
    </row>
    <row r="123" spans="1:31" s="189" customFormat="1" ht="16.5" customHeight="1" x14ac:dyDescent="0.2">
      <c r="A123" s="186" t="s">
        <v>559</v>
      </c>
      <c r="B123" s="187"/>
      <c r="C123" s="188"/>
      <c r="D123" s="188"/>
      <c r="E123" s="188"/>
    </row>
    <row r="124" spans="1:31" s="189" customFormat="1" ht="15" customHeight="1" x14ac:dyDescent="0.2">
      <c r="A124" s="189" t="s">
        <v>560</v>
      </c>
      <c r="B124" s="187"/>
      <c r="C124" s="188"/>
      <c r="D124" s="188"/>
      <c r="E124" s="188"/>
    </row>
  </sheetData>
  <mergeCells count="12">
    <mergeCell ref="A114:E114"/>
    <mergeCell ref="A118:E118"/>
    <mergeCell ref="E1:G1"/>
    <mergeCell ref="E2:G2"/>
    <mergeCell ref="E3:G3"/>
    <mergeCell ref="E4:G4"/>
    <mergeCell ref="A110:F110"/>
    <mergeCell ref="A5:F5"/>
    <mergeCell ref="A6:F6"/>
    <mergeCell ref="A7:F7"/>
    <mergeCell ref="A101:E101"/>
    <mergeCell ref="A102:E102"/>
  </mergeCells>
  <printOptions horizontalCentered="1"/>
  <pageMargins left="0.78740157480314965" right="0.78740157480314965" top="1.1811023622047245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 УД. с приб.уч.2020 по площ</vt:lpstr>
      <vt:lpstr>Н,Б,</vt:lpstr>
      <vt:lpstr>УД РАСХ БЕЗУЧ ф.2.11</vt:lpstr>
      <vt:lpstr>УД. норма 2020 с МОП по Q безуч</vt:lpstr>
      <vt:lpstr>Уд. q без учетн по S</vt:lpstr>
      <vt:lpstr>ПЕЧАТЬ 1.11.20</vt:lpstr>
      <vt:lpstr>'УД РАСХ БЕЗУЧ ф.2.11'!Заголовки_для_печати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Колоскова Наталья Борисовна</dc:creator>
  <cp:lastModifiedBy>Администратор</cp:lastModifiedBy>
  <cp:lastPrinted>2020-11-06T07:44:59Z</cp:lastPrinted>
  <dcterms:created xsi:type="dcterms:W3CDTF">2018-04-06T13:23:39Z</dcterms:created>
  <dcterms:modified xsi:type="dcterms:W3CDTF">2020-11-10T06:41:27Z</dcterms:modified>
</cp:coreProperties>
</file>