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1'!$A$1:$P$95</definedName>
    <definedName name="_xlnm.Print_Area" localSheetId="1">'додаток 2'!$A$1:$Q$109</definedName>
    <definedName name="_xlnm.Print_Area" localSheetId="2">'додаток 3'!$A$1:$P$51</definedName>
    <definedName name="_xlnm.Print_Area" localSheetId="3">'додаток 4'!$A$1:$O$49</definedName>
  </definedNames>
  <calcPr fullCalcOnLoad="1"/>
</workbook>
</file>

<file path=xl/sharedStrings.xml><?xml version="1.0" encoding="utf-8"?>
<sst xmlns="http://schemas.openxmlformats.org/spreadsheetml/2006/main" count="390" uniqueCount="99">
  <si>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</si>
  <si>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</si>
  <si>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</si>
  <si>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</si>
  <si>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</si>
  <si>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</si>
  <si>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</si>
  <si>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</si>
  <si>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</si>
  <si>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</si>
  <si>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</si>
  <si>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</si>
  <si>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</si>
  <si>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</si>
  <si>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</si>
  <si>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</si>
  <si>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</si>
  <si>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</si>
  <si>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</si>
  <si>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</si>
  <si>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</si>
  <si>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</si>
  <si>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</si>
  <si>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</si>
  <si>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</si>
  <si>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</si>
  <si>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</si>
  <si>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</si>
  <si>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</si>
  <si>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</si>
  <si>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</si>
  <si>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</si>
  <si>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</si>
  <si>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</si>
  <si>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</si>
  <si>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</si>
  <si>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</si>
  <si>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</si>
  <si>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</si>
  <si>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</si>
  <si>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</si>
  <si>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</si>
  <si>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</si>
  <si>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</si>
  <si>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</si>
  <si>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</si>
  <si>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</si>
  <si>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 xml:space="preserve"> без орендарів,   у т.ч.: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</si>
  <si>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</si>
  <si>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</si>
  <si>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</si>
  <si>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</si>
  <si>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</si>
  <si>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</si>
  <si>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</si>
  <si>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</si>
  <si>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</si>
  <si>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</si>
  <si>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</si>
  <si>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</si>
  <si>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</si>
  <si>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 xml:space="preserve">Органи місцевого самоврядування </t>
  </si>
  <si>
    <t xml:space="preserve">Разом   (водовідведення)     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</si>
  <si>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</si>
  <si>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</si>
  <si>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</si>
  <si>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</si>
  <si>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</si>
  <si>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</si>
  <si>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</si>
  <si>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</si>
  <si>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</si>
  <si>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</si>
  <si>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</si>
  <si>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</si>
  <si>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</si>
  <si>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</si>
  <si>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</si>
  <si>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</si>
  <si>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</si>
  <si>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</si>
  <si>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</si>
  <si>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</si>
  <si>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 xml:space="preserve">від                      №                     </t>
  </si>
  <si>
    <t xml:space="preserve">від                        №                     </t>
  </si>
  <si>
    <t xml:space="preserve">від                         №                    </t>
  </si>
  <si>
    <t xml:space="preserve"> споживання гарячої води (м.куб)</t>
  </si>
  <si>
    <t>Спецільний фонд (тепло)</t>
  </si>
  <si>
    <t>Спецільний фонд (гаряча вода)</t>
  </si>
  <si>
    <t>ТОВ "Сумитеплоенерго" (гаряча вода)</t>
  </si>
  <si>
    <t xml:space="preserve"> водовідведення гарячої води </t>
  </si>
  <si>
    <t>споживання теплової енергії по установах та закладах відділу охорони здоров'я Сумської міської ради на 2021 рік</t>
  </si>
  <si>
    <t>Разом, з них (теплоенергія):</t>
  </si>
  <si>
    <t>Разом, з них (гаряче водопостачання):</t>
  </si>
  <si>
    <t>ТОВ "Сумитеплоенерго" (гаряче водопостачання)</t>
  </si>
  <si>
    <t>Спеціальнй фонд (теплоенергія)</t>
  </si>
  <si>
    <t>Спеціальнй фонд (гаряче водопостачання)</t>
  </si>
  <si>
    <t xml:space="preserve">       споживання електричної енергії по установах та закладах відділу охорони здоров'я Сумської міської ради на 2021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</si>
  <si>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2021 рік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</si>
</sst>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69" fillId="0" borderId="10" xfId="53" applyNumberFormat="1" applyFont="1" applyFill="1" applyBorder="1" applyAlignment="1">
      <alignment horizontal="center" vertical="center" wrapText="1"/>
      <protection/>
    </xf>
    <xf numFmtId="2" fontId="70" fillId="0" borderId="21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2" xfId="0" applyBorder="1" applyAlignment="1">
      <alignment/>
    </xf>
    <xf numFmtId="0" fontId="67" fillId="36" borderId="10" xfId="0" applyFont="1" applyFill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71" fillId="0" borderId="10" xfId="53" applyNumberFormat="1" applyFont="1" applyFill="1" applyBorder="1" applyAlignment="1">
      <alignment horizontal="center" vertical="center" wrapText="1"/>
      <protection/>
    </xf>
    <xf numFmtId="2" fontId="71" fillId="0" borderId="10" xfId="53" applyNumberFormat="1" applyFont="1" applyBorder="1" applyAlignment="1">
      <alignment horizontal="center" vertical="center" wrapText="1"/>
      <protection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wrapText="1"/>
    </xf>
    <xf numFmtId="2" fontId="25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7" fillId="0" borderId="10" xfId="53" applyNumberFormat="1" applyFont="1" applyBorder="1" applyAlignment="1">
      <alignment horizontal="center"/>
      <protection/>
    </xf>
    <xf numFmtId="0" fontId="11" fillId="3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11" fillId="33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17" fillId="32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Border="1" applyAlignment="1">
      <alignment horizontal="center" vertical="center" wrapText="1"/>
      <protection/>
    </xf>
    <xf numFmtId="2" fontId="17" fillId="32" borderId="10" xfId="53" applyNumberFormat="1" applyFont="1" applyFill="1" applyBorder="1" applyAlignment="1">
      <alignment horizontal="center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2" fontId="25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 wrapText="1"/>
      <protection/>
    </xf>
    <xf numFmtId="2" fontId="2" fillId="0" borderId="10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 wrapText="1"/>
      <protection/>
    </xf>
    <xf numFmtId="2" fontId="11" fillId="33" borderId="24" xfId="0" applyNumberFormat="1" applyFont="1" applyFill="1" applyBorder="1" applyAlignment="1">
      <alignment horizontal="center" vertical="center"/>
    </xf>
    <xf numFmtId="2" fontId="17" fillId="32" borderId="10" xfId="53" applyNumberFormat="1" applyFont="1" applyFill="1" applyBorder="1" applyAlignment="1">
      <alignment horizontal="center" vertical="center"/>
      <protection/>
    </xf>
    <xf numFmtId="2" fontId="25" fillId="33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7" fillId="32" borderId="15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 wrapText="1"/>
      <protection/>
    </xf>
    <xf numFmtId="2" fontId="24" fillId="32" borderId="10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20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7" fillId="32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1" fillId="34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/>
    </xf>
    <xf numFmtId="0" fontId="17" fillId="32" borderId="2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80" zoomScaleNormal="7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87" sqref="O87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68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67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12" t="s">
        <v>83</v>
      </c>
      <c r="L3" s="12"/>
      <c r="M3" s="7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16" ht="18.75">
      <c r="A5" s="17"/>
      <c r="B5" s="158" t="s">
        <v>91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9" t="s">
        <v>1</v>
      </c>
      <c r="P6" s="159"/>
    </row>
    <row r="7" spans="1:16" ht="16.5" thickBot="1">
      <c r="A7" s="56" t="s">
        <v>80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35</v>
      </c>
    </row>
    <row r="8" spans="1:16" ht="31.5">
      <c r="A8" s="161" t="s">
        <v>16</v>
      </c>
      <c r="B8" s="58" t="s">
        <v>81</v>
      </c>
      <c r="C8" s="160" t="s">
        <v>18</v>
      </c>
      <c r="D8" s="76">
        <f>D9+D10+D11</f>
        <v>232.3</v>
      </c>
      <c r="E8" s="76">
        <f aca="true" t="shared" si="0" ref="E8:O8">E9+E10+E11</f>
        <v>246.2</v>
      </c>
      <c r="F8" s="76">
        <f t="shared" si="0"/>
        <v>200.25</v>
      </c>
      <c r="G8" s="76">
        <f t="shared" si="0"/>
        <v>101.1</v>
      </c>
      <c r="H8" s="76">
        <f t="shared" si="0"/>
        <v>6</v>
      </c>
      <c r="I8" s="76">
        <f t="shared" si="0"/>
        <v>5</v>
      </c>
      <c r="J8" s="76">
        <f t="shared" si="0"/>
        <v>6</v>
      </c>
      <c r="K8" s="76">
        <f t="shared" si="0"/>
        <v>6</v>
      </c>
      <c r="L8" s="76">
        <f t="shared" si="0"/>
        <v>6</v>
      </c>
      <c r="M8" s="76">
        <f t="shared" si="0"/>
        <v>48.2</v>
      </c>
      <c r="N8" s="76">
        <f t="shared" si="0"/>
        <v>170.3</v>
      </c>
      <c r="O8" s="76">
        <f t="shared" si="0"/>
        <v>267.3</v>
      </c>
      <c r="P8" s="77">
        <f>SUM(D8:O8)</f>
        <v>1294.65</v>
      </c>
    </row>
    <row r="9" spans="1:16" ht="15.75">
      <c r="A9" s="162"/>
      <c r="B9" s="31" t="s">
        <v>32</v>
      </c>
      <c r="C9" s="149"/>
      <c r="D9" s="81">
        <f>ROUND(0.035*D10,0)</f>
        <v>8</v>
      </c>
      <c r="E9" s="81">
        <f aca="true" t="shared" si="1" ref="E9:O9">ROUND(0.035*E10,0)</f>
        <v>8</v>
      </c>
      <c r="F9" s="81">
        <f t="shared" si="1"/>
        <v>7</v>
      </c>
      <c r="G9" s="81">
        <f t="shared" si="1"/>
        <v>3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2</v>
      </c>
      <c r="N9" s="81">
        <f t="shared" si="1"/>
        <v>6</v>
      </c>
      <c r="O9" s="81">
        <f t="shared" si="1"/>
        <v>9</v>
      </c>
      <c r="P9" s="77">
        <f>SUM(D9:O9)</f>
        <v>43</v>
      </c>
    </row>
    <row r="10" spans="1:16" ht="15.75">
      <c r="A10" s="162"/>
      <c r="B10" s="31" t="s">
        <v>33</v>
      </c>
      <c r="C10" s="149"/>
      <c r="D10" s="81">
        <v>224</v>
      </c>
      <c r="E10" s="81">
        <v>238</v>
      </c>
      <c r="F10" s="81">
        <v>193</v>
      </c>
      <c r="G10" s="81">
        <v>98</v>
      </c>
      <c r="H10" s="81">
        <v>6</v>
      </c>
      <c r="I10" s="81">
        <v>5</v>
      </c>
      <c r="J10" s="81">
        <v>6</v>
      </c>
      <c r="K10" s="81">
        <v>6</v>
      </c>
      <c r="L10" s="81">
        <v>6</v>
      </c>
      <c r="M10" s="81">
        <v>46</v>
      </c>
      <c r="N10" s="81">
        <v>164</v>
      </c>
      <c r="O10" s="81">
        <v>258</v>
      </c>
      <c r="P10" s="77">
        <f>SUM(D10:O10)</f>
        <v>1250</v>
      </c>
    </row>
    <row r="11" spans="1:16" ht="15.75">
      <c r="A11" s="162"/>
      <c r="B11" s="31" t="s">
        <v>17</v>
      </c>
      <c r="C11" s="150"/>
      <c r="D11" s="84">
        <v>0.3</v>
      </c>
      <c r="E11" s="84">
        <v>0.2</v>
      </c>
      <c r="F11" s="84">
        <v>0.25</v>
      </c>
      <c r="G11" s="84">
        <v>0.1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0.2</v>
      </c>
      <c r="N11" s="84">
        <v>0.3</v>
      </c>
      <c r="O11" s="84">
        <v>0.3</v>
      </c>
      <c r="P11" s="77">
        <f>SUM(D11:O11)</f>
        <v>1.6500000000000001</v>
      </c>
    </row>
    <row r="12" spans="1:16" ht="31.5">
      <c r="A12" s="162"/>
      <c r="B12" s="103" t="s">
        <v>86</v>
      </c>
      <c r="C12" s="148" t="s">
        <v>18</v>
      </c>
      <c r="D12" s="81">
        <f>D13+D14+D15</f>
        <v>515</v>
      </c>
      <c r="E12" s="81">
        <f aca="true" t="shared" si="2" ref="E12:N12">E13+E14+E15</f>
        <v>513</v>
      </c>
      <c r="F12" s="81">
        <f t="shared" si="2"/>
        <v>513</v>
      </c>
      <c r="G12" s="81">
        <f t="shared" si="2"/>
        <v>513</v>
      </c>
      <c r="H12" s="81">
        <f t="shared" si="2"/>
        <v>513</v>
      </c>
      <c r="I12" s="81">
        <f t="shared" si="2"/>
        <v>513</v>
      </c>
      <c r="J12" s="81">
        <f t="shared" si="2"/>
        <v>513</v>
      </c>
      <c r="K12" s="81">
        <f t="shared" si="2"/>
        <v>513</v>
      </c>
      <c r="L12" s="81">
        <f t="shared" si="2"/>
        <v>513</v>
      </c>
      <c r="M12" s="81">
        <f t="shared" si="2"/>
        <v>513</v>
      </c>
      <c r="N12" s="81">
        <f t="shared" si="2"/>
        <v>513</v>
      </c>
      <c r="O12" s="81">
        <f>O13+O14+O15</f>
        <v>513</v>
      </c>
      <c r="P12" s="129">
        <f aca="true" t="shared" si="3" ref="P12:P19">SUM(D12:O12)</f>
        <v>6158</v>
      </c>
    </row>
    <row r="13" spans="1:16" ht="15.75">
      <c r="A13" s="162"/>
      <c r="B13" s="102" t="s">
        <v>32</v>
      </c>
      <c r="C13" s="149"/>
      <c r="D13" s="81">
        <v>57</v>
      </c>
      <c r="E13" s="81">
        <v>57</v>
      </c>
      <c r="F13" s="81">
        <v>57</v>
      </c>
      <c r="G13" s="81">
        <v>57</v>
      </c>
      <c r="H13" s="81">
        <v>57</v>
      </c>
      <c r="I13" s="81">
        <v>57</v>
      </c>
      <c r="J13" s="81">
        <v>57</v>
      </c>
      <c r="K13" s="81">
        <v>57</v>
      </c>
      <c r="L13" s="81">
        <v>57</v>
      </c>
      <c r="M13" s="81">
        <v>57</v>
      </c>
      <c r="N13" s="81">
        <v>57</v>
      </c>
      <c r="O13" s="81">
        <v>57</v>
      </c>
      <c r="P13" s="129">
        <f t="shared" si="3"/>
        <v>684</v>
      </c>
    </row>
    <row r="14" spans="1:16" ht="15.75">
      <c r="A14" s="162"/>
      <c r="B14" s="102" t="s">
        <v>36</v>
      </c>
      <c r="C14" s="149"/>
      <c r="D14" s="81">
        <v>456</v>
      </c>
      <c r="E14" s="81">
        <v>454</v>
      </c>
      <c r="F14" s="81">
        <v>454</v>
      </c>
      <c r="G14" s="81">
        <v>454</v>
      </c>
      <c r="H14" s="81">
        <v>454</v>
      </c>
      <c r="I14" s="81">
        <v>454</v>
      </c>
      <c r="J14" s="81">
        <v>454</v>
      </c>
      <c r="K14" s="81">
        <v>454</v>
      </c>
      <c r="L14" s="81">
        <v>454</v>
      </c>
      <c r="M14" s="81">
        <v>454</v>
      </c>
      <c r="N14" s="81">
        <v>454</v>
      </c>
      <c r="O14" s="81">
        <v>454</v>
      </c>
      <c r="P14" s="129">
        <f t="shared" si="3"/>
        <v>5450</v>
      </c>
    </row>
    <row r="15" spans="1:16" ht="15.75">
      <c r="A15" s="163"/>
      <c r="B15" s="102" t="s">
        <v>17</v>
      </c>
      <c r="C15" s="150"/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J15" s="99">
        <v>2</v>
      </c>
      <c r="K15" s="99">
        <v>2</v>
      </c>
      <c r="L15" s="99">
        <v>2</v>
      </c>
      <c r="M15" s="99">
        <v>2</v>
      </c>
      <c r="N15" s="99">
        <v>2</v>
      </c>
      <c r="O15" s="99">
        <v>2</v>
      </c>
      <c r="P15" s="129">
        <f t="shared" si="3"/>
        <v>24</v>
      </c>
    </row>
    <row r="16" spans="1:16" ht="31.5">
      <c r="A16" s="145" t="s">
        <v>70</v>
      </c>
      <c r="B16" s="67" t="s">
        <v>53</v>
      </c>
      <c r="C16" s="155" t="s">
        <v>66</v>
      </c>
      <c r="D16" s="81">
        <f>D17+D18+D19</f>
        <v>350.4</v>
      </c>
      <c r="E16" s="81">
        <f aca="true" t="shared" si="4" ref="E16:O16">E17+E18+E19</f>
        <v>371.9</v>
      </c>
      <c r="F16" s="81">
        <f t="shared" si="4"/>
        <v>320.8</v>
      </c>
      <c r="G16" s="81">
        <f t="shared" si="4"/>
        <v>116.9</v>
      </c>
      <c r="H16" s="81">
        <f t="shared" si="4"/>
        <v>0</v>
      </c>
      <c r="I16" s="81">
        <f t="shared" si="4"/>
        <v>0</v>
      </c>
      <c r="J16" s="81">
        <f t="shared" si="4"/>
        <v>0</v>
      </c>
      <c r="K16" s="81">
        <f t="shared" si="4"/>
        <v>0</v>
      </c>
      <c r="L16" s="81">
        <f t="shared" si="4"/>
        <v>0</v>
      </c>
      <c r="M16" s="81">
        <f t="shared" si="4"/>
        <v>104.3</v>
      </c>
      <c r="N16" s="81">
        <f t="shared" si="4"/>
        <v>304.5</v>
      </c>
      <c r="O16" s="81">
        <f t="shared" si="4"/>
        <v>363.2</v>
      </c>
      <c r="P16" s="129">
        <f t="shared" si="3"/>
        <v>1932</v>
      </c>
    </row>
    <row r="17" spans="1:16" ht="18.75">
      <c r="A17" s="146"/>
      <c r="B17" s="66" t="s">
        <v>32</v>
      </c>
      <c r="C17" s="156"/>
      <c r="D17" s="118">
        <v>14.2</v>
      </c>
      <c r="E17" s="118">
        <v>17.4</v>
      </c>
      <c r="F17" s="118">
        <v>17.6</v>
      </c>
      <c r="G17" s="118">
        <v>6.7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9.1</v>
      </c>
      <c r="N17" s="118">
        <v>24.3</v>
      </c>
      <c r="O17" s="118">
        <v>29.7</v>
      </c>
      <c r="P17" s="129">
        <f t="shared" si="3"/>
        <v>119</v>
      </c>
    </row>
    <row r="18" spans="1:16" ht="18.75">
      <c r="A18" s="146"/>
      <c r="B18" s="66" t="s">
        <v>36</v>
      </c>
      <c r="C18" s="156"/>
      <c r="D18" s="118">
        <v>320</v>
      </c>
      <c r="E18" s="118">
        <v>336</v>
      </c>
      <c r="F18" s="118">
        <v>288</v>
      </c>
      <c r="G18" s="118">
        <v>104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86</v>
      </c>
      <c r="N18" s="118">
        <v>260</v>
      </c>
      <c r="O18" s="118">
        <v>306</v>
      </c>
      <c r="P18" s="129">
        <f t="shared" si="3"/>
        <v>1700</v>
      </c>
    </row>
    <row r="19" spans="1:16" ht="18.75">
      <c r="A19" s="147"/>
      <c r="B19" s="89" t="s">
        <v>17</v>
      </c>
      <c r="C19" s="157"/>
      <c r="D19" s="118">
        <v>16.2</v>
      </c>
      <c r="E19" s="118">
        <v>18.5</v>
      </c>
      <c r="F19" s="118">
        <v>15.2</v>
      </c>
      <c r="G19" s="118">
        <v>6.2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9.2</v>
      </c>
      <c r="N19" s="118">
        <v>20.2</v>
      </c>
      <c r="O19" s="118">
        <v>27.5</v>
      </c>
      <c r="P19" s="129">
        <f t="shared" si="3"/>
        <v>113.00000000000001</v>
      </c>
    </row>
    <row r="20" spans="1:16" ht="31.5">
      <c r="A20" s="153" t="s">
        <v>71</v>
      </c>
      <c r="B20" s="65" t="s">
        <v>52</v>
      </c>
      <c r="C20" s="151" t="s">
        <v>18</v>
      </c>
      <c r="D20" s="78">
        <f>D21+D22+D23</f>
        <v>608</v>
      </c>
      <c r="E20" s="78">
        <f aca="true" t="shared" si="5" ref="E20:O20">E21+E22+E23</f>
        <v>570</v>
      </c>
      <c r="F20" s="78">
        <f t="shared" si="5"/>
        <v>395</v>
      </c>
      <c r="G20" s="78">
        <f t="shared" si="5"/>
        <v>239</v>
      </c>
      <c r="H20" s="78">
        <f t="shared" si="5"/>
        <v>58</v>
      </c>
      <c r="I20" s="78">
        <f t="shared" si="5"/>
        <v>15</v>
      </c>
      <c r="J20" s="78">
        <f t="shared" si="5"/>
        <v>10</v>
      </c>
      <c r="K20" s="78">
        <f t="shared" si="5"/>
        <v>10</v>
      </c>
      <c r="L20" s="78">
        <f t="shared" si="5"/>
        <v>30</v>
      </c>
      <c r="M20" s="78">
        <f t="shared" si="5"/>
        <v>110</v>
      </c>
      <c r="N20" s="78">
        <f t="shared" si="5"/>
        <v>320</v>
      </c>
      <c r="O20" s="78">
        <f t="shared" si="5"/>
        <v>401</v>
      </c>
      <c r="P20" s="77">
        <f>SUM(D20:O20)</f>
        <v>2766</v>
      </c>
    </row>
    <row r="21" spans="1:16" ht="15.75">
      <c r="A21" s="153"/>
      <c r="B21" s="31" t="s">
        <v>32</v>
      </c>
      <c r="C21" s="151"/>
      <c r="D21" s="76">
        <v>17</v>
      </c>
      <c r="E21" s="76">
        <v>18</v>
      </c>
      <c r="F21" s="76">
        <v>14</v>
      </c>
      <c r="G21" s="76">
        <v>7</v>
      </c>
      <c r="H21" s="76">
        <v>1</v>
      </c>
      <c r="I21" s="76">
        <v>0</v>
      </c>
      <c r="J21" s="78">
        <v>0</v>
      </c>
      <c r="K21" s="78">
        <v>0</v>
      </c>
      <c r="L21" s="78">
        <v>0</v>
      </c>
      <c r="M21" s="78">
        <v>9</v>
      </c>
      <c r="N21" s="78">
        <v>18</v>
      </c>
      <c r="O21" s="78">
        <v>19</v>
      </c>
      <c r="P21" s="77">
        <f>SUM(D21:O21)</f>
        <v>103</v>
      </c>
    </row>
    <row r="22" spans="1:16" ht="15.75">
      <c r="A22" s="153"/>
      <c r="B22" s="31" t="s">
        <v>33</v>
      </c>
      <c r="C22" s="151"/>
      <c r="D22" s="63">
        <v>590</v>
      </c>
      <c r="E22" s="63">
        <v>550</v>
      </c>
      <c r="F22" s="63">
        <v>380</v>
      </c>
      <c r="G22" s="63">
        <v>230</v>
      </c>
      <c r="H22" s="63">
        <v>55</v>
      </c>
      <c r="I22" s="63">
        <v>15</v>
      </c>
      <c r="J22" s="63">
        <v>10</v>
      </c>
      <c r="K22" s="63">
        <v>10</v>
      </c>
      <c r="L22" s="63">
        <v>30</v>
      </c>
      <c r="M22" s="63">
        <v>100</v>
      </c>
      <c r="N22" s="63">
        <v>300</v>
      </c>
      <c r="O22" s="63">
        <v>380</v>
      </c>
      <c r="P22" s="77">
        <f>SUM(D22:O22)</f>
        <v>2650</v>
      </c>
    </row>
    <row r="23" spans="1:16" ht="15.75">
      <c r="A23" s="153"/>
      <c r="B23" s="31" t="s">
        <v>17</v>
      </c>
      <c r="C23" s="151"/>
      <c r="D23" s="63">
        <v>1</v>
      </c>
      <c r="E23" s="63">
        <v>2</v>
      </c>
      <c r="F23" s="63">
        <v>1</v>
      </c>
      <c r="G23" s="63">
        <v>2</v>
      </c>
      <c r="H23" s="63">
        <v>2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2</v>
      </c>
      <c r="O23" s="63">
        <v>2</v>
      </c>
      <c r="P23" s="77">
        <f>SUM(D23:O23)</f>
        <v>13</v>
      </c>
    </row>
    <row r="24" spans="1:16" ht="47.25">
      <c r="A24" s="145" t="s">
        <v>72</v>
      </c>
      <c r="B24" s="59" t="s">
        <v>42</v>
      </c>
      <c r="C24" s="151"/>
      <c r="D24" s="78">
        <f>D25+D26+D27</f>
        <v>371</v>
      </c>
      <c r="E24" s="78">
        <f aca="true" t="shared" si="6" ref="E24:O24">E25+E26+E27</f>
        <v>368</v>
      </c>
      <c r="F24" s="78">
        <f t="shared" si="6"/>
        <v>362</v>
      </c>
      <c r="G24" s="78">
        <f t="shared" si="6"/>
        <v>204</v>
      </c>
      <c r="H24" s="78">
        <f t="shared" si="6"/>
        <v>20</v>
      </c>
      <c r="I24" s="78">
        <f t="shared" si="6"/>
        <v>15</v>
      </c>
      <c r="J24" s="78">
        <f t="shared" si="6"/>
        <v>9</v>
      </c>
      <c r="K24" s="78">
        <f t="shared" si="6"/>
        <v>9</v>
      </c>
      <c r="L24" s="78">
        <f t="shared" si="6"/>
        <v>14</v>
      </c>
      <c r="M24" s="78">
        <f t="shared" si="6"/>
        <v>132</v>
      </c>
      <c r="N24" s="78">
        <f t="shared" si="6"/>
        <v>351</v>
      </c>
      <c r="O24" s="78">
        <f t="shared" si="6"/>
        <v>358</v>
      </c>
      <c r="P24" s="77">
        <f aca="true" t="shared" si="7" ref="P24:P30">SUM(D24:O24)</f>
        <v>2213</v>
      </c>
    </row>
    <row r="25" spans="1:16" ht="15.75">
      <c r="A25" s="146"/>
      <c r="B25" s="31" t="s">
        <v>32</v>
      </c>
      <c r="C25" s="151"/>
      <c r="D25" s="76">
        <f>D29+D33</f>
        <v>27</v>
      </c>
      <c r="E25" s="76">
        <f aca="true" t="shared" si="8" ref="E25:O26">E29+E33</f>
        <v>23</v>
      </c>
      <c r="F25" s="76">
        <f t="shared" si="8"/>
        <v>20</v>
      </c>
      <c r="G25" s="76">
        <f t="shared" si="8"/>
        <v>16</v>
      </c>
      <c r="H25" s="76">
        <f t="shared" si="8"/>
        <v>0</v>
      </c>
      <c r="I25" s="76">
        <f t="shared" si="8"/>
        <v>0</v>
      </c>
      <c r="J25" s="76">
        <f t="shared" si="8"/>
        <v>0</v>
      </c>
      <c r="K25" s="76">
        <f t="shared" si="8"/>
        <v>0</v>
      </c>
      <c r="L25" s="76">
        <f t="shared" si="8"/>
        <v>0</v>
      </c>
      <c r="M25" s="76">
        <f t="shared" si="8"/>
        <v>9</v>
      </c>
      <c r="N25" s="76">
        <f t="shared" si="8"/>
        <v>26</v>
      </c>
      <c r="O25" s="76">
        <f t="shared" si="8"/>
        <v>32</v>
      </c>
      <c r="P25" s="77">
        <f t="shared" si="7"/>
        <v>153</v>
      </c>
    </row>
    <row r="26" spans="1:16" ht="15.75">
      <c r="A26" s="146"/>
      <c r="B26" s="31" t="s">
        <v>33</v>
      </c>
      <c r="C26" s="151"/>
      <c r="D26" s="76">
        <f>D30+D34</f>
        <v>344</v>
      </c>
      <c r="E26" s="76">
        <f t="shared" si="8"/>
        <v>345</v>
      </c>
      <c r="F26" s="76">
        <f t="shared" si="8"/>
        <v>342</v>
      </c>
      <c r="G26" s="76">
        <f t="shared" si="8"/>
        <v>188</v>
      </c>
      <c r="H26" s="76">
        <f t="shared" si="8"/>
        <v>20</v>
      </c>
      <c r="I26" s="76">
        <f t="shared" si="8"/>
        <v>15</v>
      </c>
      <c r="J26" s="76">
        <f t="shared" si="8"/>
        <v>9</v>
      </c>
      <c r="K26" s="76">
        <f t="shared" si="8"/>
        <v>9</v>
      </c>
      <c r="L26" s="76">
        <f t="shared" si="8"/>
        <v>14</v>
      </c>
      <c r="M26" s="76">
        <f t="shared" si="8"/>
        <v>123</v>
      </c>
      <c r="N26" s="76">
        <f t="shared" si="8"/>
        <v>325</v>
      </c>
      <c r="O26" s="76">
        <f t="shared" si="8"/>
        <v>326</v>
      </c>
      <c r="P26" s="77">
        <f t="shared" si="7"/>
        <v>2060</v>
      </c>
    </row>
    <row r="27" spans="1:16" ht="15.75">
      <c r="A27" s="146"/>
      <c r="B27" s="31" t="s">
        <v>17</v>
      </c>
      <c r="C27" s="151"/>
      <c r="D27" s="76">
        <f>D31</f>
        <v>0</v>
      </c>
      <c r="E27" s="76">
        <f aca="true" t="shared" si="9" ref="E27:O27">E31</f>
        <v>0</v>
      </c>
      <c r="F27" s="76">
        <f t="shared" si="9"/>
        <v>0</v>
      </c>
      <c r="G27" s="76">
        <f t="shared" si="9"/>
        <v>0</v>
      </c>
      <c r="H27" s="76">
        <f t="shared" si="9"/>
        <v>0</v>
      </c>
      <c r="I27" s="76">
        <f t="shared" si="9"/>
        <v>0</v>
      </c>
      <c r="J27" s="76">
        <f t="shared" si="9"/>
        <v>0</v>
      </c>
      <c r="K27" s="76">
        <f t="shared" si="9"/>
        <v>0</v>
      </c>
      <c r="L27" s="76">
        <f t="shared" si="9"/>
        <v>0</v>
      </c>
      <c r="M27" s="76">
        <f t="shared" si="9"/>
        <v>0</v>
      </c>
      <c r="N27" s="76">
        <f t="shared" si="9"/>
        <v>0</v>
      </c>
      <c r="O27" s="76">
        <f t="shared" si="9"/>
        <v>0</v>
      </c>
      <c r="P27" s="77">
        <f t="shared" si="7"/>
        <v>0</v>
      </c>
    </row>
    <row r="28" spans="1:16" ht="15.75">
      <c r="A28" s="146"/>
      <c r="B28" s="31"/>
      <c r="C28" s="148" t="s">
        <v>18</v>
      </c>
      <c r="D28" s="76">
        <f>D29+D30+D31</f>
        <v>317</v>
      </c>
      <c r="E28" s="76">
        <f aca="true" t="shared" si="10" ref="E28:O28">E29+E30+E31</f>
        <v>315</v>
      </c>
      <c r="F28" s="76">
        <f t="shared" si="10"/>
        <v>312</v>
      </c>
      <c r="G28" s="76">
        <f t="shared" si="10"/>
        <v>183</v>
      </c>
      <c r="H28" s="76">
        <f t="shared" si="10"/>
        <v>20</v>
      </c>
      <c r="I28" s="76">
        <f t="shared" si="10"/>
        <v>15</v>
      </c>
      <c r="J28" s="76">
        <f t="shared" si="10"/>
        <v>9</v>
      </c>
      <c r="K28" s="76">
        <f t="shared" si="10"/>
        <v>9</v>
      </c>
      <c r="L28" s="76">
        <f t="shared" si="10"/>
        <v>14</v>
      </c>
      <c r="M28" s="76">
        <f t="shared" si="10"/>
        <v>105</v>
      </c>
      <c r="N28" s="76">
        <f t="shared" si="10"/>
        <v>296</v>
      </c>
      <c r="O28" s="76">
        <f t="shared" si="10"/>
        <v>300</v>
      </c>
      <c r="P28" s="77">
        <f t="shared" si="7"/>
        <v>1895</v>
      </c>
    </row>
    <row r="29" spans="1:16" ht="15.75">
      <c r="A29" s="146"/>
      <c r="B29" s="31" t="s">
        <v>32</v>
      </c>
      <c r="C29" s="149"/>
      <c r="D29" s="76">
        <v>17</v>
      </c>
      <c r="E29" s="76">
        <v>15</v>
      </c>
      <c r="F29" s="76">
        <v>12</v>
      </c>
      <c r="G29" s="76">
        <v>10</v>
      </c>
      <c r="H29" s="76"/>
      <c r="I29" s="76"/>
      <c r="J29" s="76"/>
      <c r="K29" s="76"/>
      <c r="L29" s="76"/>
      <c r="M29" s="76">
        <v>5</v>
      </c>
      <c r="N29" s="76">
        <v>16</v>
      </c>
      <c r="O29" s="76">
        <v>20</v>
      </c>
      <c r="P29" s="77">
        <f t="shared" si="7"/>
        <v>95</v>
      </c>
    </row>
    <row r="30" spans="1:16" ht="15.75">
      <c r="A30" s="146"/>
      <c r="B30" s="31" t="s">
        <v>33</v>
      </c>
      <c r="C30" s="149"/>
      <c r="D30" s="62">
        <v>300</v>
      </c>
      <c r="E30" s="62">
        <v>300</v>
      </c>
      <c r="F30" s="62">
        <v>300</v>
      </c>
      <c r="G30" s="62">
        <v>173</v>
      </c>
      <c r="H30" s="62">
        <v>20</v>
      </c>
      <c r="I30" s="62">
        <v>15</v>
      </c>
      <c r="J30" s="62">
        <v>9</v>
      </c>
      <c r="K30" s="62">
        <v>9</v>
      </c>
      <c r="L30" s="62">
        <v>14</v>
      </c>
      <c r="M30" s="62">
        <v>100</v>
      </c>
      <c r="N30" s="62">
        <v>280</v>
      </c>
      <c r="O30" s="62">
        <v>280</v>
      </c>
      <c r="P30" s="77">
        <f t="shared" si="7"/>
        <v>1800</v>
      </c>
    </row>
    <row r="31" spans="1:16" ht="15.75">
      <c r="A31" s="146"/>
      <c r="B31" s="31" t="s">
        <v>17</v>
      </c>
      <c r="C31" s="150"/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77">
        <f>P27</f>
        <v>0</v>
      </c>
    </row>
    <row r="32" spans="1:16" ht="15.75">
      <c r="A32" s="146"/>
      <c r="B32" s="31" t="s">
        <v>34</v>
      </c>
      <c r="C32" s="148" t="s">
        <v>31</v>
      </c>
      <c r="D32" s="63">
        <f>D33+D34</f>
        <v>54</v>
      </c>
      <c r="E32" s="63">
        <f aca="true" t="shared" si="11" ref="E32:O32">E33+E34</f>
        <v>53</v>
      </c>
      <c r="F32" s="63">
        <f t="shared" si="11"/>
        <v>50</v>
      </c>
      <c r="G32" s="63">
        <f t="shared" si="11"/>
        <v>21</v>
      </c>
      <c r="H32" s="63">
        <f t="shared" si="11"/>
        <v>0</v>
      </c>
      <c r="I32" s="63">
        <f t="shared" si="11"/>
        <v>0</v>
      </c>
      <c r="J32" s="63">
        <f t="shared" si="11"/>
        <v>0</v>
      </c>
      <c r="K32" s="63">
        <f t="shared" si="11"/>
        <v>0</v>
      </c>
      <c r="L32" s="63">
        <f t="shared" si="11"/>
        <v>0</v>
      </c>
      <c r="M32" s="63">
        <f t="shared" si="11"/>
        <v>27</v>
      </c>
      <c r="N32" s="63">
        <f t="shared" si="11"/>
        <v>55</v>
      </c>
      <c r="O32" s="63">
        <f t="shared" si="11"/>
        <v>58</v>
      </c>
      <c r="P32" s="77">
        <f aca="true" t="shared" si="12" ref="P32:P46">SUM(D32:O32)</f>
        <v>318</v>
      </c>
    </row>
    <row r="33" spans="1:16" ht="15.75">
      <c r="A33" s="146"/>
      <c r="B33" s="31" t="s">
        <v>32</v>
      </c>
      <c r="C33" s="149"/>
      <c r="D33" s="62">
        <v>10</v>
      </c>
      <c r="E33" s="62">
        <v>8</v>
      </c>
      <c r="F33" s="62">
        <v>8</v>
      </c>
      <c r="G33" s="62">
        <v>6</v>
      </c>
      <c r="H33" s="62"/>
      <c r="I33" s="62"/>
      <c r="J33" s="62"/>
      <c r="K33" s="62"/>
      <c r="L33" s="62"/>
      <c r="M33" s="62">
        <v>4</v>
      </c>
      <c r="N33" s="62">
        <v>10</v>
      </c>
      <c r="O33" s="62">
        <v>12</v>
      </c>
      <c r="P33" s="77">
        <f t="shared" si="12"/>
        <v>58</v>
      </c>
    </row>
    <row r="34" spans="1:16" ht="15.75">
      <c r="A34" s="146"/>
      <c r="B34" s="49" t="s">
        <v>36</v>
      </c>
      <c r="C34" s="150"/>
      <c r="D34" s="62">
        <v>44</v>
      </c>
      <c r="E34" s="62">
        <v>45</v>
      </c>
      <c r="F34" s="62">
        <v>42</v>
      </c>
      <c r="G34" s="62">
        <v>15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23</v>
      </c>
      <c r="N34" s="62">
        <v>45</v>
      </c>
      <c r="O34" s="62">
        <v>46</v>
      </c>
      <c r="P34" s="80">
        <f t="shared" si="12"/>
        <v>260</v>
      </c>
    </row>
    <row r="35" spans="1:16" ht="31.5">
      <c r="A35" s="146"/>
      <c r="B35" s="103" t="s">
        <v>86</v>
      </c>
      <c r="C35" s="148" t="s">
        <v>18</v>
      </c>
      <c r="D35" s="79">
        <f>D36+D37+D38</f>
        <v>40</v>
      </c>
      <c r="E35" s="79">
        <f aca="true" t="shared" si="13" ref="E35:O35">E36+E37+E38</f>
        <v>40</v>
      </c>
      <c r="F35" s="79">
        <f t="shared" si="13"/>
        <v>40</v>
      </c>
      <c r="G35" s="79">
        <f t="shared" si="13"/>
        <v>30</v>
      </c>
      <c r="H35" s="79">
        <f t="shared" si="13"/>
        <v>20</v>
      </c>
      <c r="I35" s="79">
        <f t="shared" si="13"/>
        <v>20</v>
      </c>
      <c r="J35" s="79">
        <f t="shared" si="13"/>
        <v>20</v>
      </c>
      <c r="K35" s="79">
        <f t="shared" si="13"/>
        <v>20</v>
      </c>
      <c r="L35" s="79">
        <f t="shared" si="13"/>
        <v>20</v>
      </c>
      <c r="M35" s="79">
        <f t="shared" si="13"/>
        <v>26</v>
      </c>
      <c r="N35" s="79">
        <f t="shared" si="13"/>
        <v>40</v>
      </c>
      <c r="O35" s="79">
        <f t="shared" si="13"/>
        <v>40</v>
      </c>
      <c r="P35" s="80">
        <f t="shared" si="12"/>
        <v>356</v>
      </c>
    </row>
    <row r="36" spans="1:16" ht="15.75">
      <c r="A36" s="146"/>
      <c r="B36" s="102" t="s">
        <v>32</v>
      </c>
      <c r="C36" s="149"/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80">
        <f t="shared" si="12"/>
        <v>0</v>
      </c>
    </row>
    <row r="37" spans="1:16" ht="15.75">
      <c r="A37" s="146"/>
      <c r="B37" s="102" t="s">
        <v>36</v>
      </c>
      <c r="C37" s="149"/>
      <c r="D37" s="130">
        <v>40</v>
      </c>
      <c r="E37" s="130">
        <v>40</v>
      </c>
      <c r="F37" s="130">
        <v>40</v>
      </c>
      <c r="G37" s="130">
        <v>30</v>
      </c>
      <c r="H37" s="130">
        <v>20</v>
      </c>
      <c r="I37" s="130">
        <v>20</v>
      </c>
      <c r="J37" s="130">
        <v>20</v>
      </c>
      <c r="K37" s="130">
        <v>20</v>
      </c>
      <c r="L37" s="130">
        <v>20</v>
      </c>
      <c r="M37" s="130">
        <v>26</v>
      </c>
      <c r="N37" s="130">
        <v>40</v>
      </c>
      <c r="O37" s="130">
        <v>40</v>
      </c>
      <c r="P37" s="80">
        <f t="shared" si="12"/>
        <v>356</v>
      </c>
    </row>
    <row r="38" spans="1:16" ht="15.75">
      <c r="A38" s="147"/>
      <c r="B38" s="102" t="s">
        <v>17</v>
      </c>
      <c r="C38" s="150"/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80">
        <f t="shared" si="12"/>
        <v>0</v>
      </c>
    </row>
    <row r="39" spans="1:16" s="74" customFormat="1" ht="15.75">
      <c r="A39" s="153"/>
      <c r="B39" s="73" t="s">
        <v>46</v>
      </c>
      <c r="C39" s="70" t="s">
        <v>92</v>
      </c>
      <c r="D39" s="81">
        <f aca="true" t="shared" si="14" ref="D39:O39">D24+D20+D16+D8</f>
        <v>1561.7</v>
      </c>
      <c r="E39" s="81">
        <f t="shared" si="14"/>
        <v>1556.1000000000001</v>
      </c>
      <c r="F39" s="81">
        <f t="shared" si="14"/>
        <v>1278.05</v>
      </c>
      <c r="G39" s="81">
        <f t="shared" si="14"/>
        <v>661</v>
      </c>
      <c r="H39" s="81">
        <f t="shared" si="14"/>
        <v>84</v>
      </c>
      <c r="I39" s="81">
        <f t="shared" si="14"/>
        <v>35</v>
      </c>
      <c r="J39" s="81">
        <f t="shared" si="14"/>
        <v>25</v>
      </c>
      <c r="K39" s="81">
        <f t="shared" si="14"/>
        <v>25</v>
      </c>
      <c r="L39" s="81">
        <f t="shared" si="14"/>
        <v>50</v>
      </c>
      <c r="M39" s="81">
        <f t="shared" si="14"/>
        <v>394.5</v>
      </c>
      <c r="N39" s="81">
        <f t="shared" si="14"/>
        <v>1145.8</v>
      </c>
      <c r="O39" s="81">
        <f t="shared" si="14"/>
        <v>1389.5</v>
      </c>
      <c r="P39" s="82">
        <f t="shared" si="12"/>
        <v>8205.650000000001</v>
      </c>
    </row>
    <row r="40" spans="1:16" s="74" customFormat="1" ht="24.75" customHeight="1">
      <c r="A40" s="153"/>
      <c r="B40" s="73"/>
      <c r="C40" s="70" t="s">
        <v>93</v>
      </c>
      <c r="D40" s="81">
        <f>D35+D12</f>
        <v>555</v>
      </c>
      <c r="E40" s="81">
        <f aca="true" t="shared" si="15" ref="E40:O40">E35+E12</f>
        <v>553</v>
      </c>
      <c r="F40" s="81">
        <f t="shared" si="15"/>
        <v>553</v>
      </c>
      <c r="G40" s="81">
        <f t="shared" si="15"/>
        <v>543</v>
      </c>
      <c r="H40" s="81">
        <f t="shared" si="15"/>
        <v>533</v>
      </c>
      <c r="I40" s="81">
        <f t="shared" si="15"/>
        <v>533</v>
      </c>
      <c r="J40" s="81">
        <f t="shared" si="15"/>
        <v>533</v>
      </c>
      <c r="K40" s="81">
        <f t="shared" si="15"/>
        <v>533</v>
      </c>
      <c r="L40" s="81">
        <f t="shared" si="15"/>
        <v>533</v>
      </c>
      <c r="M40" s="81">
        <f t="shared" si="15"/>
        <v>539</v>
      </c>
      <c r="N40" s="81">
        <f t="shared" si="15"/>
        <v>553</v>
      </c>
      <c r="O40" s="81">
        <f t="shared" si="15"/>
        <v>553</v>
      </c>
      <c r="P40" s="82">
        <f t="shared" si="12"/>
        <v>6514</v>
      </c>
    </row>
    <row r="41" spans="1:16" s="27" customFormat="1" ht="15.75">
      <c r="A41" s="153"/>
      <c r="B41" s="53" t="s">
        <v>47</v>
      </c>
      <c r="C41" s="53"/>
      <c r="D41" s="76">
        <f aca="true" t="shared" si="16" ref="D41:O41">D26+D22+D18+D10</f>
        <v>1478</v>
      </c>
      <c r="E41" s="76">
        <f t="shared" si="16"/>
        <v>1469</v>
      </c>
      <c r="F41" s="76">
        <f t="shared" si="16"/>
        <v>1203</v>
      </c>
      <c r="G41" s="76">
        <f t="shared" si="16"/>
        <v>620</v>
      </c>
      <c r="H41" s="76">
        <f t="shared" si="16"/>
        <v>81</v>
      </c>
      <c r="I41" s="76">
        <f t="shared" si="16"/>
        <v>35</v>
      </c>
      <c r="J41" s="76">
        <f t="shared" si="16"/>
        <v>25</v>
      </c>
      <c r="K41" s="76">
        <f t="shared" si="16"/>
        <v>25</v>
      </c>
      <c r="L41" s="76">
        <f t="shared" si="16"/>
        <v>50</v>
      </c>
      <c r="M41" s="76">
        <f t="shared" si="16"/>
        <v>355</v>
      </c>
      <c r="N41" s="76">
        <f t="shared" si="16"/>
        <v>1049</v>
      </c>
      <c r="O41" s="76">
        <f t="shared" si="16"/>
        <v>1270</v>
      </c>
      <c r="P41" s="82">
        <f t="shared" si="12"/>
        <v>7660</v>
      </c>
    </row>
    <row r="42" spans="1:16" s="27" customFormat="1" ht="15.75">
      <c r="A42" s="153"/>
      <c r="B42" s="53"/>
      <c r="C42" s="53" t="s">
        <v>18</v>
      </c>
      <c r="D42" s="76">
        <f aca="true" t="shared" si="17" ref="D42:O42">D30+D22+D10</f>
        <v>1114</v>
      </c>
      <c r="E42" s="76">
        <f t="shared" si="17"/>
        <v>1088</v>
      </c>
      <c r="F42" s="76">
        <f t="shared" si="17"/>
        <v>873</v>
      </c>
      <c r="G42" s="76">
        <f t="shared" si="17"/>
        <v>501</v>
      </c>
      <c r="H42" s="76">
        <f t="shared" si="17"/>
        <v>81</v>
      </c>
      <c r="I42" s="76">
        <f t="shared" si="17"/>
        <v>35</v>
      </c>
      <c r="J42" s="76">
        <f t="shared" si="17"/>
        <v>25</v>
      </c>
      <c r="K42" s="76">
        <f t="shared" si="17"/>
        <v>25</v>
      </c>
      <c r="L42" s="76">
        <f t="shared" si="17"/>
        <v>50</v>
      </c>
      <c r="M42" s="76">
        <f t="shared" si="17"/>
        <v>246</v>
      </c>
      <c r="N42" s="76">
        <f t="shared" si="17"/>
        <v>744</v>
      </c>
      <c r="O42" s="76">
        <f t="shared" si="17"/>
        <v>918</v>
      </c>
      <c r="P42" s="82">
        <f t="shared" si="12"/>
        <v>5700</v>
      </c>
    </row>
    <row r="43" spans="1:16" s="27" customFormat="1" ht="31.5">
      <c r="A43" s="153"/>
      <c r="B43" s="53"/>
      <c r="C43" s="53" t="s">
        <v>31</v>
      </c>
      <c r="D43" s="76">
        <f>D34+D18</f>
        <v>364</v>
      </c>
      <c r="E43" s="76">
        <f aca="true" t="shared" si="18" ref="E43:O43">E34+E18</f>
        <v>381</v>
      </c>
      <c r="F43" s="76">
        <f t="shared" si="18"/>
        <v>330</v>
      </c>
      <c r="G43" s="76">
        <f t="shared" si="18"/>
        <v>119</v>
      </c>
      <c r="H43" s="76">
        <f t="shared" si="18"/>
        <v>0</v>
      </c>
      <c r="I43" s="76">
        <f t="shared" si="18"/>
        <v>0</v>
      </c>
      <c r="J43" s="76">
        <f t="shared" si="18"/>
        <v>0</v>
      </c>
      <c r="K43" s="76">
        <f t="shared" si="18"/>
        <v>0</v>
      </c>
      <c r="L43" s="76">
        <f t="shared" si="18"/>
        <v>0</v>
      </c>
      <c r="M43" s="76">
        <f t="shared" si="18"/>
        <v>109</v>
      </c>
      <c r="N43" s="76">
        <f t="shared" si="18"/>
        <v>305</v>
      </c>
      <c r="O43" s="76">
        <f t="shared" si="18"/>
        <v>352</v>
      </c>
      <c r="P43" s="82">
        <f t="shared" si="12"/>
        <v>1960</v>
      </c>
    </row>
    <row r="44" spans="1:16" s="27" customFormat="1" ht="31.5">
      <c r="A44" s="153"/>
      <c r="B44" s="53" t="s">
        <v>47</v>
      </c>
      <c r="C44" s="53" t="s">
        <v>89</v>
      </c>
      <c r="D44" s="76">
        <f>D37+D14</f>
        <v>496</v>
      </c>
      <c r="E44" s="76">
        <f aca="true" t="shared" si="19" ref="E44:O44">E37+E14</f>
        <v>494</v>
      </c>
      <c r="F44" s="76">
        <f t="shared" si="19"/>
        <v>494</v>
      </c>
      <c r="G44" s="76">
        <f t="shared" si="19"/>
        <v>484</v>
      </c>
      <c r="H44" s="76">
        <f t="shared" si="19"/>
        <v>474</v>
      </c>
      <c r="I44" s="76">
        <f t="shared" si="19"/>
        <v>474</v>
      </c>
      <c r="J44" s="76">
        <f t="shared" si="19"/>
        <v>474</v>
      </c>
      <c r="K44" s="76">
        <f t="shared" si="19"/>
        <v>474</v>
      </c>
      <c r="L44" s="76">
        <f t="shared" si="19"/>
        <v>474</v>
      </c>
      <c r="M44" s="76">
        <f t="shared" si="19"/>
        <v>480</v>
      </c>
      <c r="N44" s="76">
        <f t="shared" si="19"/>
        <v>494</v>
      </c>
      <c r="O44" s="76">
        <f t="shared" si="19"/>
        <v>494</v>
      </c>
      <c r="P44" s="82">
        <f t="shared" si="12"/>
        <v>5806</v>
      </c>
    </row>
    <row r="45" spans="1:16" s="27" customFormat="1" ht="15.75">
      <c r="A45" s="153"/>
      <c r="B45" s="53" t="s">
        <v>87</v>
      </c>
      <c r="C45" s="53"/>
      <c r="D45" s="76">
        <f>D23+D11+D19</f>
        <v>17.5</v>
      </c>
      <c r="E45" s="76">
        <f aca="true" t="shared" si="20" ref="E45:O45">E23+E11+E19</f>
        <v>20.7</v>
      </c>
      <c r="F45" s="76">
        <f t="shared" si="20"/>
        <v>16.45</v>
      </c>
      <c r="G45" s="76">
        <f t="shared" si="20"/>
        <v>8.3</v>
      </c>
      <c r="H45" s="76">
        <f t="shared" si="20"/>
        <v>2</v>
      </c>
      <c r="I45" s="76">
        <f t="shared" si="20"/>
        <v>0</v>
      </c>
      <c r="J45" s="76">
        <f t="shared" si="20"/>
        <v>0</v>
      </c>
      <c r="K45" s="76">
        <f t="shared" si="20"/>
        <v>0</v>
      </c>
      <c r="L45" s="76">
        <f t="shared" si="20"/>
        <v>0</v>
      </c>
      <c r="M45" s="76">
        <f t="shared" si="20"/>
        <v>10.399999999999999</v>
      </c>
      <c r="N45" s="76">
        <f t="shared" si="20"/>
        <v>22.5</v>
      </c>
      <c r="O45" s="76">
        <f t="shared" si="20"/>
        <v>29.8</v>
      </c>
      <c r="P45" s="82">
        <f t="shared" si="12"/>
        <v>127.64999999999999</v>
      </c>
    </row>
    <row r="46" spans="1:16" s="27" customFormat="1" ht="31.5">
      <c r="A46" s="132"/>
      <c r="B46" s="53" t="s">
        <v>88</v>
      </c>
      <c r="C46" s="70"/>
      <c r="D46" s="96">
        <f>D38+D15</f>
        <v>2</v>
      </c>
      <c r="E46" s="96">
        <f aca="true" t="shared" si="21" ref="E46:O46">E38+E15</f>
        <v>2</v>
      </c>
      <c r="F46" s="96">
        <f t="shared" si="21"/>
        <v>2</v>
      </c>
      <c r="G46" s="96">
        <f t="shared" si="21"/>
        <v>2</v>
      </c>
      <c r="H46" s="96">
        <f t="shared" si="21"/>
        <v>2</v>
      </c>
      <c r="I46" s="96">
        <f t="shared" si="21"/>
        <v>2</v>
      </c>
      <c r="J46" s="96">
        <f t="shared" si="21"/>
        <v>2</v>
      </c>
      <c r="K46" s="96">
        <f t="shared" si="21"/>
        <v>2</v>
      </c>
      <c r="L46" s="96">
        <f t="shared" si="21"/>
        <v>2</v>
      </c>
      <c r="M46" s="96">
        <f t="shared" si="21"/>
        <v>2</v>
      </c>
      <c r="N46" s="96">
        <f t="shared" si="21"/>
        <v>2</v>
      </c>
      <c r="O46" s="96">
        <f t="shared" si="21"/>
        <v>2</v>
      </c>
      <c r="P46" s="82">
        <f t="shared" si="12"/>
        <v>24</v>
      </c>
    </row>
    <row r="47" spans="1:16" ht="47.25">
      <c r="A47" s="147" t="s">
        <v>73</v>
      </c>
      <c r="B47" s="58" t="s">
        <v>43</v>
      </c>
      <c r="C47" s="154"/>
      <c r="D47" s="96">
        <f>D48+D49+D50</f>
        <v>201.6</v>
      </c>
      <c r="E47" s="96">
        <f aca="true" t="shared" si="22" ref="E47:O47">E48+E49+E50</f>
        <v>230.5</v>
      </c>
      <c r="F47" s="96">
        <f t="shared" si="22"/>
        <v>166.5</v>
      </c>
      <c r="G47" s="96">
        <f t="shared" si="22"/>
        <v>129.3</v>
      </c>
      <c r="H47" s="96">
        <f t="shared" si="22"/>
        <v>31.5</v>
      </c>
      <c r="I47" s="96">
        <f t="shared" si="22"/>
        <v>31</v>
      </c>
      <c r="J47" s="96">
        <f t="shared" si="22"/>
        <v>12</v>
      </c>
      <c r="K47" s="96">
        <f t="shared" si="22"/>
        <v>12</v>
      </c>
      <c r="L47" s="96">
        <f t="shared" si="22"/>
        <v>31</v>
      </c>
      <c r="M47" s="96">
        <f t="shared" si="22"/>
        <v>108.7</v>
      </c>
      <c r="N47" s="96">
        <f t="shared" si="22"/>
        <v>134.4</v>
      </c>
      <c r="O47" s="96">
        <f t="shared" si="22"/>
        <v>198.5</v>
      </c>
      <c r="P47" s="75">
        <f aca="true" t="shared" si="23" ref="P47:P53">SUM(D47:O47)</f>
        <v>1287.0000000000002</v>
      </c>
    </row>
    <row r="48" spans="1:16" ht="15.75">
      <c r="A48" s="153"/>
      <c r="B48" s="31" t="s">
        <v>32</v>
      </c>
      <c r="C48" s="151"/>
      <c r="D48" s="76">
        <f>D52+D56</f>
        <v>4.6</v>
      </c>
      <c r="E48" s="76">
        <f aca="true" t="shared" si="24" ref="E48:O49">E52+E56</f>
        <v>4.5</v>
      </c>
      <c r="F48" s="76">
        <f t="shared" si="24"/>
        <v>3.5</v>
      </c>
      <c r="G48" s="76">
        <f t="shared" si="24"/>
        <v>2.3</v>
      </c>
      <c r="H48" s="76">
        <f t="shared" si="24"/>
        <v>1</v>
      </c>
      <c r="I48" s="76">
        <f t="shared" si="24"/>
        <v>0.5</v>
      </c>
      <c r="J48" s="76">
        <f t="shared" si="24"/>
        <v>0.5</v>
      </c>
      <c r="K48" s="76">
        <f t="shared" si="24"/>
        <v>0.5</v>
      </c>
      <c r="L48" s="76">
        <f t="shared" si="24"/>
        <v>0.5</v>
      </c>
      <c r="M48" s="76">
        <f t="shared" si="24"/>
        <v>2.2</v>
      </c>
      <c r="N48" s="76">
        <f t="shared" si="24"/>
        <v>3.4</v>
      </c>
      <c r="O48" s="76">
        <f t="shared" si="24"/>
        <v>5.5</v>
      </c>
      <c r="P48" s="77">
        <f t="shared" si="23"/>
        <v>28.999999999999996</v>
      </c>
    </row>
    <row r="49" spans="1:16" ht="15.75">
      <c r="A49" s="153"/>
      <c r="B49" s="31" t="s">
        <v>33</v>
      </c>
      <c r="C49" s="151"/>
      <c r="D49" s="76">
        <f>D53+D57</f>
        <v>196</v>
      </c>
      <c r="E49" s="76">
        <f t="shared" si="24"/>
        <v>225</v>
      </c>
      <c r="F49" s="76">
        <f t="shared" si="24"/>
        <v>162</v>
      </c>
      <c r="G49" s="76">
        <f t="shared" si="24"/>
        <v>126</v>
      </c>
      <c r="H49" s="76">
        <f t="shared" si="24"/>
        <v>30</v>
      </c>
      <c r="I49" s="76">
        <f t="shared" si="24"/>
        <v>30</v>
      </c>
      <c r="J49" s="76">
        <f t="shared" si="24"/>
        <v>11</v>
      </c>
      <c r="K49" s="76">
        <f t="shared" si="24"/>
        <v>11</v>
      </c>
      <c r="L49" s="76">
        <f t="shared" si="24"/>
        <v>30</v>
      </c>
      <c r="M49" s="76">
        <f t="shared" si="24"/>
        <v>106</v>
      </c>
      <c r="N49" s="76">
        <f t="shared" si="24"/>
        <v>130</v>
      </c>
      <c r="O49" s="76">
        <f t="shared" si="24"/>
        <v>192</v>
      </c>
      <c r="P49" s="77">
        <f t="shared" si="23"/>
        <v>1249</v>
      </c>
    </row>
    <row r="50" spans="1:16" ht="15.75">
      <c r="A50" s="153"/>
      <c r="B50" s="31" t="s">
        <v>17</v>
      </c>
      <c r="C50" s="151"/>
      <c r="D50" s="76">
        <f>D54</f>
        <v>1</v>
      </c>
      <c r="E50" s="76">
        <f aca="true" t="shared" si="25" ref="E50:O50">E54</f>
        <v>1</v>
      </c>
      <c r="F50" s="76">
        <f t="shared" si="25"/>
        <v>1</v>
      </c>
      <c r="G50" s="76">
        <f t="shared" si="25"/>
        <v>1</v>
      </c>
      <c r="H50" s="76">
        <f t="shared" si="25"/>
        <v>0.5</v>
      </c>
      <c r="I50" s="76">
        <f t="shared" si="25"/>
        <v>0.5</v>
      </c>
      <c r="J50" s="76">
        <f t="shared" si="25"/>
        <v>0.5</v>
      </c>
      <c r="K50" s="76">
        <f t="shared" si="25"/>
        <v>0.5</v>
      </c>
      <c r="L50" s="76">
        <f t="shared" si="25"/>
        <v>0.5</v>
      </c>
      <c r="M50" s="76">
        <f t="shared" si="25"/>
        <v>0.5</v>
      </c>
      <c r="N50" s="76">
        <f t="shared" si="25"/>
        <v>1</v>
      </c>
      <c r="O50" s="76">
        <f t="shared" si="25"/>
        <v>1</v>
      </c>
      <c r="P50" s="77">
        <f t="shared" si="23"/>
        <v>9</v>
      </c>
    </row>
    <row r="51" spans="1:16" ht="15.75">
      <c r="A51" s="153"/>
      <c r="B51" s="31"/>
      <c r="C51" s="151" t="s">
        <v>18</v>
      </c>
      <c r="D51" s="76">
        <f>D52+D53+D54</f>
        <v>185</v>
      </c>
      <c r="E51" s="76">
        <f aca="true" t="shared" si="26" ref="E51:O51">E52+E53+E54</f>
        <v>215</v>
      </c>
      <c r="F51" s="76">
        <f t="shared" si="26"/>
        <v>154</v>
      </c>
      <c r="G51" s="76">
        <f t="shared" si="26"/>
        <v>123</v>
      </c>
      <c r="H51" s="76">
        <f t="shared" si="26"/>
        <v>31.5</v>
      </c>
      <c r="I51" s="76">
        <f t="shared" si="26"/>
        <v>31</v>
      </c>
      <c r="J51" s="76">
        <f t="shared" si="26"/>
        <v>12</v>
      </c>
      <c r="K51" s="76">
        <f t="shared" si="26"/>
        <v>12</v>
      </c>
      <c r="L51" s="76">
        <f t="shared" si="26"/>
        <v>31</v>
      </c>
      <c r="M51" s="76">
        <f t="shared" si="26"/>
        <v>103.5</v>
      </c>
      <c r="N51" s="76">
        <f t="shared" si="26"/>
        <v>124</v>
      </c>
      <c r="O51" s="76">
        <f t="shared" si="26"/>
        <v>186</v>
      </c>
      <c r="P51" s="77">
        <f t="shared" si="23"/>
        <v>1208</v>
      </c>
    </row>
    <row r="52" spans="1:16" ht="15.75">
      <c r="A52" s="153"/>
      <c r="B52" s="31" t="s">
        <v>32</v>
      </c>
      <c r="C52" s="151"/>
      <c r="D52" s="76">
        <v>4</v>
      </c>
      <c r="E52" s="76">
        <v>4</v>
      </c>
      <c r="F52" s="76">
        <v>3</v>
      </c>
      <c r="G52" s="76">
        <v>2</v>
      </c>
      <c r="H52" s="76">
        <v>1</v>
      </c>
      <c r="I52" s="76">
        <v>0.5</v>
      </c>
      <c r="J52" s="78">
        <v>0.5</v>
      </c>
      <c r="K52" s="78">
        <v>0.5</v>
      </c>
      <c r="L52" s="78">
        <v>0.5</v>
      </c>
      <c r="M52" s="78">
        <v>2</v>
      </c>
      <c r="N52" s="78">
        <v>3</v>
      </c>
      <c r="O52" s="78">
        <v>5</v>
      </c>
      <c r="P52" s="77">
        <f t="shared" si="23"/>
        <v>26</v>
      </c>
    </row>
    <row r="53" spans="1:16" ht="15.75">
      <c r="A53" s="153"/>
      <c r="B53" s="31" t="s">
        <v>33</v>
      </c>
      <c r="C53" s="151"/>
      <c r="D53" s="83">
        <v>180</v>
      </c>
      <c r="E53" s="83">
        <v>210</v>
      </c>
      <c r="F53" s="83">
        <v>150</v>
      </c>
      <c r="G53" s="83">
        <v>120</v>
      </c>
      <c r="H53" s="83">
        <v>30</v>
      </c>
      <c r="I53" s="83">
        <v>30</v>
      </c>
      <c r="J53" s="83">
        <v>11</v>
      </c>
      <c r="K53" s="83">
        <v>11</v>
      </c>
      <c r="L53" s="83">
        <v>30</v>
      </c>
      <c r="M53" s="83">
        <v>101</v>
      </c>
      <c r="N53" s="83">
        <v>120</v>
      </c>
      <c r="O53" s="83">
        <v>180</v>
      </c>
      <c r="P53" s="82">
        <f t="shared" si="23"/>
        <v>1173</v>
      </c>
    </row>
    <row r="54" spans="1:16" ht="15.75">
      <c r="A54" s="153"/>
      <c r="B54" s="31" t="s">
        <v>17</v>
      </c>
      <c r="C54" s="151"/>
      <c r="D54" s="84">
        <v>1</v>
      </c>
      <c r="E54" s="84">
        <v>1</v>
      </c>
      <c r="F54" s="84">
        <v>1</v>
      </c>
      <c r="G54" s="84">
        <v>1</v>
      </c>
      <c r="H54" s="84">
        <v>0.5</v>
      </c>
      <c r="I54" s="84">
        <v>0.5</v>
      </c>
      <c r="J54" s="84">
        <v>0.5</v>
      </c>
      <c r="K54" s="84">
        <v>0.5</v>
      </c>
      <c r="L54" s="84">
        <v>0.5</v>
      </c>
      <c r="M54" s="84">
        <v>0.5</v>
      </c>
      <c r="N54" s="84">
        <v>1</v>
      </c>
      <c r="O54" s="84">
        <v>1</v>
      </c>
      <c r="P54" s="82">
        <f>P50</f>
        <v>9</v>
      </c>
    </row>
    <row r="55" spans="1:16" ht="15.75">
      <c r="A55" s="153"/>
      <c r="B55" s="31" t="s">
        <v>34</v>
      </c>
      <c r="C55" s="151" t="s">
        <v>31</v>
      </c>
      <c r="D55" s="84">
        <f>D56+D57</f>
        <v>16.6</v>
      </c>
      <c r="E55" s="84">
        <f aca="true" t="shared" si="27" ref="E55:O55">E56+E57</f>
        <v>15.5</v>
      </c>
      <c r="F55" s="84">
        <f t="shared" si="27"/>
        <v>12.5</v>
      </c>
      <c r="G55" s="84">
        <f t="shared" si="27"/>
        <v>6.3</v>
      </c>
      <c r="H55" s="84">
        <f t="shared" si="27"/>
        <v>0</v>
      </c>
      <c r="I55" s="84">
        <f t="shared" si="27"/>
        <v>0</v>
      </c>
      <c r="J55" s="84">
        <f t="shared" si="27"/>
        <v>0</v>
      </c>
      <c r="K55" s="84">
        <f t="shared" si="27"/>
        <v>0</v>
      </c>
      <c r="L55" s="84">
        <f t="shared" si="27"/>
        <v>0</v>
      </c>
      <c r="M55" s="84">
        <f t="shared" si="27"/>
        <v>5.2</v>
      </c>
      <c r="N55" s="84">
        <f t="shared" si="27"/>
        <v>10.4</v>
      </c>
      <c r="O55" s="84">
        <f t="shared" si="27"/>
        <v>12.5</v>
      </c>
      <c r="P55" s="82">
        <f aca="true" t="shared" si="28" ref="P55:P61">SUM(D55:O55)</f>
        <v>79</v>
      </c>
    </row>
    <row r="56" spans="1:16" ht="15.75">
      <c r="A56" s="153"/>
      <c r="B56" s="31" t="s">
        <v>32</v>
      </c>
      <c r="C56" s="151"/>
      <c r="D56" s="84">
        <v>0.6</v>
      </c>
      <c r="E56" s="84">
        <v>0.5</v>
      </c>
      <c r="F56" s="84">
        <v>0.5</v>
      </c>
      <c r="G56" s="84">
        <v>0.3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0.2</v>
      </c>
      <c r="N56" s="84">
        <v>0.4</v>
      </c>
      <c r="O56" s="84">
        <v>0.5</v>
      </c>
      <c r="P56" s="82">
        <f t="shared" si="28"/>
        <v>3</v>
      </c>
    </row>
    <row r="57" spans="1:16" ht="15.75">
      <c r="A57" s="153"/>
      <c r="B57" s="31" t="s">
        <v>36</v>
      </c>
      <c r="C57" s="151"/>
      <c r="D57" s="81">
        <v>16</v>
      </c>
      <c r="E57" s="81">
        <v>15</v>
      </c>
      <c r="F57" s="81">
        <v>12</v>
      </c>
      <c r="G57" s="81">
        <v>6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1">
        <v>5</v>
      </c>
      <c r="N57" s="81">
        <v>10</v>
      </c>
      <c r="O57" s="81">
        <v>12</v>
      </c>
      <c r="P57" s="82">
        <f t="shared" si="28"/>
        <v>76</v>
      </c>
    </row>
    <row r="58" spans="1:16" ht="47.25">
      <c r="A58" s="153" t="s">
        <v>74</v>
      </c>
      <c r="B58" s="60" t="s">
        <v>44</v>
      </c>
      <c r="C58" s="151" t="s">
        <v>18</v>
      </c>
      <c r="D58" s="76">
        <f>D59+D60+D61</f>
        <v>43</v>
      </c>
      <c r="E58" s="76">
        <f aca="true" t="shared" si="29" ref="E58:O58">E59+E60+E61</f>
        <v>49</v>
      </c>
      <c r="F58" s="76">
        <f t="shared" si="29"/>
        <v>42</v>
      </c>
      <c r="G58" s="76">
        <f t="shared" si="29"/>
        <v>14</v>
      </c>
      <c r="H58" s="76">
        <f t="shared" si="29"/>
        <v>0</v>
      </c>
      <c r="I58" s="76">
        <f t="shared" si="29"/>
        <v>0</v>
      </c>
      <c r="J58" s="76">
        <f t="shared" si="29"/>
        <v>0</v>
      </c>
      <c r="K58" s="76">
        <f t="shared" si="29"/>
        <v>0</v>
      </c>
      <c r="L58" s="76">
        <f t="shared" si="29"/>
        <v>0</v>
      </c>
      <c r="M58" s="76">
        <f t="shared" si="29"/>
        <v>21</v>
      </c>
      <c r="N58" s="76">
        <f t="shared" si="29"/>
        <v>38</v>
      </c>
      <c r="O58" s="76">
        <f t="shared" si="29"/>
        <v>52.4</v>
      </c>
      <c r="P58" s="77">
        <f t="shared" si="28"/>
        <v>259.4</v>
      </c>
    </row>
    <row r="59" spans="1:16" ht="15.75">
      <c r="A59" s="153"/>
      <c r="B59" s="31" t="s">
        <v>32</v>
      </c>
      <c r="C59" s="151"/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7">
        <f t="shared" si="28"/>
        <v>0</v>
      </c>
    </row>
    <row r="60" spans="1:16" ht="15.75">
      <c r="A60" s="153"/>
      <c r="B60" s="31" t="s">
        <v>33</v>
      </c>
      <c r="C60" s="151"/>
      <c r="D60" s="76">
        <v>30</v>
      </c>
      <c r="E60" s="76">
        <v>38</v>
      </c>
      <c r="F60" s="76">
        <v>32</v>
      </c>
      <c r="G60" s="76">
        <v>11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18</v>
      </c>
      <c r="N60" s="76">
        <v>28</v>
      </c>
      <c r="O60" s="76">
        <v>42.4</v>
      </c>
      <c r="P60" s="77">
        <f t="shared" si="28"/>
        <v>199.4</v>
      </c>
    </row>
    <row r="61" spans="1:16" ht="15.75">
      <c r="A61" s="153"/>
      <c r="B61" s="31" t="s">
        <v>17</v>
      </c>
      <c r="C61" s="151"/>
      <c r="D61" s="76">
        <v>13</v>
      </c>
      <c r="E61" s="76">
        <v>11</v>
      </c>
      <c r="F61" s="76">
        <v>10</v>
      </c>
      <c r="G61" s="76">
        <v>3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3</v>
      </c>
      <c r="N61" s="76">
        <v>10</v>
      </c>
      <c r="O61" s="76">
        <v>10</v>
      </c>
      <c r="P61" s="77">
        <f t="shared" si="28"/>
        <v>60</v>
      </c>
    </row>
    <row r="62" spans="1:16" ht="47.25">
      <c r="A62" s="153" t="s">
        <v>75</v>
      </c>
      <c r="B62" s="60" t="s">
        <v>45</v>
      </c>
      <c r="C62" s="151"/>
      <c r="D62" s="78">
        <f>D63+D64+D65</f>
        <v>118</v>
      </c>
      <c r="E62" s="78">
        <f aca="true" t="shared" si="30" ref="E62:O62">E63+E64+E65</f>
        <v>114</v>
      </c>
      <c r="F62" s="78">
        <f t="shared" si="30"/>
        <v>96</v>
      </c>
      <c r="G62" s="78">
        <f t="shared" si="30"/>
        <v>20</v>
      </c>
      <c r="H62" s="78">
        <f t="shared" si="30"/>
        <v>0</v>
      </c>
      <c r="I62" s="78">
        <f t="shared" si="30"/>
        <v>0</v>
      </c>
      <c r="J62" s="78">
        <f t="shared" si="30"/>
        <v>0</v>
      </c>
      <c r="K62" s="78">
        <f t="shared" si="30"/>
        <v>0</v>
      </c>
      <c r="L62" s="78">
        <f t="shared" si="30"/>
        <v>0</v>
      </c>
      <c r="M62" s="78">
        <f t="shared" si="30"/>
        <v>28</v>
      </c>
      <c r="N62" s="78">
        <f t="shared" si="30"/>
        <v>110</v>
      </c>
      <c r="O62" s="78">
        <f t="shared" si="30"/>
        <v>116</v>
      </c>
      <c r="P62" s="77">
        <f aca="true" t="shared" si="31" ref="P62:P68">SUM(D62:O62)</f>
        <v>602</v>
      </c>
    </row>
    <row r="63" spans="1:16" ht="15.75">
      <c r="A63" s="153"/>
      <c r="B63" s="31" t="s">
        <v>32</v>
      </c>
      <c r="C63" s="151"/>
      <c r="D63" s="76">
        <f>D67+D71</f>
        <v>9</v>
      </c>
      <c r="E63" s="76">
        <f aca="true" t="shared" si="32" ref="E63:O64">E67+E71</f>
        <v>9</v>
      </c>
      <c r="F63" s="76">
        <f t="shared" si="32"/>
        <v>7</v>
      </c>
      <c r="G63" s="76">
        <f t="shared" si="32"/>
        <v>2</v>
      </c>
      <c r="H63" s="76">
        <f t="shared" si="32"/>
        <v>0</v>
      </c>
      <c r="I63" s="76">
        <f t="shared" si="32"/>
        <v>0</v>
      </c>
      <c r="J63" s="76">
        <f t="shared" si="32"/>
        <v>0</v>
      </c>
      <c r="K63" s="76">
        <f t="shared" si="32"/>
        <v>0</v>
      </c>
      <c r="L63" s="76">
        <f t="shared" si="32"/>
        <v>0</v>
      </c>
      <c r="M63" s="76">
        <f t="shared" si="32"/>
        <v>4</v>
      </c>
      <c r="N63" s="76">
        <f t="shared" si="32"/>
        <v>9</v>
      </c>
      <c r="O63" s="76">
        <f t="shared" si="32"/>
        <v>9</v>
      </c>
      <c r="P63" s="77">
        <f t="shared" si="31"/>
        <v>49</v>
      </c>
    </row>
    <row r="64" spans="1:16" ht="15.75">
      <c r="A64" s="153"/>
      <c r="B64" s="31" t="s">
        <v>33</v>
      </c>
      <c r="C64" s="151"/>
      <c r="D64" s="76">
        <f>D68+D72</f>
        <v>109</v>
      </c>
      <c r="E64" s="76">
        <f t="shared" si="32"/>
        <v>105</v>
      </c>
      <c r="F64" s="76">
        <f t="shared" si="32"/>
        <v>89</v>
      </c>
      <c r="G64" s="76">
        <f t="shared" si="32"/>
        <v>18</v>
      </c>
      <c r="H64" s="76">
        <f t="shared" si="32"/>
        <v>0</v>
      </c>
      <c r="I64" s="76">
        <f t="shared" si="32"/>
        <v>0</v>
      </c>
      <c r="J64" s="76">
        <f t="shared" si="32"/>
        <v>0</v>
      </c>
      <c r="K64" s="76">
        <f t="shared" si="32"/>
        <v>0</v>
      </c>
      <c r="L64" s="76">
        <f t="shared" si="32"/>
        <v>0</v>
      </c>
      <c r="M64" s="76">
        <f t="shared" si="32"/>
        <v>24</v>
      </c>
      <c r="N64" s="76">
        <f t="shared" si="32"/>
        <v>101</v>
      </c>
      <c r="O64" s="76">
        <f t="shared" si="32"/>
        <v>107</v>
      </c>
      <c r="P64" s="77">
        <f t="shared" si="31"/>
        <v>553</v>
      </c>
    </row>
    <row r="65" spans="1:16" ht="15.75">
      <c r="A65" s="153"/>
      <c r="B65" s="31" t="s">
        <v>17</v>
      </c>
      <c r="C65" s="151"/>
      <c r="D65" s="76">
        <f>D69</f>
        <v>0</v>
      </c>
      <c r="E65" s="76">
        <f aca="true" t="shared" si="33" ref="E65:O65">E69</f>
        <v>0</v>
      </c>
      <c r="F65" s="76">
        <f t="shared" si="33"/>
        <v>0</v>
      </c>
      <c r="G65" s="76">
        <f t="shared" si="33"/>
        <v>0</v>
      </c>
      <c r="H65" s="76">
        <f t="shared" si="33"/>
        <v>0</v>
      </c>
      <c r="I65" s="76">
        <f t="shared" si="33"/>
        <v>0</v>
      </c>
      <c r="J65" s="76">
        <f t="shared" si="33"/>
        <v>0</v>
      </c>
      <c r="K65" s="76">
        <f t="shared" si="33"/>
        <v>0</v>
      </c>
      <c r="L65" s="76">
        <f t="shared" si="33"/>
        <v>0</v>
      </c>
      <c r="M65" s="76">
        <f t="shared" si="33"/>
        <v>0</v>
      </c>
      <c r="N65" s="76">
        <f t="shared" si="33"/>
        <v>0</v>
      </c>
      <c r="O65" s="76">
        <f t="shared" si="33"/>
        <v>0</v>
      </c>
      <c r="P65" s="77">
        <f t="shared" si="31"/>
        <v>0</v>
      </c>
    </row>
    <row r="66" spans="1:16" ht="15.75">
      <c r="A66" s="153"/>
      <c r="B66" s="31"/>
      <c r="C66" s="151" t="s">
        <v>18</v>
      </c>
      <c r="D66" s="76">
        <f>D67+D68+D69</f>
        <v>12</v>
      </c>
      <c r="E66" s="76">
        <f aca="true" t="shared" si="34" ref="E66:O66">E67+E68+E69</f>
        <v>10</v>
      </c>
      <c r="F66" s="76">
        <f t="shared" si="34"/>
        <v>4</v>
      </c>
      <c r="G66" s="76">
        <f t="shared" si="34"/>
        <v>2</v>
      </c>
      <c r="H66" s="76">
        <f t="shared" si="34"/>
        <v>0</v>
      </c>
      <c r="I66" s="76">
        <f t="shared" si="34"/>
        <v>0</v>
      </c>
      <c r="J66" s="76">
        <f t="shared" si="34"/>
        <v>0</v>
      </c>
      <c r="K66" s="76">
        <f t="shared" si="34"/>
        <v>0</v>
      </c>
      <c r="L66" s="76">
        <f t="shared" si="34"/>
        <v>0</v>
      </c>
      <c r="M66" s="76">
        <f t="shared" si="34"/>
        <v>5</v>
      </c>
      <c r="N66" s="76">
        <f t="shared" si="34"/>
        <v>10</v>
      </c>
      <c r="O66" s="76">
        <f t="shared" si="34"/>
        <v>10</v>
      </c>
      <c r="P66" s="77">
        <f t="shared" si="31"/>
        <v>53</v>
      </c>
    </row>
    <row r="67" spans="1:16" ht="15.75">
      <c r="A67" s="153"/>
      <c r="B67" s="31" t="s">
        <v>32</v>
      </c>
      <c r="C67" s="151"/>
      <c r="D67" s="76"/>
      <c r="E67" s="76"/>
      <c r="F67" s="76"/>
      <c r="G67" s="76"/>
      <c r="H67" s="76"/>
      <c r="I67" s="76"/>
      <c r="J67" s="78"/>
      <c r="K67" s="78"/>
      <c r="L67" s="78"/>
      <c r="M67" s="78"/>
      <c r="N67" s="78"/>
      <c r="O67" s="78"/>
      <c r="P67" s="77">
        <f t="shared" si="31"/>
        <v>0</v>
      </c>
    </row>
    <row r="68" spans="1:16" ht="15.75">
      <c r="A68" s="153"/>
      <c r="B68" s="31" t="s">
        <v>33</v>
      </c>
      <c r="C68" s="151"/>
      <c r="D68" s="63">
        <v>12</v>
      </c>
      <c r="E68" s="63">
        <v>10</v>
      </c>
      <c r="F68" s="63">
        <v>4</v>
      </c>
      <c r="G68" s="63">
        <v>2</v>
      </c>
      <c r="H68" s="63"/>
      <c r="I68" s="63"/>
      <c r="J68" s="63"/>
      <c r="K68" s="63"/>
      <c r="L68" s="63"/>
      <c r="M68" s="63">
        <v>5</v>
      </c>
      <c r="N68" s="63">
        <v>10</v>
      </c>
      <c r="O68" s="63">
        <v>10</v>
      </c>
      <c r="P68" s="77">
        <f t="shared" si="31"/>
        <v>53</v>
      </c>
    </row>
    <row r="69" spans="1:16" ht="15.75">
      <c r="A69" s="153"/>
      <c r="B69" s="31" t="s">
        <v>17</v>
      </c>
      <c r="C69" s="151"/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77">
        <f>P65</f>
        <v>0</v>
      </c>
    </row>
    <row r="70" spans="1:16" ht="15.75">
      <c r="A70" s="153"/>
      <c r="B70" s="31" t="s">
        <v>34</v>
      </c>
      <c r="C70" s="151" t="s">
        <v>31</v>
      </c>
      <c r="D70" s="63">
        <f>D71+D72</f>
        <v>106</v>
      </c>
      <c r="E70" s="63">
        <f aca="true" t="shared" si="35" ref="E70:O70">E71+E72</f>
        <v>104</v>
      </c>
      <c r="F70" s="63">
        <f t="shared" si="35"/>
        <v>92</v>
      </c>
      <c r="G70" s="63">
        <f t="shared" si="35"/>
        <v>18</v>
      </c>
      <c r="H70" s="63">
        <f t="shared" si="35"/>
        <v>0</v>
      </c>
      <c r="I70" s="63">
        <f t="shared" si="35"/>
        <v>0</v>
      </c>
      <c r="J70" s="63">
        <f t="shared" si="35"/>
        <v>0</v>
      </c>
      <c r="K70" s="63">
        <f t="shared" si="35"/>
        <v>0</v>
      </c>
      <c r="L70" s="63">
        <f t="shared" si="35"/>
        <v>0</v>
      </c>
      <c r="M70" s="63">
        <f t="shared" si="35"/>
        <v>23</v>
      </c>
      <c r="N70" s="63">
        <f t="shared" si="35"/>
        <v>100</v>
      </c>
      <c r="O70" s="63">
        <f t="shared" si="35"/>
        <v>106</v>
      </c>
      <c r="P70" s="77">
        <f aca="true" t="shared" si="36" ref="P70:P80">SUM(D70:O70)</f>
        <v>549</v>
      </c>
    </row>
    <row r="71" spans="1:16" ht="15.75">
      <c r="A71" s="153"/>
      <c r="B71" s="31" t="s">
        <v>32</v>
      </c>
      <c r="C71" s="151"/>
      <c r="D71" s="63">
        <v>9</v>
      </c>
      <c r="E71" s="63">
        <v>9</v>
      </c>
      <c r="F71" s="63">
        <v>7</v>
      </c>
      <c r="G71" s="63">
        <v>2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</v>
      </c>
      <c r="N71" s="63">
        <v>9</v>
      </c>
      <c r="O71" s="63">
        <v>9</v>
      </c>
      <c r="P71" s="77">
        <f t="shared" si="36"/>
        <v>49</v>
      </c>
    </row>
    <row r="72" spans="1:16" ht="15.75">
      <c r="A72" s="153"/>
      <c r="B72" s="31" t="s">
        <v>36</v>
      </c>
      <c r="C72" s="151"/>
      <c r="D72" s="63">
        <v>97</v>
      </c>
      <c r="E72" s="63">
        <v>95</v>
      </c>
      <c r="F72" s="63">
        <v>85</v>
      </c>
      <c r="G72" s="63">
        <v>16</v>
      </c>
      <c r="H72" s="63"/>
      <c r="I72" s="63"/>
      <c r="J72" s="63"/>
      <c r="K72" s="63"/>
      <c r="L72" s="63"/>
      <c r="M72" s="63">
        <v>19</v>
      </c>
      <c r="N72" s="63">
        <v>91</v>
      </c>
      <c r="O72" s="63">
        <v>97</v>
      </c>
      <c r="P72" s="77">
        <f t="shared" si="36"/>
        <v>500</v>
      </c>
    </row>
    <row r="73" spans="1:16" ht="47.25">
      <c r="A73" s="145" t="s">
        <v>76</v>
      </c>
      <c r="B73" s="60" t="s">
        <v>54</v>
      </c>
      <c r="C73" s="151" t="s">
        <v>18</v>
      </c>
      <c r="D73" s="76">
        <f>D74+D75+D76</f>
        <v>79.01</v>
      </c>
      <c r="E73" s="76">
        <f aca="true" t="shared" si="37" ref="E73:O73">E74+E75+E76</f>
        <v>92.38</v>
      </c>
      <c r="F73" s="76">
        <f t="shared" si="37"/>
        <v>71.456</v>
      </c>
      <c r="G73" s="76">
        <f t="shared" si="37"/>
        <v>30.591</v>
      </c>
      <c r="H73" s="76">
        <f t="shared" si="37"/>
        <v>8.034</v>
      </c>
      <c r="I73" s="76">
        <f t="shared" si="37"/>
        <v>9.037</v>
      </c>
      <c r="J73" s="76">
        <f t="shared" si="37"/>
        <v>3.014</v>
      </c>
      <c r="K73" s="76">
        <f t="shared" si="37"/>
        <v>20.1</v>
      </c>
      <c r="L73" s="76">
        <f t="shared" si="37"/>
        <v>23</v>
      </c>
      <c r="M73" s="76">
        <f t="shared" si="37"/>
        <v>71.5</v>
      </c>
      <c r="N73" s="76">
        <f t="shared" si="37"/>
        <v>82.5</v>
      </c>
      <c r="O73" s="76">
        <f t="shared" si="37"/>
        <v>92.5</v>
      </c>
      <c r="P73" s="77">
        <f t="shared" si="36"/>
        <v>583.1220000000001</v>
      </c>
    </row>
    <row r="74" spans="1:16" ht="15.75">
      <c r="A74" s="146"/>
      <c r="B74" s="31" t="s">
        <v>32</v>
      </c>
      <c r="C74" s="151"/>
      <c r="D74" s="131">
        <v>2.01</v>
      </c>
      <c r="E74" s="131">
        <v>2.38</v>
      </c>
      <c r="F74" s="131">
        <v>1.4559999999999997</v>
      </c>
      <c r="G74" s="131">
        <v>0.5910000000000001</v>
      </c>
      <c r="H74" s="131">
        <v>0.034</v>
      </c>
      <c r="I74" s="131">
        <v>0.037</v>
      </c>
      <c r="J74" s="131">
        <v>0.014</v>
      </c>
      <c r="K74" s="78">
        <v>0.1</v>
      </c>
      <c r="L74" s="78">
        <v>1</v>
      </c>
      <c r="M74" s="78">
        <v>1.5</v>
      </c>
      <c r="N74" s="78">
        <v>2.5</v>
      </c>
      <c r="O74" s="78">
        <v>2.5</v>
      </c>
      <c r="P74" s="77">
        <f t="shared" si="36"/>
        <v>14.122</v>
      </c>
    </row>
    <row r="75" spans="1:16" ht="15.75">
      <c r="A75" s="146"/>
      <c r="B75" s="31" t="s">
        <v>33</v>
      </c>
      <c r="C75" s="151"/>
      <c r="D75" s="84">
        <v>77</v>
      </c>
      <c r="E75" s="84">
        <v>90</v>
      </c>
      <c r="F75" s="84">
        <v>70</v>
      </c>
      <c r="G75" s="84">
        <v>30</v>
      </c>
      <c r="H75" s="84">
        <v>8</v>
      </c>
      <c r="I75" s="84">
        <v>9</v>
      </c>
      <c r="J75" s="121">
        <v>3</v>
      </c>
      <c r="K75" s="121">
        <v>20</v>
      </c>
      <c r="L75" s="121">
        <v>22</v>
      </c>
      <c r="M75" s="121">
        <v>70</v>
      </c>
      <c r="N75" s="121">
        <v>80</v>
      </c>
      <c r="O75" s="121">
        <v>90</v>
      </c>
      <c r="P75" s="77">
        <f t="shared" si="36"/>
        <v>569</v>
      </c>
    </row>
    <row r="76" spans="1:16" ht="15.75">
      <c r="A76" s="146"/>
      <c r="B76" s="31" t="s">
        <v>17</v>
      </c>
      <c r="C76" s="151"/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77">
        <f t="shared" si="36"/>
        <v>0</v>
      </c>
    </row>
    <row r="77" spans="1:16" ht="31.5">
      <c r="A77" s="146"/>
      <c r="B77" s="103" t="s">
        <v>86</v>
      </c>
      <c r="C77" s="148" t="s">
        <v>18</v>
      </c>
      <c r="D77" s="63">
        <f>D78+D79+D80</f>
        <v>2.3</v>
      </c>
      <c r="E77" s="63">
        <f aca="true" t="shared" si="38" ref="E77:O77">E78+E79+E80</f>
        <v>11.4</v>
      </c>
      <c r="F77" s="63">
        <f t="shared" si="38"/>
        <v>12.2</v>
      </c>
      <c r="G77" s="63">
        <f t="shared" si="38"/>
        <v>10.7</v>
      </c>
      <c r="H77" s="63">
        <f t="shared" si="38"/>
        <v>5.9</v>
      </c>
      <c r="I77" s="63">
        <f t="shared" si="38"/>
        <v>8.3</v>
      </c>
      <c r="J77" s="63">
        <f t="shared" si="38"/>
        <v>2.4</v>
      </c>
      <c r="K77" s="63">
        <f t="shared" si="38"/>
        <v>4</v>
      </c>
      <c r="L77" s="63">
        <f t="shared" si="38"/>
        <v>12</v>
      </c>
      <c r="M77" s="63">
        <f t="shared" si="38"/>
        <v>12</v>
      </c>
      <c r="N77" s="63">
        <f t="shared" si="38"/>
        <v>12</v>
      </c>
      <c r="O77" s="63">
        <f t="shared" si="38"/>
        <v>15</v>
      </c>
      <c r="P77" s="77">
        <f t="shared" si="36"/>
        <v>108.19999999999999</v>
      </c>
    </row>
    <row r="78" spans="1:16" ht="15.75">
      <c r="A78" s="146"/>
      <c r="B78" s="102" t="s">
        <v>32</v>
      </c>
      <c r="C78" s="149"/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77">
        <f t="shared" si="36"/>
        <v>0</v>
      </c>
    </row>
    <row r="79" spans="1:16" ht="18.75">
      <c r="A79" s="146"/>
      <c r="B79" s="102" t="s">
        <v>36</v>
      </c>
      <c r="C79" s="149"/>
      <c r="D79" s="107">
        <v>2.3</v>
      </c>
      <c r="E79" s="107">
        <v>11.4</v>
      </c>
      <c r="F79" s="107">
        <v>12.2</v>
      </c>
      <c r="G79" s="107">
        <v>10.7</v>
      </c>
      <c r="H79" s="107">
        <v>5.9</v>
      </c>
      <c r="I79" s="107">
        <v>8.3</v>
      </c>
      <c r="J79" s="107">
        <v>2.4</v>
      </c>
      <c r="K79" s="123">
        <v>4</v>
      </c>
      <c r="L79" s="123">
        <v>12</v>
      </c>
      <c r="M79" s="123">
        <v>12</v>
      </c>
      <c r="N79" s="124">
        <v>12</v>
      </c>
      <c r="O79" s="124">
        <v>15</v>
      </c>
      <c r="P79" s="77">
        <f t="shared" si="36"/>
        <v>108.19999999999999</v>
      </c>
    </row>
    <row r="80" spans="1:16" ht="15.75">
      <c r="A80" s="147"/>
      <c r="B80" s="102" t="s">
        <v>17</v>
      </c>
      <c r="C80" s="150"/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77">
        <f t="shared" si="36"/>
        <v>0</v>
      </c>
    </row>
    <row r="81" spans="1:16" ht="31.5">
      <c r="A81" s="97" t="s">
        <v>77</v>
      </c>
      <c r="B81" s="31" t="s">
        <v>55</v>
      </c>
      <c r="C81" s="151" t="s">
        <v>56</v>
      </c>
      <c r="D81" s="84">
        <v>1</v>
      </c>
      <c r="E81" s="84">
        <v>1</v>
      </c>
      <c r="F81" s="84">
        <v>1</v>
      </c>
      <c r="G81" s="84">
        <v>0.2</v>
      </c>
      <c r="H81" s="84">
        <v>0</v>
      </c>
      <c r="I81" s="84">
        <v>0</v>
      </c>
      <c r="J81" s="84">
        <v>0</v>
      </c>
      <c r="K81" s="81">
        <v>0</v>
      </c>
      <c r="L81" s="81">
        <v>0</v>
      </c>
      <c r="M81" s="81">
        <v>0.3</v>
      </c>
      <c r="N81" s="81">
        <v>1</v>
      </c>
      <c r="O81" s="81">
        <v>1.5</v>
      </c>
      <c r="P81" s="77">
        <f>SUM(D81:O81)</f>
        <v>6</v>
      </c>
    </row>
    <row r="82" spans="1:16" ht="15.75">
      <c r="A82" s="97" t="s">
        <v>78</v>
      </c>
      <c r="B82" s="31" t="s">
        <v>57</v>
      </c>
      <c r="C82" s="151"/>
      <c r="D82" s="84">
        <v>2.2</v>
      </c>
      <c r="E82" s="84">
        <v>2</v>
      </c>
      <c r="F82" s="84">
        <v>1.1</v>
      </c>
      <c r="G82" s="84">
        <v>0.1</v>
      </c>
      <c r="H82" s="84">
        <v>0</v>
      </c>
      <c r="I82" s="84">
        <v>0</v>
      </c>
      <c r="J82" s="84">
        <v>0</v>
      </c>
      <c r="K82" s="81">
        <v>0</v>
      </c>
      <c r="L82" s="81">
        <v>0</v>
      </c>
      <c r="M82" s="81">
        <v>0.1</v>
      </c>
      <c r="N82" s="81">
        <v>0.5</v>
      </c>
      <c r="O82" s="81">
        <v>1</v>
      </c>
      <c r="P82" s="77">
        <f>SUM(D82:O82)</f>
        <v>7</v>
      </c>
    </row>
    <row r="83" spans="1:16" ht="31.5">
      <c r="A83" s="97" t="s">
        <v>79</v>
      </c>
      <c r="B83" s="31" t="s">
        <v>58</v>
      </c>
      <c r="C83" s="151"/>
      <c r="D83" s="81">
        <v>4.5</v>
      </c>
      <c r="E83" s="81">
        <v>3</v>
      </c>
      <c r="F83" s="81">
        <v>2.2</v>
      </c>
      <c r="G83" s="81">
        <v>0.3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0.3</v>
      </c>
      <c r="N83" s="81">
        <v>2</v>
      </c>
      <c r="O83" s="81">
        <v>2</v>
      </c>
      <c r="P83" s="77">
        <f>SUM(D83:O83)</f>
        <v>14.3</v>
      </c>
    </row>
    <row r="84" spans="1:16" ht="15.75">
      <c r="A84" s="152"/>
      <c r="B84" s="69" t="s">
        <v>59</v>
      </c>
      <c r="C84" s="70" t="s">
        <v>92</v>
      </c>
      <c r="D84" s="75">
        <f>D83+D82+D81+D73+D62+D58+D47+D39</f>
        <v>2011.01</v>
      </c>
      <c r="E84" s="75">
        <f aca="true" t="shared" si="39" ref="E84:O84">E83+E82+E81+E73+E62+E58+E47+E39</f>
        <v>2047.98</v>
      </c>
      <c r="F84" s="75">
        <f t="shared" si="39"/>
        <v>1658.306</v>
      </c>
      <c r="G84" s="75">
        <f t="shared" si="39"/>
        <v>855.491</v>
      </c>
      <c r="H84" s="75">
        <f t="shared" si="39"/>
        <v>123.53399999999999</v>
      </c>
      <c r="I84" s="75">
        <f t="shared" si="39"/>
        <v>75.037</v>
      </c>
      <c r="J84" s="75">
        <f t="shared" si="39"/>
        <v>40.013999999999996</v>
      </c>
      <c r="K84" s="75">
        <f t="shared" si="39"/>
        <v>57.1</v>
      </c>
      <c r="L84" s="75">
        <f t="shared" si="39"/>
        <v>104</v>
      </c>
      <c r="M84" s="75">
        <f t="shared" si="39"/>
        <v>624.4</v>
      </c>
      <c r="N84" s="75">
        <f t="shared" si="39"/>
        <v>1514.1999999999998</v>
      </c>
      <c r="O84" s="75">
        <f t="shared" si="39"/>
        <v>1853.4</v>
      </c>
      <c r="P84" s="77">
        <f aca="true" t="shared" si="40" ref="P84:P91">SUM(D84:O84)</f>
        <v>10964.472</v>
      </c>
    </row>
    <row r="85" spans="1:16" ht="25.5" customHeight="1">
      <c r="A85" s="152"/>
      <c r="B85" s="69"/>
      <c r="C85" s="70" t="s">
        <v>93</v>
      </c>
      <c r="D85" s="75">
        <f>D77+D40</f>
        <v>557.3</v>
      </c>
      <c r="E85" s="75">
        <f aca="true" t="shared" si="41" ref="E85:O85">E77+E40</f>
        <v>564.4</v>
      </c>
      <c r="F85" s="75">
        <f t="shared" si="41"/>
        <v>565.2</v>
      </c>
      <c r="G85" s="75">
        <f t="shared" si="41"/>
        <v>553.7</v>
      </c>
      <c r="H85" s="75">
        <f t="shared" si="41"/>
        <v>538.9</v>
      </c>
      <c r="I85" s="75">
        <f t="shared" si="41"/>
        <v>541.3</v>
      </c>
      <c r="J85" s="75">
        <f t="shared" si="41"/>
        <v>535.4</v>
      </c>
      <c r="K85" s="75">
        <f t="shared" si="41"/>
        <v>537</v>
      </c>
      <c r="L85" s="75">
        <f t="shared" si="41"/>
        <v>545</v>
      </c>
      <c r="M85" s="75">
        <f t="shared" si="41"/>
        <v>551</v>
      </c>
      <c r="N85" s="75">
        <f t="shared" si="41"/>
        <v>565</v>
      </c>
      <c r="O85" s="75">
        <f t="shared" si="41"/>
        <v>568</v>
      </c>
      <c r="P85" s="77">
        <f t="shared" si="40"/>
        <v>6622.200000000001</v>
      </c>
    </row>
    <row r="86" spans="1:16" ht="15.75">
      <c r="A86" s="152"/>
      <c r="B86" s="53" t="s">
        <v>60</v>
      </c>
      <c r="C86" s="53"/>
      <c r="D86" s="77">
        <f>D83+D82+D81+D75+D72+D68+D60+D57+D53+D41</f>
        <v>1897.7</v>
      </c>
      <c r="E86" s="77">
        <f aca="true" t="shared" si="42" ref="E86:O86">E83+E82+E81+E75+E72+E68+E60+E57+E53+E41</f>
        <v>1933</v>
      </c>
      <c r="F86" s="77">
        <f t="shared" si="42"/>
        <v>1560.3</v>
      </c>
      <c r="G86" s="77">
        <f t="shared" si="42"/>
        <v>805.6</v>
      </c>
      <c r="H86" s="77">
        <f t="shared" si="42"/>
        <v>119</v>
      </c>
      <c r="I86" s="77">
        <f t="shared" si="42"/>
        <v>74</v>
      </c>
      <c r="J86" s="77">
        <f t="shared" si="42"/>
        <v>39</v>
      </c>
      <c r="K86" s="77">
        <f t="shared" si="42"/>
        <v>56</v>
      </c>
      <c r="L86" s="77">
        <f t="shared" si="42"/>
        <v>102</v>
      </c>
      <c r="M86" s="77">
        <f t="shared" si="42"/>
        <v>573.7</v>
      </c>
      <c r="N86" s="77">
        <f t="shared" si="42"/>
        <v>1391.5</v>
      </c>
      <c r="O86" s="77">
        <f t="shared" si="42"/>
        <v>1705.9</v>
      </c>
      <c r="P86" s="77">
        <f t="shared" si="40"/>
        <v>10257.699999999999</v>
      </c>
    </row>
    <row r="87" spans="1:16" ht="15.75">
      <c r="A87" s="152"/>
      <c r="B87" s="69"/>
      <c r="C87" s="53" t="s">
        <v>18</v>
      </c>
      <c r="D87" s="77">
        <f>D83+D82+D75+D68+D60+D53+D42</f>
        <v>1419.7</v>
      </c>
      <c r="E87" s="77">
        <f aca="true" t="shared" si="43" ref="E87:O87">E83+E82+E75+E68+E60+E53+E42</f>
        <v>1441</v>
      </c>
      <c r="F87" s="77">
        <f t="shared" si="43"/>
        <v>1132.3</v>
      </c>
      <c r="G87" s="77">
        <f t="shared" si="43"/>
        <v>664.4</v>
      </c>
      <c r="H87" s="77">
        <f t="shared" si="43"/>
        <v>119</v>
      </c>
      <c r="I87" s="77">
        <f t="shared" si="43"/>
        <v>74</v>
      </c>
      <c r="J87" s="77">
        <f t="shared" si="43"/>
        <v>39</v>
      </c>
      <c r="K87" s="77">
        <f t="shared" si="43"/>
        <v>56</v>
      </c>
      <c r="L87" s="77">
        <f t="shared" si="43"/>
        <v>102</v>
      </c>
      <c r="M87" s="77">
        <f t="shared" si="43"/>
        <v>440.4</v>
      </c>
      <c r="N87" s="77">
        <f t="shared" si="43"/>
        <v>984.5</v>
      </c>
      <c r="O87" s="77">
        <f t="shared" si="43"/>
        <v>1243.4</v>
      </c>
      <c r="P87" s="77">
        <f t="shared" si="40"/>
        <v>7715.699999999999</v>
      </c>
    </row>
    <row r="88" spans="1:16" ht="31.5">
      <c r="A88" s="152"/>
      <c r="B88" s="69"/>
      <c r="C88" s="53" t="s">
        <v>31</v>
      </c>
      <c r="D88" s="77">
        <f>D81+D72+D57+D43</f>
        <v>478</v>
      </c>
      <c r="E88" s="77">
        <f aca="true" t="shared" si="44" ref="E88:O88">E81+E72+E57+E43</f>
        <v>492</v>
      </c>
      <c r="F88" s="77">
        <f t="shared" si="44"/>
        <v>428</v>
      </c>
      <c r="G88" s="77">
        <f t="shared" si="44"/>
        <v>141.2</v>
      </c>
      <c r="H88" s="77">
        <f t="shared" si="44"/>
        <v>0</v>
      </c>
      <c r="I88" s="77">
        <f t="shared" si="44"/>
        <v>0</v>
      </c>
      <c r="J88" s="77">
        <f t="shared" si="44"/>
        <v>0</v>
      </c>
      <c r="K88" s="77">
        <f t="shared" si="44"/>
        <v>0</v>
      </c>
      <c r="L88" s="77">
        <f t="shared" si="44"/>
        <v>0</v>
      </c>
      <c r="M88" s="77">
        <f t="shared" si="44"/>
        <v>133.3</v>
      </c>
      <c r="N88" s="77">
        <f t="shared" si="44"/>
        <v>407</v>
      </c>
      <c r="O88" s="77">
        <f t="shared" si="44"/>
        <v>462.5</v>
      </c>
      <c r="P88" s="77">
        <f t="shared" si="40"/>
        <v>2542</v>
      </c>
    </row>
    <row r="89" spans="1:16" ht="31.5">
      <c r="A89" s="152"/>
      <c r="B89" s="69"/>
      <c r="C89" s="53" t="s">
        <v>94</v>
      </c>
      <c r="D89" s="80">
        <f>D79+D44</f>
        <v>498.3</v>
      </c>
      <c r="E89" s="80">
        <f aca="true" t="shared" si="45" ref="E89:N89">E79+E44</f>
        <v>505.4</v>
      </c>
      <c r="F89" s="80">
        <f t="shared" si="45"/>
        <v>506.2</v>
      </c>
      <c r="G89" s="80">
        <f t="shared" si="45"/>
        <v>494.7</v>
      </c>
      <c r="H89" s="80">
        <f t="shared" si="45"/>
        <v>479.9</v>
      </c>
      <c r="I89" s="80">
        <f t="shared" si="45"/>
        <v>482.3</v>
      </c>
      <c r="J89" s="80">
        <f t="shared" si="45"/>
        <v>476.4</v>
      </c>
      <c r="K89" s="80">
        <f t="shared" si="45"/>
        <v>478</v>
      </c>
      <c r="L89" s="80">
        <f t="shared" si="45"/>
        <v>486</v>
      </c>
      <c r="M89" s="80">
        <f t="shared" si="45"/>
        <v>492</v>
      </c>
      <c r="N89" s="80">
        <f t="shared" si="45"/>
        <v>506</v>
      </c>
      <c r="O89" s="80">
        <f>O79+O44</f>
        <v>509</v>
      </c>
      <c r="P89" s="77">
        <f t="shared" si="40"/>
        <v>5914.200000000001</v>
      </c>
    </row>
    <row r="90" spans="1:16" ht="31.5">
      <c r="A90" s="152"/>
      <c r="B90" s="53" t="s">
        <v>95</v>
      </c>
      <c r="C90" s="53"/>
      <c r="D90" s="77">
        <f aca="true" t="shared" si="46" ref="D90:O90">D61+D50+D45</f>
        <v>31.5</v>
      </c>
      <c r="E90" s="77">
        <f t="shared" si="46"/>
        <v>32.7</v>
      </c>
      <c r="F90" s="77">
        <f t="shared" si="46"/>
        <v>27.45</v>
      </c>
      <c r="G90" s="77">
        <f t="shared" si="46"/>
        <v>12.3</v>
      </c>
      <c r="H90" s="77">
        <f t="shared" si="46"/>
        <v>2.5</v>
      </c>
      <c r="I90" s="77">
        <f t="shared" si="46"/>
        <v>0.5</v>
      </c>
      <c r="J90" s="77">
        <f t="shared" si="46"/>
        <v>0.5</v>
      </c>
      <c r="K90" s="77">
        <f t="shared" si="46"/>
        <v>0.5</v>
      </c>
      <c r="L90" s="77">
        <f t="shared" si="46"/>
        <v>0.5</v>
      </c>
      <c r="M90" s="77">
        <f t="shared" si="46"/>
        <v>13.899999999999999</v>
      </c>
      <c r="N90" s="77">
        <f t="shared" si="46"/>
        <v>33.5</v>
      </c>
      <c r="O90" s="77">
        <f t="shared" si="46"/>
        <v>40.8</v>
      </c>
      <c r="P90" s="77">
        <f t="shared" si="40"/>
        <v>196.64999999999998</v>
      </c>
    </row>
    <row r="91" spans="1:16" ht="31.5">
      <c r="A91" s="152"/>
      <c r="B91" s="53" t="s">
        <v>96</v>
      </c>
      <c r="C91" s="110"/>
      <c r="D91" s="77">
        <f>D80+D46</f>
        <v>2</v>
      </c>
      <c r="E91" s="77">
        <f aca="true" t="shared" si="47" ref="E91:O91">E80+E46</f>
        <v>2</v>
      </c>
      <c r="F91" s="77">
        <f t="shared" si="47"/>
        <v>2</v>
      </c>
      <c r="G91" s="77">
        <f t="shared" si="47"/>
        <v>2</v>
      </c>
      <c r="H91" s="77">
        <f t="shared" si="47"/>
        <v>2</v>
      </c>
      <c r="I91" s="77">
        <f t="shared" si="47"/>
        <v>2</v>
      </c>
      <c r="J91" s="77">
        <f t="shared" si="47"/>
        <v>2</v>
      </c>
      <c r="K91" s="77">
        <f t="shared" si="47"/>
        <v>2</v>
      </c>
      <c r="L91" s="77">
        <f t="shared" si="47"/>
        <v>2</v>
      </c>
      <c r="M91" s="77">
        <f t="shared" si="47"/>
        <v>2</v>
      </c>
      <c r="N91" s="77">
        <f t="shared" si="47"/>
        <v>2</v>
      </c>
      <c r="O91" s="77">
        <f t="shared" si="47"/>
        <v>2</v>
      </c>
      <c r="P91" s="77">
        <f t="shared" si="40"/>
        <v>24</v>
      </c>
    </row>
    <row r="92" spans="1:16" ht="15.75">
      <c r="A92" s="111"/>
      <c r="B92" s="112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5"/>
    </row>
    <row r="94" spans="2:17" ht="18.75">
      <c r="B94" s="20" t="s">
        <v>64</v>
      </c>
      <c r="D94" s="20"/>
      <c r="E94" s="16"/>
      <c r="F94" s="16"/>
      <c r="G94" s="16"/>
      <c r="H94" s="16"/>
      <c r="I94" s="16"/>
      <c r="J94" s="16"/>
      <c r="K94" s="16"/>
      <c r="L94" s="16"/>
      <c r="M94" s="30"/>
      <c r="N94" s="30" t="s">
        <v>65</v>
      </c>
      <c r="O94" s="30"/>
      <c r="P94" s="30"/>
      <c r="Q94" s="72"/>
    </row>
  </sheetData>
  <sheetProtection/>
  <mergeCells count="31">
    <mergeCell ref="A20:A23"/>
    <mergeCell ref="C12:C15"/>
    <mergeCell ref="A8:A15"/>
    <mergeCell ref="C16:C19"/>
    <mergeCell ref="A39:A45"/>
    <mergeCell ref="A47:A57"/>
    <mergeCell ref="A16:A19"/>
    <mergeCell ref="C35:C38"/>
    <mergeCell ref="L4:Y4"/>
    <mergeCell ref="B5:P5"/>
    <mergeCell ref="C20:C23"/>
    <mergeCell ref="O6:P6"/>
    <mergeCell ref="C8:C11"/>
    <mergeCell ref="C51:C54"/>
    <mergeCell ref="C55:C57"/>
    <mergeCell ref="C58:C61"/>
    <mergeCell ref="C62:C65"/>
    <mergeCell ref="C24:C27"/>
    <mergeCell ref="C28:C31"/>
    <mergeCell ref="C32:C34"/>
    <mergeCell ref="C47:C50"/>
    <mergeCell ref="A24:A38"/>
    <mergeCell ref="C77:C80"/>
    <mergeCell ref="A73:A80"/>
    <mergeCell ref="C81:C83"/>
    <mergeCell ref="A84:A91"/>
    <mergeCell ref="C66:C69"/>
    <mergeCell ref="C70:C72"/>
    <mergeCell ref="C73:C76"/>
    <mergeCell ref="A58:A61"/>
    <mergeCell ref="A62:A72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50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view="pageBreakPreview" zoomScale="80" zoomScaleNormal="7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6.140625" style="44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69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84</v>
      </c>
      <c r="N3" s="12"/>
      <c r="O3" s="7"/>
      <c r="P3" s="9"/>
      <c r="Q3" s="43"/>
    </row>
    <row r="4" spans="1:17" ht="18.75">
      <c r="A4" s="25"/>
      <c r="B4" s="158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8.75">
      <c r="A5" s="25"/>
      <c r="B5" s="158" t="s">
        <v>98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9" t="s">
        <v>20</v>
      </c>
      <c r="Q6" s="159"/>
    </row>
    <row r="7" spans="1:17" ht="16.5" thickBot="1">
      <c r="A7" s="104" t="s">
        <v>80</v>
      </c>
      <c r="B7" s="178" t="str">
        <f>'додаток 1'!B7</f>
        <v>Назва установи </v>
      </c>
      <c r="C7" s="179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35</v>
      </c>
    </row>
    <row r="8" spans="1:17" ht="15.75">
      <c r="A8" s="164" t="s">
        <v>16</v>
      </c>
      <c r="B8" s="180" t="s">
        <v>40</v>
      </c>
      <c r="C8" s="180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64"/>
      <c r="B9" s="165" t="s">
        <v>25</v>
      </c>
      <c r="C9" s="165"/>
      <c r="D9" s="52" t="s">
        <v>24</v>
      </c>
      <c r="E9" s="116">
        <f>E13+E17</f>
        <v>1552</v>
      </c>
      <c r="F9" s="116">
        <f aca="true" t="shared" si="0" ref="F9:P10">F13+F17</f>
        <v>1551</v>
      </c>
      <c r="G9" s="116">
        <f t="shared" si="0"/>
        <v>1480</v>
      </c>
      <c r="H9" s="116">
        <f t="shared" si="0"/>
        <v>1481</v>
      </c>
      <c r="I9" s="116">
        <f t="shared" si="0"/>
        <v>1610</v>
      </c>
      <c r="J9" s="116">
        <f t="shared" si="0"/>
        <v>1561</v>
      </c>
      <c r="K9" s="116">
        <f t="shared" si="0"/>
        <v>1579</v>
      </c>
      <c r="L9" s="116">
        <f t="shared" si="0"/>
        <v>1635</v>
      </c>
      <c r="M9" s="116">
        <f t="shared" si="0"/>
        <v>1589</v>
      </c>
      <c r="N9" s="116">
        <f t="shared" si="0"/>
        <v>1511</v>
      </c>
      <c r="O9" s="116">
        <f t="shared" si="0"/>
        <v>1510</v>
      </c>
      <c r="P9" s="116">
        <f t="shared" si="0"/>
        <v>1469</v>
      </c>
      <c r="Q9" s="77">
        <f>SUM(E9:P9)</f>
        <v>18528</v>
      </c>
    </row>
    <row r="10" spans="1:17" ht="16.5" customHeight="1">
      <c r="A10" s="164"/>
      <c r="B10" s="166" t="s">
        <v>32</v>
      </c>
      <c r="C10" s="166"/>
      <c r="D10" s="52"/>
      <c r="E10" s="116">
        <f>E14+E18</f>
        <v>199</v>
      </c>
      <c r="F10" s="116">
        <f t="shared" si="0"/>
        <v>200</v>
      </c>
      <c r="G10" s="116">
        <f t="shared" si="0"/>
        <v>199</v>
      </c>
      <c r="H10" s="116">
        <f t="shared" si="0"/>
        <v>200</v>
      </c>
      <c r="I10" s="116">
        <f t="shared" si="0"/>
        <v>199</v>
      </c>
      <c r="J10" s="116">
        <f t="shared" si="0"/>
        <v>200</v>
      </c>
      <c r="K10" s="116">
        <f t="shared" si="0"/>
        <v>199</v>
      </c>
      <c r="L10" s="116">
        <f t="shared" si="0"/>
        <v>200</v>
      </c>
      <c r="M10" s="116">
        <f t="shared" si="0"/>
        <v>199</v>
      </c>
      <c r="N10" s="116">
        <f t="shared" si="0"/>
        <v>200</v>
      </c>
      <c r="O10" s="116">
        <f t="shared" si="0"/>
        <v>199</v>
      </c>
      <c r="P10" s="116">
        <f t="shared" si="0"/>
        <v>200</v>
      </c>
      <c r="Q10" s="77">
        <f>SUM(E10:P10)</f>
        <v>2394</v>
      </c>
    </row>
    <row r="11" spans="1:17" ht="15.75">
      <c r="A11" s="164"/>
      <c r="B11" s="166" t="s">
        <v>36</v>
      </c>
      <c r="C11" s="166"/>
      <c r="D11" s="52"/>
      <c r="E11" s="116">
        <f aca="true" t="shared" si="1" ref="E11:P11">E15+E19</f>
        <v>1346</v>
      </c>
      <c r="F11" s="116">
        <f t="shared" si="1"/>
        <v>1344</v>
      </c>
      <c r="G11" s="116">
        <f t="shared" si="1"/>
        <v>1274</v>
      </c>
      <c r="H11" s="116">
        <f t="shared" si="1"/>
        <v>1274</v>
      </c>
      <c r="I11" s="116">
        <f t="shared" si="1"/>
        <v>1404</v>
      </c>
      <c r="J11" s="116">
        <f t="shared" si="1"/>
        <v>1354</v>
      </c>
      <c r="K11" s="116">
        <f t="shared" si="1"/>
        <v>1373</v>
      </c>
      <c r="L11" s="116">
        <f t="shared" si="1"/>
        <v>1428</v>
      </c>
      <c r="M11" s="116">
        <f t="shared" si="1"/>
        <v>1383</v>
      </c>
      <c r="N11" s="116">
        <f t="shared" si="1"/>
        <v>1304</v>
      </c>
      <c r="O11" s="116">
        <f t="shared" si="1"/>
        <v>1304</v>
      </c>
      <c r="P11" s="116">
        <f t="shared" si="1"/>
        <v>1262</v>
      </c>
      <c r="Q11" s="77">
        <f>SUM(E11:P11)</f>
        <v>16050</v>
      </c>
    </row>
    <row r="12" spans="1:17" ht="15.75">
      <c r="A12" s="164"/>
      <c r="B12" s="166" t="s">
        <v>17</v>
      </c>
      <c r="C12" s="166"/>
      <c r="D12" s="52"/>
      <c r="E12" s="116">
        <f aca="true" t="shared" si="2" ref="E12:P12">E16+E20</f>
        <v>7</v>
      </c>
      <c r="F12" s="116">
        <f t="shared" si="2"/>
        <v>7</v>
      </c>
      <c r="G12" s="116">
        <f t="shared" si="2"/>
        <v>7</v>
      </c>
      <c r="H12" s="116">
        <f t="shared" si="2"/>
        <v>7</v>
      </c>
      <c r="I12" s="116">
        <f t="shared" si="2"/>
        <v>7</v>
      </c>
      <c r="J12" s="116">
        <f t="shared" si="2"/>
        <v>7</v>
      </c>
      <c r="K12" s="116">
        <f t="shared" si="2"/>
        <v>7</v>
      </c>
      <c r="L12" s="116">
        <f t="shared" si="2"/>
        <v>7</v>
      </c>
      <c r="M12" s="116">
        <f t="shared" si="2"/>
        <v>7</v>
      </c>
      <c r="N12" s="116">
        <f t="shared" si="2"/>
        <v>7</v>
      </c>
      <c r="O12" s="116">
        <f t="shared" si="2"/>
        <v>7</v>
      </c>
      <c r="P12" s="116">
        <f t="shared" si="2"/>
        <v>7</v>
      </c>
      <c r="Q12" s="77">
        <f>SUM(P12+O12+N12+M12+L12+K12+J12+I12+H12+G12+F12+E12)</f>
        <v>84</v>
      </c>
    </row>
    <row r="13" spans="1:17" ht="20.25" customHeight="1">
      <c r="A13" s="164"/>
      <c r="B13" s="165" t="s">
        <v>26</v>
      </c>
      <c r="C13" s="165"/>
      <c r="D13" s="52" t="s">
        <v>24</v>
      </c>
      <c r="E13" s="116">
        <f>E14+E15+E16</f>
        <v>1037</v>
      </c>
      <c r="F13" s="116">
        <f aca="true" t="shared" si="3" ref="F13:O13">F14+F15+F16</f>
        <v>1038</v>
      </c>
      <c r="G13" s="116">
        <f t="shared" si="3"/>
        <v>967</v>
      </c>
      <c r="H13" s="116">
        <f t="shared" si="3"/>
        <v>968</v>
      </c>
      <c r="I13" s="116">
        <f t="shared" si="3"/>
        <v>1097</v>
      </c>
      <c r="J13" s="116">
        <f t="shared" si="3"/>
        <v>1048</v>
      </c>
      <c r="K13" s="116">
        <f t="shared" si="3"/>
        <v>1066</v>
      </c>
      <c r="L13" s="116">
        <f t="shared" si="3"/>
        <v>1122</v>
      </c>
      <c r="M13" s="116">
        <f t="shared" si="3"/>
        <v>1076</v>
      </c>
      <c r="N13" s="116">
        <f t="shared" si="3"/>
        <v>998</v>
      </c>
      <c r="O13" s="116">
        <f t="shared" si="3"/>
        <v>997</v>
      </c>
      <c r="P13" s="116">
        <f>P14+P15+P16</f>
        <v>956</v>
      </c>
      <c r="Q13" s="77">
        <f aca="true" t="shared" si="4" ref="Q13:Q20">SUM(E13:P13)</f>
        <v>12370</v>
      </c>
    </row>
    <row r="14" spans="1:17" ht="20.25" customHeight="1">
      <c r="A14" s="164"/>
      <c r="B14" s="166" t="s">
        <v>32</v>
      </c>
      <c r="C14" s="166"/>
      <c r="D14" s="52"/>
      <c r="E14" s="116">
        <v>142</v>
      </c>
      <c r="F14" s="116">
        <v>143</v>
      </c>
      <c r="G14" s="116">
        <v>142</v>
      </c>
      <c r="H14" s="116">
        <v>143</v>
      </c>
      <c r="I14" s="116">
        <v>142</v>
      </c>
      <c r="J14" s="116">
        <v>143</v>
      </c>
      <c r="K14" s="116">
        <v>142</v>
      </c>
      <c r="L14" s="116">
        <v>143</v>
      </c>
      <c r="M14" s="116">
        <v>142</v>
      </c>
      <c r="N14" s="116">
        <v>143</v>
      </c>
      <c r="O14" s="116">
        <v>142</v>
      </c>
      <c r="P14" s="116">
        <v>143</v>
      </c>
      <c r="Q14" s="77">
        <f t="shared" si="4"/>
        <v>1710</v>
      </c>
    </row>
    <row r="15" spans="1:19" ht="15.75">
      <c r="A15" s="164"/>
      <c r="B15" s="166" t="s">
        <v>36</v>
      </c>
      <c r="C15" s="166"/>
      <c r="D15" s="52"/>
      <c r="E15" s="116">
        <v>890</v>
      </c>
      <c r="F15" s="116">
        <v>890</v>
      </c>
      <c r="G15" s="116">
        <v>820</v>
      </c>
      <c r="H15" s="116">
        <v>820</v>
      </c>
      <c r="I15" s="116">
        <v>950</v>
      </c>
      <c r="J15" s="116">
        <v>900</v>
      </c>
      <c r="K15" s="116">
        <v>919</v>
      </c>
      <c r="L15" s="116">
        <v>974</v>
      </c>
      <c r="M15" s="116">
        <v>929</v>
      </c>
      <c r="N15" s="116">
        <v>850</v>
      </c>
      <c r="O15" s="116">
        <v>850</v>
      </c>
      <c r="P15" s="116">
        <v>808</v>
      </c>
      <c r="Q15" s="94">
        <f>SUM(E15:P15)</f>
        <v>10600</v>
      </c>
      <c r="R15" s="86"/>
      <c r="S15" s="85"/>
    </row>
    <row r="16" spans="1:17" ht="15.75">
      <c r="A16" s="164"/>
      <c r="B16" s="166" t="s">
        <v>17</v>
      </c>
      <c r="C16" s="166"/>
      <c r="D16" s="52"/>
      <c r="E16" s="128">
        <v>5</v>
      </c>
      <c r="F16" s="128">
        <v>5</v>
      </c>
      <c r="G16" s="128">
        <v>5</v>
      </c>
      <c r="H16" s="128">
        <v>5</v>
      </c>
      <c r="I16" s="128">
        <v>5</v>
      </c>
      <c r="J16" s="128">
        <v>5</v>
      </c>
      <c r="K16" s="128">
        <v>5</v>
      </c>
      <c r="L16" s="128">
        <v>5</v>
      </c>
      <c r="M16" s="128">
        <v>5</v>
      </c>
      <c r="N16" s="128">
        <v>5</v>
      </c>
      <c r="O16" s="128">
        <v>5</v>
      </c>
      <c r="P16" s="128">
        <v>5</v>
      </c>
      <c r="Q16" s="77">
        <f t="shared" si="4"/>
        <v>60</v>
      </c>
    </row>
    <row r="17" spans="1:17" ht="15.75">
      <c r="A17" s="164"/>
      <c r="B17" s="165" t="s">
        <v>90</v>
      </c>
      <c r="C17" s="165"/>
      <c r="D17" s="52" t="s">
        <v>24</v>
      </c>
      <c r="E17" s="128">
        <f>E18+E19+E20</f>
        <v>515</v>
      </c>
      <c r="F17" s="128">
        <f aca="true" t="shared" si="5" ref="F17:P17">F18+F19+F20</f>
        <v>513</v>
      </c>
      <c r="G17" s="128">
        <f t="shared" si="5"/>
        <v>513</v>
      </c>
      <c r="H17" s="128">
        <f t="shared" si="5"/>
        <v>513</v>
      </c>
      <c r="I17" s="128">
        <f t="shared" si="5"/>
        <v>513</v>
      </c>
      <c r="J17" s="128">
        <f t="shared" si="5"/>
        <v>513</v>
      </c>
      <c r="K17" s="128">
        <f t="shared" si="5"/>
        <v>513</v>
      </c>
      <c r="L17" s="128">
        <f t="shared" si="5"/>
        <v>513</v>
      </c>
      <c r="M17" s="128">
        <f t="shared" si="5"/>
        <v>513</v>
      </c>
      <c r="N17" s="128">
        <f t="shared" si="5"/>
        <v>513</v>
      </c>
      <c r="O17" s="128">
        <f t="shared" si="5"/>
        <v>513</v>
      </c>
      <c r="P17" s="128">
        <f t="shared" si="5"/>
        <v>513</v>
      </c>
      <c r="Q17" s="77">
        <f t="shared" si="4"/>
        <v>6158</v>
      </c>
    </row>
    <row r="18" spans="1:17" ht="15.75">
      <c r="A18" s="164"/>
      <c r="B18" s="166" t="s">
        <v>32</v>
      </c>
      <c r="C18" s="166"/>
      <c r="D18" s="52"/>
      <c r="E18" s="116">
        <v>57</v>
      </c>
      <c r="F18" s="116">
        <v>57</v>
      </c>
      <c r="G18" s="116">
        <v>57</v>
      </c>
      <c r="H18" s="116">
        <v>57</v>
      </c>
      <c r="I18" s="116">
        <v>57</v>
      </c>
      <c r="J18" s="116">
        <v>57</v>
      </c>
      <c r="K18" s="116">
        <v>57</v>
      </c>
      <c r="L18" s="116">
        <v>57</v>
      </c>
      <c r="M18" s="116">
        <v>57</v>
      </c>
      <c r="N18" s="116">
        <v>57</v>
      </c>
      <c r="O18" s="116">
        <v>57</v>
      </c>
      <c r="P18" s="116">
        <v>57</v>
      </c>
      <c r="Q18" s="77">
        <f t="shared" si="4"/>
        <v>684</v>
      </c>
    </row>
    <row r="19" spans="1:17" ht="15.75">
      <c r="A19" s="164"/>
      <c r="B19" s="166" t="s">
        <v>36</v>
      </c>
      <c r="C19" s="166"/>
      <c r="D19" s="52"/>
      <c r="E19" s="116">
        <v>456</v>
      </c>
      <c r="F19" s="116">
        <v>454</v>
      </c>
      <c r="G19" s="116">
        <v>454</v>
      </c>
      <c r="H19" s="116">
        <v>454</v>
      </c>
      <c r="I19" s="116">
        <v>454</v>
      </c>
      <c r="J19" s="116">
        <v>454</v>
      </c>
      <c r="K19" s="116">
        <v>454</v>
      </c>
      <c r="L19" s="116">
        <v>454</v>
      </c>
      <c r="M19" s="116">
        <v>454</v>
      </c>
      <c r="N19" s="116">
        <v>454</v>
      </c>
      <c r="O19" s="116">
        <v>454</v>
      </c>
      <c r="P19" s="116">
        <v>454</v>
      </c>
      <c r="Q19" s="77">
        <f t="shared" si="4"/>
        <v>5450</v>
      </c>
    </row>
    <row r="20" spans="1:17" ht="15.75">
      <c r="A20" s="164"/>
      <c r="B20" s="166" t="s">
        <v>17</v>
      </c>
      <c r="C20" s="166"/>
      <c r="D20" s="52"/>
      <c r="E20" s="117">
        <v>2</v>
      </c>
      <c r="F20" s="117">
        <v>2</v>
      </c>
      <c r="G20" s="117">
        <v>2</v>
      </c>
      <c r="H20" s="117">
        <v>2</v>
      </c>
      <c r="I20" s="117">
        <v>2</v>
      </c>
      <c r="J20" s="117">
        <v>2</v>
      </c>
      <c r="K20" s="117">
        <v>2</v>
      </c>
      <c r="L20" s="117">
        <v>2</v>
      </c>
      <c r="M20" s="117">
        <v>2</v>
      </c>
      <c r="N20" s="117">
        <v>2</v>
      </c>
      <c r="O20" s="117">
        <v>2</v>
      </c>
      <c r="P20" s="117">
        <v>2</v>
      </c>
      <c r="Q20" s="77">
        <f t="shared" si="4"/>
        <v>24</v>
      </c>
    </row>
    <row r="21" spans="1:17" ht="15.75" customHeight="1">
      <c r="A21" s="163" t="s">
        <v>70</v>
      </c>
      <c r="B21" s="177" t="s">
        <v>53</v>
      </c>
      <c r="C21" s="177"/>
      <c r="D21" s="5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77"/>
    </row>
    <row r="22" spans="1:17" ht="15.75">
      <c r="A22" s="164"/>
      <c r="B22" s="165" t="s">
        <v>25</v>
      </c>
      <c r="C22" s="165"/>
      <c r="D22" s="52" t="s">
        <v>24</v>
      </c>
      <c r="E22" s="119">
        <f>E23+E24+E25</f>
        <v>1330</v>
      </c>
      <c r="F22" s="119">
        <f aca="true" t="shared" si="6" ref="F22:P22">F23+F24+F25</f>
        <v>1362</v>
      </c>
      <c r="G22" s="119">
        <f t="shared" si="6"/>
        <v>1350</v>
      </c>
      <c r="H22" s="119">
        <f t="shared" si="6"/>
        <v>1275</v>
      </c>
      <c r="I22" s="119">
        <f t="shared" si="6"/>
        <v>1275</v>
      </c>
      <c r="J22" s="119">
        <f t="shared" si="6"/>
        <v>1313</v>
      </c>
      <c r="K22" s="119">
        <f t="shared" si="6"/>
        <v>1320</v>
      </c>
      <c r="L22" s="119">
        <f t="shared" si="6"/>
        <v>1325</v>
      </c>
      <c r="M22" s="119">
        <f t="shared" si="6"/>
        <v>1307</v>
      </c>
      <c r="N22" s="119">
        <f t="shared" si="6"/>
        <v>1307</v>
      </c>
      <c r="O22" s="119">
        <f t="shared" si="6"/>
        <v>1472</v>
      </c>
      <c r="P22" s="119">
        <f t="shared" si="6"/>
        <v>1464</v>
      </c>
      <c r="Q22" s="77">
        <f>SUM(E22:P22)</f>
        <v>16100</v>
      </c>
    </row>
    <row r="23" spans="1:17" ht="15.75">
      <c r="A23" s="164"/>
      <c r="B23" s="166" t="s">
        <v>32</v>
      </c>
      <c r="C23" s="166"/>
      <c r="D23" s="52"/>
      <c r="E23" s="119">
        <f>E27</f>
        <v>315</v>
      </c>
      <c r="F23" s="119">
        <f aca="true" t="shared" si="7" ref="F23:P23">F27</f>
        <v>315</v>
      </c>
      <c r="G23" s="119">
        <f t="shared" si="7"/>
        <v>312</v>
      </c>
      <c r="H23" s="119">
        <f t="shared" si="7"/>
        <v>310</v>
      </c>
      <c r="I23" s="119">
        <f t="shared" si="7"/>
        <v>310</v>
      </c>
      <c r="J23" s="119">
        <f t="shared" si="7"/>
        <v>315</v>
      </c>
      <c r="K23" s="119">
        <f t="shared" si="7"/>
        <v>315</v>
      </c>
      <c r="L23" s="119">
        <f t="shared" si="7"/>
        <v>315</v>
      </c>
      <c r="M23" s="119">
        <f t="shared" si="7"/>
        <v>340</v>
      </c>
      <c r="N23" s="119">
        <f t="shared" si="7"/>
        <v>340</v>
      </c>
      <c r="O23" s="119">
        <f t="shared" si="7"/>
        <v>397</v>
      </c>
      <c r="P23" s="119">
        <f t="shared" si="7"/>
        <v>386</v>
      </c>
      <c r="Q23" s="77">
        <f>SUM(E23:P23)</f>
        <v>3970</v>
      </c>
    </row>
    <row r="24" spans="1:17" ht="15.75">
      <c r="A24" s="164"/>
      <c r="B24" s="166" t="s">
        <v>36</v>
      </c>
      <c r="C24" s="166"/>
      <c r="D24" s="52"/>
      <c r="E24" s="119">
        <f aca="true" t="shared" si="8" ref="E24:P24">E28</f>
        <v>860</v>
      </c>
      <c r="F24" s="119">
        <f t="shared" si="8"/>
        <v>850</v>
      </c>
      <c r="G24" s="119">
        <f t="shared" si="8"/>
        <v>850</v>
      </c>
      <c r="H24" s="119">
        <f t="shared" si="8"/>
        <v>850</v>
      </c>
      <c r="I24" s="119">
        <f t="shared" si="8"/>
        <v>850</v>
      </c>
      <c r="J24" s="119">
        <f t="shared" si="8"/>
        <v>880</v>
      </c>
      <c r="K24" s="119">
        <f t="shared" si="8"/>
        <v>880</v>
      </c>
      <c r="L24" s="119">
        <f t="shared" si="8"/>
        <v>880</v>
      </c>
      <c r="M24" s="119">
        <f t="shared" si="8"/>
        <v>850</v>
      </c>
      <c r="N24" s="119">
        <f t="shared" si="8"/>
        <v>850</v>
      </c>
      <c r="O24" s="119">
        <f t="shared" si="8"/>
        <v>950</v>
      </c>
      <c r="P24" s="119">
        <f t="shared" si="8"/>
        <v>950</v>
      </c>
      <c r="Q24" s="77">
        <f>SUM(E24:P24)</f>
        <v>10500</v>
      </c>
    </row>
    <row r="25" spans="1:17" ht="15.75">
      <c r="A25" s="164"/>
      <c r="B25" s="166" t="s">
        <v>17</v>
      </c>
      <c r="C25" s="166"/>
      <c r="D25" s="52"/>
      <c r="E25" s="119">
        <f aca="true" t="shared" si="9" ref="E25:P25">E29</f>
        <v>155</v>
      </c>
      <c r="F25" s="119">
        <f t="shared" si="9"/>
        <v>197</v>
      </c>
      <c r="G25" s="119">
        <f t="shared" si="9"/>
        <v>188</v>
      </c>
      <c r="H25" s="119">
        <f t="shared" si="9"/>
        <v>115</v>
      </c>
      <c r="I25" s="119">
        <f t="shared" si="9"/>
        <v>115</v>
      </c>
      <c r="J25" s="119">
        <f t="shared" si="9"/>
        <v>118</v>
      </c>
      <c r="K25" s="119">
        <f t="shared" si="9"/>
        <v>125</v>
      </c>
      <c r="L25" s="119">
        <f t="shared" si="9"/>
        <v>130</v>
      </c>
      <c r="M25" s="119">
        <f t="shared" si="9"/>
        <v>117</v>
      </c>
      <c r="N25" s="119">
        <f t="shared" si="9"/>
        <v>117</v>
      </c>
      <c r="O25" s="119">
        <f t="shared" si="9"/>
        <v>125</v>
      </c>
      <c r="P25" s="119">
        <f t="shared" si="9"/>
        <v>128</v>
      </c>
      <c r="Q25" s="77">
        <f>SUM(P25+O25+N25+M25+L25+K25+J25+I25+H25+G25+F25+E25)</f>
        <v>1630</v>
      </c>
    </row>
    <row r="26" spans="1:17" ht="15.75">
      <c r="A26" s="164"/>
      <c r="B26" s="165" t="s">
        <v>26</v>
      </c>
      <c r="C26" s="165"/>
      <c r="D26" s="52" t="s">
        <v>24</v>
      </c>
      <c r="E26" s="119">
        <f>E27+E28+E29</f>
        <v>1330</v>
      </c>
      <c r="F26" s="119">
        <f aca="true" t="shared" si="10" ref="F26:O26">F27+F28+F29</f>
        <v>1362</v>
      </c>
      <c r="G26" s="119">
        <f t="shared" si="10"/>
        <v>1350</v>
      </c>
      <c r="H26" s="119">
        <f t="shared" si="10"/>
        <v>1275</v>
      </c>
      <c r="I26" s="119">
        <f t="shared" si="10"/>
        <v>1275</v>
      </c>
      <c r="J26" s="119">
        <f t="shared" si="10"/>
        <v>1313</v>
      </c>
      <c r="K26" s="119">
        <f t="shared" si="10"/>
        <v>1320</v>
      </c>
      <c r="L26" s="119">
        <f t="shared" si="10"/>
        <v>1325</v>
      </c>
      <c r="M26" s="119">
        <f t="shared" si="10"/>
        <v>1307</v>
      </c>
      <c r="N26" s="119">
        <f t="shared" si="10"/>
        <v>1307</v>
      </c>
      <c r="O26" s="119">
        <f t="shared" si="10"/>
        <v>1472</v>
      </c>
      <c r="P26" s="119">
        <f>P27+P28+P29</f>
        <v>1464</v>
      </c>
      <c r="Q26" s="77">
        <f>SUM(E26:P26)</f>
        <v>16100</v>
      </c>
    </row>
    <row r="27" spans="1:17" ht="18.75">
      <c r="A27" s="164"/>
      <c r="B27" s="166" t="s">
        <v>32</v>
      </c>
      <c r="C27" s="166"/>
      <c r="D27" s="52"/>
      <c r="E27" s="106">
        <v>315</v>
      </c>
      <c r="F27" s="106">
        <v>315</v>
      </c>
      <c r="G27" s="106">
        <v>312</v>
      </c>
      <c r="H27" s="106">
        <v>310</v>
      </c>
      <c r="I27" s="106">
        <v>310</v>
      </c>
      <c r="J27" s="106">
        <v>315</v>
      </c>
      <c r="K27" s="106">
        <v>315</v>
      </c>
      <c r="L27" s="106">
        <v>315</v>
      </c>
      <c r="M27" s="106">
        <v>340</v>
      </c>
      <c r="N27" s="106">
        <v>340</v>
      </c>
      <c r="O27" s="106">
        <v>397</v>
      </c>
      <c r="P27" s="106">
        <v>386</v>
      </c>
      <c r="Q27" s="77">
        <f>SUM(E27:P27)</f>
        <v>3970</v>
      </c>
    </row>
    <row r="28" spans="1:17" ht="18.75">
      <c r="A28" s="164"/>
      <c r="B28" s="166" t="s">
        <v>36</v>
      </c>
      <c r="C28" s="166"/>
      <c r="D28" s="52"/>
      <c r="E28" s="127">
        <v>860</v>
      </c>
      <c r="F28" s="127">
        <v>850</v>
      </c>
      <c r="G28" s="127">
        <v>850</v>
      </c>
      <c r="H28" s="127">
        <v>850</v>
      </c>
      <c r="I28" s="127">
        <v>850</v>
      </c>
      <c r="J28" s="127">
        <v>880</v>
      </c>
      <c r="K28" s="127">
        <v>880</v>
      </c>
      <c r="L28" s="127">
        <v>880</v>
      </c>
      <c r="M28" s="127">
        <v>850</v>
      </c>
      <c r="N28" s="127">
        <v>850</v>
      </c>
      <c r="O28" s="127">
        <v>950</v>
      </c>
      <c r="P28" s="127">
        <v>950</v>
      </c>
      <c r="Q28" s="77">
        <f>SUM(E28:P28)</f>
        <v>10500</v>
      </c>
    </row>
    <row r="29" spans="1:17" ht="18.75">
      <c r="A29" s="164"/>
      <c r="B29" s="166" t="s">
        <v>17</v>
      </c>
      <c r="C29" s="166"/>
      <c r="D29" s="52"/>
      <c r="E29" s="127">
        <v>155</v>
      </c>
      <c r="F29" s="127">
        <v>197</v>
      </c>
      <c r="G29" s="127">
        <v>188</v>
      </c>
      <c r="H29" s="127">
        <v>115</v>
      </c>
      <c r="I29" s="127">
        <v>115</v>
      </c>
      <c r="J29" s="127">
        <v>118</v>
      </c>
      <c r="K29" s="127">
        <v>125</v>
      </c>
      <c r="L29" s="127">
        <v>130</v>
      </c>
      <c r="M29" s="127">
        <v>117</v>
      </c>
      <c r="N29" s="127">
        <v>117</v>
      </c>
      <c r="O29" s="127">
        <v>125</v>
      </c>
      <c r="P29" s="127">
        <v>128</v>
      </c>
      <c r="Q29" s="77">
        <f>SUM(E29:P29)</f>
        <v>1630</v>
      </c>
    </row>
    <row r="30" spans="1:17" ht="15.75">
      <c r="A30" s="164" t="s">
        <v>71</v>
      </c>
      <c r="B30" s="176" t="s">
        <v>52</v>
      </c>
      <c r="C30" s="176"/>
      <c r="D30" s="52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77"/>
    </row>
    <row r="31" spans="1:17" ht="15.75">
      <c r="A31" s="164"/>
      <c r="B31" s="165" t="s">
        <v>25</v>
      </c>
      <c r="C31" s="165"/>
      <c r="D31" s="52" t="s">
        <v>24</v>
      </c>
      <c r="E31" s="120">
        <f>E32+E33+E34</f>
        <v>3275</v>
      </c>
      <c r="F31" s="120">
        <f aca="true" t="shared" si="11" ref="F31:P31">F32+F33+F34</f>
        <v>3032</v>
      </c>
      <c r="G31" s="120">
        <f t="shared" si="11"/>
        <v>2571.5</v>
      </c>
      <c r="H31" s="120">
        <f t="shared" si="11"/>
        <v>2569.5</v>
      </c>
      <c r="I31" s="120">
        <f t="shared" si="11"/>
        <v>2228.5</v>
      </c>
      <c r="J31" s="120">
        <f t="shared" si="11"/>
        <v>2726</v>
      </c>
      <c r="K31" s="120">
        <f t="shared" si="11"/>
        <v>2723.5</v>
      </c>
      <c r="L31" s="120">
        <f t="shared" si="11"/>
        <v>2388</v>
      </c>
      <c r="M31" s="120">
        <f t="shared" si="11"/>
        <v>2462</v>
      </c>
      <c r="N31" s="120">
        <f t="shared" si="11"/>
        <v>2545</v>
      </c>
      <c r="O31" s="120">
        <f t="shared" si="11"/>
        <v>2743</v>
      </c>
      <c r="P31" s="120">
        <f t="shared" si="11"/>
        <v>3179.5</v>
      </c>
      <c r="Q31" s="77">
        <f>SUM(E31:P31)</f>
        <v>32443.5</v>
      </c>
    </row>
    <row r="32" spans="1:17" ht="15.75">
      <c r="A32" s="164"/>
      <c r="B32" s="166" t="s">
        <v>32</v>
      </c>
      <c r="C32" s="166"/>
      <c r="D32" s="52"/>
      <c r="E32" s="120">
        <f>E36</f>
        <v>867</v>
      </c>
      <c r="F32" s="120">
        <f aca="true" t="shared" si="12" ref="F32:P32">F36</f>
        <v>922</v>
      </c>
      <c r="G32" s="120">
        <f t="shared" si="12"/>
        <v>647.5</v>
      </c>
      <c r="H32" s="120">
        <f t="shared" si="12"/>
        <v>657.5</v>
      </c>
      <c r="I32" s="120">
        <f t="shared" si="12"/>
        <v>604.5</v>
      </c>
      <c r="J32" s="120">
        <f t="shared" si="12"/>
        <v>926</v>
      </c>
      <c r="K32" s="120">
        <f t="shared" si="12"/>
        <v>912.5</v>
      </c>
      <c r="L32" s="120">
        <f t="shared" si="12"/>
        <v>663</v>
      </c>
      <c r="M32" s="120">
        <f t="shared" si="12"/>
        <v>737</v>
      </c>
      <c r="N32" s="120">
        <f t="shared" si="12"/>
        <v>720</v>
      </c>
      <c r="O32" s="120">
        <f t="shared" si="12"/>
        <v>718</v>
      </c>
      <c r="P32" s="120">
        <f t="shared" si="12"/>
        <v>854.5</v>
      </c>
      <c r="Q32" s="77">
        <f>SUM(E32:P32)</f>
        <v>9229.5</v>
      </c>
    </row>
    <row r="33" spans="1:17" ht="15.75">
      <c r="A33" s="164"/>
      <c r="B33" s="166" t="s">
        <v>36</v>
      </c>
      <c r="C33" s="166"/>
      <c r="D33" s="52"/>
      <c r="E33" s="120">
        <f aca="true" t="shared" si="13" ref="E33:P33">E37</f>
        <v>2400</v>
      </c>
      <c r="F33" s="120">
        <f t="shared" si="13"/>
        <v>2100</v>
      </c>
      <c r="G33" s="120">
        <f t="shared" si="13"/>
        <v>1900</v>
      </c>
      <c r="H33" s="120">
        <f t="shared" si="13"/>
        <v>1900</v>
      </c>
      <c r="I33" s="120">
        <f t="shared" si="13"/>
        <v>1600</v>
      </c>
      <c r="J33" s="120">
        <f t="shared" si="13"/>
        <v>1800</v>
      </c>
      <c r="K33" s="120">
        <f t="shared" si="13"/>
        <v>1800</v>
      </c>
      <c r="L33" s="120">
        <f t="shared" si="13"/>
        <v>1700</v>
      </c>
      <c r="M33" s="120">
        <f t="shared" si="13"/>
        <v>1700</v>
      </c>
      <c r="N33" s="120">
        <f t="shared" si="13"/>
        <v>1800</v>
      </c>
      <c r="O33" s="120">
        <f t="shared" si="13"/>
        <v>2000</v>
      </c>
      <c r="P33" s="120">
        <f t="shared" si="13"/>
        <v>2300</v>
      </c>
      <c r="Q33" s="77">
        <f>SUM(E33:P33)</f>
        <v>23000</v>
      </c>
    </row>
    <row r="34" spans="1:17" ht="15.75">
      <c r="A34" s="164"/>
      <c r="B34" s="166" t="s">
        <v>17</v>
      </c>
      <c r="C34" s="166"/>
      <c r="D34" s="52"/>
      <c r="E34" s="120">
        <f aca="true" t="shared" si="14" ref="E34:P34">E38</f>
        <v>8</v>
      </c>
      <c r="F34" s="120">
        <f t="shared" si="14"/>
        <v>10</v>
      </c>
      <c r="G34" s="120">
        <f t="shared" si="14"/>
        <v>24</v>
      </c>
      <c r="H34" s="120">
        <f t="shared" si="14"/>
        <v>12</v>
      </c>
      <c r="I34" s="120">
        <f t="shared" si="14"/>
        <v>24</v>
      </c>
      <c r="J34" s="120">
        <f t="shared" si="14"/>
        <v>0</v>
      </c>
      <c r="K34" s="120">
        <f t="shared" si="14"/>
        <v>11</v>
      </c>
      <c r="L34" s="120">
        <f t="shared" si="14"/>
        <v>25</v>
      </c>
      <c r="M34" s="120">
        <f t="shared" si="14"/>
        <v>25</v>
      </c>
      <c r="N34" s="120">
        <f t="shared" si="14"/>
        <v>25</v>
      </c>
      <c r="O34" s="120">
        <f t="shared" si="14"/>
        <v>25</v>
      </c>
      <c r="P34" s="120">
        <f t="shared" si="14"/>
        <v>25</v>
      </c>
      <c r="Q34" s="77">
        <f>SUM(P34+O34+N34+M34+L34+K34+J34+I34+H34+G34+F34+E34)</f>
        <v>214</v>
      </c>
    </row>
    <row r="35" spans="1:17" ht="15.75">
      <c r="A35" s="164"/>
      <c r="B35" s="165" t="s">
        <v>26</v>
      </c>
      <c r="C35" s="165"/>
      <c r="D35" s="52" t="s">
        <v>24</v>
      </c>
      <c r="E35" s="120">
        <f>E36+E37+E38</f>
        <v>3275</v>
      </c>
      <c r="F35" s="120">
        <f aca="true" t="shared" si="15" ref="F35:O35">F36+F37+F38</f>
        <v>3032</v>
      </c>
      <c r="G35" s="120">
        <f t="shared" si="15"/>
        <v>2571.5</v>
      </c>
      <c r="H35" s="120">
        <f t="shared" si="15"/>
        <v>2569.5</v>
      </c>
      <c r="I35" s="120">
        <f t="shared" si="15"/>
        <v>2228.5</v>
      </c>
      <c r="J35" s="120">
        <f t="shared" si="15"/>
        <v>2726</v>
      </c>
      <c r="K35" s="120">
        <f t="shared" si="15"/>
        <v>2723.5</v>
      </c>
      <c r="L35" s="120">
        <f t="shared" si="15"/>
        <v>2388</v>
      </c>
      <c r="M35" s="120">
        <f t="shared" si="15"/>
        <v>2462</v>
      </c>
      <c r="N35" s="120">
        <f t="shared" si="15"/>
        <v>2545</v>
      </c>
      <c r="O35" s="120">
        <f t="shared" si="15"/>
        <v>2743</v>
      </c>
      <c r="P35" s="120">
        <f>P36+P37+P38</f>
        <v>3179.5</v>
      </c>
      <c r="Q35" s="77">
        <f>SUM(E35:P35)</f>
        <v>32443.5</v>
      </c>
    </row>
    <row r="36" spans="1:17" ht="15.75">
      <c r="A36" s="164"/>
      <c r="B36" s="166" t="s">
        <v>32</v>
      </c>
      <c r="C36" s="166"/>
      <c r="D36" s="52"/>
      <c r="E36" s="120">
        <v>867</v>
      </c>
      <c r="F36" s="120">
        <v>922</v>
      </c>
      <c r="G36" s="120">
        <v>647.5</v>
      </c>
      <c r="H36" s="120">
        <v>657.5</v>
      </c>
      <c r="I36" s="120">
        <v>604.5</v>
      </c>
      <c r="J36" s="120">
        <v>926</v>
      </c>
      <c r="K36" s="120">
        <v>912.5</v>
      </c>
      <c r="L36" s="120">
        <v>663</v>
      </c>
      <c r="M36" s="120">
        <v>737</v>
      </c>
      <c r="N36" s="120">
        <v>720</v>
      </c>
      <c r="O36" s="120">
        <v>718</v>
      </c>
      <c r="P36" s="120">
        <v>854.5</v>
      </c>
      <c r="Q36" s="77">
        <f>SUM(E36:P36)</f>
        <v>9229.5</v>
      </c>
    </row>
    <row r="37" spans="1:17" ht="15.75">
      <c r="A37" s="164"/>
      <c r="B37" s="166" t="s">
        <v>36</v>
      </c>
      <c r="C37" s="166"/>
      <c r="D37" s="52"/>
      <c r="E37" s="128">
        <v>2400</v>
      </c>
      <c r="F37" s="128">
        <v>2100</v>
      </c>
      <c r="G37" s="128">
        <v>1900</v>
      </c>
      <c r="H37" s="128">
        <v>1900</v>
      </c>
      <c r="I37" s="128">
        <v>1600</v>
      </c>
      <c r="J37" s="128">
        <v>1800</v>
      </c>
      <c r="K37" s="128">
        <v>1800</v>
      </c>
      <c r="L37" s="128">
        <v>1700</v>
      </c>
      <c r="M37" s="128">
        <v>1700</v>
      </c>
      <c r="N37" s="128">
        <v>1800</v>
      </c>
      <c r="O37" s="128">
        <v>2000</v>
      </c>
      <c r="P37" s="128">
        <v>2300</v>
      </c>
      <c r="Q37" s="77">
        <f>SUM(E37:P37)</f>
        <v>23000</v>
      </c>
    </row>
    <row r="38" spans="1:17" ht="15.75">
      <c r="A38" s="164"/>
      <c r="B38" s="166" t="s">
        <v>17</v>
      </c>
      <c r="C38" s="166"/>
      <c r="D38" s="52"/>
      <c r="E38" s="128">
        <v>8</v>
      </c>
      <c r="F38" s="128">
        <v>10</v>
      </c>
      <c r="G38" s="128">
        <v>24</v>
      </c>
      <c r="H38" s="128">
        <v>12</v>
      </c>
      <c r="I38" s="128">
        <v>24</v>
      </c>
      <c r="J38" s="128">
        <v>0</v>
      </c>
      <c r="K38" s="128">
        <v>11</v>
      </c>
      <c r="L38" s="128">
        <v>25</v>
      </c>
      <c r="M38" s="128">
        <v>25</v>
      </c>
      <c r="N38" s="128">
        <v>25</v>
      </c>
      <c r="O38" s="128">
        <v>25</v>
      </c>
      <c r="P38" s="128">
        <v>25</v>
      </c>
      <c r="Q38" s="77">
        <f>SUM(E38:P38)</f>
        <v>214</v>
      </c>
    </row>
    <row r="39" spans="1:17" ht="31.5" customHeight="1">
      <c r="A39" s="164" t="s">
        <v>72</v>
      </c>
      <c r="B39" s="175" t="s">
        <v>42</v>
      </c>
      <c r="C39" s="175"/>
      <c r="D39" s="52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77"/>
    </row>
    <row r="40" spans="1:17" ht="15.75">
      <c r="A40" s="164"/>
      <c r="B40" s="165" t="s">
        <v>25</v>
      </c>
      <c r="C40" s="165"/>
      <c r="D40" s="52" t="s">
        <v>24</v>
      </c>
      <c r="E40" s="119">
        <f>E41+E42+E43</f>
        <v>1306</v>
      </c>
      <c r="F40" s="119">
        <f aca="true" t="shared" si="16" ref="F40:P40">F41+F42+F43</f>
        <v>1677</v>
      </c>
      <c r="G40" s="119">
        <f t="shared" si="16"/>
        <v>1529</v>
      </c>
      <c r="H40" s="119">
        <f t="shared" si="16"/>
        <v>1454</v>
      </c>
      <c r="I40" s="119">
        <f t="shared" si="16"/>
        <v>1207</v>
      </c>
      <c r="J40" s="119">
        <f t="shared" si="16"/>
        <v>1039</v>
      </c>
      <c r="K40" s="119">
        <f t="shared" si="16"/>
        <v>1315</v>
      </c>
      <c r="L40" s="119">
        <f t="shared" si="16"/>
        <v>1200</v>
      </c>
      <c r="M40" s="119">
        <f t="shared" si="16"/>
        <v>1386</v>
      </c>
      <c r="N40" s="119">
        <f t="shared" si="16"/>
        <v>1608</v>
      </c>
      <c r="O40" s="119">
        <f t="shared" si="16"/>
        <v>1752</v>
      </c>
      <c r="P40" s="119">
        <f t="shared" si="16"/>
        <v>1817</v>
      </c>
      <c r="Q40" s="77">
        <f aca="true" t="shared" si="17" ref="Q40:Q51">SUM(E40:P40)</f>
        <v>17290</v>
      </c>
    </row>
    <row r="41" spans="1:17" ht="15.75">
      <c r="A41" s="164"/>
      <c r="B41" s="166" t="s">
        <v>32</v>
      </c>
      <c r="C41" s="166"/>
      <c r="D41" s="52"/>
      <c r="E41" s="119">
        <f>E45+E49</f>
        <v>171</v>
      </c>
      <c r="F41" s="119">
        <f aca="true" t="shared" si="18" ref="F41:P43">F45+F49</f>
        <v>151</v>
      </c>
      <c r="G41" s="119">
        <f t="shared" si="18"/>
        <v>180</v>
      </c>
      <c r="H41" s="119">
        <f t="shared" si="18"/>
        <v>102</v>
      </c>
      <c r="I41" s="119">
        <f t="shared" si="18"/>
        <v>100</v>
      </c>
      <c r="J41" s="119">
        <f t="shared" si="18"/>
        <v>100</v>
      </c>
      <c r="K41" s="119">
        <f t="shared" si="18"/>
        <v>100</v>
      </c>
      <c r="L41" s="119">
        <f t="shared" si="18"/>
        <v>100</v>
      </c>
      <c r="M41" s="119">
        <f t="shared" si="18"/>
        <v>130</v>
      </c>
      <c r="N41" s="119">
        <f t="shared" si="18"/>
        <v>145</v>
      </c>
      <c r="O41" s="119">
        <f t="shared" si="18"/>
        <v>150</v>
      </c>
      <c r="P41" s="119">
        <f t="shared" si="18"/>
        <v>170</v>
      </c>
      <c r="Q41" s="77">
        <f t="shared" si="17"/>
        <v>1599</v>
      </c>
    </row>
    <row r="42" spans="1:17" ht="15.75">
      <c r="A42" s="164"/>
      <c r="B42" s="166" t="s">
        <v>36</v>
      </c>
      <c r="C42" s="166"/>
      <c r="D42" s="52"/>
      <c r="E42" s="119">
        <f>E46+E50</f>
        <v>1135</v>
      </c>
      <c r="F42" s="119">
        <f t="shared" si="18"/>
        <v>1526</v>
      </c>
      <c r="G42" s="119">
        <f t="shared" si="18"/>
        <v>1349</v>
      </c>
      <c r="H42" s="119">
        <f t="shared" si="18"/>
        <v>1352</v>
      </c>
      <c r="I42" s="119">
        <f t="shared" si="18"/>
        <v>1107</v>
      </c>
      <c r="J42" s="119">
        <f t="shared" si="18"/>
        <v>939</v>
      </c>
      <c r="K42" s="119">
        <f t="shared" si="18"/>
        <v>1215</v>
      </c>
      <c r="L42" s="119">
        <f t="shared" si="18"/>
        <v>1100</v>
      </c>
      <c r="M42" s="119">
        <f t="shared" si="18"/>
        <v>1256</v>
      </c>
      <c r="N42" s="119">
        <f t="shared" si="18"/>
        <v>1463</v>
      </c>
      <c r="O42" s="119">
        <f t="shared" si="18"/>
        <v>1602</v>
      </c>
      <c r="P42" s="119">
        <f t="shared" si="18"/>
        <v>1647</v>
      </c>
      <c r="Q42" s="77">
        <f t="shared" si="17"/>
        <v>15691</v>
      </c>
    </row>
    <row r="43" spans="1:17" ht="15.75">
      <c r="A43" s="164"/>
      <c r="B43" s="166" t="s">
        <v>17</v>
      </c>
      <c r="C43" s="166"/>
      <c r="D43" s="52"/>
      <c r="E43" s="119">
        <f>E47+E51</f>
        <v>0</v>
      </c>
      <c r="F43" s="119">
        <f t="shared" si="18"/>
        <v>0</v>
      </c>
      <c r="G43" s="119">
        <f t="shared" si="18"/>
        <v>0</v>
      </c>
      <c r="H43" s="119">
        <f t="shared" si="18"/>
        <v>0</v>
      </c>
      <c r="I43" s="119">
        <f t="shared" si="18"/>
        <v>0</v>
      </c>
      <c r="J43" s="119">
        <f t="shared" si="18"/>
        <v>0</v>
      </c>
      <c r="K43" s="119">
        <f t="shared" si="18"/>
        <v>0</v>
      </c>
      <c r="L43" s="119">
        <f t="shared" si="18"/>
        <v>0</v>
      </c>
      <c r="M43" s="119">
        <f t="shared" si="18"/>
        <v>0</v>
      </c>
      <c r="N43" s="119">
        <f t="shared" si="18"/>
        <v>0</v>
      </c>
      <c r="O43" s="119">
        <f t="shared" si="18"/>
        <v>0</v>
      </c>
      <c r="P43" s="119">
        <f t="shared" si="18"/>
        <v>0</v>
      </c>
      <c r="Q43" s="77">
        <f t="shared" si="17"/>
        <v>0</v>
      </c>
    </row>
    <row r="44" spans="1:17" ht="15.75">
      <c r="A44" s="164"/>
      <c r="B44" s="165" t="s">
        <v>26</v>
      </c>
      <c r="C44" s="165"/>
      <c r="D44" s="52" t="s">
        <v>24</v>
      </c>
      <c r="E44" s="119">
        <f>E45+E46+E47</f>
        <v>1266</v>
      </c>
      <c r="F44" s="119">
        <f aca="true" t="shared" si="19" ref="F44:O44">F45+F46+F47</f>
        <v>1637</v>
      </c>
      <c r="G44" s="119">
        <f t="shared" si="19"/>
        <v>1489</v>
      </c>
      <c r="H44" s="119">
        <f t="shared" si="19"/>
        <v>1424</v>
      </c>
      <c r="I44" s="119">
        <f t="shared" si="19"/>
        <v>1187</v>
      </c>
      <c r="J44" s="119">
        <f t="shared" si="19"/>
        <v>1019</v>
      </c>
      <c r="K44" s="119">
        <f t="shared" si="19"/>
        <v>1295</v>
      </c>
      <c r="L44" s="119">
        <f t="shared" si="19"/>
        <v>1180</v>
      </c>
      <c r="M44" s="119">
        <f t="shared" si="19"/>
        <v>1366</v>
      </c>
      <c r="N44" s="119">
        <f t="shared" si="19"/>
        <v>1582</v>
      </c>
      <c r="O44" s="119">
        <f t="shared" si="19"/>
        <v>1712</v>
      </c>
      <c r="P44" s="119">
        <f>P45+P46+P47</f>
        <v>1777</v>
      </c>
      <c r="Q44" s="77">
        <f t="shared" si="17"/>
        <v>16934</v>
      </c>
    </row>
    <row r="45" spans="1:17" ht="15.75">
      <c r="A45" s="164"/>
      <c r="B45" s="166" t="s">
        <v>32</v>
      </c>
      <c r="C45" s="166"/>
      <c r="D45" s="52"/>
      <c r="E45" s="119">
        <v>171</v>
      </c>
      <c r="F45" s="119">
        <v>151</v>
      </c>
      <c r="G45" s="119">
        <v>180</v>
      </c>
      <c r="H45" s="119">
        <v>102</v>
      </c>
      <c r="I45" s="119">
        <v>100</v>
      </c>
      <c r="J45" s="119">
        <v>100</v>
      </c>
      <c r="K45" s="119">
        <v>100</v>
      </c>
      <c r="L45" s="119">
        <v>100</v>
      </c>
      <c r="M45" s="119">
        <v>130</v>
      </c>
      <c r="N45" s="119">
        <v>145</v>
      </c>
      <c r="O45" s="119">
        <v>150</v>
      </c>
      <c r="P45" s="119">
        <v>170</v>
      </c>
      <c r="Q45" s="77">
        <f t="shared" si="17"/>
        <v>1599</v>
      </c>
    </row>
    <row r="46" spans="1:17" ht="15.75">
      <c r="A46" s="164"/>
      <c r="B46" s="166" t="s">
        <v>36</v>
      </c>
      <c r="C46" s="166"/>
      <c r="D46" s="52"/>
      <c r="E46" s="128">
        <v>1095</v>
      </c>
      <c r="F46" s="128">
        <v>1486</v>
      </c>
      <c r="G46" s="128">
        <v>1309</v>
      </c>
      <c r="H46" s="128">
        <v>1322</v>
      </c>
      <c r="I46" s="128">
        <v>1087</v>
      </c>
      <c r="J46" s="128">
        <v>919</v>
      </c>
      <c r="K46" s="128">
        <v>1195</v>
      </c>
      <c r="L46" s="128">
        <v>1080</v>
      </c>
      <c r="M46" s="128">
        <v>1236</v>
      </c>
      <c r="N46" s="128">
        <v>1437</v>
      </c>
      <c r="O46" s="128">
        <v>1562</v>
      </c>
      <c r="P46" s="128">
        <v>1607</v>
      </c>
      <c r="Q46" s="77">
        <f t="shared" si="17"/>
        <v>15335</v>
      </c>
    </row>
    <row r="47" spans="1:17" ht="15.75">
      <c r="A47" s="164"/>
      <c r="B47" s="166" t="s">
        <v>17</v>
      </c>
      <c r="C47" s="166"/>
      <c r="D47" s="52"/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77">
        <f t="shared" si="17"/>
        <v>0</v>
      </c>
    </row>
    <row r="48" spans="1:17" ht="15.75" customHeight="1">
      <c r="A48" s="164"/>
      <c r="B48" s="165" t="s">
        <v>90</v>
      </c>
      <c r="C48" s="165"/>
      <c r="D48" s="52" t="s">
        <v>24</v>
      </c>
      <c r="E48" s="119">
        <f>E49+E50+E51</f>
        <v>40</v>
      </c>
      <c r="F48" s="119">
        <f aca="true" t="shared" si="20" ref="F48:O48">F49+F50+F51</f>
        <v>40</v>
      </c>
      <c r="G48" s="119">
        <f t="shared" si="20"/>
        <v>40</v>
      </c>
      <c r="H48" s="119">
        <f t="shared" si="20"/>
        <v>30</v>
      </c>
      <c r="I48" s="119">
        <f t="shared" si="20"/>
        <v>20</v>
      </c>
      <c r="J48" s="119">
        <f t="shared" si="20"/>
        <v>20</v>
      </c>
      <c r="K48" s="119">
        <f t="shared" si="20"/>
        <v>20</v>
      </c>
      <c r="L48" s="119">
        <f t="shared" si="20"/>
        <v>20</v>
      </c>
      <c r="M48" s="119">
        <f t="shared" si="20"/>
        <v>20</v>
      </c>
      <c r="N48" s="119">
        <f t="shared" si="20"/>
        <v>26</v>
      </c>
      <c r="O48" s="119">
        <f t="shared" si="20"/>
        <v>40</v>
      </c>
      <c r="P48" s="119">
        <f>P49+P50+P51</f>
        <v>40</v>
      </c>
      <c r="Q48" s="77">
        <f t="shared" si="17"/>
        <v>356</v>
      </c>
    </row>
    <row r="49" spans="1:17" ht="15.75">
      <c r="A49" s="164"/>
      <c r="B49" s="166" t="s">
        <v>32</v>
      </c>
      <c r="C49" s="166"/>
      <c r="D49" s="31"/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77">
        <f t="shared" si="17"/>
        <v>0</v>
      </c>
    </row>
    <row r="50" spans="1:17" ht="15.75">
      <c r="A50" s="164"/>
      <c r="B50" s="166" t="s">
        <v>36</v>
      </c>
      <c r="C50" s="166"/>
      <c r="D50" s="52"/>
      <c r="E50" s="122">
        <v>40</v>
      </c>
      <c r="F50" s="122">
        <v>40</v>
      </c>
      <c r="G50" s="122">
        <v>40</v>
      </c>
      <c r="H50" s="122">
        <v>30</v>
      </c>
      <c r="I50" s="122">
        <v>20</v>
      </c>
      <c r="J50" s="122">
        <v>20</v>
      </c>
      <c r="K50" s="122">
        <v>20</v>
      </c>
      <c r="L50" s="122">
        <v>20</v>
      </c>
      <c r="M50" s="122">
        <v>20</v>
      </c>
      <c r="N50" s="122">
        <v>26</v>
      </c>
      <c r="O50" s="122">
        <v>40</v>
      </c>
      <c r="P50" s="122">
        <v>40</v>
      </c>
      <c r="Q50" s="77">
        <f t="shared" si="17"/>
        <v>356</v>
      </c>
    </row>
    <row r="51" spans="1:17" ht="15.75">
      <c r="A51" s="164"/>
      <c r="B51" s="166" t="s">
        <v>17</v>
      </c>
      <c r="C51" s="166"/>
      <c r="D51" s="52"/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77">
        <f t="shared" si="17"/>
        <v>0</v>
      </c>
    </row>
    <row r="52" spans="1:17" ht="15.75">
      <c r="A52" s="164"/>
      <c r="B52" s="170" t="s">
        <v>48</v>
      </c>
      <c r="C52" s="170"/>
      <c r="D52" s="54" t="s">
        <v>24</v>
      </c>
      <c r="E52" s="125">
        <f aca="true" t="shared" si="21" ref="E52:P52">E40+E31+E22+E9</f>
        <v>7463</v>
      </c>
      <c r="F52" s="125">
        <f t="shared" si="21"/>
        <v>7622</v>
      </c>
      <c r="G52" s="125">
        <f t="shared" si="21"/>
        <v>6930.5</v>
      </c>
      <c r="H52" s="125">
        <f t="shared" si="21"/>
        <v>6779.5</v>
      </c>
      <c r="I52" s="125">
        <f t="shared" si="21"/>
        <v>6320.5</v>
      </c>
      <c r="J52" s="125">
        <f t="shared" si="21"/>
        <v>6639</v>
      </c>
      <c r="K52" s="125">
        <f t="shared" si="21"/>
        <v>6937.5</v>
      </c>
      <c r="L52" s="125">
        <f t="shared" si="21"/>
        <v>6548</v>
      </c>
      <c r="M52" s="125">
        <f t="shared" si="21"/>
        <v>6744</v>
      </c>
      <c r="N52" s="125">
        <f t="shared" si="21"/>
        <v>6971</v>
      </c>
      <c r="O52" s="125">
        <f t="shared" si="21"/>
        <v>7477</v>
      </c>
      <c r="P52" s="125">
        <f t="shared" si="21"/>
        <v>7929.5</v>
      </c>
      <c r="Q52" s="77">
        <f aca="true" t="shared" si="22" ref="Q52:Q57">SUM(E52:P52)</f>
        <v>84361.5</v>
      </c>
    </row>
    <row r="53" spans="1:17" ht="15.75">
      <c r="A53" s="164"/>
      <c r="B53" s="170" t="s">
        <v>49</v>
      </c>
      <c r="C53" s="170"/>
      <c r="D53" s="54"/>
      <c r="E53" s="125">
        <f aca="true" t="shared" si="23" ref="E53:P53">E42+E33+E24+E11</f>
        <v>5741</v>
      </c>
      <c r="F53" s="125">
        <f t="shared" si="23"/>
        <v>5820</v>
      </c>
      <c r="G53" s="125">
        <f t="shared" si="23"/>
        <v>5373</v>
      </c>
      <c r="H53" s="125">
        <f t="shared" si="23"/>
        <v>5376</v>
      </c>
      <c r="I53" s="125">
        <f t="shared" si="23"/>
        <v>4961</v>
      </c>
      <c r="J53" s="125">
        <f t="shared" si="23"/>
        <v>4973</v>
      </c>
      <c r="K53" s="125">
        <f t="shared" si="23"/>
        <v>5268</v>
      </c>
      <c r="L53" s="125">
        <f t="shared" si="23"/>
        <v>5108</v>
      </c>
      <c r="M53" s="125">
        <f t="shared" si="23"/>
        <v>5189</v>
      </c>
      <c r="N53" s="125">
        <f t="shared" si="23"/>
        <v>5417</v>
      </c>
      <c r="O53" s="125">
        <f t="shared" si="23"/>
        <v>5856</v>
      </c>
      <c r="P53" s="125">
        <f t="shared" si="23"/>
        <v>6159</v>
      </c>
      <c r="Q53" s="77">
        <f t="shared" si="22"/>
        <v>65241</v>
      </c>
    </row>
    <row r="54" spans="1:17" ht="15.75">
      <c r="A54" s="164"/>
      <c r="B54" s="170" t="s">
        <v>17</v>
      </c>
      <c r="C54" s="170"/>
      <c r="D54" s="54"/>
      <c r="E54" s="125">
        <f aca="true" t="shared" si="24" ref="E54:P54">E43+E34+E25+E12</f>
        <v>170</v>
      </c>
      <c r="F54" s="125">
        <f t="shared" si="24"/>
        <v>214</v>
      </c>
      <c r="G54" s="125">
        <f t="shared" si="24"/>
        <v>219</v>
      </c>
      <c r="H54" s="125">
        <f t="shared" si="24"/>
        <v>134</v>
      </c>
      <c r="I54" s="125">
        <f t="shared" si="24"/>
        <v>146</v>
      </c>
      <c r="J54" s="125">
        <f t="shared" si="24"/>
        <v>125</v>
      </c>
      <c r="K54" s="125">
        <f t="shared" si="24"/>
        <v>143</v>
      </c>
      <c r="L54" s="125">
        <f t="shared" si="24"/>
        <v>162</v>
      </c>
      <c r="M54" s="125">
        <f t="shared" si="24"/>
        <v>149</v>
      </c>
      <c r="N54" s="125">
        <f t="shared" si="24"/>
        <v>149</v>
      </c>
      <c r="O54" s="125">
        <f t="shared" si="24"/>
        <v>157</v>
      </c>
      <c r="P54" s="125">
        <f t="shared" si="24"/>
        <v>160</v>
      </c>
      <c r="Q54" s="77">
        <f t="shared" si="22"/>
        <v>1928</v>
      </c>
    </row>
    <row r="55" spans="1:17" ht="15.75">
      <c r="A55" s="164"/>
      <c r="B55" s="170" t="s">
        <v>26</v>
      </c>
      <c r="C55" s="170"/>
      <c r="D55" s="54" t="s">
        <v>24</v>
      </c>
      <c r="E55" s="125">
        <f aca="true" t="shared" si="25" ref="E55:P55">E44+E35+E26+E13</f>
        <v>6908</v>
      </c>
      <c r="F55" s="125">
        <f t="shared" si="25"/>
        <v>7069</v>
      </c>
      <c r="G55" s="125">
        <f t="shared" si="25"/>
        <v>6377.5</v>
      </c>
      <c r="H55" s="125">
        <f t="shared" si="25"/>
        <v>6236.5</v>
      </c>
      <c r="I55" s="125">
        <f t="shared" si="25"/>
        <v>5787.5</v>
      </c>
      <c r="J55" s="125">
        <f t="shared" si="25"/>
        <v>6106</v>
      </c>
      <c r="K55" s="125">
        <f t="shared" si="25"/>
        <v>6404.5</v>
      </c>
      <c r="L55" s="125">
        <f t="shared" si="25"/>
        <v>6015</v>
      </c>
      <c r="M55" s="125">
        <f t="shared" si="25"/>
        <v>6211</v>
      </c>
      <c r="N55" s="125">
        <f t="shared" si="25"/>
        <v>6432</v>
      </c>
      <c r="O55" s="125">
        <f t="shared" si="25"/>
        <v>6924</v>
      </c>
      <c r="P55" s="125">
        <f t="shared" si="25"/>
        <v>7376.5</v>
      </c>
      <c r="Q55" s="77">
        <f t="shared" si="22"/>
        <v>77847.5</v>
      </c>
    </row>
    <row r="56" spans="1:17" ht="15.75">
      <c r="A56" s="164"/>
      <c r="B56" s="170" t="s">
        <v>50</v>
      </c>
      <c r="C56" s="170"/>
      <c r="D56" s="54"/>
      <c r="E56" s="125">
        <f aca="true" t="shared" si="26" ref="E56:P56">E46+E37+E28+E15</f>
        <v>5245</v>
      </c>
      <c r="F56" s="125">
        <f t="shared" si="26"/>
        <v>5326</v>
      </c>
      <c r="G56" s="125">
        <f t="shared" si="26"/>
        <v>4879</v>
      </c>
      <c r="H56" s="125">
        <f t="shared" si="26"/>
        <v>4892</v>
      </c>
      <c r="I56" s="125">
        <f t="shared" si="26"/>
        <v>4487</v>
      </c>
      <c r="J56" s="125">
        <f t="shared" si="26"/>
        <v>4499</v>
      </c>
      <c r="K56" s="125">
        <f t="shared" si="26"/>
        <v>4794</v>
      </c>
      <c r="L56" s="125">
        <f t="shared" si="26"/>
        <v>4634</v>
      </c>
      <c r="M56" s="125">
        <f t="shared" si="26"/>
        <v>4715</v>
      </c>
      <c r="N56" s="125">
        <f t="shared" si="26"/>
        <v>4937</v>
      </c>
      <c r="O56" s="125">
        <f t="shared" si="26"/>
        <v>5362</v>
      </c>
      <c r="P56" s="125">
        <f t="shared" si="26"/>
        <v>5665</v>
      </c>
      <c r="Q56" s="77">
        <f t="shared" si="22"/>
        <v>59435</v>
      </c>
    </row>
    <row r="57" spans="1:17" ht="15.75">
      <c r="A57" s="164"/>
      <c r="B57" s="170" t="s">
        <v>17</v>
      </c>
      <c r="C57" s="170"/>
      <c r="D57" s="54"/>
      <c r="E57" s="125">
        <f aca="true" t="shared" si="27" ref="E57:P57">E47+E38+E29+E16</f>
        <v>168</v>
      </c>
      <c r="F57" s="125">
        <f t="shared" si="27"/>
        <v>212</v>
      </c>
      <c r="G57" s="125">
        <f t="shared" si="27"/>
        <v>217</v>
      </c>
      <c r="H57" s="125">
        <f t="shared" si="27"/>
        <v>132</v>
      </c>
      <c r="I57" s="125">
        <f t="shared" si="27"/>
        <v>144</v>
      </c>
      <c r="J57" s="125">
        <f t="shared" si="27"/>
        <v>123</v>
      </c>
      <c r="K57" s="125">
        <f t="shared" si="27"/>
        <v>141</v>
      </c>
      <c r="L57" s="125">
        <f t="shared" si="27"/>
        <v>160</v>
      </c>
      <c r="M57" s="125">
        <f t="shared" si="27"/>
        <v>147</v>
      </c>
      <c r="N57" s="125">
        <f t="shared" si="27"/>
        <v>147</v>
      </c>
      <c r="O57" s="125">
        <f t="shared" si="27"/>
        <v>155</v>
      </c>
      <c r="P57" s="125">
        <f t="shared" si="27"/>
        <v>158</v>
      </c>
      <c r="Q57" s="77">
        <f t="shared" si="22"/>
        <v>1904</v>
      </c>
    </row>
    <row r="58" spans="1:17" ht="33" customHeight="1">
      <c r="A58" s="164" t="s">
        <v>73</v>
      </c>
      <c r="B58" s="175" t="s">
        <v>43</v>
      </c>
      <c r="C58" s="175"/>
      <c r="D58" s="52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33"/>
    </row>
    <row r="59" spans="1:17" ht="15.75">
      <c r="A59" s="164"/>
      <c r="B59" s="165" t="s">
        <v>25</v>
      </c>
      <c r="C59" s="165"/>
      <c r="D59" s="52" t="s">
        <v>24</v>
      </c>
      <c r="E59" s="119">
        <f>E60+E61+E62</f>
        <v>963</v>
      </c>
      <c r="F59" s="119">
        <f aca="true" t="shared" si="28" ref="F59:P59">F60+F61+F62</f>
        <v>963</v>
      </c>
      <c r="G59" s="119">
        <f t="shared" si="28"/>
        <v>963</v>
      </c>
      <c r="H59" s="119">
        <f t="shared" si="28"/>
        <v>963</v>
      </c>
      <c r="I59" s="119">
        <f t="shared" si="28"/>
        <v>953</v>
      </c>
      <c r="J59" s="119">
        <f t="shared" si="28"/>
        <v>953</v>
      </c>
      <c r="K59" s="119">
        <f t="shared" si="28"/>
        <v>953</v>
      </c>
      <c r="L59" s="119">
        <f t="shared" si="28"/>
        <v>953</v>
      </c>
      <c r="M59" s="119">
        <f t="shared" si="28"/>
        <v>963</v>
      </c>
      <c r="N59" s="119">
        <f t="shared" si="28"/>
        <v>963</v>
      </c>
      <c r="O59" s="119">
        <f t="shared" si="28"/>
        <v>963</v>
      </c>
      <c r="P59" s="119">
        <f t="shared" si="28"/>
        <v>963</v>
      </c>
      <c r="Q59" s="77">
        <f>SUM(E59:P59)</f>
        <v>11516</v>
      </c>
    </row>
    <row r="60" spans="1:17" ht="15.75">
      <c r="A60" s="164"/>
      <c r="B60" s="166" t="s">
        <v>32</v>
      </c>
      <c r="C60" s="166"/>
      <c r="D60" s="52"/>
      <c r="E60" s="119">
        <f>E64</f>
        <v>40</v>
      </c>
      <c r="F60" s="119">
        <f aca="true" t="shared" si="29" ref="F60:P60">F64</f>
        <v>40</v>
      </c>
      <c r="G60" s="119">
        <f t="shared" si="29"/>
        <v>40</v>
      </c>
      <c r="H60" s="119">
        <f t="shared" si="29"/>
        <v>40</v>
      </c>
      <c r="I60" s="119">
        <f t="shared" si="29"/>
        <v>40</v>
      </c>
      <c r="J60" s="119">
        <f t="shared" si="29"/>
        <v>40</v>
      </c>
      <c r="K60" s="119">
        <f t="shared" si="29"/>
        <v>40</v>
      </c>
      <c r="L60" s="119">
        <f t="shared" si="29"/>
        <v>40</v>
      </c>
      <c r="M60" s="119">
        <f t="shared" si="29"/>
        <v>40</v>
      </c>
      <c r="N60" s="119">
        <f t="shared" si="29"/>
        <v>40</v>
      </c>
      <c r="O60" s="119">
        <f t="shared" si="29"/>
        <v>40</v>
      </c>
      <c r="P60" s="119">
        <f t="shared" si="29"/>
        <v>40</v>
      </c>
      <c r="Q60" s="77">
        <f>SUM(E60:P60)</f>
        <v>480</v>
      </c>
    </row>
    <row r="61" spans="1:17" ht="15.75">
      <c r="A61" s="164"/>
      <c r="B61" s="166" t="s">
        <v>36</v>
      </c>
      <c r="C61" s="166"/>
      <c r="D61" s="52"/>
      <c r="E61" s="119">
        <f aca="true" t="shared" si="30" ref="E61:P61">E65</f>
        <v>920</v>
      </c>
      <c r="F61" s="119">
        <f t="shared" si="30"/>
        <v>920</v>
      </c>
      <c r="G61" s="119">
        <f t="shared" si="30"/>
        <v>920</v>
      </c>
      <c r="H61" s="119">
        <f t="shared" si="30"/>
        <v>920</v>
      </c>
      <c r="I61" s="119">
        <f t="shared" si="30"/>
        <v>910</v>
      </c>
      <c r="J61" s="119">
        <f t="shared" si="30"/>
        <v>910</v>
      </c>
      <c r="K61" s="119">
        <f t="shared" si="30"/>
        <v>910</v>
      </c>
      <c r="L61" s="119">
        <f t="shared" si="30"/>
        <v>910</v>
      </c>
      <c r="M61" s="119">
        <f t="shared" si="30"/>
        <v>920</v>
      </c>
      <c r="N61" s="119">
        <f t="shared" si="30"/>
        <v>920</v>
      </c>
      <c r="O61" s="119">
        <f t="shared" si="30"/>
        <v>920</v>
      </c>
      <c r="P61" s="119">
        <f t="shared" si="30"/>
        <v>920</v>
      </c>
      <c r="Q61" s="77">
        <f>SUM(E61:P61)</f>
        <v>11000</v>
      </c>
    </row>
    <row r="62" spans="1:17" ht="15.75">
      <c r="A62" s="164"/>
      <c r="B62" s="166" t="s">
        <v>17</v>
      </c>
      <c r="C62" s="166"/>
      <c r="D62" s="52"/>
      <c r="E62" s="119">
        <f aca="true" t="shared" si="31" ref="E62:P62">E66</f>
        <v>3</v>
      </c>
      <c r="F62" s="119">
        <f t="shared" si="31"/>
        <v>3</v>
      </c>
      <c r="G62" s="119">
        <f t="shared" si="31"/>
        <v>3</v>
      </c>
      <c r="H62" s="119">
        <f t="shared" si="31"/>
        <v>3</v>
      </c>
      <c r="I62" s="119">
        <f t="shared" si="31"/>
        <v>3</v>
      </c>
      <c r="J62" s="119">
        <f t="shared" si="31"/>
        <v>3</v>
      </c>
      <c r="K62" s="119">
        <f t="shared" si="31"/>
        <v>3</v>
      </c>
      <c r="L62" s="119">
        <f t="shared" si="31"/>
        <v>3</v>
      </c>
      <c r="M62" s="119">
        <f t="shared" si="31"/>
        <v>3</v>
      </c>
      <c r="N62" s="119">
        <f t="shared" si="31"/>
        <v>3</v>
      </c>
      <c r="O62" s="119">
        <f t="shared" si="31"/>
        <v>3</v>
      </c>
      <c r="P62" s="119">
        <f t="shared" si="31"/>
        <v>3</v>
      </c>
      <c r="Q62" s="77">
        <f>SUM(P62+O62+N62+M62+L62+K62+J62+I62+H62+G62+F62+E62)</f>
        <v>36</v>
      </c>
    </row>
    <row r="63" spans="1:17" ht="15.75">
      <c r="A63" s="164"/>
      <c r="B63" s="165" t="s">
        <v>26</v>
      </c>
      <c r="C63" s="165"/>
      <c r="D63" s="52" t="s">
        <v>24</v>
      </c>
      <c r="E63" s="119">
        <f>E64+E65+E66</f>
        <v>963</v>
      </c>
      <c r="F63" s="119">
        <f aca="true" t="shared" si="32" ref="F63:O63">F64+F65+F66</f>
        <v>963</v>
      </c>
      <c r="G63" s="119">
        <f t="shared" si="32"/>
        <v>963</v>
      </c>
      <c r="H63" s="119">
        <f t="shared" si="32"/>
        <v>963</v>
      </c>
      <c r="I63" s="119">
        <f t="shared" si="32"/>
        <v>953</v>
      </c>
      <c r="J63" s="119">
        <f t="shared" si="32"/>
        <v>953</v>
      </c>
      <c r="K63" s="119">
        <f t="shared" si="32"/>
        <v>953</v>
      </c>
      <c r="L63" s="119">
        <f t="shared" si="32"/>
        <v>953</v>
      </c>
      <c r="M63" s="119">
        <f t="shared" si="32"/>
        <v>963</v>
      </c>
      <c r="N63" s="119">
        <f t="shared" si="32"/>
        <v>963</v>
      </c>
      <c r="O63" s="119">
        <f t="shared" si="32"/>
        <v>963</v>
      </c>
      <c r="P63" s="119">
        <f>P64+P65+P66</f>
        <v>963</v>
      </c>
      <c r="Q63" s="77">
        <f>SUM(E63:P63)</f>
        <v>11516</v>
      </c>
    </row>
    <row r="64" spans="1:17" ht="15.75">
      <c r="A64" s="164"/>
      <c r="B64" s="166" t="s">
        <v>32</v>
      </c>
      <c r="C64" s="166"/>
      <c r="D64" s="52"/>
      <c r="E64" s="120">
        <v>40</v>
      </c>
      <c r="F64" s="120">
        <v>40</v>
      </c>
      <c r="G64" s="120">
        <v>40</v>
      </c>
      <c r="H64" s="120">
        <v>40</v>
      </c>
      <c r="I64" s="120">
        <v>40</v>
      </c>
      <c r="J64" s="120">
        <v>40</v>
      </c>
      <c r="K64" s="120">
        <v>40</v>
      </c>
      <c r="L64" s="120">
        <v>40</v>
      </c>
      <c r="M64" s="120">
        <v>40</v>
      </c>
      <c r="N64" s="120">
        <v>40</v>
      </c>
      <c r="O64" s="120">
        <v>40</v>
      </c>
      <c r="P64" s="120">
        <v>40</v>
      </c>
      <c r="Q64" s="77">
        <f>SUM(E64:P64)</f>
        <v>480</v>
      </c>
    </row>
    <row r="65" spans="1:17" ht="15.75">
      <c r="A65" s="164"/>
      <c r="B65" s="166" t="s">
        <v>36</v>
      </c>
      <c r="C65" s="166"/>
      <c r="D65" s="52"/>
      <c r="E65" s="119">
        <v>920</v>
      </c>
      <c r="F65" s="119">
        <v>920</v>
      </c>
      <c r="G65" s="119">
        <v>920</v>
      </c>
      <c r="H65" s="119">
        <v>920</v>
      </c>
      <c r="I65" s="119">
        <v>910</v>
      </c>
      <c r="J65" s="119">
        <v>910</v>
      </c>
      <c r="K65" s="119">
        <v>910</v>
      </c>
      <c r="L65" s="119">
        <v>910</v>
      </c>
      <c r="M65" s="119">
        <v>920</v>
      </c>
      <c r="N65" s="119">
        <v>920</v>
      </c>
      <c r="O65" s="119">
        <v>920</v>
      </c>
      <c r="P65" s="119">
        <v>920</v>
      </c>
      <c r="Q65" s="82">
        <f>SUM(E65:P65)</f>
        <v>11000</v>
      </c>
    </row>
    <row r="66" spans="1:17" ht="15.75">
      <c r="A66" s="164"/>
      <c r="B66" s="166" t="s">
        <v>17</v>
      </c>
      <c r="C66" s="166"/>
      <c r="D66" s="52"/>
      <c r="E66" s="128">
        <v>3</v>
      </c>
      <c r="F66" s="128">
        <v>3</v>
      </c>
      <c r="G66" s="128">
        <v>3</v>
      </c>
      <c r="H66" s="128">
        <v>3</v>
      </c>
      <c r="I66" s="128">
        <v>3</v>
      </c>
      <c r="J66" s="128">
        <v>3</v>
      </c>
      <c r="K66" s="128">
        <v>3</v>
      </c>
      <c r="L66" s="128">
        <v>3</v>
      </c>
      <c r="M66" s="128">
        <v>3</v>
      </c>
      <c r="N66" s="128">
        <v>3</v>
      </c>
      <c r="O66" s="128">
        <v>3</v>
      </c>
      <c r="P66" s="128">
        <v>3</v>
      </c>
      <c r="Q66" s="77">
        <f>SUM(E66:P66)</f>
        <v>36</v>
      </c>
    </row>
    <row r="67" spans="1:17" ht="31.5" customHeight="1">
      <c r="A67" s="164" t="s">
        <v>74</v>
      </c>
      <c r="B67" s="175" t="s">
        <v>44</v>
      </c>
      <c r="C67" s="175"/>
      <c r="D67" s="52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77"/>
    </row>
    <row r="68" spans="1:17" ht="15.75">
      <c r="A68" s="164"/>
      <c r="B68" s="165" t="s">
        <v>25</v>
      </c>
      <c r="C68" s="165"/>
      <c r="D68" s="52" t="s">
        <v>24</v>
      </c>
      <c r="E68" s="119">
        <f>E69+E70+E71</f>
        <v>152</v>
      </c>
      <c r="F68" s="119">
        <f aca="true" t="shared" si="33" ref="F68:P68">F69+F70+F71</f>
        <v>163</v>
      </c>
      <c r="G68" s="119">
        <f t="shared" si="33"/>
        <v>164</v>
      </c>
      <c r="H68" s="119">
        <f t="shared" si="33"/>
        <v>161</v>
      </c>
      <c r="I68" s="119">
        <f t="shared" si="33"/>
        <v>150</v>
      </c>
      <c r="J68" s="119">
        <f t="shared" si="33"/>
        <v>130</v>
      </c>
      <c r="K68" s="119">
        <f t="shared" si="33"/>
        <v>120</v>
      </c>
      <c r="L68" s="119">
        <f t="shared" si="33"/>
        <v>130</v>
      </c>
      <c r="M68" s="119">
        <f t="shared" si="33"/>
        <v>140</v>
      </c>
      <c r="N68" s="119">
        <f t="shared" si="33"/>
        <v>150</v>
      </c>
      <c r="O68" s="119">
        <f t="shared" si="33"/>
        <v>165</v>
      </c>
      <c r="P68" s="119">
        <f t="shared" si="33"/>
        <v>175</v>
      </c>
      <c r="Q68" s="77">
        <f>SUM(E68:P68)</f>
        <v>1800</v>
      </c>
    </row>
    <row r="69" spans="1:17" ht="15.75">
      <c r="A69" s="164"/>
      <c r="B69" s="166" t="s">
        <v>32</v>
      </c>
      <c r="C69" s="166"/>
      <c r="D69" s="52"/>
      <c r="E69" s="119">
        <f>E73</f>
        <v>0</v>
      </c>
      <c r="F69" s="119">
        <f aca="true" t="shared" si="34" ref="F69:P69">F73</f>
        <v>0</v>
      </c>
      <c r="G69" s="119">
        <f t="shared" si="34"/>
        <v>0</v>
      </c>
      <c r="H69" s="119">
        <f t="shared" si="34"/>
        <v>0</v>
      </c>
      <c r="I69" s="119">
        <f t="shared" si="34"/>
        <v>0</v>
      </c>
      <c r="J69" s="119">
        <f t="shared" si="34"/>
        <v>0</v>
      </c>
      <c r="K69" s="119">
        <f t="shared" si="34"/>
        <v>0</v>
      </c>
      <c r="L69" s="119">
        <f t="shared" si="34"/>
        <v>0</v>
      </c>
      <c r="M69" s="119">
        <f t="shared" si="34"/>
        <v>0</v>
      </c>
      <c r="N69" s="119">
        <f t="shared" si="34"/>
        <v>0</v>
      </c>
      <c r="O69" s="119">
        <f t="shared" si="34"/>
        <v>0</v>
      </c>
      <c r="P69" s="119">
        <f t="shared" si="34"/>
        <v>0</v>
      </c>
      <c r="Q69" s="77">
        <f>SUM(E69:P69)</f>
        <v>0</v>
      </c>
    </row>
    <row r="70" spans="1:17" ht="15.75">
      <c r="A70" s="164"/>
      <c r="B70" s="166" t="s">
        <v>36</v>
      </c>
      <c r="C70" s="166"/>
      <c r="D70" s="52"/>
      <c r="E70" s="119">
        <f aca="true" t="shared" si="35" ref="E70:P70">E74</f>
        <v>112</v>
      </c>
      <c r="F70" s="119">
        <f t="shared" si="35"/>
        <v>118</v>
      </c>
      <c r="G70" s="119">
        <f t="shared" si="35"/>
        <v>119</v>
      </c>
      <c r="H70" s="119">
        <f t="shared" si="35"/>
        <v>116</v>
      </c>
      <c r="I70" s="119">
        <f t="shared" si="35"/>
        <v>110</v>
      </c>
      <c r="J70" s="119">
        <f t="shared" si="35"/>
        <v>90</v>
      </c>
      <c r="K70" s="119">
        <f t="shared" si="35"/>
        <v>80</v>
      </c>
      <c r="L70" s="119">
        <f t="shared" si="35"/>
        <v>90</v>
      </c>
      <c r="M70" s="119">
        <f t="shared" si="35"/>
        <v>100</v>
      </c>
      <c r="N70" s="119">
        <f t="shared" si="35"/>
        <v>110</v>
      </c>
      <c r="O70" s="119">
        <f t="shared" si="35"/>
        <v>130</v>
      </c>
      <c r="P70" s="119">
        <f t="shared" si="35"/>
        <v>145</v>
      </c>
      <c r="Q70" s="77">
        <f>SUM(E70:P70)</f>
        <v>1320</v>
      </c>
    </row>
    <row r="71" spans="1:17" ht="15.75">
      <c r="A71" s="164"/>
      <c r="B71" s="166" t="s">
        <v>17</v>
      </c>
      <c r="C71" s="166"/>
      <c r="D71" s="52"/>
      <c r="E71" s="119">
        <f aca="true" t="shared" si="36" ref="E71:P71">E75</f>
        <v>40</v>
      </c>
      <c r="F71" s="119">
        <f t="shared" si="36"/>
        <v>45</v>
      </c>
      <c r="G71" s="119">
        <f t="shared" si="36"/>
        <v>45</v>
      </c>
      <c r="H71" s="119">
        <f t="shared" si="36"/>
        <v>45</v>
      </c>
      <c r="I71" s="119">
        <f t="shared" si="36"/>
        <v>40</v>
      </c>
      <c r="J71" s="119">
        <f t="shared" si="36"/>
        <v>40</v>
      </c>
      <c r="K71" s="119">
        <f t="shared" si="36"/>
        <v>40</v>
      </c>
      <c r="L71" s="119">
        <f t="shared" si="36"/>
        <v>40</v>
      </c>
      <c r="M71" s="119">
        <f t="shared" si="36"/>
        <v>40</v>
      </c>
      <c r="N71" s="119">
        <f t="shared" si="36"/>
        <v>40</v>
      </c>
      <c r="O71" s="119">
        <f t="shared" si="36"/>
        <v>35</v>
      </c>
      <c r="P71" s="119">
        <f t="shared" si="36"/>
        <v>30</v>
      </c>
      <c r="Q71" s="77">
        <f>SUM(P71+O71+N71+M71+L71+K71+J71+I71+H71+G71+F71+E71)</f>
        <v>480</v>
      </c>
    </row>
    <row r="72" spans="1:17" ht="15.75">
      <c r="A72" s="164"/>
      <c r="B72" s="165" t="s">
        <v>26</v>
      </c>
      <c r="C72" s="165"/>
      <c r="D72" s="52" t="s">
        <v>24</v>
      </c>
      <c r="E72" s="119">
        <f>E73+E74+E75</f>
        <v>152</v>
      </c>
      <c r="F72" s="119">
        <f aca="true" t="shared" si="37" ref="F72:O72">F73+F74+F75</f>
        <v>163</v>
      </c>
      <c r="G72" s="119">
        <f t="shared" si="37"/>
        <v>164</v>
      </c>
      <c r="H72" s="119">
        <f t="shared" si="37"/>
        <v>161</v>
      </c>
      <c r="I72" s="119">
        <f t="shared" si="37"/>
        <v>150</v>
      </c>
      <c r="J72" s="119">
        <f t="shared" si="37"/>
        <v>130</v>
      </c>
      <c r="K72" s="119">
        <f t="shared" si="37"/>
        <v>120</v>
      </c>
      <c r="L72" s="119">
        <f t="shared" si="37"/>
        <v>130</v>
      </c>
      <c r="M72" s="119">
        <f t="shared" si="37"/>
        <v>140</v>
      </c>
      <c r="N72" s="119">
        <f t="shared" si="37"/>
        <v>150</v>
      </c>
      <c r="O72" s="119">
        <f t="shared" si="37"/>
        <v>165</v>
      </c>
      <c r="P72" s="119">
        <f>P73+P74+P75</f>
        <v>175</v>
      </c>
      <c r="Q72" s="77">
        <f>SUM(E72:P72)</f>
        <v>1800</v>
      </c>
    </row>
    <row r="73" spans="1:17" ht="15.75">
      <c r="A73" s="164"/>
      <c r="B73" s="166" t="s">
        <v>32</v>
      </c>
      <c r="C73" s="166"/>
      <c r="D73" s="52"/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77">
        <f>SUM(E73:P73)</f>
        <v>0</v>
      </c>
    </row>
    <row r="74" spans="1:17" ht="15.75">
      <c r="A74" s="164"/>
      <c r="B74" s="166" t="s">
        <v>36</v>
      </c>
      <c r="C74" s="166"/>
      <c r="D74" s="52"/>
      <c r="E74" s="119">
        <v>112</v>
      </c>
      <c r="F74" s="119">
        <v>118</v>
      </c>
      <c r="G74" s="119">
        <v>119</v>
      </c>
      <c r="H74" s="119">
        <v>116</v>
      </c>
      <c r="I74" s="119">
        <v>110</v>
      </c>
      <c r="J74" s="119">
        <v>90</v>
      </c>
      <c r="K74" s="119">
        <v>80</v>
      </c>
      <c r="L74" s="119">
        <v>90</v>
      </c>
      <c r="M74" s="119">
        <v>100</v>
      </c>
      <c r="N74" s="119">
        <v>110</v>
      </c>
      <c r="O74" s="119">
        <v>130</v>
      </c>
      <c r="P74" s="119">
        <v>145</v>
      </c>
      <c r="Q74" s="77">
        <f>SUM(E74:P74)</f>
        <v>1320</v>
      </c>
    </row>
    <row r="75" spans="1:17" ht="15.75">
      <c r="A75" s="164"/>
      <c r="B75" s="166" t="s">
        <v>17</v>
      </c>
      <c r="C75" s="166"/>
      <c r="D75" s="52"/>
      <c r="E75" s="109">
        <v>40</v>
      </c>
      <c r="F75" s="109">
        <v>45</v>
      </c>
      <c r="G75" s="109">
        <v>45</v>
      </c>
      <c r="H75" s="109">
        <v>45</v>
      </c>
      <c r="I75" s="109">
        <v>40</v>
      </c>
      <c r="J75" s="109">
        <v>40</v>
      </c>
      <c r="K75" s="109">
        <v>40</v>
      </c>
      <c r="L75" s="109">
        <v>40</v>
      </c>
      <c r="M75" s="109">
        <v>40</v>
      </c>
      <c r="N75" s="109">
        <v>40</v>
      </c>
      <c r="O75" s="109">
        <v>35</v>
      </c>
      <c r="P75" s="109">
        <v>30</v>
      </c>
      <c r="Q75" s="77">
        <f>SUM(E75:P75)</f>
        <v>480</v>
      </c>
    </row>
    <row r="76" spans="1:17" ht="32.25" customHeight="1">
      <c r="A76" s="171" t="s">
        <v>75</v>
      </c>
      <c r="B76" s="175" t="s">
        <v>45</v>
      </c>
      <c r="C76" s="175"/>
      <c r="D76" s="52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77"/>
    </row>
    <row r="77" spans="1:17" ht="15.75">
      <c r="A77" s="171"/>
      <c r="B77" s="165" t="s">
        <v>25</v>
      </c>
      <c r="C77" s="165"/>
      <c r="D77" s="52" t="s">
        <v>24</v>
      </c>
      <c r="E77" s="119">
        <f>E78+E79+E80</f>
        <v>530</v>
      </c>
      <c r="F77" s="119">
        <f aca="true" t="shared" si="38" ref="F77:P77">F78+F79+F80</f>
        <v>530</v>
      </c>
      <c r="G77" s="119">
        <f t="shared" si="38"/>
        <v>530</v>
      </c>
      <c r="H77" s="119">
        <f t="shared" si="38"/>
        <v>495</v>
      </c>
      <c r="I77" s="119">
        <f t="shared" si="38"/>
        <v>495</v>
      </c>
      <c r="J77" s="119">
        <f t="shared" si="38"/>
        <v>495</v>
      </c>
      <c r="K77" s="119">
        <f t="shared" si="38"/>
        <v>495</v>
      </c>
      <c r="L77" s="119">
        <f t="shared" si="38"/>
        <v>495</v>
      </c>
      <c r="M77" s="119">
        <f t="shared" si="38"/>
        <v>495</v>
      </c>
      <c r="N77" s="119">
        <f t="shared" si="38"/>
        <v>530</v>
      </c>
      <c r="O77" s="119">
        <f t="shared" si="38"/>
        <v>593</v>
      </c>
      <c r="P77" s="119">
        <f t="shared" si="38"/>
        <v>593</v>
      </c>
      <c r="Q77" s="77">
        <f>SUM(E77:P77)</f>
        <v>6276</v>
      </c>
    </row>
    <row r="78" spans="1:17" ht="15.75">
      <c r="A78" s="171"/>
      <c r="B78" s="166" t="s">
        <v>32</v>
      </c>
      <c r="C78" s="166"/>
      <c r="D78" s="52"/>
      <c r="E78" s="119">
        <f>E82</f>
        <v>23</v>
      </c>
      <c r="F78" s="119">
        <f aca="true" t="shared" si="39" ref="F78:P78">F82</f>
        <v>23</v>
      </c>
      <c r="G78" s="119">
        <f t="shared" si="39"/>
        <v>23</v>
      </c>
      <c r="H78" s="119">
        <f t="shared" si="39"/>
        <v>23</v>
      </c>
      <c r="I78" s="119">
        <f t="shared" si="39"/>
        <v>23</v>
      </c>
      <c r="J78" s="119">
        <f t="shared" si="39"/>
        <v>23</v>
      </c>
      <c r="K78" s="119">
        <f t="shared" si="39"/>
        <v>23</v>
      </c>
      <c r="L78" s="119">
        <f t="shared" si="39"/>
        <v>23</v>
      </c>
      <c r="M78" s="119">
        <f t="shared" si="39"/>
        <v>23</v>
      </c>
      <c r="N78" s="119">
        <f t="shared" si="39"/>
        <v>23</v>
      </c>
      <c r="O78" s="119">
        <f t="shared" si="39"/>
        <v>23</v>
      </c>
      <c r="P78" s="119">
        <f t="shared" si="39"/>
        <v>23</v>
      </c>
      <c r="Q78" s="77">
        <f>SUM(E78:P78)</f>
        <v>276</v>
      </c>
    </row>
    <row r="79" spans="1:17" ht="15.75">
      <c r="A79" s="171"/>
      <c r="B79" s="166" t="s">
        <v>36</v>
      </c>
      <c r="C79" s="166"/>
      <c r="D79" s="52"/>
      <c r="E79" s="119">
        <f aca="true" t="shared" si="40" ref="E79:P79">E83</f>
        <v>507</v>
      </c>
      <c r="F79" s="119">
        <f t="shared" si="40"/>
        <v>507</v>
      </c>
      <c r="G79" s="119">
        <f t="shared" si="40"/>
        <v>507</v>
      </c>
      <c r="H79" s="119">
        <f t="shared" si="40"/>
        <v>472</v>
      </c>
      <c r="I79" s="119">
        <f t="shared" si="40"/>
        <v>472</v>
      </c>
      <c r="J79" s="119">
        <f t="shared" si="40"/>
        <v>472</v>
      </c>
      <c r="K79" s="119">
        <f t="shared" si="40"/>
        <v>472</v>
      </c>
      <c r="L79" s="119">
        <f t="shared" si="40"/>
        <v>472</v>
      </c>
      <c r="M79" s="119">
        <f t="shared" si="40"/>
        <v>472</v>
      </c>
      <c r="N79" s="119">
        <f t="shared" si="40"/>
        <v>507</v>
      </c>
      <c r="O79" s="119">
        <f t="shared" si="40"/>
        <v>570</v>
      </c>
      <c r="P79" s="119">
        <f t="shared" si="40"/>
        <v>570</v>
      </c>
      <c r="Q79" s="77" t="e">
        <f>Q83+#REF!</f>
        <v>#REF!</v>
      </c>
    </row>
    <row r="80" spans="1:17" ht="15.75">
      <c r="A80" s="171"/>
      <c r="B80" s="166" t="s">
        <v>17</v>
      </c>
      <c r="C80" s="166"/>
      <c r="D80" s="52"/>
      <c r="E80" s="119">
        <f aca="true" t="shared" si="41" ref="E80:P80">E84</f>
        <v>0</v>
      </c>
      <c r="F80" s="119">
        <f t="shared" si="41"/>
        <v>0</v>
      </c>
      <c r="G80" s="119">
        <f t="shared" si="41"/>
        <v>0</v>
      </c>
      <c r="H80" s="119">
        <f t="shared" si="41"/>
        <v>0</v>
      </c>
      <c r="I80" s="119">
        <f t="shared" si="41"/>
        <v>0</v>
      </c>
      <c r="J80" s="119">
        <f t="shared" si="41"/>
        <v>0</v>
      </c>
      <c r="K80" s="119">
        <f t="shared" si="41"/>
        <v>0</v>
      </c>
      <c r="L80" s="119">
        <f t="shared" si="41"/>
        <v>0</v>
      </c>
      <c r="M80" s="119">
        <f t="shared" si="41"/>
        <v>0</v>
      </c>
      <c r="N80" s="119">
        <f t="shared" si="41"/>
        <v>0</v>
      </c>
      <c r="O80" s="119">
        <f t="shared" si="41"/>
        <v>0</v>
      </c>
      <c r="P80" s="119">
        <f t="shared" si="41"/>
        <v>0</v>
      </c>
      <c r="Q80" s="77">
        <f>SUM(P80+O80+N80+M80+L80+K80+J80+I80+H80+G80+F80+E80)</f>
        <v>0</v>
      </c>
    </row>
    <row r="81" spans="1:17" ht="15.75">
      <c r="A81" s="171"/>
      <c r="B81" s="165" t="s">
        <v>26</v>
      </c>
      <c r="C81" s="165"/>
      <c r="D81" s="52" t="s">
        <v>24</v>
      </c>
      <c r="E81" s="119">
        <f>E82+E83+E84</f>
        <v>530</v>
      </c>
      <c r="F81" s="119">
        <f aca="true" t="shared" si="42" ref="F81:O81">F82+F83+F84</f>
        <v>530</v>
      </c>
      <c r="G81" s="119">
        <f t="shared" si="42"/>
        <v>530</v>
      </c>
      <c r="H81" s="119">
        <f t="shared" si="42"/>
        <v>495</v>
      </c>
      <c r="I81" s="119">
        <f t="shared" si="42"/>
        <v>495</v>
      </c>
      <c r="J81" s="119">
        <f t="shared" si="42"/>
        <v>495</v>
      </c>
      <c r="K81" s="119">
        <f t="shared" si="42"/>
        <v>495</v>
      </c>
      <c r="L81" s="119">
        <f t="shared" si="42"/>
        <v>495</v>
      </c>
      <c r="M81" s="119">
        <f t="shared" si="42"/>
        <v>495</v>
      </c>
      <c r="N81" s="119">
        <f t="shared" si="42"/>
        <v>530</v>
      </c>
      <c r="O81" s="119">
        <f t="shared" si="42"/>
        <v>593</v>
      </c>
      <c r="P81" s="119">
        <f>P82+P83+P84</f>
        <v>593</v>
      </c>
      <c r="Q81" s="77">
        <f>SUM(E81:P81)</f>
        <v>6276</v>
      </c>
    </row>
    <row r="82" spans="1:17" ht="15.75">
      <c r="A82" s="171"/>
      <c r="B82" s="166" t="s">
        <v>32</v>
      </c>
      <c r="C82" s="166"/>
      <c r="D82" s="52"/>
      <c r="E82" s="119">
        <v>23</v>
      </c>
      <c r="F82" s="119">
        <v>23</v>
      </c>
      <c r="G82" s="119">
        <v>23</v>
      </c>
      <c r="H82" s="119">
        <v>23</v>
      </c>
      <c r="I82" s="119">
        <v>23</v>
      </c>
      <c r="J82" s="119">
        <v>23</v>
      </c>
      <c r="K82" s="119">
        <v>23</v>
      </c>
      <c r="L82" s="119">
        <v>23</v>
      </c>
      <c r="M82" s="119">
        <v>23</v>
      </c>
      <c r="N82" s="119">
        <v>23</v>
      </c>
      <c r="O82" s="119">
        <v>23</v>
      </c>
      <c r="P82" s="119">
        <v>23</v>
      </c>
      <c r="Q82" s="77">
        <f>SUM(E82:P82)</f>
        <v>276</v>
      </c>
    </row>
    <row r="83" spans="1:17" ht="15.75">
      <c r="A83" s="171"/>
      <c r="B83" s="166" t="s">
        <v>36</v>
      </c>
      <c r="C83" s="166"/>
      <c r="D83" s="52"/>
      <c r="E83" s="128">
        <v>507</v>
      </c>
      <c r="F83" s="128">
        <v>507</v>
      </c>
      <c r="G83" s="128">
        <v>507</v>
      </c>
      <c r="H83" s="128">
        <v>472</v>
      </c>
      <c r="I83" s="128">
        <v>472</v>
      </c>
      <c r="J83" s="128">
        <v>472</v>
      </c>
      <c r="K83" s="128">
        <v>472</v>
      </c>
      <c r="L83" s="128">
        <v>472</v>
      </c>
      <c r="M83" s="128">
        <v>472</v>
      </c>
      <c r="N83" s="128">
        <v>507</v>
      </c>
      <c r="O83" s="128">
        <v>570</v>
      </c>
      <c r="P83" s="128">
        <v>570</v>
      </c>
      <c r="Q83" s="77">
        <f>SUM(E83:P83)</f>
        <v>6000</v>
      </c>
    </row>
    <row r="84" spans="1:17" ht="15.75">
      <c r="A84" s="171"/>
      <c r="B84" s="166" t="s">
        <v>17</v>
      </c>
      <c r="C84" s="166"/>
      <c r="D84" s="52"/>
      <c r="E84" s="128">
        <v>0</v>
      </c>
      <c r="F84" s="128">
        <v>0</v>
      </c>
      <c r="G84" s="128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77">
        <f>SUM(E84:P84)</f>
        <v>0</v>
      </c>
    </row>
    <row r="85" spans="1:17" ht="31.5" customHeight="1">
      <c r="A85" s="167" t="s">
        <v>76</v>
      </c>
      <c r="B85" s="174" t="s">
        <v>54</v>
      </c>
      <c r="C85" s="174"/>
      <c r="D85" s="52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77"/>
    </row>
    <row r="86" spans="1:17" ht="15.75">
      <c r="A86" s="168"/>
      <c r="B86" s="165" t="s">
        <v>25</v>
      </c>
      <c r="C86" s="165"/>
      <c r="D86" s="52" t="s">
        <v>24</v>
      </c>
      <c r="E86" s="119">
        <f>E87+E88+E89</f>
        <v>268.5</v>
      </c>
      <c r="F86" s="119">
        <f aca="true" t="shared" si="43" ref="F86:P86">F87+F88+F89</f>
        <v>297.59999999999997</v>
      </c>
      <c r="G86" s="119">
        <f t="shared" si="43"/>
        <v>318.4</v>
      </c>
      <c r="H86" s="119">
        <f t="shared" si="43"/>
        <v>216.89999999999998</v>
      </c>
      <c r="I86" s="119">
        <f t="shared" si="43"/>
        <v>212.1</v>
      </c>
      <c r="J86" s="119">
        <f t="shared" si="43"/>
        <v>214.5</v>
      </c>
      <c r="K86" s="119">
        <f t="shared" si="43"/>
        <v>228.6</v>
      </c>
      <c r="L86" s="119">
        <f t="shared" si="43"/>
        <v>190.2</v>
      </c>
      <c r="M86" s="119">
        <f t="shared" si="43"/>
        <v>268.2</v>
      </c>
      <c r="N86" s="119">
        <f t="shared" si="43"/>
        <v>298.2</v>
      </c>
      <c r="O86" s="119">
        <f t="shared" si="43"/>
        <v>278.2</v>
      </c>
      <c r="P86" s="119">
        <f t="shared" si="43"/>
        <v>271.2</v>
      </c>
      <c r="Q86" s="77">
        <f>SUM(E86:P86)</f>
        <v>3062.599999999999</v>
      </c>
    </row>
    <row r="87" spans="1:17" ht="15.75">
      <c r="A87" s="168"/>
      <c r="B87" s="166" t="s">
        <v>32</v>
      </c>
      <c r="C87" s="166"/>
      <c r="D87" s="52"/>
      <c r="E87" s="119">
        <f>E91+E95</f>
        <v>6.2</v>
      </c>
      <c r="F87" s="119">
        <f aca="true" t="shared" si="44" ref="F87:P87">F91+F95</f>
        <v>6.2</v>
      </c>
      <c r="G87" s="119">
        <f t="shared" si="44"/>
        <v>6.2</v>
      </c>
      <c r="H87" s="119">
        <f t="shared" si="44"/>
        <v>6.2</v>
      </c>
      <c r="I87" s="119">
        <f t="shared" si="44"/>
        <v>6.2</v>
      </c>
      <c r="J87" s="119">
        <f t="shared" si="44"/>
        <v>6.2</v>
      </c>
      <c r="K87" s="119">
        <f t="shared" si="44"/>
        <v>6.2</v>
      </c>
      <c r="L87" s="119">
        <f t="shared" si="44"/>
        <v>6.2</v>
      </c>
      <c r="M87" s="119">
        <f t="shared" si="44"/>
        <v>6.2</v>
      </c>
      <c r="N87" s="119">
        <f t="shared" si="44"/>
        <v>6.2</v>
      </c>
      <c r="O87" s="119">
        <f t="shared" si="44"/>
        <v>6.2</v>
      </c>
      <c r="P87" s="119">
        <f t="shared" si="44"/>
        <v>6.2</v>
      </c>
      <c r="Q87" s="77">
        <f>SUM(E87:P87)</f>
        <v>74.40000000000002</v>
      </c>
    </row>
    <row r="88" spans="1:17" ht="15.75">
      <c r="A88" s="168"/>
      <c r="B88" s="166" t="s">
        <v>36</v>
      </c>
      <c r="C88" s="166"/>
      <c r="D88" s="52"/>
      <c r="E88" s="119">
        <f aca="true" t="shared" si="45" ref="E88:P89">E92+E96</f>
        <v>262.3</v>
      </c>
      <c r="F88" s="119">
        <f t="shared" si="45"/>
        <v>291.4</v>
      </c>
      <c r="G88" s="119">
        <f t="shared" si="45"/>
        <v>312.2</v>
      </c>
      <c r="H88" s="119">
        <f t="shared" si="45"/>
        <v>210.7</v>
      </c>
      <c r="I88" s="119">
        <f t="shared" si="45"/>
        <v>205.9</v>
      </c>
      <c r="J88" s="119">
        <f t="shared" si="45"/>
        <v>208.3</v>
      </c>
      <c r="K88" s="119">
        <f t="shared" si="45"/>
        <v>222.4</v>
      </c>
      <c r="L88" s="119">
        <f t="shared" si="45"/>
        <v>184</v>
      </c>
      <c r="M88" s="119">
        <f t="shared" si="45"/>
        <v>262</v>
      </c>
      <c r="N88" s="119">
        <f t="shared" si="45"/>
        <v>292</v>
      </c>
      <c r="O88" s="119">
        <f t="shared" si="45"/>
        <v>272</v>
      </c>
      <c r="P88" s="119">
        <f t="shared" si="45"/>
        <v>265</v>
      </c>
      <c r="Q88" s="77">
        <f>SUM(E88:P88)</f>
        <v>2988.2000000000003</v>
      </c>
    </row>
    <row r="89" spans="1:17" ht="15.75">
      <c r="A89" s="168"/>
      <c r="B89" s="166" t="s">
        <v>17</v>
      </c>
      <c r="C89" s="166"/>
      <c r="D89" s="52"/>
      <c r="E89" s="119">
        <f t="shared" si="45"/>
        <v>0</v>
      </c>
      <c r="F89" s="119">
        <f t="shared" si="45"/>
        <v>0</v>
      </c>
      <c r="G89" s="119">
        <f t="shared" si="45"/>
        <v>0</v>
      </c>
      <c r="H89" s="119">
        <f t="shared" si="45"/>
        <v>0</v>
      </c>
      <c r="I89" s="119">
        <f t="shared" si="45"/>
        <v>0</v>
      </c>
      <c r="J89" s="119">
        <f t="shared" si="45"/>
        <v>0</v>
      </c>
      <c r="K89" s="119">
        <f t="shared" si="45"/>
        <v>0</v>
      </c>
      <c r="L89" s="119">
        <f t="shared" si="45"/>
        <v>0</v>
      </c>
      <c r="M89" s="119">
        <f t="shared" si="45"/>
        <v>0</v>
      </c>
      <c r="N89" s="119">
        <f t="shared" si="45"/>
        <v>0</v>
      </c>
      <c r="O89" s="119">
        <f t="shared" si="45"/>
        <v>0</v>
      </c>
      <c r="P89" s="119">
        <f t="shared" si="45"/>
        <v>0</v>
      </c>
      <c r="Q89" s="77">
        <f>SUM(P89+O89+N89+M89+L89+K89+J89+I89+H89+G89+F89+E89)</f>
        <v>0</v>
      </c>
    </row>
    <row r="90" spans="1:17" ht="15.75">
      <c r="A90" s="168"/>
      <c r="B90" s="165" t="s">
        <v>26</v>
      </c>
      <c r="C90" s="165"/>
      <c r="D90" s="52" t="s">
        <v>24</v>
      </c>
      <c r="E90" s="119">
        <f>E91+E92+E93</f>
        <v>266.2</v>
      </c>
      <c r="F90" s="119">
        <f aca="true" t="shared" si="46" ref="F90:O90">F91+F92+F93</f>
        <v>286.2</v>
      </c>
      <c r="G90" s="119">
        <f t="shared" si="46"/>
        <v>306.2</v>
      </c>
      <c r="H90" s="119">
        <f t="shared" si="46"/>
        <v>206.2</v>
      </c>
      <c r="I90" s="119">
        <f t="shared" si="46"/>
        <v>206.2</v>
      </c>
      <c r="J90" s="119">
        <f t="shared" si="46"/>
        <v>206.2</v>
      </c>
      <c r="K90" s="119">
        <f t="shared" si="46"/>
        <v>226.2</v>
      </c>
      <c r="L90" s="119">
        <f t="shared" si="46"/>
        <v>186.2</v>
      </c>
      <c r="M90" s="119">
        <f t="shared" si="46"/>
        <v>256.2</v>
      </c>
      <c r="N90" s="119">
        <f t="shared" si="46"/>
        <v>286.2</v>
      </c>
      <c r="O90" s="119">
        <f t="shared" si="46"/>
        <v>266.2</v>
      </c>
      <c r="P90" s="119">
        <f>P91+P92+P93</f>
        <v>256.2</v>
      </c>
      <c r="Q90" s="77">
        <f aca="true" t="shared" si="47" ref="Q90:Q99">SUM(E90:P90)</f>
        <v>2954.3999999999996</v>
      </c>
    </row>
    <row r="91" spans="1:17" ht="15.75">
      <c r="A91" s="168"/>
      <c r="B91" s="166" t="s">
        <v>32</v>
      </c>
      <c r="C91" s="166"/>
      <c r="D91" s="52"/>
      <c r="E91" s="119">
        <v>6.2</v>
      </c>
      <c r="F91" s="119">
        <v>6.2</v>
      </c>
      <c r="G91" s="119">
        <v>6.2</v>
      </c>
      <c r="H91" s="119">
        <v>6.2</v>
      </c>
      <c r="I91" s="119">
        <v>6.2</v>
      </c>
      <c r="J91" s="119">
        <v>6.2</v>
      </c>
      <c r="K91" s="119">
        <v>6.2</v>
      </c>
      <c r="L91" s="119">
        <v>6.2</v>
      </c>
      <c r="M91" s="119">
        <v>6.2</v>
      </c>
      <c r="N91" s="119">
        <v>6.2</v>
      </c>
      <c r="O91" s="119">
        <v>6.2</v>
      </c>
      <c r="P91" s="119">
        <v>6.2</v>
      </c>
      <c r="Q91" s="77">
        <f t="shared" si="47"/>
        <v>74.40000000000002</v>
      </c>
    </row>
    <row r="92" spans="1:17" ht="15.75">
      <c r="A92" s="168"/>
      <c r="B92" s="166" t="s">
        <v>36</v>
      </c>
      <c r="C92" s="166"/>
      <c r="D92" s="52"/>
      <c r="E92" s="116">
        <v>260</v>
      </c>
      <c r="F92" s="116">
        <v>280</v>
      </c>
      <c r="G92" s="116">
        <v>300</v>
      </c>
      <c r="H92" s="116">
        <v>200</v>
      </c>
      <c r="I92" s="116">
        <v>200</v>
      </c>
      <c r="J92" s="116">
        <v>200</v>
      </c>
      <c r="K92" s="120">
        <v>220</v>
      </c>
      <c r="L92" s="120">
        <v>180</v>
      </c>
      <c r="M92" s="143">
        <v>250</v>
      </c>
      <c r="N92" s="143">
        <v>280</v>
      </c>
      <c r="O92" s="143">
        <v>260</v>
      </c>
      <c r="P92" s="143">
        <v>250</v>
      </c>
      <c r="Q92" s="77">
        <f t="shared" si="47"/>
        <v>2880</v>
      </c>
    </row>
    <row r="93" spans="1:17" ht="15.75">
      <c r="A93" s="168"/>
      <c r="B93" s="166" t="s">
        <v>17</v>
      </c>
      <c r="C93" s="166"/>
      <c r="D93" s="52"/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77">
        <f t="shared" si="47"/>
        <v>0</v>
      </c>
    </row>
    <row r="94" spans="1:17" ht="15.75">
      <c r="A94" s="168"/>
      <c r="B94" s="165" t="s">
        <v>90</v>
      </c>
      <c r="C94" s="165"/>
      <c r="D94" s="52" t="s">
        <v>24</v>
      </c>
      <c r="E94" s="128">
        <f>E95+E96+E97</f>
        <v>2.3</v>
      </c>
      <c r="F94" s="128">
        <f aca="true" t="shared" si="48" ref="F94:P94">F95+F96+F97</f>
        <v>11.4</v>
      </c>
      <c r="G94" s="128">
        <f t="shared" si="48"/>
        <v>12.2</v>
      </c>
      <c r="H94" s="128">
        <f t="shared" si="48"/>
        <v>10.7</v>
      </c>
      <c r="I94" s="128">
        <f t="shared" si="48"/>
        <v>5.9</v>
      </c>
      <c r="J94" s="128">
        <f t="shared" si="48"/>
        <v>8.3</v>
      </c>
      <c r="K94" s="128">
        <f t="shared" si="48"/>
        <v>2.4</v>
      </c>
      <c r="L94" s="128">
        <f t="shared" si="48"/>
        <v>4</v>
      </c>
      <c r="M94" s="128">
        <f t="shared" si="48"/>
        <v>12</v>
      </c>
      <c r="N94" s="128">
        <f t="shared" si="48"/>
        <v>12</v>
      </c>
      <c r="O94" s="128">
        <f t="shared" si="48"/>
        <v>12</v>
      </c>
      <c r="P94" s="128">
        <f t="shared" si="48"/>
        <v>15</v>
      </c>
      <c r="Q94" s="77">
        <f t="shared" si="47"/>
        <v>108.19999999999999</v>
      </c>
    </row>
    <row r="95" spans="1:17" ht="15.75">
      <c r="A95" s="168"/>
      <c r="B95" s="166" t="s">
        <v>32</v>
      </c>
      <c r="C95" s="166"/>
      <c r="D95" s="31"/>
      <c r="E95" s="128">
        <v>0</v>
      </c>
      <c r="F95" s="128">
        <v>0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77">
        <f t="shared" si="47"/>
        <v>0</v>
      </c>
    </row>
    <row r="96" spans="1:17" ht="15.75">
      <c r="A96" s="168"/>
      <c r="B96" s="166" t="s">
        <v>36</v>
      </c>
      <c r="C96" s="166"/>
      <c r="D96" s="52"/>
      <c r="E96" s="120">
        <v>2.3</v>
      </c>
      <c r="F96" s="120">
        <v>11.4</v>
      </c>
      <c r="G96" s="120">
        <v>12.2</v>
      </c>
      <c r="H96" s="120">
        <v>10.7</v>
      </c>
      <c r="I96" s="120">
        <v>5.9</v>
      </c>
      <c r="J96" s="120">
        <v>8.3</v>
      </c>
      <c r="K96" s="120">
        <v>2.4</v>
      </c>
      <c r="L96" s="128">
        <v>4</v>
      </c>
      <c r="M96" s="128">
        <v>12</v>
      </c>
      <c r="N96" s="128">
        <v>12</v>
      </c>
      <c r="O96" s="128">
        <v>12</v>
      </c>
      <c r="P96" s="128">
        <v>15</v>
      </c>
      <c r="Q96" s="77">
        <f t="shared" si="47"/>
        <v>108.19999999999999</v>
      </c>
    </row>
    <row r="97" spans="1:17" ht="15.75">
      <c r="A97" s="169"/>
      <c r="B97" s="166" t="s">
        <v>17</v>
      </c>
      <c r="C97" s="166"/>
      <c r="D97" s="52"/>
      <c r="E97" s="128">
        <v>0</v>
      </c>
      <c r="F97" s="128">
        <v>0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77">
        <f t="shared" si="47"/>
        <v>0</v>
      </c>
    </row>
    <row r="98" spans="1:17" ht="15.75">
      <c r="A98" s="91" t="s">
        <v>77</v>
      </c>
      <c r="B98" s="172" t="s">
        <v>55</v>
      </c>
      <c r="C98" s="173"/>
      <c r="D98" s="52" t="s">
        <v>24</v>
      </c>
      <c r="E98" s="120">
        <v>4.2</v>
      </c>
      <c r="F98" s="120">
        <v>4.2</v>
      </c>
      <c r="G98" s="120">
        <v>4.2</v>
      </c>
      <c r="H98" s="120">
        <v>4.2</v>
      </c>
      <c r="I98" s="120">
        <v>3</v>
      </c>
      <c r="J98" s="120">
        <v>3</v>
      </c>
      <c r="K98" s="120">
        <v>3</v>
      </c>
      <c r="L98" s="120">
        <v>3</v>
      </c>
      <c r="M98" s="120">
        <v>3</v>
      </c>
      <c r="N98" s="120">
        <v>4</v>
      </c>
      <c r="O98" s="120">
        <v>4</v>
      </c>
      <c r="P98" s="120">
        <v>4.2</v>
      </c>
      <c r="Q98" s="78">
        <f t="shared" si="47"/>
        <v>44</v>
      </c>
    </row>
    <row r="99" spans="1:17" ht="15.75">
      <c r="A99" s="91" t="s">
        <v>78</v>
      </c>
      <c r="B99" s="166" t="s">
        <v>57</v>
      </c>
      <c r="C99" s="166"/>
      <c r="D99" s="52" t="s">
        <v>24</v>
      </c>
      <c r="E99" s="120">
        <v>6</v>
      </c>
      <c r="F99" s="120">
        <v>5.9</v>
      </c>
      <c r="G99" s="120">
        <v>5.9</v>
      </c>
      <c r="H99" s="120">
        <v>5.5</v>
      </c>
      <c r="I99" s="120">
        <v>5.5</v>
      </c>
      <c r="J99" s="120">
        <v>5.5</v>
      </c>
      <c r="K99" s="120">
        <v>5.5</v>
      </c>
      <c r="L99" s="120">
        <v>5.5</v>
      </c>
      <c r="M99" s="120">
        <v>5.9</v>
      </c>
      <c r="N99" s="120">
        <v>5.9</v>
      </c>
      <c r="O99" s="120">
        <v>5.9</v>
      </c>
      <c r="P99" s="120">
        <v>6</v>
      </c>
      <c r="Q99" s="78">
        <f t="shared" si="47"/>
        <v>69</v>
      </c>
    </row>
    <row r="100" spans="1:17" ht="15.75">
      <c r="A100" s="91" t="s">
        <v>79</v>
      </c>
      <c r="B100" s="166" t="s">
        <v>61</v>
      </c>
      <c r="C100" s="166"/>
      <c r="D100" s="52" t="s">
        <v>24</v>
      </c>
      <c r="E100" s="144">
        <v>3.5</v>
      </c>
      <c r="F100" s="144">
        <v>3.5</v>
      </c>
      <c r="G100" s="144">
        <v>3.5</v>
      </c>
      <c r="H100" s="144">
        <v>3.5</v>
      </c>
      <c r="I100" s="144">
        <v>3.5</v>
      </c>
      <c r="J100" s="144">
        <v>3</v>
      </c>
      <c r="K100" s="144">
        <v>3</v>
      </c>
      <c r="L100" s="144">
        <v>3</v>
      </c>
      <c r="M100" s="144">
        <v>3</v>
      </c>
      <c r="N100" s="144">
        <v>3.5</v>
      </c>
      <c r="O100" s="144">
        <v>3.5</v>
      </c>
      <c r="P100" s="144">
        <v>3.5</v>
      </c>
      <c r="Q100" s="78">
        <f>SUM(P100+O100+N100+M100+L100+K100+J100+I100+H100+G100+F100+E100)</f>
        <v>40</v>
      </c>
    </row>
    <row r="101" spans="1:17" ht="15.75">
      <c r="A101" s="171"/>
      <c r="B101" s="170" t="s">
        <v>62</v>
      </c>
      <c r="C101" s="170"/>
      <c r="D101" s="54" t="s">
        <v>24</v>
      </c>
      <c r="E101" s="77">
        <f>E86+E77+E68+E59+E52</f>
        <v>9376.5</v>
      </c>
      <c r="F101" s="77">
        <f aca="true" t="shared" si="49" ref="F101:P101">F86+F77+F68+F59+F52</f>
        <v>9575.6</v>
      </c>
      <c r="G101" s="77">
        <f t="shared" si="49"/>
        <v>8905.9</v>
      </c>
      <c r="H101" s="77">
        <f t="shared" si="49"/>
        <v>8615.4</v>
      </c>
      <c r="I101" s="77">
        <f t="shared" si="49"/>
        <v>8130.6</v>
      </c>
      <c r="J101" s="77">
        <f t="shared" si="49"/>
        <v>8431.5</v>
      </c>
      <c r="K101" s="77">
        <f t="shared" si="49"/>
        <v>8734.1</v>
      </c>
      <c r="L101" s="77">
        <f t="shared" si="49"/>
        <v>8316.2</v>
      </c>
      <c r="M101" s="77">
        <f t="shared" si="49"/>
        <v>8610.2</v>
      </c>
      <c r="N101" s="77">
        <f t="shared" si="49"/>
        <v>8912.2</v>
      </c>
      <c r="O101" s="77">
        <f t="shared" si="49"/>
        <v>9476.2</v>
      </c>
      <c r="P101" s="77">
        <f t="shared" si="49"/>
        <v>9931.7</v>
      </c>
      <c r="Q101" s="93">
        <f>SUM(E101:P101)</f>
        <v>107016.09999999999</v>
      </c>
    </row>
    <row r="102" spans="1:17" ht="15.75">
      <c r="A102" s="171"/>
      <c r="B102" s="170" t="s">
        <v>50</v>
      </c>
      <c r="C102" s="170"/>
      <c r="D102" s="54"/>
      <c r="E102" s="93">
        <f>E88+E79+E70+E61+E53</f>
        <v>7542.3</v>
      </c>
      <c r="F102" s="93">
        <f aca="true" t="shared" si="50" ref="F102:P102">F88+F79+F70+F61+F53</f>
        <v>7656.4</v>
      </c>
      <c r="G102" s="93">
        <f t="shared" si="50"/>
        <v>7231.2</v>
      </c>
      <c r="H102" s="93">
        <f t="shared" si="50"/>
        <v>7094.7</v>
      </c>
      <c r="I102" s="93">
        <f t="shared" si="50"/>
        <v>6658.9</v>
      </c>
      <c r="J102" s="93">
        <f t="shared" si="50"/>
        <v>6653.3</v>
      </c>
      <c r="K102" s="93">
        <f t="shared" si="50"/>
        <v>6952.4</v>
      </c>
      <c r="L102" s="93">
        <f t="shared" si="50"/>
        <v>6764</v>
      </c>
      <c r="M102" s="93">
        <f t="shared" si="50"/>
        <v>6943</v>
      </c>
      <c r="N102" s="93">
        <f t="shared" si="50"/>
        <v>7246</v>
      </c>
      <c r="O102" s="93">
        <f t="shared" si="50"/>
        <v>7748</v>
      </c>
      <c r="P102" s="93">
        <f t="shared" si="50"/>
        <v>8059</v>
      </c>
      <c r="Q102" s="93">
        <f>SUM(E102:P102)</f>
        <v>86549.20000000001</v>
      </c>
    </row>
    <row r="103" spans="1:17" ht="15.75">
      <c r="A103" s="171"/>
      <c r="B103" s="170" t="s">
        <v>17</v>
      </c>
      <c r="C103" s="170"/>
      <c r="D103" s="54"/>
      <c r="E103" s="93">
        <f>E89+E80+E71+E62+E54</f>
        <v>213</v>
      </c>
      <c r="F103" s="93">
        <f aca="true" t="shared" si="51" ref="F103:P103">F89+F80+F71+F62+F54</f>
        <v>262</v>
      </c>
      <c r="G103" s="93">
        <f t="shared" si="51"/>
        <v>267</v>
      </c>
      <c r="H103" s="93">
        <f t="shared" si="51"/>
        <v>182</v>
      </c>
      <c r="I103" s="93">
        <f t="shared" si="51"/>
        <v>189</v>
      </c>
      <c r="J103" s="93">
        <f t="shared" si="51"/>
        <v>168</v>
      </c>
      <c r="K103" s="93">
        <f t="shared" si="51"/>
        <v>186</v>
      </c>
      <c r="L103" s="93">
        <f t="shared" si="51"/>
        <v>205</v>
      </c>
      <c r="M103" s="93">
        <f t="shared" si="51"/>
        <v>192</v>
      </c>
      <c r="N103" s="93">
        <f t="shared" si="51"/>
        <v>192</v>
      </c>
      <c r="O103" s="93">
        <f t="shared" si="51"/>
        <v>195</v>
      </c>
      <c r="P103" s="93">
        <f t="shared" si="51"/>
        <v>193</v>
      </c>
      <c r="Q103" s="93">
        <f>SUM(E103:P103)</f>
        <v>2444</v>
      </c>
    </row>
    <row r="104" spans="1:17" ht="15.75">
      <c r="A104" s="171"/>
      <c r="B104" s="170" t="s">
        <v>26</v>
      </c>
      <c r="C104" s="170"/>
      <c r="D104" s="54" t="s">
        <v>24</v>
      </c>
      <c r="E104" s="93">
        <f aca="true" t="shared" si="52" ref="E104:P104">E90+E81+E72+E63+E55+E100+E99+E98</f>
        <v>8832.900000000001</v>
      </c>
      <c r="F104" s="93">
        <f t="shared" si="52"/>
        <v>9024.800000000001</v>
      </c>
      <c r="G104" s="93">
        <f t="shared" si="52"/>
        <v>8354.300000000001</v>
      </c>
      <c r="H104" s="93">
        <f t="shared" si="52"/>
        <v>8074.9</v>
      </c>
      <c r="I104" s="93">
        <f t="shared" si="52"/>
        <v>7603.7</v>
      </c>
      <c r="J104" s="93">
        <f t="shared" si="52"/>
        <v>7901.7</v>
      </c>
      <c r="K104" s="93">
        <f t="shared" si="52"/>
        <v>8210.2</v>
      </c>
      <c r="L104" s="93">
        <f t="shared" si="52"/>
        <v>7790.7</v>
      </c>
      <c r="M104" s="93">
        <f t="shared" si="52"/>
        <v>8077.099999999999</v>
      </c>
      <c r="N104" s="93">
        <f t="shared" si="52"/>
        <v>8374.6</v>
      </c>
      <c r="O104" s="93">
        <f t="shared" si="52"/>
        <v>8924.6</v>
      </c>
      <c r="P104" s="93">
        <f t="shared" si="52"/>
        <v>9377.400000000001</v>
      </c>
      <c r="Q104" s="93">
        <f>SUM(E104:P104)</f>
        <v>100546.90000000002</v>
      </c>
    </row>
    <row r="105" spans="1:17" ht="15.75">
      <c r="A105" s="171"/>
      <c r="B105" s="170" t="s">
        <v>50</v>
      </c>
      <c r="C105" s="170"/>
      <c r="D105" s="54"/>
      <c r="E105" s="93">
        <f aca="true" t="shared" si="53" ref="E105:P105">E100+E99+E98+E92+E83+E74+E65+E56</f>
        <v>7057.7</v>
      </c>
      <c r="F105" s="93">
        <f t="shared" si="53"/>
        <v>7164.6</v>
      </c>
      <c r="G105" s="93">
        <f t="shared" si="53"/>
        <v>6738.6</v>
      </c>
      <c r="H105" s="93">
        <f t="shared" si="53"/>
        <v>6613.2</v>
      </c>
      <c r="I105" s="93">
        <f t="shared" si="53"/>
        <v>6191</v>
      </c>
      <c r="J105" s="93">
        <f t="shared" si="53"/>
        <v>6182.5</v>
      </c>
      <c r="K105" s="93">
        <f t="shared" si="53"/>
        <v>6487.5</v>
      </c>
      <c r="L105" s="93">
        <f t="shared" si="53"/>
        <v>6297.5</v>
      </c>
      <c r="M105" s="93">
        <f t="shared" si="53"/>
        <v>6468.9</v>
      </c>
      <c r="N105" s="93">
        <f t="shared" si="53"/>
        <v>6767.4</v>
      </c>
      <c r="O105" s="93">
        <f t="shared" si="53"/>
        <v>7255.4</v>
      </c>
      <c r="P105" s="93">
        <f t="shared" si="53"/>
        <v>7563.7</v>
      </c>
      <c r="Q105" s="93">
        <f>SUM(E105:P105)</f>
        <v>80788</v>
      </c>
    </row>
    <row r="106" spans="1:17" ht="15.75">
      <c r="A106" s="171"/>
      <c r="B106" s="170" t="s">
        <v>17</v>
      </c>
      <c r="C106" s="170"/>
      <c r="D106" s="54"/>
      <c r="E106" s="93">
        <f aca="true" t="shared" si="54" ref="E106:Q106">E93+E84+E75+E66+E57</f>
        <v>211</v>
      </c>
      <c r="F106" s="93">
        <f t="shared" si="54"/>
        <v>260</v>
      </c>
      <c r="G106" s="93">
        <f t="shared" si="54"/>
        <v>265</v>
      </c>
      <c r="H106" s="93">
        <f t="shared" si="54"/>
        <v>180</v>
      </c>
      <c r="I106" s="93">
        <f t="shared" si="54"/>
        <v>187</v>
      </c>
      <c r="J106" s="93">
        <f t="shared" si="54"/>
        <v>166</v>
      </c>
      <c r="K106" s="93">
        <f t="shared" si="54"/>
        <v>184</v>
      </c>
      <c r="L106" s="93">
        <f t="shared" si="54"/>
        <v>203</v>
      </c>
      <c r="M106" s="93">
        <f t="shared" si="54"/>
        <v>190</v>
      </c>
      <c r="N106" s="93">
        <f t="shared" si="54"/>
        <v>190</v>
      </c>
      <c r="O106" s="93">
        <f t="shared" si="54"/>
        <v>193</v>
      </c>
      <c r="P106" s="93">
        <f t="shared" si="54"/>
        <v>191</v>
      </c>
      <c r="Q106" s="93">
        <f t="shared" si="54"/>
        <v>2420</v>
      </c>
    </row>
    <row r="109" spans="2:17" ht="18.75">
      <c r="B109" s="71"/>
      <c r="C109" s="20" t="s">
        <v>64</v>
      </c>
      <c r="D109" s="20"/>
      <c r="E109" s="16"/>
      <c r="F109" s="16"/>
      <c r="G109" s="16"/>
      <c r="H109" s="16"/>
      <c r="I109" s="16"/>
      <c r="J109" s="16"/>
      <c r="K109" s="16"/>
      <c r="L109" s="16"/>
      <c r="M109" s="30"/>
      <c r="N109" s="30" t="s">
        <v>65</v>
      </c>
      <c r="O109" s="30"/>
      <c r="P109" s="30"/>
      <c r="Q109" s="72"/>
    </row>
  </sheetData>
  <sheetProtection/>
  <mergeCells count="113">
    <mergeCell ref="B13:C13"/>
    <mergeCell ref="B11:C11"/>
    <mergeCell ref="B37:C37"/>
    <mergeCell ref="B38:C38"/>
    <mergeCell ref="B15:C15"/>
    <mergeCell ref="B35:C35"/>
    <mergeCell ref="B36:C36"/>
    <mergeCell ref="B28:C28"/>
    <mergeCell ref="B20:C20"/>
    <mergeCell ref="B19:C19"/>
    <mergeCell ref="B4:Q4"/>
    <mergeCell ref="B5:Q5"/>
    <mergeCell ref="B7:C7"/>
    <mergeCell ref="B9:C9"/>
    <mergeCell ref="B8:C8"/>
    <mergeCell ref="B10:C10"/>
    <mergeCell ref="B26:C26"/>
    <mergeCell ref="B27:C27"/>
    <mergeCell ref="B29:C29"/>
    <mergeCell ref="B39:C39"/>
    <mergeCell ref="P6:Q6"/>
    <mergeCell ref="B14:C14"/>
    <mergeCell ref="B12:C12"/>
    <mergeCell ref="B16:C16"/>
    <mergeCell ref="B17:C17"/>
    <mergeCell ref="B18:C18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58:C58"/>
    <mergeCell ref="B59:C59"/>
    <mergeCell ref="B60:C60"/>
    <mergeCell ref="B61:C61"/>
    <mergeCell ref="B62:C62"/>
    <mergeCell ref="B63:C63"/>
    <mergeCell ref="B67:C67"/>
    <mergeCell ref="B68:C68"/>
    <mergeCell ref="B69:C69"/>
    <mergeCell ref="B70:C70"/>
    <mergeCell ref="B71:C71"/>
    <mergeCell ref="B64:C64"/>
    <mergeCell ref="B65:C65"/>
    <mergeCell ref="B66:C66"/>
    <mergeCell ref="B84:C84"/>
    <mergeCell ref="B76:C76"/>
    <mergeCell ref="B77:C77"/>
    <mergeCell ref="B78:C78"/>
    <mergeCell ref="B79:C79"/>
    <mergeCell ref="B72:C72"/>
    <mergeCell ref="B73:C73"/>
    <mergeCell ref="B74:C74"/>
    <mergeCell ref="B75:C75"/>
    <mergeCell ref="B92:C92"/>
    <mergeCell ref="B93:C93"/>
    <mergeCell ref="B85:C85"/>
    <mergeCell ref="B86:C86"/>
    <mergeCell ref="B87:C87"/>
    <mergeCell ref="B89:C89"/>
    <mergeCell ref="B53:C53"/>
    <mergeCell ref="B54:C54"/>
    <mergeCell ref="B55:C55"/>
    <mergeCell ref="B56:C56"/>
    <mergeCell ref="B57:C57"/>
    <mergeCell ref="B90:C90"/>
    <mergeCell ref="B80:C80"/>
    <mergeCell ref="B81:C81"/>
    <mergeCell ref="B82:C82"/>
    <mergeCell ref="B83:C83"/>
    <mergeCell ref="B98:C98"/>
    <mergeCell ref="B99:C99"/>
    <mergeCell ref="B88:C88"/>
    <mergeCell ref="B91:C91"/>
    <mergeCell ref="A21:A29"/>
    <mergeCell ref="A30:A38"/>
    <mergeCell ref="A39:A51"/>
    <mergeCell ref="A52:A57"/>
    <mergeCell ref="B46:C46"/>
    <mergeCell ref="B52:C52"/>
    <mergeCell ref="B106:C106"/>
    <mergeCell ref="A101:A106"/>
    <mergeCell ref="B100:C100"/>
    <mergeCell ref="B101:C101"/>
    <mergeCell ref="B102:C102"/>
    <mergeCell ref="B103:C103"/>
    <mergeCell ref="B104:C104"/>
    <mergeCell ref="B105:C105"/>
    <mergeCell ref="A8:A20"/>
    <mergeCell ref="B94:C94"/>
    <mergeCell ref="B95:C95"/>
    <mergeCell ref="B96:C96"/>
    <mergeCell ref="B97:C97"/>
    <mergeCell ref="A85:A97"/>
    <mergeCell ref="A58:A66"/>
    <mergeCell ref="A67:A75"/>
    <mergeCell ref="A76:A84"/>
    <mergeCell ref="B47:C47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6" r:id="rId1"/>
  <rowBreaks count="2" manualBreakCount="2">
    <brk id="42" max="16" man="1"/>
    <brk id="7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47" sqref="P47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3" width="11.57421875" style="0" customWidth="1"/>
    <col min="14" max="14" width="12.7109375" style="0" customWidth="1"/>
    <col min="15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27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67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85</v>
      </c>
      <c r="N3" s="12"/>
      <c r="O3" s="7"/>
      <c r="P3" s="9"/>
    </row>
    <row r="4" spans="1:16" ht="18.75">
      <c r="A4" s="25"/>
      <c r="B4" s="158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8.75">
      <c r="A5" s="25"/>
      <c r="B5" s="158" t="s">
        <v>97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88" customFormat="1" ht="16.5" thickBot="1">
      <c r="A7" s="87" t="s">
        <v>80</v>
      </c>
      <c r="B7" s="183" t="s">
        <v>37</v>
      </c>
      <c r="C7" s="184"/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  <c r="I7" s="100" t="s">
        <v>9</v>
      </c>
      <c r="J7" s="100" t="s">
        <v>10</v>
      </c>
      <c r="K7" s="100" t="s">
        <v>11</v>
      </c>
      <c r="L7" s="100" t="s">
        <v>12</v>
      </c>
      <c r="M7" s="100" t="s">
        <v>13</v>
      </c>
      <c r="N7" s="100" t="s">
        <v>14</v>
      </c>
      <c r="O7" s="100" t="s">
        <v>15</v>
      </c>
      <c r="P7" s="101" t="s">
        <v>35</v>
      </c>
    </row>
    <row r="8" spans="1:16" s="61" customFormat="1" ht="15.75">
      <c r="A8" s="164" t="s">
        <v>16</v>
      </c>
      <c r="B8" s="185" t="s">
        <v>40</v>
      </c>
      <c r="C8" s="185"/>
      <c r="D8" s="98">
        <f>D9+D10+D11</f>
        <v>36650</v>
      </c>
      <c r="E8" s="98">
        <f aca="true" t="shared" si="0" ref="E8:O8">E9+E10+E11</f>
        <v>36980</v>
      </c>
      <c r="F8" s="98">
        <f t="shared" si="0"/>
        <v>32450</v>
      </c>
      <c r="G8" s="98">
        <f t="shared" si="0"/>
        <v>32150</v>
      </c>
      <c r="H8" s="98">
        <f t="shared" si="0"/>
        <v>31500</v>
      </c>
      <c r="I8" s="98">
        <f t="shared" si="0"/>
        <v>33280</v>
      </c>
      <c r="J8" s="98">
        <f t="shared" si="0"/>
        <v>32400</v>
      </c>
      <c r="K8" s="98">
        <f t="shared" si="0"/>
        <v>32080</v>
      </c>
      <c r="L8" s="98">
        <f t="shared" si="0"/>
        <v>30480</v>
      </c>
      <c r="M8" s="98">
        <f t="shared" si="0"/>
        <v>36280</v>
      </c>
      <c r="N8" s="98">
        <f t="shared" si="0"/>
        <v>35300</v>
      </c>
      <c r="O8" s="98">
        <f t="shared" si="0"/>
        <v>35780</v>
      </c>
      <c r="P8" s="90">
        <f aca="true" t="shared" si="1" ref="P8:P22">SUM(D8:O8)</f>
        <v>405330</v>
      </c>
    </row>
    <row r="9" spans="1:16" ht="18.75" customHeight="1">
      <c r="A9" s="164"/>
      <c r="B9" s="182" t="s">
        <v>38</v>
      </c>
      <c r="C9" s="182"/>
      <c r="D9" s="96">
        <v>50</v>
      </c>
      <c r="E9" s="96">
        <v>50</v>
      </c>
      <c r="F9" s="96">
        <v>50</v>
      </c>
      <c r="G9" s="96">
        <v>50</v>
      </c>
      <c r="H9" s="96">
        <v>50</v>
      </c>
      <c r="I9" s="96">
        <v>50</v>
      </c>
      <c r="J9" s="96">
        <v>50</v>
      </c>
      <c r="K9" s="96">
        <v>50</v>
      </c>
      <c r="L9" s="96">
        <v>50</v>
      </c>
      <c r="M9" s="96">
        <v>50</v>
      </c>
      <c r="N9" s="96">
        <v>50</v>
      </c>
      <c r="O9" s="96">
        <v>50</v>
      </c>
      <c r="P9" s="77">
        <f t="shared" si="1"/>
        <v>600</v>
      </c>
    </row>
    <row r="10" spans="1:16" ht="15.75">
      <c r="A10" s="164"/>
      <c r="B10" s="32" t="s">
        <v>36</v>
      </c>
      <c r="C10" s="32"/>
      <c r="D10" s="105">
        <v>30700</v>
      </c>
      <c r="E10" s="105">
        <v>32300</v>
      </c>
      <c r="F10" s="105">
        <v>25500</v>
      </c>
      <c r="G10" s="105">
        <v>26100</v>
      </c>
      <c r="H10" s="105">
        <v>23500</v>
      </c>
      <c r="I10" s="105">
        <v>22900</v>
      </c>
      <c r="J10" s="105">
        <v>23900</v>
      </c>
      <c r="K10" s="105">
        <v>23400</v>
      </c>
      <c r="L10" s="105">
        <v>24500</v>
      </c>
      <c r="M10" s="105">
        <v>28000</v>
      </c>
      <c r="N10" s="105">
        <v>28000</v>
      </c>
      <c r="O10" s="105">
        <v>28700</v>
      </c>
      <c r="P10" s="95">
        <f>SUM(D10:O10)</f>
        <v>317500</v>
      </c>
    </row>
    <row r="11" spans="1:16" ht="15.75">
      <c r="A11" s="164"/>
      <c r="B11" s="32" t="s">
        <v>17</v>
      </c>
      <c r="C11" s="32"/>
      <c r="D11" s="92">
        <v>5900</v>
      </c>
      <c r="E11" s="92">
        <v>4630</v>
      </c>
      <c r="F11" s="92">
        <v>6900</v>
      </c>
      <c r="G11" s="92">
        <v>6000</v>
      </c>
      <c r="H11" s="92">
        <v>7950</v>
      </c>
      <c r="I11" s="92">
        <v>10330</v>
      </c>
      <c r="J11" s="92">
        <v>8450</v>
      </c>
      <c r="K11" s="92">
        <v>8630</v>
      </c>
      <c r="L11" s="92">
        <v>5930</v>
      </c>
      <c r="M11" s="92">
        <v>8230</v>
      </c>
      <c r="N11" s="92">
        <v>7250</v>
      </c>
      <c r="O11" s="92">
        <v>7030</v>
      </c>
      <c r="P11" s="82">
        <f t="shared" si="1"/>
        <v>87230</v>
      </c>
    </row>
    <row r="12" spans="1:16" ht="15.75">
      <c r="A12" s="164" t="s">
        <v>70</v>
      </c>
      <c r="B12" s="186" t="s">
        <v>53</v>
      </c>
      <c r="C12" s="186"/>
      <c r="D12" s="92">
        <f>D13+D14+D15</f>
        <v>52556</v>
      </c>
      <c r="E12" s="92">
        <f aca="true" t="shared" si="2" ref="E12:O12">E13+E14+E15</f>
        <v>43964</v>
      </c>
      <c r="F12" s="92">
        <f t="shared" si="2"/>
        <v>38407</v>
      </c>
      <c r="G12" s="92">
        <f t="shared" si="2"/>
        <v>31348</v>
      </c>
      <c r="H12" s="92">
        <f t="shared" si="2"/>
        <v>30663</v>
      </c>
      <c r="I12" s="92">
        <f t="shared" si="2"/>
        <v>27936</v>
      </c>
      <c r="J12" s="92">
        <f t="shared" si="2"/>
        <v>25527</v>
      </c>
      <c r="K12" s="92">
        <f t="shared" si="2"/>
        <v>25755</v>
      </c>
      <c r="L12" s="92">
        <f t="shared" si="2"/>
        <v>28790</v>
      </c>
      <c r="M12" s="92">
        <f t="shared" si="2"/>
        <v>36492</v>
      </c>
      <c r="N12" s="92">
        <f t="shared" si="2"/>
        <v>42951</v>
      </c>
      <c r="O12" s="92">
        <f t="shared" si="2"/>
        <v>43311</v>
      </c>
      <c r="P12" s="93">
        <f t="shared" si="1"/>
        <v>427700</v>
      </c>
    </row>
    <row r="13" spans="1:16" ht="18.75">
      <c r="A13" s="164"/>
      <c r="B13" s="182" t="s">
        <v>38</v>
      </c>
      <c r="C13" s="182"/>
      <c r="D13" s="134">
        <v>5244</v>
      </c>
      <c r="E13" s="134">
        <v>5294</v>
      </c>
      <c r="F13" s="134">
        <v>5247</v>
      </c>
      <c r="G13" s="134">
        <v>3268</v>
      </c>
      <c r="H13" s="134">
        <v>3825</v>
      </c>
      <c r="I13" s="134">
        <v>4253</v>
      </c>
      <c r="J13" s="134">
        <v>4363</v>
      </c>
      <c r="K13" s="134">
        <v>4362</v>
      </c>
      <c r="L13" s="134">
        <v>4800</v>
      </c>
      <c r="M13" s="134">
        <v>5316</v>
      </c>
      <c r="N13" s="134">
        <v>5500</v>
      </c>
      <c r="O13" s="134">
        <v>5458</v>
      </c>
      <c r="P13" s="82">
        <f t="shared" si="1"/>
        <v>56930</v>
      </c>
    </row>
    <row r="14" spans="1:16" ht="18.75">
      <c r="A14" s="164"/>
      <c r="B14" s="182" t="s">
        <v>36</v>
      </c>
      <c r="C14" s="182"/>
      <c r="D14" s="135">
        <v>46412</v>
      </c>
      <c r="E14" s="135">
        <v>37680</v>
      </c>
      <c r="F14" s="135">
        <v>32210</v>
      </c>
      <c r="G14" s="135">
        <v>27260</v>
      </c>
      <c r="H14" s="135">
        <v>26010</v>
      </c>
      <c r="I14" s="135">
        <v>22815</v>
      </c>
      <c r="J14" s="135">
        <v>20315</v>
      </c>
      <c r="K14" s="135">
        <v>20510</v>
      </c>
      <c r="L14" s="135">
        <v>23123</v>
      </c>
      <c r="M14" s="135">
        <v>30296</v>
      </c>
      <c r="N14" s="135">
        <v>36496</v>
      </c>
      <c r="O14" s="135">
        <v>36873</v>
      </c>
      <c r="P14" s="77">
        <f t="shared" si="1"/>
        <v>360000</v>
      </c>
    </row>
    <row r="15" spans="1:16" ht="18.75">
      <c r="A15" s="164"/>
      <c r="B15" s="182" t="s">
        <v>17</v>
      </c>
      <c r="C15" s="182"/>
      <c r="D15" s="136">
        <v>900</v>
      </c>
      <c r="E15" s="136">
        <v>990</v>
      </c>
      <c r="F15" s="136">
        <v>950</v>
      </c>
      <c r="G15" s="136">
        <v>820</v>
      </c>
      <c r="H15" s="137">
        <v>828</v>
      </c>
      <c r="I15" s="137">
        <v>868</v>
      </c>
      <c r="J15" s="137">
        <v>849</v>
      </c>
      <c r="K15" s="136">
        <v>883</v>
      </c>
      <c r="L15" s="136">
        <v>867</v>
      </c>
      <c r="M15" s="136">
        <v>880</v>
      </c>
      <c r="N15" s="136">
        <v>955</v>
      </c>
      <c r="O15" s="136">
        <v>980</v>
      </c>
      <c r="P15" s="82">
        <f t="shared" si="1"/>
        <v>10770</v>
      </c>
    </row>
    <row r="16" spans="1:16" s="61" customFormat="1" ht="15.75">
      <c r="A16" s="164" t="s">
        <v>71</v>
      </c>
      <c r="B16" s="176" t="s">
        <v>82</v>
      </c>
      <c r="C16" s="176"/>
      <c r="D16" s="92">
        <f>D17+D18+D19</f>
        <v>98120</v>
      </c>
      <c r="E16" s="92">
        <f aca="true" t="shared" si="3" ref="E16:O16">E17+E18+E19</f>
        <v>84180</v>
      </c>
      <c r="F16" s="92">
        <f t="shared" si="3"/>
        <v>69580</v>
      </c>
      <c r="G16" s="92">
        <f t="shared" si="3"/>
        <v>74280</v>
      </c>
      <c r="H16" s="92">
        <f t="shared" si="3"/>
        <v>67545</v>
      </c>
      <c r="I16" s="92">
        <f t="shared" si="3"/>
        <v>65520</v>
      </c>
      <c r="J16" s="92">
        <f t="shared" si="3"/>
        <v>61750</v>
      </c>
      <c r="K16" s="92">
        <f t="shared" si="3"/>
        <v>61060</v>
      </c>
      <c r="L16" s="92">
        <f t="shared" si="3"/>
        <v>62985</v>
      </c>
      <c r="M16" s="92">
        <f t="shared" si="3"/>
        <v>73049</v>
      </c>
      <c r="N16" s="92">
        <f t="shared" si="3"/>
        <v>77070</v>
      </c>
      <c r="O16" s="92">
        <f t="shared" si="3"/>
        <v>87145</v>
      </c>
      <c r="P16" s="93">
        <f t="shared" si="1"/>
        <v>882284</v>
      </c>
    </row>
    <row r="17" spans="1:16" ht="18.75">
      <c r="A17" s="164"/>
      <c r="B17" s="181" t="s">
        <v>32</v>
      </c>
      <c r="C17" s="181"/>
      <c r="D17" s="107">
        <v>41100</v>
      </c>
      <c r="E17" s="107">
        <v>40600</v>
      </c>
      <c r="F17" s="107">
        <v>30100</v>
      </c>
      <c r="G17" s="107">
        <v>34100</v>
      </c>
      <c r="H17" s="107">
        <v>35100</v>
      </c>
      <c r="I17" s="107">
        <v>29500</v>
      </c>
      <c r="J17" s="107">
        <v>29000</v>
      </c>
      <c r="K17" s="107">
        <v>29000</v>
      </c>
      <c r="L17" s="107">
        <f>22855+8000+45</f>
        <v>30900</v>
      </c>
      <c r="M17" s="107">
        <f>26591+8000+9</f>
        <v>34600</v>
      </c>
      <c r="N17" s="107">
        <f>27125+8000+375</f>
        <v>35500</v>
      </c>
      <c r="O17" s="107">
        <f>33044+8000+56</f>
        <v>41100</v>
      </c>
      <c r="P17" s="77">
        <f t="shared" si="1"/>
        <v>410600</v>
      </c>
    </row>
    <row r="18" spans="1:16" ht="18.75">
      <c r="A18" s="164"/>
      <c r="B18" s="51" t="s">
        <v>36</v>
      </c>
      <c r="C18" s="51"/>
      <c r="D18" s="107">
        <v>56900</v>
      </c>
      <c r="E18" s="107">
        <v>43500</v>
      </c>
      <c r="F18" s="107">
        <v>39150</v>
      </c>
      <c r="G18" s="107">
        <v>40100</v>
      </c>
      <c r="H18" s="107">
        <v>32400</v>
      </c>
      <c r="I18" s="107">
        <v>35700</v>
      </c>
      <c r="J18" s="107">
        <v>32450</v>
      </c>
      <c r="K18" s="107">
        <v>32000</v>
      </c>
      <c r="L18" s="107">
        <v>32000</v>
      </c>
      <c r="M18" s="107">
        <v>38400</v>
      </c>
      <c r="N18" s="107">
        <v>41500</v>
      </c>
      <c r="O18" s="107">
        <v>45900</v>
      </c>
      <c r="P18" s="77">
        <f t="shared" si="1"/>
        <v>470000</v>
      </c>
    </row>
    <row r="19" spans="1:16" ht="18.75">
      <c r="A19" s="164"/>
      <c r="B19" s="51" t="s">
        <v>17</v>
      </c>
      <c r="C19" s="51"/>
      <c r="D19" s="108">
        <v>120</v>
      </c>
      <c r="E19" s="108">
        <v>80</v>
      </c>
      <c r="F19" s="108">
        <v>330</v>
      </c>
      <c r="G19" s="108">
        <v>80</v>
      </c>
      <c r="H19" s="108">
        <v>45</v>
      </c>
      <c r="I19" s="108">
        <v>320</v>
      </c>
      <c r="J19" s="108">
        <v>300</v>
      </c>
      <c r="K19" s="108">
        <v>60</v>
      </c>
      <c r="L19" s="108">
        <v>85</v>
      </c>
      <c r="M19" s="108">
        <v>49</v>
      </c>
      <c r="N19" s="108">
        <v>70</v>
      </c>
      <c r="O19" s="108">
        <v>145</v>
      </c>
      <c r="P19" s="82">
        <f t="shared" si="1"/>
        <v>1684</v>
      </c>
    </row>
    <row r="20" spans="1:16" s="61" customFormat="1" ht="15.75">
      <c r="A20" s="164" t="s">
        <v>72</v>
      </c>
      <c r="B20" s="175" t="s">
        <v>42</v>
      </c>
      <c r="C20" s="175"/>
      <c r="D20" s="98">
        <f>D21+D22+D23</f>
        <v>51500</v>
      </c>
      <c r="E20" s="98">
        <f aca="true" t="shared" si="4" ref="E20:O20">E21+E22+E23</f>
        <v>50300</v>
      </c>
      <c r="F20" s="98">
        <f t="shared" si="4"/>
        <v>47000</v>
      </c>
      <c r="G20" s="98">
        <f t="shared" si="4"/>
        <v>43400</v>
      </c>
      <c r="H20" s="98">
        <f t="shared" si="4"/>
        <v>40000</v>
      </c>
      <c r="I20" s="98">
        <f t="shared" si="4"/>
        <v>31000</v>
      </c>
      <c r="J20" s="98">
        <f t="shared" si="4"/>
        <v>33000</v>
      </c>
      <c r="K20" s="98">
        <f t="shared" si="4"/>
        <v>32500</v>
      </c>
      <c r="L20" s="98">
        <f t="shared" si="4"/>
        <v>32500</v>
      </c>
      <c r="M20" s="98">
        <f t="shared" si="4"/>
        <v>43300</v>
      </c>
      <c r="N20" s="98">
        <f t="shared" si="4"/>
        <v>48500</v>
      </c>
      <c r="O20" s="98">
        <f t="shared" si="4"/>
        <v>52000</v>
      </c>
      <c r="P20" s="93">
        <f t="shared" si="1"/>
        <v>505000</v>
      </c>
    </row>
    <row r="21" spans="1:16" ht="15.75">
      <c r="A21" s="164"/>
      <c r="B21" s="182" t="s">
        <v>38</v>
      </c>
      <c r="C21" s="182"/>
      <c r="D21" s="96">
        <v>11500</v>
      </c>
      <c r="E21" s="96">
        <v>10300</v>
      </c>
      <c r="F21" s="96">
        <v>9000</v>
      </c>
      <c r="G21" s="96">
        <v>7400</v>
      </c>
      <c r="H21" s="96">
        <v>7000</v>
      </c>
      <c r="I21" s="96">
        <v>8000</v>
      </c>
      <c r="J21" s="96">
        <v>10000</v>
      </c>
      <c r="K21" s="96">
        <v>9500</v>
      </c>
      <c r="L21" s="96">
        <v>9500</v>
      </c>
      <c r="M21" s="96">
        <v>10300</v>
      </c>
      <c r="N21" s="96">
        <v>10500</v>
      </c>
      <c r="O21" s="96">
        <v>12000</v>
      </c>
      <c r="P21" s="77">
        <f t="shared" si="1"/>
        <v>115000</v>
      </c>
    </row>
    <row r="22" spans="1:16" ht="15.75">
      <c r="A22" s="164"/>
      <c r="B22" s="32" t="s">
        <v>36</v>
      </c>
      <c r="C22" s="32"/>
      <c r="D22" s="76">
        <v>40000</v>
      </c>
      <c r="E22" s="76">
        <v>40000</v>
      </c>
      <c r="F22" s="76">
        <v>38000</v>
      </c>
      <c r="G22" s="76">
        <v>36000</v>
      </c>
      <c r="H22" s="76">
        <v>33000</v>
      </c>
      <c r="I22" s="76">
        <v>23000</v>
      </c>
      <c r="J22" s="76">
        <v>23000</v>
      </c>
      <c r="K22" s="76">
        <v>23000</v>
      </c>
      <c r="L22" s="76">
        <v>23000</v>
      </c>
      <c r="M22" s="76">
        <v>33000</v>
      </c>
      <c r="N22" s="76">
        <v>38000</v>
      </c>
      <c r="O22" s="76">
        <v>40000</v>
      </c>
      <c r="P22" s="77">
        <f t="shared" si="1"/>
        <v>390000</v>
      </c>
    </row>
    <row r="23" spans="1:16" ht="15.75">
      <c r="A23" s="164"/>
      <c r="B23" s="32" t="s">
        <v>17</v>
      </c>
      <c r="C23" s="32"/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3">
        <v>0</v>
      </c>
    </row>
    <row r="24" spans="1:16" ht="15.75">
      <c r="A24" s="164"/>
      <c r="B24" s="55" t="s">
        <v>51</v>
      </c>
      <c r="C24" s="55"/>
      <c r="D24" s="93">
        <f>D8+D12+D16+D20</f>
        <v>238826</v>
      </c>
      <c r="E24" s="93">
        <f aca="true" t="shared" si="5" ref="E24:P24">E8+E12+E16+E20</f>
        <v>215424</v>
      </c>
      <c r="F24" s="93">
        <f t="shared" si="5"/>
        <v>187437</v>
      </c>
      <c r="G24" s="93">
        <f t="shared" si="5"/>
        <v>181178</v>
      </c>
      <c r="H24" s="93">
        <f t="shared" si="5"/>
        <v>169708</v>
      </c>
      <c r="I24" s="93">
        <f t="shared" si="5"/>
        <v>157736</v>
      </c>
      <c r="J24" s="93">
        <f t="shared" si="5"/>
        <v>152677</v>
      </c>
      <c r="K24" s="93">
        <f t="shared" si="5"/>
        <v>151395</v>
      </c>
      <c r="L24" s="93">
        <f t="shared" si="5"/>
        <v>154755</v>
      </c>
      <c r="M24" s="93">
        <f t="shared" si="5"/>
        <v>189121</v>
      </c>
      <c r="N24" s="93">
        <f t="shared" si="5"/>
        <v>203821</v>
      </c>
      <c r="O24" s="93">
        <f t="shared" si="5"/>
        <v>218236</v>
      </c>
      <c r="P24" s="93">
        <f t="shared" si="5"/>
        <v>2220314</v>
      </c>
    </row>
    <row r="25" spans="1:16" ht="15.75">
      <c r="A25" s="164"/>
      <c r="B25" s="55" t="s">
        <v>50</v>
      </c>
      <c r="C25" s="55"/>
      <c r="D25" s="93">
        <f>D10+D14+D18+D22</f>
        <v>174012</v>
      </c>
      <c r="E25" s="93">
        <f aca="true" t="shared" si="6" ref="E25:P25">E10+E14+E18+E22</f>
        <v>153480</v>
      </c>
      <c r="F25" s="93">
        <f t="shared" si="6"/>
        <v>134860</v>
      </c>
      <c r="G25" s="93">
        <f t="shared" si="6"/>
        <v>129460</v>
      </c>
      <c r="H25" s="93">
        <f t="shared" si="6"/>
        <v>114910</v>
      </c>
      <c r="I25" s="93">
        <f t="shared" si="6"/>
        <v>104415</v>
      </c>
      <c r="J25" s="93">
        <f t="shared" si="6"/>
        <v>99665</v>
      </c>
      <c r="K25" s="93">
        <f t="shared" si="6"/>
        <v>98910</v>
      </c>
      <c r="L25" s="93">
        <f t="shared" si="6"/>
        <v>102623</v>
      </c>
      <c r="M25" s="93">
        <f t="shared" si="6"/>
        <v>129696</v>
      </c>
      <c r="N25" s="93">
        <f t="shared" si="6"/>
        <v>143996</v>
      </c>
      <c r="O25" s="93">
        <f t="shared" si="6"/>
        <v>151473</v>
      </c>
      <c r="P25" s="93">
        <f t="shared" si="6"/>
        <v>1537500</v>
      </c>
    </row>
    <row r="26" spans="1:16" ht="15.75">
      <c r="A26" s="164"/>
      <c r="B26" s="55" t="s">
        <v>17</v>
      </c>
      <c r="C26" s="55"/>
      <c r="D26" s="93">
        <f>D11+D15+D19+D23</f>
        <v>6920</v>
      </c>
      <c r="E26" s="93">
        <f aca="true" t="shared" si="7" ref="E26:P26">E11+E15+E19+E23</f>
        <v>5700</v>
      </c>
      <c r="F26" s="93">
        <f t="shared" si="7"/>
        <v>8180</v>
      </c>
      <c r="G26" s="93">
        <f t="shared" si="7"/>
        <v>6900</v>
      </c>
      <c r="H26" s="93">
        <f t="shared" si="7"/>
        <v>8823</v>
      </c>
      <c r="I26" s="93">
        <f t="shared" si="7"/>
        <v>11518</v>
      </c>
      <c r="J26" s="93">
        <f t="shared" si="7"/>
        <v>9599</v>
      </c>
      <c r="K26" s="93">
        <f t="shared" si="7"/>
        <v>9573</v>
      </c>
      <c r="L26" s="93">
        <f t="shared" si="7"/>
        <v>6882</v>
      </c>
      <c r="M26" s="93">
        <f t="shared" si="7"/>
        <v>9159</v>
      </c>
      <c r="N26" s="93">
        <f t="shared" si="7"/>
        <v>8275</v>
      </c>
      <c r="O26" s="93">
        <f t="shared" si="7"/>
        <v>8155</v>
      </c>
      <c r="P26" s="93">
        <f t="shared" si="7"/>
        <v>99684</v>
      </c>
    </row>
    <row r="27" spans="1:16" s="61" customFormat="1" ht="30" customHeight="1">
      <c r="A27" s="164" t="s">
        <v>73</v>
      </c>
      <c r="B27" s="175" t="s">
        <v>43</v>
      </c>
      <c r="C27" s="175"/>
      <c r="D27" s="92">
        <f>D28+D29+D30</f>
        <v>33600</v>
      </c>
      <c r="E27" s="92">
        <f aca="true" t="shared" si="8" ref="E27:O27">E28+E29+E30</f>
        <v>29600</v>
      </c>
      <c r="F27" s="92">
        <f t="shared" si="8"/>
        <v>21900</v>
      </c>
      <c r="G27" s="92">
        <f t="shared" si="8"/>
        <v>19800</v>
      </c>
      <c r="H27" s="92">
        <f t="shared" si="8"/>
        <v>17500</v>
      </c>
      <c r="I27" s="92">
        <f t="shared" si="8"/>
        <v>16400</v>
      </c>
      <c r="J27" s="92">
        <f t="shared" si="8"/>
        <v>15400</v>
      </c>
      <c r="K27" s="92">
        <f t="shared" si="8"/>
        <v>15400</v>
      </c>
      <c r="L27" s="92">
        <f t="shared" si="8"/>
        <v>17400</v>
      </c>
      <c r="M27" s="92">
        <f t="shared" si="8"/>
        <v>24600</v>
      </c>
      <c r="N27" s="92">
        <f t="shared" si="8"/>
        <v>26800</v>
      </c>
      <c r="O27" s="92">
        <f t="shared" si="8"/>
        <v>29600</v>
      </c>
      <c r="P27" s="93">
        <f aca="true" t="shared" si="9" ref="P27:P45">SUM(D27:O27)</f>
        <v>268000</v>
      </c>
    </row>
    <row r="28" spans="1:16" ht="15.75">
      <c r="A28" s="164"/>
      <c r="B28" s="182" t="s">
        <v>38</v>
      </c>
      <c r="C28" s="182"/>
      <c r="D28" s="78">
        <v>4500</v>
      </c>
      <c r="E28" s="78">
        <v>4500</v>
      </c>
      <c r="F28" s="78">
        <v>3800</v>
      </c>
      <c r="G28" s="78">
        <v>2700</v>
      </c>
      <c r="H28" s="78">
        <v>1400</v>
      </c>
      <c r="I28" s="78">
        <v>1300</v>
      </c>
      <c r="J28" s="78">
        <v>1300</v>
      </c>
      <c r="K28" s="78">
        <v>1300</v>
      </c>
      <c r="L28" s="78">
        <v>1300</v>
      </c>
      <c r="M28" s="78">
        <v>1500</v>
      </c>
      <c r="N28" s="78">
        <v>3700</v>
      </c>
      <c r="O28" s="78">
        <v>4500</v>
      </c>
      <c r="P28" s="77">
        <f t="shared" si="9"/>
        <v>31800</v>
      </c>
    </row>
    <row r="29" spans="1:16" ht="15.75">
      <c r="A29" s="164"/>
      <c r="B29" s="32" t="s">
        <v>36</v>
      </c>
      <c r="C29" s="32"/>
      <c r="D29" s="81">
        <v>29000</v>
      </c>
      <c r="E29" s="81">
        <v>25000</v>
      </c>
      <c r="F29" s="81">
        <v>18000</v>
      </c>
      <c r="G29" s="81">
        <v>17000</v>
      </c>
      <c r="H29" s="81">
        <v>16000</v>
      </c>
      <c r="I29" s="81">
        <v>15000</v>
      </c>
      <c r="J29" s="81">
        <v>14000</v>
      </c>
      <c r="K29" s="81">
        <v>14000</v>
      </c>
      <c r="L29" s="81">
        <v>16000</v>
      </c>
      <c r="M29" s="81">
        <v>23000</v>
      </c>
      <c r="N29" s="81">
        <v>23000</v>
      </c>
      <c r="O29" s="81">
        <v>25000</v>
      </c>
      <c r="P29" s="82">
        <f t="shared" si="9"/>
        <v>235000</v>
      </c>
    </row>
    <row r="30" spans="1:16" ht="15.75">
      <c r="A30" s="164"/>
      <c r="B30" s="32" t="s">
        <v>17</v>
      </c>
      <c r="C30" s="32"/>
      <c r="D30" s="92">
        <v>100</v>
      </c>
      <c r="E30" s="92">
        <v>100</v>
      </c>
      <c r="F30" s="92">
        <v>100</v>
      </c>
      <c r="G30" s="92">
        <v>100</v>
      </c>
      <c r="H30" s="92">
        <v>100</v>
      </c>
      <c r="I30" s="92">
        <v>100</v>
      </c>
      <c r="J30" s="92">
        <v>100</v>
      </c>
      <c r="K30" s="92">
        <v>100</v>
      </c>
      <c r="L30" s="92">
        <v>100</v>
      </c>
      <c r="M30" s="92">
        <v>100</v>
      </c>
      <c r="N30" s="92">
        <v>100</v>
      </c>
      <c r="O30" s="92">
        <v>100</v>
      </c>
      <c r="P30" s="82">
        <f t="shared" si="9"/>
        <v>1200</v>
      </c>
    </row>
    <row r="31" spans="1:16" s="61" customFormat="1" ht="15.75">
      <c r="A31" s="164" t="s">
        <v>74</v>
      </c>
      <c r="B31" s="175" t="s">
        <v>44</v>
      </c>
      <c r="C31" s="175"/>
      <c r="D31" s="92">
        <f>D32+D33+D34</f>
        <v>8000</v>
      </c>
      <c r="E31" s="92">
        <f aca="true" t="shared" si="10" ref="E31:O31">E32+E33+E34</f>
        <v>8000</v>
      </c>
      <c r="F31" s="92">
        <f t="shared" si="10"/>
        <v>7000</v>
      </c>
      <c r="G31" s="92">
        <f t="shared" si="10"/>
        <v>7000</v>
      </c>
      <c r="H31" s="92">
        <f t="shared" si="10"/>
        <v>7000</v>
      </c>
      <c r="I31" s="92">
        <f t="shared" si="10"/>
        <v>7000</v>
      </c>
      <c r="J31" s="92">
        <f t="shared" si="10"/>
        <v>7000</v>
      </c>
      <c r="K31" s="92">
        <f t="shared" si="10"/>
        <v>7000</v>
      </c>
      <c r="L31" s="92">
        <f t="shared" si="10"/>
        <v>7000</v>
      </c>
      <c r="M31" s="92">
        <f t="shared" si="10"/>
        <v>7000</v>
      </c>
      <c r="N31" s="92">
        <f t="shared" si="10"/>
        <v>8000</v>
      </c>
      <c r="O31" s="92">
        <f t="shared" si="10"/>
        <v>8000</v>
      </c>
      <c r="P31" s="93">
        <f t="shared" si="9"/>
        <v>88000</v>
      </c>
    </row>
    <row r="32" spans="1:16" ht="15.75">
      <c r="A32" s="164"/>
      <c r="B32" s="182" t="s">
        <v>38</v>
      </c>
      <c r="C32" s="182"/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77">
        <f t="shared" si="9"/>
        <v>0</v>
      </c>
    </row>
    <row r="33" spans="1:16" ht="15.75">
      <c r="A33" s="164"/>
      <c r="B33" s="32" t="s">
        <v>36</v>
      </c>
      <c r="C33" s="32"/>
      <c r="D33" s="78">
        <v>5000</v>
      </c>
      <c r="E33" s="78">
        <v>5000</v>
      </c>
      <c r="F33" s="78">
        <v>4000</v>
      </c>
      <c r="G33" s="78">
        <v>4000</v>
      </c>
      <c r="H33" s="78">
        <v>4000</v>
      </c>
      <c r="I33" s="78">
        <v>4000</v>
      </c>
      <c r="J33" s="78">
        <v>4000</v>
      </c>
      <c r="K33" s="78">
        <v>4000</v>
      </c>
      <c r="L33" s="78">
        <v>4000</v>
      </c>
      <c r="M33" s="78">
        <v>4000</v>
      </c>
      <c r="N33" s="78">
        <v>5000</v>
      </c>
      <c r="O33" s="78">
        <v>5000</v>
      </c>
      <c r="P33" s="77">
        <f t="shared" si="9"/>
        <v>52000</v>
      </c>
    </row>
    <row r="34" spans="1:16" ht="16.5" thickBot="1">
      <c r="A34" s="164"/>
      <c r="B34" s="32" t="s">
        <v>17</v>
      </c>
      <c r="C34" s="32"/>
      <c r="D34" s="138">
        <v>3000</v>
      </c>
      <c r="E34" s="138">
        <v>3000</v>
      </c>
      <c r="F34" s="138">
        <v>3000</v>
      </c>
      <c r="G34" s="138">
        <v>3000</v>
      </c>
      <c r="H34" s="138">
        <v>3000</v>
      </c>
      <c r="I34" s="138">
        <v>3000</v>
      </c>
      <c r="J34" s="138">
        <v>3000</v>
      </c>
      <c r="K34" s="138">
        <v>3000</v>
      </c>
      <c r="L34" s="138">
        <v>3000</v>
      </c>
      <c r="M34" s="138">
        <v>3000</v>
      </c>
      <c r="N34" s="138">
        <v>3000</v>
      </c>
      <c r="O34" s="138">
        <v>3000</v>
      </c>
      <c r="P34" s="82">
        <f t="shared" si="9"/>
        <v>36000</v>
      </c>
    </row>
    <row r="35" spans="1:16" s="61" customFormat="1" ht="15.75">
      <c r="A35" s="164" t="s">
        <v>75</v>
      </c>
      <c r="B35" s="175" t="s">
        <v>45</v>
      </c>
      <c r="C35" s="175"/>
      <c r="D35" s="92">
        <f>D36+D37+D38</f>
        <v>11205</v>
      </c>
      <c r="E35" s="92">
        <f aca="true" t="shared" si="11" ref="E35:O35">E36+E37+E38</f>
        <v>10605</v>
      </c>
      <c r="F35" s="92">
        <f t="shared" si="11"/>
        <v>8505</v>
      </c>
      <c r="G35" s="92">
        <f t="shared" si="11"/>
        <v>6909</v>
      </c>
      <c r="H35" s="92">
        <f t="shared" si="11"/>
        <v>6005</v>
      </c>
      <c r="I35" s="92">
        <f t="shared" si="11"/>
        <v>5505</v>
      </c>
      <c r="J35" s="92">
        <f t="shared" si="11"/>
        <v>5505</v>
      </c>
      <c r="K35" s="92">
        <f t="shared" si="11"/>
        <v>5505</v>
      </c>
      <c r="L35" s="92">
        <f t="shared" si="11"/>
        <v>6005</v>
      </c>
      <c r="M35" s="92">
        <f t="shared" si="11"/>
        <v>7005</v>
      </c>
      <c r="N35" s="92">
        <f t="shared" si="11"/>
        <v>10605</v>
      </c>
      <c r="O35" s="92">
        <f t="shared" si="11"/>
        <v>11101</v>
      </c>
      <c r="P35" s="93">
        <f t="shared" si="9"/>
        <v>94460</v>
      </c>
    </row>
    <row r="36" spans="1:16" ht="15.75">
      <c r="A36" s="164"/>
      <c r="B36" s="182" t="s">
        <v>38</v>
      </c>
      <c r="C36" s="182"/>
      <c r="D36" s="96">
        <v>205</v>
      </c>
      <c r="E36" s="96">
        <v>205</v>
      </c>
      <c r="F36" s="96">
        <v>205</v>
      </c>
      <c r="G36" s="96">
        <v>205</v>
      </c>
      <c r="H36" s="96">
        <v>205</v>
      </c>
      <c r="I36" s="96">
        <v>205</v>
      </c>
      <c r="J36" s="96">
        <v>205</v>
      </c>
      <c r="K36" s="96">
        <v>205</v>
      </c>
      <c r="L36" s="96">
        <v>205</v>
      </c>
      <c r="M36" s="96">
        <v>205</v>
      </c>
      <c r="N36" s="96">
        <v>205</v>
      </c>
      <c r="O36" s="96">
        <v>205</v>
      </c>
      <c r="P36" s="77">
        <f t="shared" si="9"/>
        <v>2460</v>
      </c>
    </row>
    <row r="37" spans="1:16" ht="15.75">
      <c r="A37" s="164"/>
      <c r="B37" s="32" t="s">
        <v>36</v>
      </c>
      <c r="C37" s="32"/>
      <c r="D37" s="78">
        <v>11000</v>
      </c>
      <c r="E37" s="78">
        <v>10400</v>
      </c>
      <c r="F37" s="78">
        <v>8300</v>
      </c>
      <c r="G37" s="78">
        <v>6704</v>
      </c>
      <c r="H37" s="78">
        <v>5800</v>
      </c>
      <c r="I37" s="78">
        <v>5300</v>
      </c>
      <c r="J37" s="78">
        <v>5300</v>
      </c>
      <c r="K37" s="78">
        <v>5300</v>
      </c>
      <c r="L37" s="78">
        <v>5800</v>
      </c>
      <c r="M37" s="78">
        <v>6800</v>
      </c>
      <c r="N37" s="78">
        <v>10400</v>
      </c>
      <c r="O37" s="78">
        <v>10896</v>
      </c>
      <c r="P37" s="77">
        <f t="shared" si="9"/>
        <v>92000</v>
      </c>
    </row>
    <row r="38" spans="1:16" ht="15.75">
      <c r="A38" s="164"/>
      <c r="B38" s="32" t="s">
        <v>17</v>
      </c>
      <c r="C38" s="32"/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82">
        <f t="shared" si="9"/>
        <v>0</v>
      </c>
    </row>
    <row r="39" spans="1:16" s="61" customFormat="1" ht="15" customHeight="1">
      <c r="A39" s="164" t="s">
        <v>76</v>
      </c>
      <c r="B39" s="174" t="s">
        <v>54</v>
      </c>
      <c r="C39" s="174"/>
      <c r="D39" s="92">
        <f>D40+D41+D42</f>
        <v>7850</v>
      </c>
      <c r="E39" s="92">
        <f aca="true" t="shared" si="12" ref="E39:O39">E40+E41+E42</f>
        <v>8450</v>
      </c>
      <c r="F39" s="92">
        <f t="shared" si="12"/>
        <v>7850</v>
      </c>
      <c r="G39" s="92">
        <f t="shared" si="12"/>
        <v>7250</v>
      </c>
      <c r="H39" s="92">
        <f t="shared" si="12"/>
        <v>5350</v>
      </c>
      <c r="I39" s="92">
        <f t="shared" si="12"/>
        <v>4750</v>
      </c>
      <c r="J39" s="92">
        <f t="shared" si="12"/>
        <v>5250</v>
      </c>
      <c r="K39" s="92">
        <f t="shared" si="12"/>
        <v>5750</v>
      </c>
      <c r="L39" s="92">
        <f t="shared" si="12"/>
        <v>7150</v>
      </c>
      <c r="M39" s="92">
        <f t="shared" si="12"/>
        <v>7250</v>
      </c>
      <c r="N39" s="92">
        <f t="shared" si="12"/>
        <v>7850</v>
      </c>
      <c r="O39" s="92">
        <f t="shared" si="12"/>
        <v>8250</v>
      </c>
      <c r="P39" s="93">
        <f t="shared" si="9"/>
        <v>83000</v>
      </c>
    </row>
    <row r="40" spans="1:16" ht="15.75">
      <c r="A40" s="164"/>
      <c r="B40" s="182" t="s">
        <v>38</v>
      </c>
      <c r="C40" s="182"/>
      <c r="D40" s="139">
        <v>250</v>
      </c>
      <c r="E40" s="139">
        <v>250</v>
      </c>
      <c r="F40" s="139">
        <v>250</v>
      </c>
      <c r="G40" s="139">
        <v>250</v>
      </c>
      <c r="H40" s="139">
        <v>250</v>
      </c>
      <c r="I40" s="139">
        <v>250</v>
      </c>
      <c r="J40" s="139">
        <v>250</v>
      </c>
      <c r="K40" s="139">
        <v>250</v>
      </c>
      <c r="L40" s="139">
        <v>250</v>
      </c>
      <c r="M40" s="139">
        <v>250</v>
      </c>
      <c r="N40" s="139">
        <v>250</v>
      </c>
      <c r="O40" s="139">
        <v>250</v>
      </c>
      <c r="P40" s="77">
        <f t="shared" si="9"/>
        <v>3000</v>
      </c>
    </row>
    <row r="41" spans="1:16" ht="15.75">
      <c r="A41" s="164"/>
      <c r="B41" s="32" t="s">
        <v>36</v>
      </c>
      <c r="C41" s="32"/>
      <c r="D41" s="84">
        <v>7600</v>
      </c>
      <c r="E41" s="84">
        <v>8200</v>
      </c>
      <c r="F41" s="84">
        <v>7600</v>
      </c>
      <c r="G41" s="84">
        <v>7000</v>
      </c>
      <c r="H41" s="84">
        <v>5100</v>
      </c>
      <c r="I41" s="84">
        <v>4500</v>
      </c>
      <c r="J41" s="84">
        <v>5000</v>
      </c>
      <c r="K41" s="84">
        <v>5500</v>
      </c>
      <c r="L41" s="84">
        <v>6900</v>
      </c>
      <c r="M41" s="84">
        <v>7000</v>
      </c>
      <c r="N41" s="84">
        <v>7600</v>
      </c>
      <c r="O41" s="84">
        <v>8000</v>
      </c>
      <c r="P41" s="77">
        <f t="shared" si="9"/>
        <v>80000</v>
      </c>
    </row>
    <row r="42" spans="1:16" ht="15.75">
      <c r="A42" s="164"/>
      <c r="B42" s="32" t="s">
        <v>17</v>
      </c>
      <c r="C42" s="32"/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82">
        <f t="shared" si="9"/>
        <v>0</v>
      </c>
    </row>
    <row r="43" spans="1:16" ht="15.75">
      <c r="A43" s="91" t="s">
        <v>77</v>
      </c>
      <c r="B43" s="172" t="s">
        <v>55</v>
      </c>
      <c r="C43" s="173"/>
      <c r="D43" s="92">
        <v>123.5</v>
      </c>
      <c r="E43" s="92">
        <v>123.5</v>
      </c>
      <c r="F43" s="92">
        <v>123</v>
      </c>
      <c r="G43" s="92">
        <v>102</v>
      </c>
      <c r="H43" s="92">
        <v>101</v>
      </c>
      <c r="I43" s="92">
        <v>100</v>
      </c>
      <c r="J43" s="92">
        <v>100</v>
      </c>
      <c r="K43" s="92">
        <v>100</v>
      </c>
      <c r="L43" s="92">
        <v>100</v>
      </c>
      <c r="M43" s="92">
        <v>100</v>
      </c>
      <c r="N43" s="92">
        <v>123.5</v>
      </c>
      <c r="O43" s="92">
        <v>123.5</v>
      </c>
      <c r="P43" s="82">
        <f t="shared" si="9"/>
        <v>1320</v>
      </c>
    </row>
    <row r="44" spans="1:16" ht="15.75">
      <c r="A44" s="91" t="s">
        <v>78</v>
      </c>
      <c r="B44" s="32" t="s">
        <v>57</v>
      </c>
      <c r="C44" s="32"/>
      <c r="D44" s="78">
        <v>800</v>
      </c>
      <c r="E44" s="78">
        <v>700</v>
      </c>
      <c r="F44" s="78">
        <v>700</v>
      </c>
      <c r="G44" s="78">
        <v>600</v>
      </c>
      <c r="H44" s="78">
        <v>500</v>
      </c>
      <c r="I44" s="78">
        <v>500</v>
      </c>
      <c r="J44" s="78">
        <v>400</v>
      </c>
      <c r="K44" s="78">
        <v>400</v>
      </c>
      <c r="L44" s="78">
        <v>400</v>
      </c>
      <c r="M44" s="78">
        <v>500</v>
      </c>
      <c r="N44" s="78">
        <v>700</v>
      </c>
      <c r="O44" s="78">
        <v>800</v>
      </c>
      <c r="P44" s="82">
        <f t="shared" si="9"/>
        <v>7000</v>
      </c>
    </row>
    <row r="45" spans="1:16" ht="15.75">
      <c r="A45" s="91" t="s">
        <v>79</v>
      </c>
      <c r="B45" s="32" t="s">
        <v>61</v>
      </c>
      <c r="C45" s="32"/>
      <c r="D45" s="78">
        <v>400</v>
      </c>
      <c r="E45" s="78">
        <v>380</v>
      </c>
      <c r="F45" s="78">
        <v>330</v>
      </c>
      <c r="G45" s="78">
        <v>300</v>
      </c>
      <c r="H45" s="78">
        <v>250</v>
      </c>
      <c r="I45" s="78">
        <v>200</v>
      </c>
      <c r="J45" s="78">
        <v>150</v>
      </c>
      <c r="K45" s="78">
        <v>180</v>
      </c>
      <c r="L45" s="78">
        <v>160</v>
      </c>
      <c r="M45" s="78">
        <v>300</v>
      </c>
      <c r="N45" s="78">
        <v>350</v>
      </c>
      <c r="O45" s="78">
        <v>400</v>
      </c>
      <c r="P45" s="82">
        <f t="shared" si="9"/>
        <v>3400</v>
      </c>
    </row>
    <row r="46" spans="1:16" ht="15.75">
      <c r="A46" s="171"/>
      <c r="B46" s="55" t="s">
        <v>63</v>
      </c>
      <c r="C46" s="55"/>
      <c r="D46" s="93">
        <f>D45+D44+D39+D35+D31+D27+D24</f>
        <v>300681</v>
      </c>
      <c r="E46" s="93">
        <f aca="true" t="shared" si="13" ref="E46:P46">E45+E44+E39+E35+E31+E27+E24</f>
        <v>273159</v>
      </c>
      <c r="F46" s="93">
        <f t="shared" si="13"/>
        <v>233722</v>
      </c>
      <c r="G46" s="93">
        <f t="shared" si="13"/>
        <v>223037</v>
      </c>
      <c r="H46" s="93">
        <f t="shared" si="13"/>
        <v>206313</v>
      </c>
      <c r="I46" s="93">
        <f t="shared" si="13"/>
        <v>192091</v>
      </c>
      <c r="J46" s="93">
        <f t="shared" si="13"/>
        <v>186382</v>
      </c>
      <c r="K46" s="93">
        <f t="shared" si="13"/>
        <v>185630</v>
      </c>
      <c r="L46" s="93">
        <f t="shared" si="13"/>
        <v>192870</v>
      </c>
      <c r="M46" s="93">
        <f t="shared" si="13"/>
        <v>235776</v>
      </c>
      <c r="N46" s="93">
        <f t="shared" si="13"/>
        <v>258126</v>
      </c>
      <c r="O46" s="93">
        <f t="shared" si="13"/>
        <v>276387</v>
      </c>
      <c r="P46" s="93">
        <f t="shared" si="13"/>
        <v>2764174</v>
      </c>
    </row>
    <row r="47" spans="1:16" ht="15.75">
      <c r="A47" s="171"/>
      <c r="B47" s="55" t="s">
        <v>50</v>
      </c>
      <c r="C47" s="55"/>
      <c r="D47" s="93">
        <f>D45+D44+D43+D41+D37+D33+D29+D25</f>
        <v>227935.5</v>
      </c>
      <c r="E47" s="93">
        <f aca="true" t="shared" si="14" ref="E47:P47">E45+E44+E43+E41+E37+E33+E29+E25</f>
        <v>203283.5</v>
      </c>
      <c r="F47" s="93">
        <f t="shared" si="14"/>
        <v>173913</v>
      </c>
      <c r="G47" s="93">
        <f t="shared" si="14"/>
        <v>165166</v>
      </c>
      <c r="H47" s="93">
        <f t="shared" si="14"/>
        <v>146661</v>
      </c>
      <c r="I47" s="93">
        <f t="shared" si="14"/>
        <v>134015</v>
      </c>
      <c r="J47" s="93">
        <f t="shared" si="14"/>
        <v>128615</v>
      </c>
      <c r="K47" s="93">
        <f t="shared" si="14"/>
        <v>128390</v>
      </c>
      <c r="L47" s="93">
        <f t="shared" si="14"/>
        <v>135983</v>
      </c>
      <c r="M47" s="93">
        <f t="shared" si="14"/>
        <v>171396</v>
      </c>
      <c r="N47" s="93">
        <f t="shared" si="14"/>
        <v>191169.5</v>
      </c>
      <c r="O47" s="93">
        <f t="shared" si="14"/>
        <v>201692.5</v>
      </c>
      <c r="P47" s="93">
        <f t="shared" si="14"/>
        <v>2008220</v>
      </c>
    </row>
    <row r="48" spans="1:16" ht="15.75">
      <c r="A48" s="171"/>
      <c r="B48" s="55" t="s">
        <v>17</v>
      </c>
      <c r="C48" s="55"/>
      <c r="D48" s="93">
        <f>D42+D38+D34+D30+D26</f>
        <v>10020</v>
      </c>
      <c r="E48" s="93">
        <f aca="true" t="shared" si="15" ref="E48:P48">E42+E38+E34+E30+E26</f>
        <v>8800</v>
      </c>
      <c r="F48" s="93">
        <f t="shared" si="15"/>
        <v>11280</v>
      </c>
      <c r="G48" s="93">
        <f t="shared" si="15"/>
        <v>10000</v>
      </c>
      <c r="H48" s="93">
        <f t="shared" si="15"/>
        <v>11923</v>
      </c>
      <c r="I48" s="93">
        <f t="shared" si="15"/>
        <v>14618</v>
      </c>
      <c r="J48" s="93">
        <f t="shared" si="15"/>
        <v>12699</v>
      </c>
      <c r="K48" s="93">
        <f t="shared" si="15"/>
        <v>12673</v>
      </c>
      <c r="L48" s="93">
        <f t="shared" si="15"/>
        <v>9982</v>
      </c>
      <c r="M48" s="93">
        <f t="shared" si="15"/>
        <v>12259</v>
      </c>
      <c r="N48" s="93">
        <f t="shared" si="15"/>
        <v>11375</v>
      </c>
      <c r="O48" s="93">
        <f t="shared" si="15"/>
        <v>11255</v>
      </c>
      <c r="P48" s="93">
        <f t="shared" si="15"/>
        <v>136884</v>
      </c>
    </row>
    <row r="49" ht="15">
      <c r="A49" s="71"/>
    </row>
    <row r="50" ht="15">
      <c r="A50" s="71"/>
    </row>
    <row r="51" spans="1:17" ht="18.75">
      <c r="A51" s="71"/>
      <c r="B51" s="71"/>
      <c r="C51" s="20" t="s">
        <v>64</v>
      </c>
      <c r="D51" s="20"/>
      <c r="E51" s="16"/>
      <c r="F51" s="16"/>
      <c r="G51" s="16"/>
      <c r="H51" s="16"/>
      <c r="I51" s="16"/>
      <c r="J51" s="16"/>
      <c r="K51" s="16"/>
      <c r="L51" s="16"/>
      <c r="M51" s="30"/>
      <c r="N51" s="30" t="s">
        <v>65</v>
      </c>
      <c r="O51" s="30"/>
      <c r="P51" s="30"/>
      <c r="Q51" s="72"/>
    </row>
  </sheetData>
  <sheetProtection/>
  <mergeCells count="32"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  <mergeCell ref="B13:C13"/>
    <mergeCell ref="B7:C7"/>
    <mergeCell ref="A24:A26"/>
    <mergeCell ref="B14:C14"/>
    <mergeCell ref="A31:A34"/>
    <mergeCell ref="A46:A48"/>
    <mergeCell ref="A39:A42"/>
    <mergeCell ref="B21:C21"/>
    <mergeCell ref="B27:C27"/>
    <mergeCell ref="B28:C28"/>
    <mergeCell ref="B32:C32"/>
    <mergeCell ref="A27:A30"/>
    <mergeCell ref="B36:C36"/>
    <mergeCell ref="B35:C35"/>
    <mergeCell ref="B40:C40"/>
    <mergeCell ref="A35:A38"/>
    <mergeCell ref="B16:C16"/>
    <mergeCell ref="B17:C17"/>
    <mergeCell ref="B20:C20"/>
    <mergeCell ref="A16:A19"/>
    <mergeCell ref="A20:A23"/>
    <mergeCell ref="B31:C3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28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58" t="s"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1:15" ht="18.75">
      <c r="A11" s="158" t="s">
        <v>39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29</v>
      </c>
      <c r="O12" s="34"/>
    </row>
    <row r="13" spans="1:15" ht="18.75">
      <c r="A13" s="38" t="s">
        <v>22</v>
      </c>
      <c r="B13" s="39" t="s">
        <v>37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30</v>
      </c>
      <c r="N13" s="38" t="s">
        <v>15</v>
      </c>
      <c r="O13" s="38" t="s">
        <v>35</v>
      </c>
    </row>
    <row r="14" spans="2:15" ht="31.5">
      <c r="B14" s="50" t="s">
        <v>41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32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36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2019-11-14T07:21:45Z</cp:lastPrinted>
  <dcterms:created xsi:type="dcterms:W3CDTF">1996-10-08T23:32:33Z</dcterms:created>
  <dcterms:modified xsi:type="dcterms:W3CDTF">2020-11-18T08:01:28Z</dcterms:modified>
  <cp:category/>
  <cp:version/>
  <cp:contentType/>
  <cp:contentStatus/>
</cp:coreProperties>
</file>