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'Лист1'!$A$1:$M$88</definedName>
  </definedNames>
  <calcPr fullCalcOnLoad="1"/>
</workbook>
</file>

<file path=xl/sharedStrings.xml><?xml version="1.0" encoding="utf-8"?>
<sst xmlns="http://schemas.openxmlformats.org/spreadsheetml/2006/main" count="276" uniqueCount="178">
  <si>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</si>
  <si>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</si>
  <si>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</si>
  <si>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</si>
  <si>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</si>
  <si>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</si>
  <si>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</si>
  <si>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</si>
  <si>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</si>
  <si>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</si>
  <si>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</si>
  <si>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</si>
  <si>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</si>
  <si>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</si>
  <si>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</si>
  <si>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</si>
  <si>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</si>
  <si>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</si>
  <si>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</si>
  <si>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</si>
  <si>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>Реалізація Проекту "Впровадження Європейської Енергетичної відзнаки в Україні"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</si>
  <si>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</si>
  <si>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         </t>
  </si>
  <si>
    <t xml:space="preserve">
   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</si>
  <si>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</si>
  <si>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</si>
  <si>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</si>
  <si>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</si>
  <si>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</si>
  <si>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</si>
  <si>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</si>
  <si>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</si>
  <si>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</si>
  <si>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</si>
  <si>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Відділ охорони здоров`я Сумської міської ради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</si>
  <si>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</si>
  <si>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</si>
  <si>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</si>
  <si>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</si>
  <si>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</si>
  <si>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</si>
  <si>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</si>
  <si>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</si>
  <si>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</si>
  <si>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</si>
  <si>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</si>
  <si>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</si>
  <si>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</si>
  <si>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</si>
  <si>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</si>
  <si>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</si>
  <si>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</si>
  <si>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 xml:space="preserve">4.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</si>
  <si>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</si>
  <si>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</si>
  <si>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</si>
  <si>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</si>
  <si>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</si>
  <si>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</si>
  <si>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</si>
  <si>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</si>
  <si>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10.1. Капітальний ремонт будівлі (заміна віконних блоків) в ЦБС ім. Т.Г. Шевченка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</si>
  <si>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</si>
  <si>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</si>
  <si>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</si>
  <si>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</si>
  <si>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</si>
  <si>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</si>
  <si>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</si>
  <si>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Бюджет ОТГ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</si>
  <si>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</si>
  <si>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</si>
  <si>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</si>
  <si>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</si>
  <si>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</si>
  <si>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</si>
  <si>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</si>
  <si>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</si>
  <si>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</si>
  <si>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</si>
  <si>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Підтвердження відповідності системи енергоменеджменту міжнародному стандарту ISO 50001 "Системи енергетичного менеджменту"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</si>
  <si>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</si>
  <si>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</si>
  <si>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</si>
  <si>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</si>
  <si>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5.3.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</si>
  <si>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4.1. Впровадження Сумської міської системи моніторингу теплоспоживання будівель в освітніх закладах та установах</t>
  </si>
  <si>
    <t xml:space="preserve">Реалізація інвестиційних проектів </t>
  </si>
  <si>
    <t>3.2.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</si>
  <si>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3.4.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</si>
  <si>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департамент фінансів, економіки та інвестицій СМР</t>
  </si>
  <si>
    <t>5.4. Енергоефективна термомодернізація (капітальний ремонт) будівлі  КНП "Клінічний пологовий будинок  Пресвятої Діви Марії" Сумської міської ради по вул Троїцька, 20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</si>
  <si>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"Центральна міська клінічна лікарня"  Сумської міської ради за адресою: вул.  20 років Перемоги, 13, м. Суми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</si>
  <si>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</si>
  <si>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</si>
  <si>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</si>
  <si>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Проведення будівельно-монтажних робіт в рамках проекту на об'єктах проекту, що увійдуть до 1, 2 лоту тендерних закупівель</t>
  </si>
  <si>
    <t>2.7.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 - дошкільний навчальний заклад № 34" Сумської міської ради за адресою: м. Суми, вул. Раскової, 130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</si>
  <si>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</si>
  <si>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</si>
  <si>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</si>
  <si>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3.5.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</si>
  <si>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3.6.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</si>
  <si>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</si>
  <si>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</si>
  <si>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5.2.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</si>
  <si>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7.2. Обслуговування  Сумської міської системи моніторингу теплоспоживання будівель об’єктів  галузі "Охорона здоров'я"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</si>
  <si>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</si>
  <si>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</si>
  <si>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</si>
  <si>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</si>
  <si>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</si>
  <si>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</si>
  <si>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</si>
  <si>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</si>
  <si>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7.1. Впровадження Сумської міської системи моніторингу теплоспоживання будівель об’єктів галузі "Охорона здоров'я"</t>
  </si>
  <si>
    <t>Утеплення фасаду, цоколю будівлі площею 3136,8  кв. м. Очікувана економія теплової енергії по завершенню комплексу робіт-                                   300 МВтгод/рік</t>
  </si>
  <si>
    <r>
      <t>Забезпечення дистанційного обліку, аналізу та регулювання споживання тепла 55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</si>
  <si>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</si>
  <si>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</si>
  <si>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</si>
  <si>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Забезпечення дистанційного обліку, аналізу та регулювання споживання тепла                                      на 24 об'єктах</t>
  </si>
  <si>
    <t>Утеплення зовнішніх стін площею 638 кв. м, перекриття даху  569 кв. м, заміна віконних блоків 303 кв. м, установка 1 теплового модуля, розробка проектно-кошторисної документації, очікувана економія теплової енергії по завершенню комплексу робіт                         83,9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</si>
  <si>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</si>
  <si>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2923 кв. м, заміна віконних блоків 174,4 кв. м, розробка проектно-кошторисної документації, очікувана економія теплової енергії по завершенню комплексу робіт                        268,1 МВтгод/рік</t>
  </si>
  <si>
    <t>Забезпечення дистанційного обліку, аналізу та регулювання споживання тепла                                            на 4 об'єктах</t>
  </si>
  <si>
    <t>Обслуговування Сумської міської системи моніторингу теплоспоживання будівель                 на 4 об’єктах  галузі "Охорона здоров'я"</t>
  </si>
  <si>
    <t>Будівельно-монтажні роботи в корпусах молодшої школи та басейну: утепленя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-242 МВтгод/рік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</si>
  <si>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</si>
  <si>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</si>
  <si>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</si>
  <si>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</si>
  <si>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Очікувана економія теплової енергії по завершенню  робіт                                                    84 МВтгод/рік</t>
  </si>
  <si>
    <t>Очікувана економія теплової енергії по завершенню  робіт                                                   69 МВтгод/рік</t>
  </si>
  <si>
    <t>Очікувана економія теплової енергії по завершенню    робіт                                      22 МВтгод/рік</t>
  </si>
  <si>
    <t>Встановлення 3 теплових модулів, очікувана економія теплової енергії по завершенню  робіт                                       116 МВтгод/рік</t>
  </si>
  <si>
    <t>Встановлення 1 теплового модуля, очікувана економія теплової енергії по завершенню робіт                  16,8 МВтгод/рік</t>
  </si>
  <si>
    <t>Встановлення 1 теплового модуля, очікувана економія теплової енергії по завершенню робіт                                    14 МВтгод/рік</t>
  </si>
  <si>
    <t>Утеплення зовнішніх стін площею 265,56 кв. м,  цоколю 77,2 кв. м. Очікувана економія теплової енергії по завершенню комплексу робіт 28  МВтгод/рік</t>
  </si>
  <si>
    <t>Утеплення зовнішніх стін площею 2700 кв. м. Очікувана економія теплової енергії по завершенню комплексу робіт                          214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</si>
  <si>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</si>
  <si>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109,3 МВтгод/рік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</si>
  <si>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Очікувана економія теплової енергії по завершенню комплексу робіт 598,2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</si>
  <si>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</si>
  <si>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136 кв. м. Очікувана економія теплової енергії по завершенню  робіт 17,2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</si>
  <si>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</si>
  <si>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</si>
  <si>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</si>
  <si>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</si>
  <si>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</si>
  <si>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</si>
  <si>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</si>
  <si>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покрівлі площею 1383 кв. м. Очікувана економія теплової енергії по завершенню  робіт                     40,7 МВтгод/рік</t>
  </si>
  <si>
    <t>Утеплення покрівлі площею 1207 кв. м. Очікувана економія теплової енергії по завершенню  робіт-                                                 37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</si>
  <si>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</si>
  <si>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Очікувана економія теплової енергії по завершенню робіт                                                  142,3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</si>
  <si>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</si>
  <si>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</si>
  <si>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</si>
  <si>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</si>
  <si>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Депертамент фінансів, економіки та інвестицій Сумської міської ради</t>
  </si>
  <si>
    <t>Витрати по обслуговуванню банківського рахунку, на конвертацію валюти, переклад, пересилання документів та інше.</t>
  </si>
  <si>
    <t>депертамент фінансів, економіки та інвестицій Сумської міської ради</t>
  </si>
  <si>
    <t xml:space="preserve"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
</t>
  </si>
  <si>
    <t>Відділ охорони здоров'я Сумської міської ради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</si>
  <si>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</si>
  <si>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</si>
  <si>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</si>
  <si>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</si>
  <si>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 xml:space="preserve">до рішення виконавчого комітету         </t>
  </si>
  <si>
    <r>
      <t xml:space="preserve">від </t>
    </r>
    <r>
      <rPr>
        <sz val="22"/>
        <color indexed="8"/>
        <rFont val="Times New Roman"/>
        <family val="1"/>
      </rPr>
      <t xml:space="preserve"> </t>
    </r>
    <r>
      <rPr>
        <sz val="22"/>
        <color indexed="9"/>
        <rFont val="Times New Roman"/>
        <family val="1"/>
      </rPr>
      <t xml:space="preserve"> 12.03.2019</t>
    </r>
    <r>
      <rPr>
        <sz val="22"/>
        <color indexed="8"/>
        <rFont val="Times New Roman"/>
        <family val="1"/>
      </rPr>
      <t xml:space="preserve">  № </t>
    </r>
    <r>
      <rPr>
        <sz val="22"/>
        <color indexed="9"/>
        <rFont val="Times New Roman"/>
        <family val="1"/>
      </rPr>
      <t xml:space="preserve">110 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</si>
  <si>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</si>
  <si>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</si>
  <si>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</si>
  <si>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</si>
  <si>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</si>
  <si>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r>
      <t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185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</si>
  <si>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t>Додаток 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</si>
</sst>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2"/>
      <color indexed="9"/>
      <name val="Times New Roman"/>
      <family val="1"/>
    </font>
    <font>
      <sz val="22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187" fontId="1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197" fontId="8" fillId="33" borderId="10" xfId="60" applyNumberFormat="1" applyFont="1" applyFill="1" applyBorder="1" applyAlignment="1">
      <alignment vertical="center" wrapText="1"/>
    </xf>
    <xf numFmtId="195" fontId="8" fillId="33" borderId="10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195" fontId="8" fillId="33" borderId="10" xfId="6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95" fontId="8" fillId="33" borderId="10" xfId="60" applyNumberFormat="1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left" vertical="top" wrapText="1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6" fontId="8" fillId="33" borderId="10" xfId="60" applyNumberFormat="1" applyFont="1" applyFill="1" applyBorder="1" applyAlignment="1">
      <alignment vertical="center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195" fontId="8" fillId="33" borderId="10" xfId="6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9" fillId="0" borderId="0" xfId="0" applyFont="1" applyAlignment="1">
      <alignment horizontal="right"/>
    </xf>
    <xf numFmtId="0" fontId="25" fillId="33" borderId="0" xfId="0" applyFont="1" applyFill="1" applyAlignment="1">
      <alignment horizontal="right" vertical="center" textRotation="180"/>
    </xf>
    <xf numFmtId="0" fontId="25" fillId="33" borderId="0" xfId="0" applyFont="1" applyFill="1" applyAlignment="1">
      <alignment horizontal="right" textRotation="180"/>
    </xf>
    <xf numFmtId="0" fontId="25" fillId="33" borderId="16" xfId="0" applyFont="1" applyFill="1" applyBorder="1" applyAlignment="1">
      <alignment horizontal="right" textRotation="180"/>
    </xf>
    <xf numFmtId="0" fontId="26" fillId="33" borderId="0" xfId="0" applyFont="1" applyFill="1" applyAlignment="1">
      <alignment horizontal="right" textRotation="180"/>
    </xf>
    <xf numFmtId="187" fontId="25" fillId="33" borderId="0" xfId="0" applyNumberFormat="1" applyFont="1" applyFill="1" applyAlignment="1">
      <alignment horizontal="right" textRotation="180"/>
    </xf>
    <xf numFmtId="0" fontId="25" fillId="33" borderId="0" xfId="0" applyFont="1" applyFill="1" applyAlignment="1">
      <alignment horizontal="right" vertical="top" textRotation="180"/>
    </xf>
    <xf numFmtId="187" fontId="25" fillId="33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0" fontId="9" fillId="0" borderId="0" xfId="0" applyFont="1" applyAlignment="1">
      <alignment/>
    </xf>
    <xf numFmtId="0" fontId="27" fillId="33" borderId="10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vertical="center" textRotation="180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justify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33" borderId="21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" fontId="6" fillId="33" borderId="12" xfId="0" applyNumberFormat="1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view="pageBreakPreview" zoomScale="60" zoomScaleNormal="73" zoomScalePageLayoutView="0" workbookViewId="0" topLeftCell="A13">
      <selection activeCell="L15" sqref="L15:L17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62" bestFit="1" customWidth="1"/>
    <col min="4" max="4" width="50.8515625" style="62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5.00390625" style="0" customWidth="1"/>
    <col min="13" max="13" width="10.28125" style="97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90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34"/>
      <c r="L2" s="131" t="s">
        <v>177</v>
      </c>
      <c r="M2" s="131"/>
      <c r="N2" s="8"/>
      <c r="O2" s="8"/>
    </row>
    <row r="3" spans="1:15" ht="30.75" customHeight="1">
      <c r="A3" s="5"/>
      <c r="B3" s="6"/>
      <c r="C3" s="6"/>
      <c r="D3" s="6"/>
      <c r="E3" s="6"/>
      <c r="F3" s="6"/>
      <c r="G3" s="6"/>
      <c r="H3" s="6"/>
      <c r="I3" s="6"/>
      <c r="J3" s="33" t="s">
        <v>23</v>
      </c>
      <c r="K3" s="124" t="s">
        <v>169</v>
      </c>
      <c r="L3" s="124"/>
      <c r="M3" s="90"/>
      <c r="N3" s="8"/>
      <c r="O3" s="8"/>
    </row>
    <row r="4" spans="1:15" ht="27.75" customHeight="1">
      <c r="A4" s="5"/>
      <c r="B4" s="6"/>
      <c r="C4" s="6"/>
      <c r="D4" s="6"/>
      <c r="E4" s="6"/>
      <c r="F4" s="6"/>
      <c r="G4" s="6"/>
      <c r="H4" s="6"/>
      <c r="I4" s="6"/>
      <c r="J4" s="32" t="s">
        <v>22</v>
      </c>
      <c r="K4" s="131" t="s">
        <v>170</v>
      </c>
      <c r="L4" s="131"/>
      <c r="M4" s="90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33"/>
      <c r="K5" s="134"/>
      <c r="L5" s="134"/>
      <c r="M5" s="90"/>
      <c r="N5" s="8"/>
      <c r="O5" s="8"/>
    </row>
    <row r="6" spans="1:15" ht="42.75" customHeight="1">
      <c r="A6" s="5"/>
      <c r="B6" s="6"/>
      <c r="C6" s="6"/>
      <c r="D6" s="6"/>
      <c r="E6" s="6"/>
      <c r="F6" s="6"/>
      <c r="G6" s="6"/>
      <c r="H6" s="6"/>
      <c r="I6" s="6"/>
      <c r="J6" s="153"/>
      <c r="K6" s="154"/>
      <c r="L6" s="9"/>
      <c r="M6" s="90"/>
      <c r="N6" s="8"/>
      <c r="O6" s="8"/>
    </row>
    <row r="7" spans="1:15" s="2" customFormat="1" ht="40.5" customHeight="1">
      <c r="A7" s="10"/>
      <c r="B7" s="155" t="s">
        <v>44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90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90"/>
      <c r="N8" s="8"/>
      <c r="O8" s="8"/>
    </row>
    <row r="9" spans="1:15" s="1" customFormat="1" ht="78" customHeight="1">
      <c r="A9" s="110" t="s">
        <v>0</v>
      </c>
      <c r="B9" s="110" t="s">
        <v>1</v>
      </c>
      <c r="C9" s="110" t="s">
        <v>2</v>
      </c>
      <c r="D9" s="110"/>
      <c r="E9" s="110" t="s">
        <v>3</v>
      </c>
      <c r="F9" s="110"/>
      <c r="G9" s="110" t="s">
        <v>4</v>
      </c>
      <c r="H9" s="110" t="s">
        <v>5</v>
      </c>
      <c r="I9" s="110" t="s">
        <v>70</v>
      </c>
      <c r="J9" s="110"/>
      <c r="K9" s="110"/>
      <c r="L9" s="110" t="s">
        <v>14</v>
      </c>
      <c r="M9" s="90"/>
      <c r="N9" s="15"/>
      <c r="O9" s="16"/>
    </row>
    <row r="10" spans="1:15" ht="22.5">
      <c r="A10" s="110"/>
      <c r="B10" s="110"/>
      <c r="C10" s="110"/>
      <c r="D10" s="110"/>
      <c r="E10" s="110"/>
      <c r="F10" s="110"/>
      <c r="G10" s="110"/>
      <c r="H10" s="110"/>
      <c r="I10" s="17">
        <v>2020</v>
      </c>
      <c r="J10" s="17">
        <v>2021</v>
      </c>
      <c r="K10" s="17">
        <v>2022</v>
      </c>
      <c r="L10" s="110"/>
      <c r="M10" s="90"/>
      <c r="N10" s="18"/>
      <c r="O10" s="8"/>
    </row>
    <row r="11" spans="1:15" ht="22.5">
      <c r="A11" s="17">
        <v>1</v>
      </c>
      <c r="B11" s="17">
        <v>2</v>
      </c>
      <c r="C11" s="110">
        <v>3</v>
      </c>
      <c r="D11" s="110"/>
      <c r="E11" s="110">
        <v>4</v>
      </c>
      <c r="F11" s="110"/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90"/>
      <c r="N11" s="18"/>
      <c r="O11" s="8"/>
    </row>
    <row r="12" spans="1:15" ht="22.5">
      <c r="A12" s="152" t="s">
        <v>33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90"/>
      <c r="N12" s="18"/>
      <c r="O12" s="8"/>
    </row>
    <row r="13" spans="1:15" ht="223.5" customHeight="1">
      <c r="A13" s="167" t="s">
        <v>6</v>
      </c>
      <c r="B13" s="158" t="s">
        <v>87</v>
      </c>
      <c r="C13" s="159" t="s">
        <v>174</v>
      </c>
      <c r="D13" s="159"/>
      <c r="E13" s="110" t="s">
        <v>31</v>
      </c>
      <c r="F13" s="110"/>
      <c r="G13" s="132" t="s">
        <v>7</v>
      </c>
      <c r="H13" s="19" t="s">
        <v>69</v>
      </c>
      <c r="I13" s="71">
        <v>9032.8</v>
      </c>
      <c r="J13" s="36">
        <v>19621.44</v>
      </c>
      <c r="K13" s="47">
        <v>7299.16</v>
      </c>
      <c r="L13" s="156" t="s">
        <v>96</v>
      </c>
      <c r="M13" s="100">
        <v>5</v>
      </c>
      <c r="N13" s="18"/>
      <c r="O13" s="8"/>
    </row>
    <row r="14" spans="1:15" ht="134.25" customHeight="1">
      <c r="A14" s="168"/>
      <c r="B14" s="158"/>
      <c r="C14" s="159"/>
      <c r="D14" s="159"/>
      <c r="E14" s="110"/>
      <c r="F14" s="110"/>
      <c r="G14" s="132"/>
      <c r="H14" s="30" t="s">
        <v>17</v>
      </c>
      <c r="I14" s="64">
        <v>44062.21</v>
      </c>
      <c r="J14" s="36">
        <v>89137.01</v>
      </c>
      <c r="K14" s="47">
        <v>21313.55</v>
      </c>
      <c r="L14" s="157"/>
      <c r="M14" s="102"/>
      <c r="N14" s="18"/>
      <c r="O14" s="8"/>
    </row>
    <row r="15" spans="1:15" ht="177.75" customHeight="1">
      <c r="A15" s="169"/>
      <c r="B15" s="169"/>
      <c r="C15" s="159" t="s">
        <v>175</v>
      </c>
      <c r="D15" s="159"/>
      <c r="E15" s="110">
        <v>2020</v>
      </c>
      <c r="F15" s="110"/>
      <c r="G15" s="150" t="s">
        <v>7</v>
      </c>
      <c r="H15" s="19" t="s">
        <v>69</v>
      </c>
      <c r="I15" s="36">
        <v>21022.8</v>
      </c>
      <c r="J15" s="36"/>
      <c r="K15" s="47"/>
      <c r="L15" s="183" t="s">
        <v>176</v>
      </c>
      <c r="M15" s="90"/>
      <c r="N15" s="8"/>
      <c r="O15" s="8"/>
    </row>
    <row r="16" spans="1:15" ht="112.5" customHeight="1">
      <c r="A16" s="169"/>
      <c r="B16" s="169"/>
      <c r="C16" s="159"/>
      <c r="D16" s="159"/>
      <c r="E16" s="110"/>
      <c r="F16" s="110"/>
      <c r="G16" s="151"/>
      <c r="H16" s="19" t="s">
        <v>18</v>
      </c>
      <c r="I16" s="20">
        <v>33280</v>
      </c>
      <c r="J16" s="21"/>
      <c r="K16" s="21"/>
      <c r="L16" s="184"/>
      <c r="M16" s="90"/>
      <c r="N16" s="8"/>
      <c r="O16" s="8"/>
    </row>
    <row r="17" spans="1:15" ht="111.75" customHeight="1">
      <c r="A17" s="169"/>
      <c r="B17" s="169"/>
      <c r="C17" s="159"/>
      <c r="D17" s="159"/>
      <c r="E17" s="110"/>
      <c r="F17" s="110"/>
      <c r="G17" s="30" t="s">
        <v>39</v>
      </c>
      <c r="H17" s="19" t="s">
        <v>69</v>
      </c>
      <c r="I17" s="21">
        <v>179.1</v>
      </c>
      <c r="J17" s="21"/>
      <c r="K17" s="21"/>
      <c r="L17" s="185"/>
      <c r="M17" s="90"/>
      <c r="N17" s="8"/>
      <c r="O17" s="8"/>
    </row>
    <row r="18" spans="1:15" ht="158.25" customHeight="1">
      <c r="A18" s="26" t="s">
        <v>32</v>
      </c>
      <c r="B18" s="29" t="s">
        <v>45</v>
      </c>
      <c r="C18" s="119" t="s">
        <v>49</v>
      </c>
      <c r="D18" s="119"/>
      <c r="E18" s="110" t="s">
        <v>78</v>
      </c>
      <c r="F18" s="110"/>
      <c r="G18" s="19" t="s">
        <v>7</v>
      </c>
      <c r="H18" s="19" t="s">
        <v>69</v>
      </c>
      <c r="I18" s="20">
        <v>3000</v>
      </c>
      <c r="J18" s="76">
        <v>3000</v>
      </c>
      <c r="K18" s="20"/>
      <c r="L18" s="70" t="s">
        <v>116</v>
      </c>
      <c r="M18" s="91"/>
      <c r="N18" s="8"/>
      <c r="O18" s="8"/>
    </row>
    <row r="19" spans="1:15" ht="408.75" customHeight="1">
      <c r="A19" s="103"/>
      <c r="B19" s="103"/>
      <c r="C19" s="106" t="s">
        <v>73</v>
      </c>
      <c r="D19" s="107"/>
      <c r="E19" s="108" t="s">
        <v>43</v>
      </c>
      <c r="F19" s="109"/>
      <c r="G19" s="19" t="s">
        <v>7</v>
      </c>
      <c r="H19" s="19" t="s">
        <v>69</v>
      </c>
      <c r="I19" s="20"/>
      <c r="J19" s="20">
        <v>13000</v>
      </c>
      <c r="K19" s="20">
        <v>12890</v>
      </c>
      <c r="L19" s="70" t="s">
        <v>127</v>
      </c>
      <c r="M19" s="100">
        <v>6</v>
      </c>
      <c r="N19" s="8"/>
      <c r="O19" s="8"/>
    </row>
    <row r="20" spans="1:15" ht="158.25" customHeight="1">
      <c r="A20" s="104"/>
      <c r="B20" s="104"/>
      <c r="C20" s="106" t="s">
        <v>74</v>
      </c>
      <c r="D20" s="107"/>
      <c r="E20" s="108" t="s">
        <v>31</v>
      </c>
      <c r="F20" s="109"/>
      <c r="G20" s="19" t="s">
        <v>8</v>
      </c>
      <c r="H20" s="19" t="s">
        <v>69</v>
      </c>
      <c r="I20" s="20">
        <v>1000</v>
      </c>
      <c r="J20" s="20">
        <v>3000</v>
      </c>
      <c r="K20" s="20">
        <v>3000</v>
      </c>
      <c r="L20" s="70" t="s">
        <v>149</v>
      </c>
      <c r="M20" s="92"/>
      <c r="N20" s="8"/>
      <c r="O20" s="8"/>
    </row>
    <row r="21" spans="1:15" ht="159" customHeight="1">
      <c r="A21" s="104"/>
      <c r="B21" s="104"/>
      <c r="C21" s="106" t="s">
        <v>75</v>
      </c>
      <c r="D21" s="107"/>
      <c r="E21" s="108" t="s">
        <v>31</v>
      </c>
      <c r="F21" s="109"/>
      <c r="G21" s="19" t="s">
        <v>8</v>
      </c>
      <c r="H21" s="19" t="s">
        <v>69</v>
      </c>
      <c r="I21" s="20">
        <v>1000</v>
      </c>
      <c r="J21" s="20">
        <v>2000</v>
      </c>
      <c r="K21" s="20">
        <v>4000</v>
      </c>
      <c r="L21" s="70" t="s">
        <v>150</v>
      </c>
      <c r="M21" s="91"/>
      <c r="N21" s="8"/>
      <c r="O21" s="8"/>
    </row>
    <row r="22" spans="1:15" ht="181.5" customHeight="1">
      <c r="A22" s="105"/>
      <c r="B22" s="105"/>
      <c r="C22" s="125" t="s">
        <v>76</v>
      </c>
      <c r="D22" s="126"/>
      <c r="E22" s="108">
        <v>2020</v>
      </c>
      <c r="F22" s="109"/>
      <c r="G22" s="19" t="s">
        <v>8</v>
      </c>
      <c r="H22" s="19" t="s">
        <v>69</v>
      </c>
      <c r="I22" s="20">
        <v>1250</v>
      </c>
      <c r="J22" s="20"/>
      <c r="K22" s="20"/>
      <c r="L22" s="70" t="s">
        <v>151</v>
      </c>
      <c r="M22" s="91"/>
      <c r="N22" s="8"/>
      <c r="O22" s="8"/>
    </row>
    <row r="23" spans="1:15" ht="129.75" customHeight="1">
      <c r="A23" s="103"/>
      <c r="B23" s="103"/>
      <c r="C23" s="120" t="s">
        <v>94</v>
      </c>
      <c r="D23" s="121"/>
      <c r="E23" s="108">
        <v>2021</v>
      </c>
      <c r="F23" s="109"/>
      <c r="G23" s="19" t="s">
        <v>8</v>
      </c>
      <c r="H23" s="19" t="s">
        <v>69</v>
      </c>
      <c r="I23" s="20"/>
      <c r="J23" s="20">
        <v>2700</v>
      </c>
      <c r="K23" s="20"/>
      <c r="L23" s="52" t="s">
        <v>152</v>
      </c>
      <c r="M23" s="91"/>
      <c r="N23" s="8"/>
      <c r="O23" s="8"/>
    </row>
    <row r="24" spans="1:15" ht="198" customHeight="1">
      <c r="A24" s="104"/>
      <c r="B24" s="104"/>
      <c r="C24" s="125" t="s">
        <v>97</v>
      </c>
      <c r="D24" s="126"/>
      <c r="E24" s="108">
        <v>2020</v>
      </c>
      <c r="F24" s="109"/>
      <c r="G24" s="19" t="s">
        <v>8</v>
      </c>
      <c r="H24" s="19" t="s">
        <v>69</v>
      </c>
      <c r="I24" s="20">
        <v>2500</v>
      </c>
      <c r="J24" s="20"/>
      <c r="K24" s="20"/>
      <c r="L24" s="52" t="s">
        <v>153</v>
      </c>
      <c r="M24" s="90">
        <v>7</v>
      </c>
      <c r="N24" s="8"/>
      <c r="O24" s="8"/>
    </row>
    <row r="25" spans="1:15" ht="234.75" customHeight="1">
      <c r="A25" s="104"/>
      <c r="B25" s="104"/>
      <c r="C25" s="127" t="s">
        <v>98</v>
      </c>
      <c r="D25" s="128"/>
      <c r="E25" s="108">
        <v>2022</v>
      </c>
      <c r="F25" s="109"/>
      <c r="G25" s="19" t="s">
        <v>8</v>
      </c>
      <c r="H25" s="19" t="s">
        <v>69</v>
      </c>
      <c r="I25" s="20"/>
      <c r="J25" s="20"/>
      <c r="K25" s="20">
        <v>3066</v>
      </c>
      <c r="L25" s="70" t="s">
        <v>128</v>
      </c>
      <c r="M25" s="90"/>
      <c r="N25" s="8"/>
      <c r="O25" s="8"/>
    </row>
    <row r="26" spans="1:15" ht="231.75" customHeight="1">
      <c r="A26" s="104"/>
      <c r="B26" s="104"/>
      <c r="C26" s="127" t="s">
        <v>99</v>
      </c>
      <c r="D26" s="128"/>
      <c r="E26" s="108">
        <v>2022</v>
      </c>
      <c r="F26" s="109"/>
      <c r="G26" s="19" t="s">
        <v>8</v>
      </c>
      <c r="H26" s="19" t="s">
        <v>69</v>
      </c>
      <c r="I26" s="20"/>
      <c r="J26" s="20"/>
      <c r="K26" s="20">
        <v>4620</v>
      </c>
      <c r="L26" s="70" t="s">
        <v>129</v>
      </c>
      <c r="M26" s="91"/>
      <c r="N26" s="8"/>
      <c r="O26" s="8"/>
    </row>
    <row r="27" spans="1:15" ht="162.75" customHeight="1">
      <c r="A27" s="105"/>
      <c r="B27" s="105"/>
      <c r="C27" s="106" t="s">
        <v>100</v>
      </c>
      <c r="D27" s="107"/>
      <c r="E27" s="108">
        <v>2022</v>
      </c>
      <c r="F27" s="109"/>
      <c r="G27" s="77" t="s">
        <v>7</v>
      </c>
      <c r="H27" s="19" t="s">
        <v>69</v>
      </c>
      <c r="I27" s="20"/>
      <c r="J27" s="20"/>
      <c r="K27" s="20">
        <v>2500</v>
      </c>
      <c r="L27" s="70" t="s">
        <v>154</v>
      </c>
      <c r="M27" s="91"/>
      <c r="N27" s="8"/>
      <c r="O27" s="8"/>
    </row>
    <row r="28" spans="1:15" ht="154.5" customHeight="1">
      <c r="A28" s="80"/>
      <c r="B28" s="53"/>
      <c r="C28" s="166" t="s">
        <v>95</v>
      </c>
      <c r="D28" s="163"/>
      <c r="E28" s="108">
        <v>2022</v>
      </c>
      <c r="F28" s="109"/>
      <c r="G28" s="19" t="s">
        <v>8</v>
      </c>
      <c r="H28" s="19" t="s">
        <v>69</v>
      </c>
      <c r="I28" s="20"/>
      <c r="J28" s="20"/>
      <c r="K28" s="20">
        <v>5100</v>
      </c>
      <c r="L28" s="70" t="s">
        <v>130</v>
      </c>
      <c r="M28" s="91"/>
      <c r="N28" s="8"/>
      <c r="O28" s="8"/>
    </row>
    <row r="29" spans="1:15" ht="133.5" customHeight="1">
      <c r="A29" s="31"/>
      <c r="B29" s="28"/>
      <c r="C29" s="106" t="s">
        <v>114</v>
      </c>
      <c r="D29" s="107"/>
      <c r="E29" s="108">
        <v>2022</v>
      </c>
      <c r="F29" s="109"/>
      <c r="G29" s="19" t="s">
        <v>8</v>
      </c>
      <c r="H29" s="19" t="s">
        <v>69</v>
      </c>
      <c r="I29" s="20"/>
      <c r="J29" s="20"/>
      <c r="K29" s="20">
        <v>5640</v>
      </c>
      <c r="L29" s="70" t="s">
        <v>131</v>
      </c>
      <c r="M29" s="90">
        <v>8</v>
      </c>
      <c r="N29" s="8"/>
      <c r="O29" s="8"/>
    </row>
    <row r="30" spans="1:15" ht="156" customHeight="1">
      <c r="A30" s="26" t="s">
        <v>50</v>
      </c>
      <c r="B30" s="29" t="s">
        <v>40</v>
      </c>
      <c r="C30" s="120" t="s">
        <v>51</v>
      </c>
      <c r="D30" s="121"/>
      <c r="E30" s="108">
        <v>2020</v>
      </c>
      <c r="F30" s="109"/>
      <c r="G30" s="19" t="s">
        <v>8</v>
      </c>
      <c r="H30" s="19" t="s">
        <v>69</v>
      </c>
      <c r="I30" s="21">
        <v>800</v>
      </c>
      <c r="J30" s="20"/>
      <c r="K30" s="20"/>
      <c r="L30" s="52" t="s">
        <v>132</v>
      </c>
      <c r="M30" s="95"/>
      <c r="N30" s="8"/>
      <c r="O30" s="8"/>
    </row>
    <row r="31" spans="1:15" ht="132.75" customHeight="1">
      <c r="A31" s="50"/>
      <c r="B31" s="53"/>
      <c r="C31" s="106" t="s">
        <v>88</v>
      </c>
      <c r="D31" s="107"/>
      <c r="E31" s="108">
        <v>2020</v>
      </c>
      <c r="F31" s="109"/>
      <c r="G31" s="19" t="s">
        <v>8</v>
      </c>
      <c r="H31" s="19" t="s">
        <v>69</v>
      </c>
      <c r="I31" s="21">
        <v>800</v>
      </c>
      <c r="J31" s="20"/>
      <c r="K31" s="20"/>
      <c r="L31" s="52" t="s">
        <v>155</v>
      </c>
      <c r="M31" s="91"/>
      <c r="N31" s="8"/>
      <c r="O31" s="8"/>
    </row>
    <row r="32" spans="1:15" ht="118.5" customHeight="1">
      <c r="A32" s="50"/>
      <c r="B32" s="53"/>
      <c r="C32" s="120" t="s">
        <v>72</v>
      </c>
      <c r="D32" s="121"/>
      <c r="E32" s="108">
        <v>2020</v>
      </c>
      <c r="F32" s="109"/>
      <c r="G32" s="19" t="s">
        <v>8</v>
      </c>
      <c r="H32" s="19" t="s">
        <v>69</v>
      </c>
      <c r="I32" s="21">
        <v>800</v>
      </c>
      <c r="J32" s="20"/>
      <c r="K32" s="20"/>
      <c r="L32" s="52" t="s">
        <v>133</v>
      </c>
      <c r="M32" s="91"/>
      <c r="N32" s="8"/>
      <c r="O32" s="8"/>
    </row>
    <row r="33" spans="1:15" s="68" customFormat="1" ht="154.5" customHeight="1">
      <c r="A33" s="65"/>
      <c r="B33" s="66"/>
      <c r="C33" s="162" t="s">
        <v>89</v>
      </c>
      <c r="D33" s="163"/>
      <c r="E33" s="160">
        <v>2022</v>
      </c>
      <c r="F33" s="161"/>
      <c r="G33" s="77" t="s">
        <v>8</v>
      </c>
      <c r="H33" s="77" t="s">
        <v>69</v>
      </c>
      <c r="I33" s="78"/>
      <c r="J33" s="78"/>
      <c r="K33" s="79">
        <v>960</v>
      </c>
      <c r="L33" s="70" t="s">
        <v>134</v>
      </c>
      <c r="M33" s="93"/>
      <c r="N33" s="67"/>
      <c r="O33" s="67"/>
    </row>
    <row r="34" spans="1:15" ht="145.5" customHeight="1">
      <c r="A34" s="50"/>
      <c r="B34" s="53"/>
      <c r="C34" s="120" t="s">
        <v>101</v>
      </c>
      <c r="D34" s="121"/>
      <c r="E34" s="108">
        <v>2022</v>
      </c>
      <c r="F34" s="109"/>
      <c r="G34" s="19" t="s">
        <v>8</v>
      </c>
      <c r="H34" s="19" t="s">
        <v>69</v>
      </c>
      <c r="I34" s="20"/>
      <c r="J34" s="20"/>
      <c r="K34" s="21">
        <v>1920</v>
      </c>
      <c r="L34" s="52" t="s">
        <v>135</v>
      </c>
      <c r="M34" s="91"/>
      <c r="N34" s="8"/>
      <c r="O34" s="8"/>
    </row>
    <row r="35" spans="1:15" ht="145.5" customHeight="1">
      <c r="A35" s="104"/>
      <c r="B35" s="104"/>
      <c r="C35" s="120" t="s">
        <v>102</v>
      </c>
      <c r="D35" s="121"/>
      <c r="E35" s="108">
        <v>2022</v>
      </c>
      <c r="F35" s="109"/>
      <c r="G35" s="19" t="s">
        <v>8</v>
      </c>
      <c r="H35" s="19" t="s">
        <v>69</v>
      </c>
      <c r="I35" s="20"/>
      <c r="J35" s="20"/>
      <c r="K35" s="21">
        <v>1920</v>
      </c>
      <c r="L35" s="70" t="s">
        <v>136</v>
      </c>
      <c r="M35" s="91"/>
      <c r="N35" s="8"/>
      <c r="O35" s="8"/>
    </row>
    <row r="36" spans="1:15" ht="174.75" customHeight="1">
      <c r="A36" s="105"/>
      <c r="B36" s="105"/>
      <c r="C36" s="175" t="s">
        <v>103</v>
      </c>
      <c r="D36" s="107"/>
      <c r="E36" s="108">
        <v>2022</v>
      </c>
      <c r="F36" s="109"/>
      <c r="G36" s="19" t="s">
        <v>8</v>
      </c>
      <c r="H36" s="19" t="s">
        <v>69</v>
      </c>
      <c r="I36" s="20"/>
      <c r="J36" s="20"/>
      <c r="K36" s="21">
        <v>1920</v>
      </c>
      <c r="L36" s="70" t="s">
        <v>137</v>
      </c>
      <c r="M36" s="90">
        <v>9</v>
      </c>
      <c r="N36" s="8"/>
      <c r="O36" s="8"/>
    </row>
    <row r="37" spans="1:15" ht="139.5" customHeight="1">
      <c r="A37" s="167" t="s">
        <v>52</v>
      </c>
      <c r="B37" s="103" t="s">
        <v>38</v>
      </c>
      <c r="C37" s="159" t="s">
        <v>86</v>
      </c>
      <c r="D37" s="159"/>
      <c r="E37" s="110" t="s">
        <v>78</v>
      </c>
      <c r="F37" s="110"/>
      <c r="G37" s="19" t="s">
        <v>8</v>
      </c>
      <c r="H37" s="19" t="s">
        <v>69</v>
      </c>
      <c r="I37" s="21">
        <v>500</v>
      </c>
      <c r="J37" s="21">
        <v>500</v>
      </c>
      <c r="K37" s="20"/>
      <c r="L37" s="52" t="s">
        <v>121</v>
      </c>
      <c r="M37" s="91"/>
      <c r="N37" s="8"/>
      <c r="O37" s="8"/>
    </row>
    <row r="38" spans="1:15" ht="113.25" customHeight="1">
      <c r="A38" s="170"/>
      <c r="B38" s="105"/>
      <c r="C38" s="117" t="s">
        <v>104</v>
      </c>
      <c r="D38" s="118"/>
      <c r="E38" s="110" t="s">
        <v>31</v>
      </c>
      <c r="F38" s="110"/>
      <c r="G38" s="19" t="s">
        <v>8</v>
      </c>
      <c r="H38" s="19" t="s">
        <v>69</v>
      </c>
      <c r="I38" s="79">
        <v>222</v>
      </c>
      <c r="J38" s="79">
        <v>284</v>
      </c>
      <c r="K38" s="79">
        <v>310</v>
      </c>
      <c r="L38" s="49" t="s">
        <v>117</v>
      </c>
      <c r="M38" s="91"/>
      <c r="N38" s="8"/>
      <c r="O38" s="8"/>
    </row>
    <row r="39" spans="1:15" ht="93" customHeight="1">
      <c r="A39" s="17"/>
      <c r="B39" s="23" t="s">
        <v>24</v>
      </c>
      <c r="C39" s="118"/>
      <c r="D39" s="118"/>
      <c r="E39" s="110"/>
      <c r="F39" s="110"/>
      <c r="G39" s="57"/>
      <c r="H39" s="17"/>
      <c r="I39" s="20">
        <f>SUM(I13:I38)</f>
        <v>119448.91</v>
      </c>
      <c r="J39" s="20">
        <f>SUM(J13:J38)</f>
        <v>133242.45</v>
      </c>
      <c r="K39" s="20">
        <f>SUM(K13:K38)</f>
        <v>76458.70999999999</v>
      </c>
      <c r="L39" s="23"/>
      <c r="M39" s="94"/>
      <c r="N39" s="8"/>
      <c r="O39" s="8"/>
    </row>
    <row r="40" spans="1:15" ht="58.5" customHeight="1">
      <c r="A40" s="41"/>
      <c r="B40" s="122" t="s">
        <v>25</v>
      </c>
      <c r="C40" s="112" t="s">
        <v>118</v>
      </c>
      <c r="D40" s="113"/>
      <c r="E40" s="37"/>
      <c r="F40" s="38"/>
      <c r="G40" s="39"/>
      <c r="H40" s="17"/>
      <c r="I40" s="40">
        <f>I20+I21+I22+I23+I24+I25+I26+I28+I29+I30+I31+I32+I33+I34+I35+I36+I37+I38</f>
        <v>8872</v>
      </c>
      <c r="J40" s="40">
        <f>SUM(J20:J38)</f>
        <v>8484</v>
      </c>
      <c r="K40" s="40">
        <f>SUM(K20:K26)+K28+K29+K33+K34+K35+K36+K38</f>
        <v>32456</v>
      </c>
      <c r="L40" s="42"/>
      <c r="M40" s="94"/>
      <c r="N40" s="8"/>
      <c r="O40" s="8"/>
    </row>
    <row r="41" spans="1:15" ht="46.5" customHeight="1">
      <c r="A41" s="85"/>
      <c r="B41" s="123"/>
      <c r="C41" s="112" t="s">
        <v>119</v>
      </c>
      <c r="D41" s="113"/>
      <c r="E41" s="108"/>
      <c r="F41" s="109"/>
      <c r="G41" s="39"/>
      <c r="H41" s="17"/>
      <c r="I41" s="72">
        <f>SUM(I13:I16)+I18+I19</f>
        <v>110397.81</v>
      </c>
      <c r="J41" s="40">
        <f>J13+J14+J18+J19</f>
        <v>124758.45</v>
      </c>
      <c r="K41" s="40">
        <f>K13+K14+K19+K27</f>
        <v>44002.71</v>
      </c>
      <c r="L41" s="41"/>
      <c r="M41" s="94"/>
      <c r="N41" s="8"/>
      <c r="O41" s="8"/>
    </row>
    <row r="42" spans="1:15" ht="46.5" customHeight="1">
      <c r="A42" s="54"/>
      <c r="B42" s="55"/>
      <c r="C42" s="112" t="s">
        <v>90</v>
      </c>
      <c r="D42" s="113"/>
      <c r="E42" s="37"/>
      <c r="F42" s="38"/>
      <c r="G42" s="39"/>
      <c r="H42" s="17"/>
      <c r="I42" s="73">
        <f>I17</f>
        <v>179.1</v>
      </c>
      <c r="J42" s="40"/>
      <c r="K42" s="40"/>
      <c r="L42" s="41"/>
      <c r="M42" s="94"/>
      <c r="N42" s="8"/>
      <c r="O42" s="8"/>
    </row>
    <row r="43" spans="1:15" ht="29.25" customHeight="1">
      <c r="A43" s="110" t="s">
        <v>36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91"/>
      <c r="N43" s="8"/>
      <c r="O43" s="8"/>
    </row>
    <row r="44" spans="1:15" ht="174" customHeight="1">
      <c r="A44" s="31" t="s">
        <v>53</v>
      </c>
      <c r="B44" s="31" t="s">
        <v>46</v>
      </c>
      <c r="C44" s="106" t="s">
        <v>54</v>
      </c>
      <c r="D44" s="107"/>
      <c r="E44" s="108">
        <v>2020</v>
      </c>
      <c r="F44" s="109"/>
      <c r="G44" s="39" t="s">
        <v>34</v>
      </c>
      <c r="H44" s="19" t="s">
        <v>69</v>
      </c>
      <c r="I44" s="20">
        <v>1188.21</v>
      </c>
      <c r="J44" s="36"/>
      <c r="K44" s="20"/>
      <c r="L44" s="81" t="s">
        <v>138</v>
      </c>
      <c r="M44" s="91"/>
      <c r="N44" s="22"/>
      <c r="O44" s="8"/>
    </row>
    <row r="45" spans="1:15" ht="264" customHeight="1">
      <c r="A45" s="103"/>
      <c r="B45" s="103"/>
      <c r="C45" s="129" t="s">
        <v>105</v>
      </c>
      <c r="D45" s="130"/>
      <c r="E45" s="108">
        <v>2020</v>
      </c>
      <c r="F45" s="109"/>
      <c r="G45" s="19" t="s">
        <v>34</v>
      </c>
      <c r="H45" s="19" t="s">
        <v>69</v>
      </c>
      <c r="I45" s="20">
        <v>7000</v>
      </c>
      <c r="J45" s="36"/>
      <c r="K45" s="20"/>
      <c r="L45" s="82" t="s">
        <v>122</v>
      </c>
      <c r="M45" s="91">
        <v>10</v>
      </c>
      <c r="N45" s="22"/>
      <c r="O45" s="8"/>
    </row>
    <row r="46" spans="1:15" ht="161.25" customHeight="1">
      <c r="A46" s="104"/>
      <c r="B46" s="104"/>
      <c r="C46" s="129" t="s">
        <v>85</v>
      </c>
      <c r="D46" s="130"/>
      <c r="E46" s="108" t="s">
        <v>78</v>
      </c>
      <c r="F46" s="109"/>
      <c r="G46" s="19" t="s">
        <v>34</v>
      </c>
      <c r="H46" s="19" t="s">
        <v>69</v>
      </c>
      <c r="I46" s="20">
        <v>5000</v>
      </c>
      <c r="J46" s="36">
        <v>3000</v>
      </c>
      <c r="K46" s="20"/>
      <c r="L46" s="82" t="s">
        <v>139</v>
      </c>
      <c r="M46" s="91"/>
      <c r="N46" s="22"/>
      <c r="O46" s="8"/>
    </row>
    <row r="47" spans="1:15" ht="232.5" customHeight="1">
      <c r="A47" s="105"/>
      <c r="B47" s="105"/>
      <c r="C47" s="129" t="s">
        <v>91</v>
      </c>
      <c r="D47" s="130"/>
      <c r="E47" s="108" t="s">
        <v>43</v>
      </c>
      <c r="F47" s="109"/>
      <c r="G47" s="19" t="s">
        <v>34</v>
      </c>
      <c r="H47" s="19" t="s">
        <v>69</v>
      </c>
      <c r="I47" s="20"/>
      <c r="J47" s="64">
        <v>5000</v>
      </c>
      <c r="K47" s="21">
        <v>5000</v>
      </c>
      <c r="L47" s="82" t="s">
        <v>124</v>
      </c>
      <c r="M47" s="91"/>
      <c r="N47" s="22"/>
      <c r="O47" s="8"/>
    </row>
    <row r="48" spans="1:15" ht="168.75" customHeight="1">
      <c r="A48" s="87"/>
      <c r="B48" s="87"/>
      <c r="C48" s="129" t="s">
        <v>163</v>
      </c>
      <c r="D48" s="130"/>
      <c r="E48" s="108">
        <v>2020</v>
      </c>
      <c r="F48" s="109"/>
      <c r="G48" s="19" t="s">
        <v>164</v>
      </c>
      <c r="H48" s="19" t="s">
        <v>69</v>
      </c>
      <c r="I48" s="20">
        <v>1200</v>
      </c>
      <c r="J48" s="64"/>
      <c r="K48" s="21"/>
      <c r="L48" s="82" t="s">
        <v>165</v>
      </c>
      <c r="M48" s="91"/>
      <c r="N48" s="22"/>
      <c r="O48" s="8"/>
    </row>
    <row r="49" spans="1:15" ht="204" customHeight="1">
      <c r="A49" s="26" t="s">
        <v>10</v>
      </c>
      <c r="B49" s="26" t="s">
        <v>40</v>
      </c>
      <c r="C49" s="129" t="s">
        <v>55</v>
      </c>
      <c r="D49" s="130"/>
      <c r="E49" s="108">
        <v>2020</v>
      </c>
      <c r="F49" s="109"/>
      <c r="G49" s="19" t="s">
        <v>34</v>
      </c>
      <c r="H49" s="19" t="s">
        <v>69</v>
      </c>
      <c r="I49" s="20">
        <v>450</v>
      </c>
      <c r="J49" s="36"/>
      <c r="K49" s="20"/>
      <c r="L49" s="58" t="s">
        <v>140</v>
      </c>
      <c r="M49" s="91"/>
      <c r="N49" s="22"/>
      <c r="O49" s="8"/>
    </row>
    <row r="50" spans="1:15" ht="250.5" customHeight="1">
      <c r="A50" s="26"/>
      <c r="B50" s="26"/>
      <c r="C50" s="129" t="s">
        <v>92</v>
      </c>
      <c r="D50" s="130"/>
      <c r="E50" s="108">
        <v>2021</v>
      </c>
      <c r="F50" s="109"/>
      <c r="G50" s="19" t="s">
        <v>34</v>
      </c>
      <c r="H50" s="19" t="s">
        <v>69</v>
      </c>
      <c r="I50" s="20"/>
      <c r="J50" s="64">
        <v>1800</v>
      </c>
      <c r="K50" s="20"/>
      <c r="L50" s="74" t="s">
        <v>141</v>
      </c>
      <c r="M50" s="91">
        <v>11</v>
      </c>
      <c r="N50" s="22"/>
      <c r="O50" s="8"/>
    </row>
    <row r="51" spans="1:15" ht="261" customHeight="1">
      <c r="A51" s="26" t="s">
        <v>56</v>
      </c>
      <c r="B51" s="26" t="s">
        <v>38</v>
      </c>
      <c r="C51" s="188" t="s">
        <v>115</v>
      </c>
      <c r="D51" s="189"/>
      <c r="E51" s="108" t="s">
        <v>43</v>
      </c>
      <c r="F51" s="109"/>
      <c r="G51" s="19" t="s">
        <v>34</v>
      </c>
      <c r="H51" s="19" t="s">
        <v>69</v>
      </c>
      <c r="I51" s="20"/>
      <c r="J51" s="64">
        <v>123</v>
      </c>
      <c r="K51" s="21">
        <v>310</v>
      </c>
      <c r="L51" s="58" t="s">
        <v>125</v>
      </c>
      <c r="M51" s="91"/>
      <c r="N51" s="22"/>
      <c r="O51" s="8"/>
    </row>
    <row r="52" spans="1:15" ht="209.25" customHeight="1">
      <c r="A52" s="26"/>
      <c r="B52" s="26"/>
      <c r="C52" s="129" t="s">
        <v>106</v>
      </c>
      <c r="D52" s="130"/>
      <c r="E52" s="108" t="s">
        <v>43</v>
      </c>
      <c r="F52" s="109"/>
      <c r="G52" s="19" t="s">
        <v>34</v>
      </c>
      <c r="H52" s="19" t="s">
        <v>69</v>
      </c>
      <c r="I52" s="20"/>
      <c r="J52" s="64">
        <v>12</v>
      </c>
      <c r="K52" s="21">
        <v>24</v>
      </c>
      <c r="L52" s="58" t="s">
        <v>126</v>
      </c>
      <c r="M52" s="91"/>
      <c r="N52" s="22"/>
      <c r="O52" s="8"/>
    </row>
    <row r="53" spans="1:15" ht="171.75" customHeight="1">
      <c r="A53" s="170" t="s">
        <v>57</v>
      </c>
      <c r="B53" s="50" t="s">
        <v>30</v>
      </c>
      <c r="C53" s="136" t="s">
        <v>58</v>
      </c>
      <c r="D53" s="137"/>
      <c r="E53" s="171">
        <v>2020</v>
      </c>
      <c r="F53" s="172"/>
      <c r="G53" s="115" t="s">
        <v>21</v>
      </c>
      <c r="H53" s="19" t="s">
        <v>69</v>
      </c>
      <c r="I53" s="69">
        <f>4108.604</f>
        <v>4108.604</v>
      </c>
      <c r="J53" s="20"/>
      <c r="K53" s="20"/>
      <c r="L53" s="122" t="s">
        <v>142</v>
      </c>
      <c r="M53" s="91"/>
      <c r="N53" s="22"/>
      <c r="O53" s="8"/>
    </row>
    <row r="54" spans="1:15" ht="247.5" customHeight="1">
      <c r="A54" s="168"/>
      <c r="B54" s="45"/>
      <c r="C54" s="138"/>
      <c r="D54" s="139"/>
      <c r="E54" s="173"/>
      <c r="F54" s="174"/>
      <c r="G54" s="116"/>
      <c r="H54" s="19" t="s">
        <v>19</v>
      </c>
      <c r="I54" s="20">
        <v>14714.7</v>
      </c>
      <c r="J54" s="20"/>
      <c r="K54" s="20"/>
      <c r="L54" s="123"/>
      <c r="M54" s="91">
        <v>12</v>
      </c>
      <c r="N54" s="22"/>
      <c r="O54" s="8"/>
    </row>
    <row r="55" spans="1:15" ht="166.5" customHeight="1">
      <c r="A55" s="103"/>
      <c r="B55" s="150"/>
      <c r="C55" s="136" t="s">
        <v>156</v>
      </c>
      <c r="D55" s="137"/>
      <c r="E55" s="180">
        <v>2020</v>
      </c>
      <c r="F55" s="181"/>
      <c r="G55" s="114" t="s">
        <v>21</v>
      </c>
      <c r="H55" s="19" t="s">
        <v>157</v>
      </c>
      <c r="I55" s="20">
        <v>885</v>
      </c>
      <c r="J55" s="20"/>
      <c r="K55" s="20"/>
      <c r="L55" s="55" t="s">
        <v>158</v>
      </c>
      <c r="M55" s="95"/>
      <c r="N55" s="22"/>
      <c r="O55" s="8"/>
    </row>
    <row r="56" spans="1:15" ht="142.5" customHeight="1">
      <c r="A56" s="104"/>
      <c r="B56" s="182"/>
      <c r="C56" s="186"/>
      <c r="D56" s="187"/>
      <c r="E56" s="171"/>
      <c r="F56" s="172"/>
      <c r="G56" s="116"/>
      <c r="H56" s="19" t="s">
        <v>69</v>
      </c>
      <c r="I56" s="20">
        <v>21.46</v>
      </c>
      <c r="J56" s="20"/>
      <c r="K56" s="20"/>
      <c r="L56" s="55" t="s">
        <v>159</v>
      </c>
      <c r="M56" s="91"/>
      <c r="N56" s="22"/>
      <c r="O56" s="8"/>
    </row>
    <row r="57" spans="1:15" ht="99.75" customHeight="1">
      <c r="A57" s="105"/>
      <c r="B57" s="151"/>
      <c r="C57" s="138"/>
      <c r="D57" s="139"/>
      <c r="E57" s="173"/>
      <c r="F57" s="174"/>
      <c r="G57" s="86" t="s">
        <v>160</v>
      </c>
      <c r="H57" s="19" t="s">
        <v>69</v>
      </c>
      <c r="I57" s="20">
        <v>10</v>
      </c>
      <c r="J57" s="20"/>
      <c r="K57" s="20"/>
      <c r="L57" s="55" t="s">
        <v>161</v>
      </c>
      <c r="M57" s="91"/>
      <c r="N57" s="22"/>
      <c r="O57" s="8"/>
    </row>
    <row r="58" spans="1:15" ht="90" customHeight="1">
      <c r="A58" s="54"/>
      <c r="B58" s="17" t="s">
        <v>11</v>
      </c>
      <c r="C58" s="132"/>
      <c r="D58" s="132"/>
      <c r="E58" s="110"/>
      <c r="F58" s="110"/>
      <c r="G58" s="17"/>
      <c r="H58" s="17"/>
      <c r="I58" s="20">
        <f>I60+I61</f>
        <v>34577.973999999995</v>
      </c>
      <c r="J58" s="20"/>
      <c r="K58" s="20"/>
      <c r="L58" s="17"/>
      <c r="M58" s="91"/>
      <c r="N58" s="18" t="e">
        <f>#REF!+#REF!+#REF!</f>
        <v>#REF!</v>
      </c>
      <c r="O58" s="8" t="s">
        <v>13</v>
      </c>
    </row>
    <row r="59" spans="1:15" ht="71.25" customHeight="1">
      <c r="A59" s="17"/>
      <c r="B59" s="19" t="s">
        <v>28</v>
      </c>
      <c r="C59" s="140"/>
      <c r="D59" s="141"/>
      <c r="E59" s="108"/>
      <c r="F59" s="109"/>
      <c r="G59" s="17"/>
      <c r="H59" s="17"/>
      <c r="I59" s="20"/>
      <c r="J59" s="20"/>
      <c r="K59" s="40"/>
      <c r="L59" s="17"/>
      <c r="M59" s="91"/>
      <c r="N59" s="8"/>
      <c r="O59" s="8"/>
    </row>
    <row r="60" spans="1:15" ht="57.75" customHeight="1">
      <c r="A60" s="17"/>
      <c r="B60" s="19"/>
      <c r="C60" s="108" t="s">
        <v>29</v>
      </c>
      <c r="D60" s="109"/>
      <c r="E60" s="108"/>
      <c r="F60" s="109"/>
      <c r="G60" s="17"/>
      <c r="H60" s="17"/>
      <c r="I60" s="101">
        <f>SUM(I44:I56)</f>
        <v>34567.973999999995</v>
      </c>
      <c r="J60" s="20">
        <f>SUM(J44:J59)</f>
        <v>9935</v>
      </c>
      <c r="K60" s="20">
        <f>SUM(K44:K59)</f>
        <v>5334</v>
      </c>
      <c r="L60" s="17"/>
      <c r="M60" s="91"/>
      <c r="N60" s="8"/>
      <c r="O60" s="8"/>
    </row>
    <row r="61" spans="1:15" ht="57.75" customHeight="1">
      <c r="A61" s="17"/>
      <c r="B61" s="19"/>
      <c r="C61" s="178" t="s">
        <v>162</v>
      </c>
      <c r="D61" s="179"/>
      <c r="E61" s="37"/>
      <c r="F61" s="38"/>
      <c r="G61" s="17"/>
      <c r="H61" s="17"/>
      <c r="I61" s="69">
        <f>I57</f>
        <v>10</v>
      </c>
      <c r="J61" s="20"/>
      <c r="K61" s="20"/>
      <c r="L61" s="17"/>
      <c r="M61" s="91"/>
      <c r="N61" s="8"/>
      <c r="O61" s="8"/>
    </row>
    <row r="62" spans="1:15" ht="39" customHeight="1">
      <c r="A62" s="110" t="s">
        <v>35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91"/>
      <c r="N62" s="8"/>
      <c r="O62" s="8"/>
    </row>
    <row r="63" spans="1:15" ht="201.75" customHeight="1">
      <c r="A63" s="75" t="s">
        <v>59</v>
      </c>
      <c r="B63" s="46" t="s">
        <v>9</v>
      </c>
      <c r="C63" s="120" t="s">
        <v>166</v>
      </c>
      <c r="D63" s="121"/>
      <c r="E63" s="110">
        <v>2020</v>
      </c>
      <c r="F63" s="110"/>
      <c r="G63" s="150" t="s">
        <v>77</v>
      </c>
      <c r="H63" s="19" t="s">
        <v>69</v>
      </c>
      <c r="I63" s="83">
        <v>352.1</v>
      </c>
      <c r="J63" s="27"/>
      <c r="K63" s="27"/>
      <c r="L63" s="4" t="s">
        <v>143</v>
      </c>
      <c r="M63" s="91"/>
      <c r="N63" s="8"/>
      <c r="O63" s="8"/>
    </row>
    <row r="64" spans="1:15" ht="186.75" customHeight="1">
      <c r="A64" s="48"/>
      <c r="B64" s="48"/>
      <c r="C64" s="120" t="s">
        <v>123</v>
      </c>
      <c r="D64" s="121"/>
      <c r="E64" s="108">
        <v>2022</v>
      </c>
      <c r="F64" s="109"/>
      <c r="G64" s="182"/>
      <c r="H64" s="19" t="s">
        <v>69</v>
      </c>
      <c r="I64" s="27"/>
      <c r="J64" s="27"/>
      <c r="K64" s="21">
        <v>475</v>
      </c>
      <c r="L64" s="4" t="s">
        <v>120</v>
      </c>
      <c r="M64" s="95">
        <v>13</v>
      </c>
      <c r="N64" s="8"/>
      <c r="O64" s="8"/>
    </row>
    <row r="65" spans="1:15" ht="186.75" customHeight="1">
      <c r="A65" s="48"/>
      <c r="B65" s="48"/>
      <c r="C65" s="120" t="s">
        <v>167</v>
      </c>
      <c r="D65" s="121"/>
      <c r="E65" s="108">
        <v>2020</v>
      </c>
      <c r="F65" s="109"/>
      <c r="G65" s="182"/>
      <c r="H65" s="19" t="s">
        <v>69</v>
      </c>
      <c r="I65" s="21">
        <v>43.9</v>
      </c>
      <c r="J65" s="27"/>
      <c r="K65" s="21"/>
      <c r="L65" s="45" t="s">
        <v>168</v>
      </c>
      <c r="M65" s="91"/>
      <c r="N65" s="8"/>
      <c r="O65" s="8"/>
    </row>
    <row r="66" spans="1:15" ht="144.75" customHeight="1">
      <c r="A66" s="29" t="s">
        <v>60</v>
      </c>
      <c r="B66" s="26" t="s">
        <v>45</v>
      </c>
      <c r="C66" s="176" t="s">
        <v>61</v>
      </c>
      <c r="D66" s="177"/>
      <c r="E66" s="108">
        <v>2021</v>
      </c>
      <c r="F66" s="109"/>
      <c r="G66" s="182"/>
      <c r="H66" s="19" t="s">
        <v>69</v>
      </c>
      <c r="I66" s="27"/>
      <c r="J66" s="21">
        <v>736</v>
      </c>
      <c r="K66" s="59"/>
      <c r="L66" s="45" t="s">
        <v>144</v>
      </c>
      <c r="M66" s="91"/>
      <c r="N66" s="8"/>
      <c r="O66" s="8"/>
    </row>
    <row r="67" spans="1:15" ht="142.5" customHeight="1">
      <c r="A67" s="48"/>
      <c r="B67" s="48"/>
      <c r="C67" s="125" t="s">
        <v>107</v>
      </c>
      <c r="D67" s="126"/>
      <c r="E67" s="108">
        <v>2021</v>
      </c>
      <c r="F67" s="109"/>
      <c r="G67" s="182"/>
      <c r="H67" s="19" t="s">
        <v>69</v>
      </c>
      <c r="I67" s="27"/>
      <c r="J67" s="21">
        <v>130</v>
      </c>
      <c r="K67" s="59"/>
      <c r="L67" s="45" t="s">
        <v>145</v>
      </c>
      <c r="M67" s="91"/>
      <c r="N67" s="8"/>
      <c r="O67" s="8"/>
    </row>
    <row r="68" spans="1:15" ht="154.5" customHeight="1">
      <c r="A68" s="48"/>
      <c r="B68" s="48"/>
      <c r="C68" s="119" t="s">
        <v>108</v>
      </c>
      <c r="D68" s="119"/>
      <c r="E68" s="110">
        <v>2021</v>
      </c>
      <c r="F68" s="110"/>
      <c r="G68" s="182"/>
      <c r="H68" s="19" t="s">
        <v>69</v>
      </c>
      <c r="I68" s="27"/>
      <c r="J68" s="21">
        <v>206</v>
      </c>
      <c r="K68" s="59"/>
      <c r="L68" s="45" t="s">
        <v>146</v>
      </c>
      <c r="M68" s="91">
        <v>14</v>
      </c>
      <c r="N68" s="8"/>
      <c r="O68" s="8"/>
    </row>
    <row r="69" spans="1:15" ht="134.25" customHeight="1">
      <c r="A69" s="48"/>
      <c r="B69" s="48"/>
      <c r="C69" s="119" t="s">
        <v>109</v>
      </c>
      <c r="D69" s="119"/>
      <c r="E69" s="110">
        <v>2021</v>
      </c>
      <c r="F69" s="110"/>
      <c r="G69" s="182"/>
      <c r="H69" s="19" t="s">
        <v>69</v>
      </c>
      <c r="I69" s="27"/>
      <c r="J69" s="21">
        <v>92</v>
      </c>
      <c r="K69" s="59"/>
      <c r="L69" s="45" t="s">
        <v>147</v>
      </c>
      <c r="M69" s="91"/>
      <c r="N69" s="8"/>
      <c r="O69" s="8"/>
    </row>
    <row r="70" spans="1:15" ht="138.75" customHeight="1">
      <c r="A70" s="48"/>
      <c r="B70" s="45"/>
      <c r="C70" s="120" t="s">
        <v>84</v>
      </c>
      <c r="D70" s="121"/>
      <c r="E70" s="108">
        <v>2020</v>
      </c>
      <c r="F70" s="109"/>
      <c r="G70" s="151"/>
      <c r="H70" s="19" t="s">
        <v>69</v>
      </c>
      <c r="I70" s="21">
        <v>2639.4</v>
      </c>
      <c r="J70" s="59"/>
      <c r="K70" s="71"/>
      <c r="L70" s="45" t="s">
        <v>148</v>
      </c>
      <c r="M70" s="91"/>
      <c r="N70" s="8"/>
      <c r="O70" s="8"/>
    </row>
    <row r="71" spans="1:15" ht="81.75" customHeight="1">
      <c r="A71" s="45"/>
      <c r="B71" s="26" t="s">
        <v>15</v>
      </c>
      <c r="C71" s="118"/>
      <c r="D71" s="118"/>
      <c r="E71" s="110"/>
      <c r="F71" s="110"/>
      <c r="G71" s="4"/>
      <c r="H71" s="19"/>
      <c r="I71" s="21">
        <f>SUM(I63:I70)</f>
        <v>3035.4</v>
      </c>
      <c r="J71" s="21">
        <f>SUM(J66:J70)</f>
        <v>1164</v>
      </c>
      <c r="K71" s="21">
        <f>SUM(K64:K70)</f>
        <v>475</v>
      </c>
      <c r="L71" s="4"/>
      <c r="M71" s="91"/>
      <c r="N71" s="8"/>
      <c r="O71" s="8"/>
    </row>
    <row r="72" spans="1:15" ht="34.5" customHeight="1">
      <c r="A72" s="110" t="s">
        <v>37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91"/>
      <c r="N72" s="8"/>
      <c r="O72" s="8"/>
    </row>
    <row r="73" spans="1:15" ht="173.25" customHeight="1">
      <c r="A73" s="28" t="s">
        <v>62</v>
      </c>
      <c r="B73" s="28" t="s">
        <v>110</v>
      </c>
      <c r="C73" s="147" t="s">
        <v>111</v>
      </c>
      <c r="D73" s="148"/>
      <c r="E73" s="108" t="s">
        <v>31</v>
      </c>
      <c r="F73" s="109"/>
      <c r="G73" s="19" t="s">
        <v>39</v>
      </c>
      <c r="H73" s="19" t="s">
        <v>69</v>
      </c>
      <c r="I73" s="21">
        <f>85-10</f>
        <v>75</v>
      </c>
      <c r="J73" s="21">
        <v>94</v>
      </c>
      <c r="K73" s="21">
        <v>103</v>
      </c>
      <c r="L73" s="84" t="s">
        <v>80</v>
      </c>
      <c r="M73" s="90"/>
      <c r="N73" s="8"/>
      <c r="O73" s="8"/>
    </row>
    <row r="74" spans="1:15" ht="409.5" customHeight="1">
      <c r="A74" s="29" t="s">
        <v>63</v>
      </c>
      <c r="B74" s="29" t="s">
        <v>16</v>
      </c>
      <c r="C74" s="119" t="s">
        <v>112</v>
      </c>
      <c r="D74" s="119"/>
      <c r="E74" s="110" t="s">
        <v>31</v>
      </c>
      <c r="F74" s="110"/>
      <c r="G74" s="19" t="s">
        <v>41</v>
      </c>
      <c r="H74" s="19" t="s">
        <v>69</v>
      </c>
      <c r="I74" s="21">
        <v>50</v>
      </c>
      <c r="J74" s="21">
        <v>50</v>
      </c>
      <c r="K74" s="21">
        <v>50</v>
      </c>
      <c r="L74" s="99" t="s">
        <v>81</v>
      </c>
      <c r="M74" s="90">
        <v>15</v>
      </c>
      <c r="N74" s="8"/>
      <c r="O74" s="8"/>
    </row>
    <row r="75" spans="1:15" ht="295.5" customHeight="1">
      <c r="A75" s="29" t="s">
        <v>64</v>
      </c>
      <c r="B75" s="29" t="s">
        <v>20</v>
      </c>
      <c r="C75" s="120" t="s">
        <v>65</v>
      </c>
      <c r="D75" s="121"/>
      <c r="E75" s="108" t="s">
        <v>31</v>
      </c>
      <c r="F75" s="109"/>
      <c r="G75" s="19" t="s">
        <v>41</v>
      </c>
      <c r="H75" s="19" t="s">
        <v>69</v>
      </c>
      <c r="I75" s="21">
        <v>32</v>
      </c>
      <c r="J75" s="21">
        <v>32</v>
      </c>
      <c r="K75" s="21">
        <v>32</v>
      </c>
      <c r="L75" s="52" t="s">
        <v>79</v>
      </c>
      <c r="M75" s="90"/>
      <c r="N75" s="8"/>
      <c r="O75" s="8"/>
    </row>
    <row r="76" spans="1:15" ht="135" customHeight="1">
      <c r="A76" s="29" t="s">
        <v>66</v>
      </c>
      <c r="B76" s="26" t="s">
        <v>93</v>
      </c>
      <c r="C76" s="119" t="s">
        <v>113</v>
      </c>
      <c r="D76" s="119"/>
      <c r="E76" s="110" t="s">
        <v>31</v>
      </c>
      <c r="F76" s="110"/>
      <c r="G76" s="30" t="s">
        <v>39</v>
      </c>
      <c r="H76" s="19" t="s">
        <v>69</v>
      </c>
      <c r="I76" s="21">
        <v>200</v>
      </c>
      <c r="J76" s="21">
        <f>I76*1.1</f>
        <v>220.00000000000003</v>
      </c>
      <c r="K76" s="21">
        <v>242</v>
      </c>
      <c r="L76" s="84" t="s">
        <v>82</v>
      </c>
      <c r="M76" s="91">
        <v>16</v>
      </c>
      <c r="N76" s="8"/>
      <c r="O76" s="8"/>
    </row>
    <row r="77" spans="1:15" ht="250.5" customHeight="1">
      <c r="A77" s="29" t="s">
        <v>67</v>
      </c>
      <c r="B77" s="26" t="s">
        <v>71</v>
      </c>
      <c r="C77" s="106" t="s">
        <v>68</v>
      </c>
      <c r="D77" s="107"/>
      <c r="E77" s="108" t="s">
        <v>31</v>
      </c>
      <c r="F77" s="109"/>
      <c r="G77" s="19" t="s">
        <v>39</v>
      </c>
      <c r="H77" s="19" t="s">
        <v>69</v>
      </c>
      <c r="I77" s="21">
        <v>60</v>
      </c>
      <c r="J77" s="21">
        <f>60*1.1</f>
        <v>66</v>
      </c>
      <c r="K77" s="21">
        <v>73</v>
      </c>
      <c r="L77" s="84" t="s">
        <v>83</v>
      </c>
      <c r="M77" s="91"/>
      <c r="N77" s="8"/>
      <c r="O77" s="8"/>
    </row>
    <row r="78" spans="1:15" ht="48.75" customHeight="1">
      <c r="A78" s="51"/>
      <c r="B78" s="150" t="s">
        <v>25</v>
      </c>
      <c r="C78" s="112" t="s">
        <v>26</v>
      </c>
      <c r="D78" s="113"/>
      <c r="E78" s="108"/>
      <c r="F78" s="109"/>
      <c r="G78" s="19"/>
      <c r="H78" s="19"/>
      <c r="I78" s="21">
        <f>I73+I76+I77+I57</f>
        <v>345</v>
      </c>
      <c r="J78" s="21">
        <f>J73+J76+J77</f>
        <v>380</v>
      </c>
      <c r="K78" s="21">
        <f>K73+K76+K77</f>
        <v>418</v>
      </c>
      <c r="L78" s="114"/>
      <c r="M78" s="91"/>
      <c r="N78" s="8"/>
      <c r="O78" s="8"/>
    </row>
    <row r="79" spans="1:15" ht="27.75" customHeight="1">
      <c r="A79" s="45"/>
      <c r="B79" s="151"/>
      <c r="C79" s="112" t="s">
        <v>27</v>
      </c>
      <c r="D79" s="113"/>
      <c r="E79" s="108"/>
      <c r="F79" s="109"/>
      <c r="G79" s="19"/>
      <c r="H79" s="19"/>
      <c r="I79" s="21">
        <f>I74+I75</f>
        <v>82</v>
      </c>
      <c r="J79" s="21">
        <f>J74+J75</f>
        <v>82</v>
      </c>
      <c r="K79" s="21">
        <f>K74+K75</f>
        <v>82</v>
      </c>
      <c r="L79" s="115"/>
      <c r="M79" s="91"/>
      <c r="N79" s="8"/>
      <c r="O79" s="8"/>
    </row>
    <row r="80" spans="1:15" ht="27.75" customHeight="1">
      <c r="A80" s="45"/>
      <c r="B80" s="39" t="s">
        <v>42</v>
      </c>
      <c r="C80" s="60"/>
      <c r="D80" s="61"/>
      <c r="E80" s="37"/>
      <c r="F80" s="38"/>
      <c r="G80" s="19"/>
      <c r="H80" s="19"/>
      <c r="I80" s="21">
        <f>SUM(I73:I77)</f>
        <v>417</v>
      </c>
      <c r="J80" s="21">
        <f>SUM(J73:J77)</f>
        <v>462</v>
      </c>
      <c r="K80" s="21">
        <f>SUM(K73:K77)</f>
        <v>500</v>
      </c>
      <c r="L80" s="115"/>
      <c r="M80" s="91"/>
      <c r="N80" s="8"/>
      <c r="O80" s="8"/>
    </row>
    <row r="81" spans="1:15" ht="48.75" customHeight="1">
      <c r="A81" s="19"/>
      <c r="B81" s="23"/>
      <c r="C81" s="108" t="s">
        <v>12</v>
      </c>
      <c r="D81" s="109"/>
      <c r="E81" s="140"/>
      <c r="F81" s="141"/>
      <c r="G81" s="4"/>
      <c r="H81" s="19"/>
      <c r="I81" s="35">
        <f>I40+I41+I60+I71+I80+I42+I61</f>
        <v>157479.28399999999</v>
      </c>
      <c r="J81" s="35">
        <f>J39+J60+J71+J73+J74+J75+J76+J77</f>
        <v>144803.45</v>
      </c>
      <c r="K81" s="35">
        <f>K39+K60+K71+K73+K74+K75+K76+K77</f>
        <v>82767.70999999999</v>
      </c>
      <c r="L81" s="116"/>
      <c r="M81" s="96"/>
      <c r="N81" s="8"/>
      <c r="O81" s="8"/>
    </row>
    <row r="82" spans="1:15" ht="48.75" customHeight="1" hidden="1">
      <c r="A82" s="19"/>
      <c r="B82" s="23"/>
      <c r="C82" s="140" t="s">
        <v>47</v>
      </c>
      <c r="D82" s="141"/>
      <c r="E82" s="140"/>
      <c r="F82" s="141"/>
      <c r="G82" s="19"/>
      <c r="H82" s="19"/>
      <c r="I82" s="35">
        <f>I81-I14-I16-I54</f>
        <v>65422.373999999996</v>
      </c>
      <c r="J82" s="35">
        <f>J81-J14</f>
        <v>55666.44000000002</v>
      </c>
      <c r="K82" s="35">
        <f>K81-K14</f>
        <v>61454.15999999999</v>
      </c>
      <c r="L82" s="30"/>
      <c r="M82" s="96"/>
      <c r="N82" s="8"/>
      <c r="O82" s="8"/>
    </row>
    <row r="83" spans="1:12" ht="77.25" customHeight="1" hidden="1">
      <c r="A83" s="63"/>
      <c r="B83" s="59"/>
      <c r="C83" s="140" t="s">
        <v>48</v>
      </c>
      <c r="D83" s="141"/>
      <c r="E83" s="164"/>
      <c r="F83" s="165"/>
      <c r="G83" s="59"/>
      <c r="H83" s="59"/>
      <c r="I83" s="35">
        <f>I82-I13-I15-I53-I17</f>
        <v>31079.069999999992</v>
      </c>
      <c r="J83" s="35">
        <f>J82-J13</f>
        <v>36045.000000000015</v>
      </c>
      <c r="K83" s="35">
        <f>K82-K13</f>
        <v>54154.999999999985</v>
      </c>
      <c r="L83" s="59"/>
    </row>
    <row r="84" spans="2:11" ht="30.75">
      <c r="B84" s="56"/>
      <c r="K84" s="24"/>
    </row>
    <row r="85" spans="1:13" s="44" customFormat="1" ht="31.5">
      <c r="A85" s="43"/>
      <c r="M85" s="97"/>
    </row>
    <row r="86" spans="1:13" s="88" customFormat="1" ht="31.5" customHeight="1">
      <c r="A86" s="135" t="s">
        <v>171</v>
      </c>
      <c r="B86" s="135"/>
      <c r="C86" s="135"/>
      <c r="D86" s="135"/>
      <c r="E86" s="135"/>
      <c r="F86" s="135"/>
      <c r="G86" s="135"/>
      <c r="L86" s="89"/>
      <c r="M86" s="97"/>
    </row>
    <row r="87" spans="1:18" s="88" customFormat="1" ht="31.5" customHeight="1">
      <c r="A87" s="135" t="s">
        <v>172</v>
      </c>
      <c r="B87" s="135"/>
      <c r="C87" s="135"/>
      <c r="D87" s="135"/>
      <c r="E87" s="135"/>
      <c r="F87" s="135"/>
      <c r="G87" s="135"/>
      <c r="L87" s="89" t="s">
        <v>173</v>
      </c>
      <c r="M87" s="98"/>
      <c r="N87" s="98"/>
      <c r="O87" s="98"/>
      <c r="P87" s="98"/>
      <c r="Q87" s="98"/>
      <c r="R87" s="98"/>
    </row>
    <row r="88" spans="1:12" ht="31.5" customHeight="1">
      <c r="A88" s="149"/>
      <c r="B88" s="149"/>
      <c r="C88" s="149"/>
      <c r="D88" s="149"/>
      <c r="E88" s="149"/>
      <c r="F88" s="149"/>
      <c r="G88" s="149"/>
      <c r="L88" s="25"/>
    </row>
    <row r="89" spans="2:3" ht="31.5" customHeight="1">
      <c r="B89" s="145"/>
      <c r="C89" s="146"/>
    </row>
    <row r="90" spans="2:3" ht="24.75" customHeight="1">
      <c r="B90" s="143"/>
      <c r="C90" s="144"/>
    </row>
    <row r="91" spans="2:3" ht="30.75">
      <c r="B91" s="142"/>
      <c r="C91" s="142"/>
    </row>
  </sheetData>
  <sheetProtection/>
  <mergeCells count="173">
    <mergeCell ref="A87:G87"/>
    <mergeCell ref="C65:D65"/>
    <mergeCell ref="E65:F65"/>
    <mergeCell ref="E66:F66"/>
    <mergeCell ref="E68:F68"/>
    <mergeCell ref="C68:D68"/>
    <mergeCell ref="C78:D78"/>
    <mergeCell ref="C79:D79"/>
    <mergeCell ref="E75:F75"/>
    <mergeCell ref="C76:D76"/>
    <mergeCell ref="A37:A38"/>
    <mergeCell ref="E15:F17"/>
    <mergeCell ref="C15:D17"/>
    <mergeCell ref="E34:F34"/>
    <mergeCell ref="E48:F48"/>
    <mergeCell ref="C58:D58"/>
    <mergeCell ref="C49:D49"/>
    <mergeCell ref="C52:D52"/>
    <mergeCell ref="E49:F49"/>
    <mergeCell ref="C50:D50"/>
    <mergeCell ref="C48:D48"/>
    <mergeCell ref="G55:G56"/>
    <mergeCell ref="E55:F57"/>
    <mergeCell ref="B55:B57"/>
    <mergeCell ref="G63:G70"/>
    <mergeCell ref="A55:A57"/>
    <mergeCell ref="C55:D57"/>
    <mergeCell ref="E52:F52"/>
    <mergeCell ref="E51:F51"/>
    <mergeCell ref="C51:D51"/>
    <mergeCell ref="C66:D66"/>
    <mergeCell ref="E63:F63"/>
    <mergeCell ref="E64:F64"/>
    <mergeCell ref="C60:D60"/>
    <mergeCell ref="E60:F60"/>
    <mergeCell ref="C63:D63"/>
    <mergeCell ref="C61:D61"/>
    <mergeCell ref="L53:L54"/>
    <mergeCell ref="A13:A14"/>
    <mergeCell ref="A15:A17"/>
    <mergeCell ref="B15:B17"/>
    <mergeCell ref="G15:G16"/>
    <mergeCell ref="C13:D14"/>
    <mergeCell ref="E13:F14"/>
    <mergeCell ref="A53:A54"/>
    <mergeCell ref="G53:G54"/>
    <mergeCell ref="E53:F54"/>
    <mergeCell ref="C82:D82"/>
    <mergeCell ref="C64:D64"/>
    <mergeCell ref="C25:D25"/>
    <mergeCell ref="C28:D28"/>
    <mergeCell ref="C75:D75"/>
    <mergeCell ref="A72:L72"/>
    <mergeCell ref="C45:D45"/>
    <mergeCell ref="C59:D59"/>
    <mergeCell ref="E67:F67"/>
    <mergeCell ref="E35:F35"/>
    <mergeCell ref="E83:F83"/>
    <mergeCell ref="E79:F79"/>
    <mergeCell ref="E70:F70"/>
    <mergeCell ref="E36:F36"/>
    <mergeCell ref="E59:F59"/>
    <mergeCell ref="E46:F46"/>
    <mergeCell ref="E78:F78"/>
    <mergeCell ref="E74:F74"/>
    <mergeCell ref="E50:F50"/>
    <mergeCell ref="E58:F58"/>
    <mergeCell ref="C21:D21"/>
    <mergeCell ref="E32:F32"/>
    <mergeCell ref="C41:D41"/>
    <mergeCell ref="C37:D37"/>
    <mergeCell ref="C35:D35"/>
    <mergeCell ref="E33:F33"/>
    <mergeCell ref="C39:D39"/>
    <mergeCell ref="C32:D32"/>
    <mergeCell ref="E37:F37"/>
    <mergeCell ref="C33:D33"/>
    <mergeCell ref="J6:K6"/>
    <mergeCell ref="B7:L7"/>
    <mergeCell ref="L13:L14"/>
    <mergeCell ref="B13:B14"/>
    <mergeCell ref="E18:F18"/>
    <mergeCell ref="C20:D20"/>
    <mergeCell ref="L15:L17"/>
    <mergeCell ref="B78:B79"/>
    <mergeCell ref="A9:A10"/>
    <mergeCell ref="A12:L12"/>
    <mergeCell ref="L9:L10"/>
    <mergeCell ref="I9:K9"/>
    <mergeCell ref="C9:D10"/>
    <mergeCell ref="G9:G10"/>
    <mergeCell ref="C11:D11"/>
    <mergeCell ref="B9:B10"/>
    <mergeCell ref="E11:F11"/>
    <mergeCell ref="E82:F82"/>
    <mergeCell ref="B91:C91"/>
    <mergeCell ref="E71:F71"/>
    <mergeCell ref="C81:D81"/>
    <mergeCell ref="E77:F77"/>
    <mergeCell ref="C71:D71"/>
    <mergeCell ref="B90:C90"/>
    <mergeCell ref="B89:C89"/>
    <mergeCell ref="C73:D73"/>
    <mergeCell ref="A88:G88"/>
    <mergeCell ref="C22:D22"/>
    <mergeCell ref="C67:D67"/>
    <mergeCell ref="A86:G86"/>
    <mergeCell ref="C53:D54"/>
    <mergeCell ref="E76:F76"/>
    <mergeCell ref="C77:D77"/>
    <mergeCell ref="C69:D69"/>
    <mergeCell ref="E73:F73"/>
    <mergeCell ref="C83:D83"/>
    <mergeCell ref="E81:F81"/>
    <mergeCell ref="L2:M2"/>
    <mergeCell ref="E41:F41"/>
    <mergeCell ref="K4:L4"/>
    <mergeCell ref="G13:G14"/>
    <mergeCell ref="H9:H10"/>
    <mergeCell ref="E26:F26"/>
    <mergeCell ref="E31:F31"/>
    <mergeCell ref="J5:L5"/>
    <mergeCell ref="E21:F21"/>
    <mergeCell ref="E22:F22"/>
    <mergeCell ref="C26:D26"/>
    <mergeCell ref="E28:F28"/>
    <mergeCell ref="C29:D29"/>
    <mergeCell ref="E30:F30"/>
    <mergeCell ref="C47:D47"/>
    <mergeCell ref="C30:D30"/>
    <mergeCell ref="E39:F39"/>
    <mergeCell ref="C46:D46"/>
    <mergeCell ref="C36:D36"/>
    <mergeCell ref="K3:L3"/>
    <mergeCell ref="C18:D18"/>
    <mergeCell ref="C24:D24"/>
    <mergeCell ref="C34:D34"/>
    <mergeCell ref="E9:F10"/>
    <mergeCell ref="E20:F20"/>
    <mergeCell ref="E23:F23"/>
    <mergeCell ref="E29:F29"/>
    <mergeCell ref="C31:D31"/>
    <mergeCell ref="C27:D27"/>
    <mergeCell ref="L78:L81"/>
    <mergeCell ref="C38:D38"/>
    <mergeCell ref="C74:D74"/>
    <mergeCell ref="C70:D70"/>
    <mergeCell ref="E69:F69"/>
    <mergeCell ref="A62:L62"/>
    <mergeCell ref="E38:F38"/>
    <mergeCell ref="B40:B41"/>
    <mergeCell ref="B45:B47"/>
    <mergeCell ref="A45:A47"/>
    <mergeCell ref="B35:B36"/>
    <mergeCell ref="A35:A36"/>
    <mergeCell ref="A43:L43"/>
    <mergeCell ref="E47:F47"/>
    <mergeCell ref="C44:D44"/>
    <mergeCell ref="B37:B38"/>
    <mergeCell ref="E45:F45"/>
    <mergeCell ref="C40:D40"/>
    <mergeCell ref="C42:D42"/>
    <mergeCell ref="E44:F44"/>
    <mergeCell ref="B19:B22"/>
    <mergeCell ref="A19:A22"/>
    <mergeCell ref="B23:B27"/>
    <mergeCell ref="A23:A27"/>
    <mergeCell ref="C19:D19"/>
    <mergeCell ref="E19:F19"/>
    <mergeCell ref="E25:F25"/>
    <mergeCell ref="E24:F24"/>
    <mergeCell ref="E27:F27"/>
    <mergeCell ref="C23:D23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rowBreaks count="11" manualBreakCount="11">
    <brk id="17" max="12" man="1"/>
    <brk id="21" max="12" man="1"/>
    <brk id="26" max="12" man="1"/>
    <brk id="33" max="12" man="1"/>
    <brk id="42" max="12" man="1"/>
    <brk id="48" max="12" man="1"/>
    <brk id="52" max="12" man="1"/>
    <brk id="59" max="12" man="1"/>
    <brk id="65" max="12" man="1"/>
    <brk id="71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2020-06-04T13:03:04Z</dcterms:modified>
  <cp:category/>
  <cp:version/>
  <cp:contentType/>
  <cp:contentStatus/>
</cp:coreProperties>
</file>