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Лист2 з підпрогр. 1" sheetId="1" r:id="rId1"/>
  </sheets>
  <definedNames>
    <definedName name="_xlnm.Print_Area" localSheetId="0">'Лист2 з підпрогр. 1'!$A$1:$G$176</definedName>
  </definedNames>
  <calcPr fullCalcOnLoad="1"/>
</workbook>
</file>

<file path=xl/sharedStrings.xml><?xml version="1.0" encoding="utf-8"?>
<sst xmlns="http://schemas.openxmlformats.org/spreadsheetml/2006/main" count="182" uniqueCount="154">
  <si>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</si>
  <si>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</si>
  <si>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Підпрограма 5. Соціальні пільги та гарантії громадянам, які мають заслуги перед містом та сім'ям загиблих.</t>
  </si>
  <si>
    <t>- громадянам міста, які опинилися в складних життєвих обставинах (надання  матеріальної допомоги);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</si>
  <si>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</si>
  <si>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</si>
  <si>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Всього на виконання підпрограми: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</si>
  <si>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</si>
  <si>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</si>
  <si>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</si>
  <si>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</si>
  <si>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</si>
  <si>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% виконання</t>
  </si>
  <si>
    <t>сума, грн.</t>
  </si>
  <si>
    <t>осіб</t>
  </si>
  <si>
    <t>Профінансовано фактичну потребу закладів загальної середньої освіти щодо соціальної підтримки дітей, які потребують особливої соціальної уваги.</t>
  </si>
  <si>
    <t>Профінансовано фактичну потребу закладів дошкільної освіти щодо соціальної підтримки дітей, які потребують особливої соціальної уваги.</t>
  </si>
  <si>
    <t>Проведено оплату за фактично проведені благодійні обіди для одиноких громадян похилого віку та осіб з інвалідністю.</t>
  </si>
  <si>
    <t>За допомогою звернулась менша кількість мешканців міста, ніж планувалось.</t>
  </si>
  <si>
    <t>Фактичні видатки менше, ніж заплановані, у зв'язку зі смертю отримувачів.</t>
  </si>
  <si>
    <t>(назва програми)</t>
  </si>
  <si>
    <t>Назва міської програми</t>
  </si>
  <si>
    <t>Планові обсяги фінансування</t>
  </si>
  <si>
    <t>Фактичні обсяги фінансування</t>
  </si>
  <si>
    <t>Додаток 2</t>
  </si>
  <si>
    <r>
      <rPr>
        <sz val="14"/>
        <rFont val="Times New Roman"/>
        <family val="1"/>
      </rPr>
      <t xml:space="preserve">1.      </t>
    </r>
    <r>
      <rPr>
        <u val="single"/>
        <sz val="14"/>
        <rFont val="Times New Roman"/>
        <family val="1"/>
      </rPr>
      <t>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 xml:space="preserve"> Департамент соціального захисту населення Сумської міської ради</t>
    </r>
  </si>
  <si>
    <r>
      <rPr>
        <sz val="14"/>
        <rFont val="Times New Roman"/>
        <family val="1"/>
      </rPr>
      <t xml:space="preserve">2.     </t>
    </r>
    <r>
      <rPr>
        <u val="single"/>
        <sz val="14"/>
        <rFont val="Times New Roman"/>
        <family val="1"/>
      </rPr>
      <t xml:space="preserve"> 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>Департамент соціального захисту населення Сумської міської ради</t>
    </r>
  </si>
  <si>
    <r>
      <t xml:space="preserve">Завдання 1. </t>
    </r>
    <r>
      <rPr>
        <sz val="12"/>
        <rFont val="Times New Roman"/>
        <family val="1"/>
      </rPr>
      <t>Забезпечити надання матеріальної допомоги окремим громадянам:</t>
    </r>
  </si>
  <si>
    <r>
      <t>Завдання 2.</t>
    </r>
    <r>
      <rPr>
        <sz val="12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</si>
  <si>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 xml:space="preserve">Завдання 1. </t>
    </r>
    <r>
      <rPr>
        <sz val="12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</si>
  <si>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2"/>
        <rFont val="Times New Roman"/>
        <family val="1"/>
      </rPr>
      <t>Забезпечити надання пільг по оплаті за житлово-комунальні послуги:</t>
    </r>
  </si>
  <si>
    <r>
      <t xml:space="preserve">Завдання 2. </t>
    </r>
    <r>
      <rPr>
        <sz val="12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</si>
  <si>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2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</si>
  <si>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 xml:space="preserve">                             найменування програми, дата і номер рішення міської ради про її затвердження</t>
  </si>
  <si>
    <t xml:space="preserve">                 КВК                                                                                                                                                            найменування головного розпорядника коштів</t>
  </si>
  <si>
    <t>Продовження додатка 2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</si>
  <si>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</si>
  <si>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</si>
  <si>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</si>
  <si>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>- Почесним донорам України - мешканцям міста Суми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</si>
  <si>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</si>
  <si>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</si>
  <si>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</si>
  <si>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</si>
  <si>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є учасниками бойових дій на території інших держав;</t>
  </si>
  <si>
    <t xml:space="preserve"> - дітей, батьки яких загинули або отримали тілесні ушкодження під час участі у Революції Гідності;</t>
  </si>
  <si>
    <r>
      <t xml:space="preserve"> - </t>
    </r>
    <r>
      <rPr>
        <sz val="12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</si>
  <si>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2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</si>
  <si>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-</t>
  </si>
  <si>
    <t>Фінансування не проводилось у зв'язку з відсутністю фактичної потреби.</t>
  </si>
  <si>
    <t>Профінансовано фактичну потребу  щодо забезпечення новорічними подарунками дітей.</t>
  </si>
  <si>
    <t xml:space="preserve"> - учнів та вихованців, батьки яких є учасниками бойових дій на території інших держав;</t>
  </si>
  <si>
    <t>Профінансовано фактичну потребу  щодо надання пільг громадським організаціям по оплаті за користування комунальними послугами.</t>
  </si>
  <si>
    <t>Профінансовано фактичну потребу щодо компенсації витрат на автомобільне паливо.</t>
  </si>
  <si>
    <t>Директор департаменту соціального захисту населення</t>
  </si>
  <si>
    <t>Сумської міської ради</t>
  </si>
  <si>
    <t>Т.О. Масік</t>
  </si>
  <si>
    <t>Примітка</t>
  </si>
  <si>
    <t>до рішення виконавчого комітету</t>
  </si>
  <si>
    <t>від                                №</t>
  </si>
  <si>
    <t>Інформація про виконання програми за 2019 рік</t>
  </si>
  <si>
    <t xml:space="preserve">програма Сумської міської об’єднаної територіальної громади «Милосердя» на 2019-2021 роки» </t>
  </si>
  <si>
    <r>
      <rPr>
        <sz val="14"/>
        <rFont val="Times New Roman"/>
        <family val="1"/>
      </rPr>
      <t xml:space="preserve">3.     </t>
    </r>
    <r>
      <rPr>
        <u val="single"/>
        <sz val="14"/>
        <rFont val="Times New Roman"/>
        <family val="1"/>
      </rPr>
      <t xml:space="preserve">      </t>
    </r>
    <r>
      <rPr>
        <sz val="14"/>
        <rFont val="Times New Roman"/>
        <family val="1"/>
      </rPr>
      <t xml:space="preserve">                                                               </t>
    </r>
    <r>
      <rPr>
        <u val="single"/>
        <sz val="14"/>
        <rFont val="Times New Roman"/>
        <family val="1"/>
      </rPr>
      <t xml:space="preserve">програма Сумської міської об’єднаної територіальної громади «Милосердя» на 2019-2021 роки», </t>
    </r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</si>
  <si>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</si>
  <si>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</si>
  <si>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</si>
  <si>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</si>
  <si>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</si>
  <si>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</si>
  <si>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</si>
  <si>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</si>
  <si>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</si>
  <si>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</si>
  <si>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Долгому О.М. (надання одноразової цільової матеріальної допомоги  для відшкодування витрат на поховання рідних);</t>
  </si>
  <si>
    <t>- Долгих О.В. (надання цільової матеріальної допомоги для проведення дороговартісного оперативного лікування її сина Долгих О.М.).</t>
  </si>
  <si>
    <t>- Почесним громадянам міста Суми (компенсація вартості самостійного санаторно–курортного лікування);</t>
  </si>
  <si>
    <t>- особам з інвалідністю та дітям з інвалідністю (оплата послуг з доступу до інформаційної мережі Інтернет);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</si>
  <si>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</si>
  <si>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</si>
  <si>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 xml:space="preserve">Підпрограма 2. Соціальні гарантії громадянам міста. </t>
  </si>
  <si>
    <t xml:space="preserve"> 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</si>
  <si>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</si>
  <si>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інвалідністю;</t>
  </si>
  <si>
    <t xml:space="preserve"> - одиноким громадянам похилого віку, особам з інвалідністю та внутрішньо переміщеним особам (благодійні обіди);</t>
  </si>
  <si>
    <t xml:space="preserve"> - вшанування під час проведення в місті святкових заходів, відзначення пам’ятних дат;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</si>
  <si>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</si>
  <si>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- Почесним донорам України -мешканцям міста Суми  (25 % пільги);</t>
  </si>
  <si>
    <t>- сім'ям осіб з інвалідністі І-ІІ груп по зору - мешканцям міста Суми (50 % пільги);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</si>
  <si>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бюджету);</t>
  </si>
  <si>
    <t>- сім'ям осіб, які загинули під час участі у Революції Гідності (50 % пільги).</t>
  </si>
  <si>
    <t>- учасникам бойових дій, які захищали та визволяли місто Суми у період Другої світової війни – мешканцям міста Суми (щомісячна грошова виплата);</t>
  </si>
  <si>
    <t>- ветеранам підпільно-партизанського руху в роки Другої світової війни- мешканцям міста Суми (виплата щомісячної стипендії);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</si>
  <si>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</si>
  <si>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</si>
  <si>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</si>
  <si>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</si>
  <si>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</si>
  <si>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 xml:space="preserve"> - особам, які мають особливі заслуги перед Батьківщиною (компенсація витрат на автомобільне паливо); 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</si>
  <si>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</si>
  <si>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</si>
  <si>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</si>
  <si>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</si>
  <si>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</si>
  <si>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 xml:space="preserve"> 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</si>
  <si>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</si>
  <si>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Підпрограма 13. Соціальна підтримка учнів закладів загальної середньої освіти, які потребують особливої соціальної уваги.</t>
  </si>
  <si>
    <t xml:space="preserve"> -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</si>
  <si>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</si>
  <si>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r>
      <t xml:space="preserve">Завдання 3. </t>
    </r>
    <r>
      <rPr>
        <sz val="12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</si>
  <si>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r>
      <t xml:space="preserve">Завдання 4. </t>
    </r>
    <r>
      <rPr>
        <sz val="12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</si>
  <si>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5.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</si>
  <si>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 xml:space="preserve">Завдання 6. </t>
    </r>
    <r>
      <rPr>
        <sz val="12"/>
        <rFont val="Times New Roman"/>
        <family val="1"/>
      </rPr>
      <t>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</si>
  <si>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</si>
  <si>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2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</si>
  <si>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2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</si>
  <si>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Завдання 2. </t>
    </r>
    <r>
      <rPr>
        <sz val="12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</si>
  <si>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t xml:space="preserve"> 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</si>
  <si>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-Батехі В.В. (надання матеріальної допомоги на вирішення соціально-побутових питань);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</si>
  <si>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народження);</t>
  </si>
  <si>
    <t>Профінансовано фактичну потребу  щодо надання одноразової матеріальної допомоги.</t>
  </si>
  <si>
    <t>- ветеранам війни та праці (проведення підписки на газети "Урядовий кур'єр" та "Голос України");</t>
  </si>
  <si>
    <t xml:space="preserve">- дітям з інвалідністю, хворим на фенілкетонурію, мешканцям міста Суми (щомісячна грошова допомога). </t>
  </si>
  <si>
    <t>Забезпечено надання  в повному обсязі цільової матеріальної допомоги 3 особам.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</si>
  <si>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</si>
  <si>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</si>
  <si>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r>
      <t>Завдання 1.</t>
    </r>
    <r>
      <rPr>
        <sz val="12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</si>
  <si>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>Профінансовано фактичну потребу громадських організацій для реалізації соціального захисту та соціального забезпечення ветеранів в межах визначених програм (проектів, заходів).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</si>
  <si>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пільги).</t>
  </si>
  <si>
    <t>- сім’ям, в яких виховуються онкохворі діти та діти, хворі на спінальну м'язову атрофію - мешканцям міста Суми (50 % пільги);</t>
  </si>
  <si>
    <t>Зменшення фактичних видатків в порівнянні з запланованими, пояснюється зниженням тарифів на послуги з газопостачання та зменшенням соціальних нормативів для надання пільг на  послуги з постачання теплової енергії (для потреб централізованого або автономного опалення) та індивідуального опалення.</t>
  </si>
  <si>
    <t>Підпрограма 6. Компенсаційні виплати на пільговий проїзд міським електротранспортом окремих категорій громадян.</t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</si>
  <si>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</si>
  <si>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</si>
  <si>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Завдання 1. </t>
    </r>
    <r>
      <rPr>
        <sz val="12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</si>
  <si>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>Завдання 1.</t>
    </r>
    <r>
      <rPr>
        <sz val="12"/>
        <rFont val="Times New Roman"/>
        <family val="1"/>
      </rPr>
      <t xml:space="preserve"> Забезпечення надання інших, передбачених законодавством, пільг окремим категоріям громадян відповідно до законодавства:</t>
    </r>
  </si>
  <si>
    <t xml:space="preserve">Профінансовано фактичну потребу щодо надання інших передбачених законодавством пільг громадянам, які постраждали внаслідок Чорнобильської катастрофи. </t>
  </si>
  <si>
    <r>
      <t>Завдання 2.</t>
    </r>
    <r>
      <rPr>
        <sz val="12"/>
        <rFont val="Times New Roman"/>
        <family val="1"/>
      </rPr>
      <t xml:space="preserve"> Забезпечення надання пільг з послуг зв’язку </t>
    </r>
  </si>
  <si>
    <r>
      <t xml:space="preserve">Завдання 3. </t>
    </r>
    <r>
      <rPr>
        <sz val="12"/>
        <rFont val="Times New Roman"/>
        <family val="1"/>
      </rPr>
      <t xml:space="preserve"> 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</si>
  <si>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sz val="12"/>
        <rFont val="Times New Roman"/>
        <family val="1"/>
      </rPr>
      <t xml:space="preserve"> Забезпечення проведення розрахунків за пільговий проїзд окремих категорій громадян електротранспортом.</t>
    </r>
  </si>
  <si>
    <r>
      <t xml:space="preserve">Завдання 5.  </t>
    </r>
    <r>
      <rPr>
        <sz val="12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</si>
  <si>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1. </t>
    </r>
    <r>
      <rPr>
        <sz val="12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</si>
  <si>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Фактичні видатки менше, ніж заплановані, у зв'язку зі смертю осіб, за якими здійснюється догляд.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</si>
  <si>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Гідності.</t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</si>
  <si>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</si>
  <si>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 - </t>
    </r>
    <r>
      <rPr>
        <sz val="12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Гідності;</t>
    </r>
  </si>
  <si>
    <r>
      <t xml:space="preserve">Завдання 3. </t>
    </r>
    <r>
      <rPr>
        <sz val="12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</si>
  <si>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r>
      <t xml:space="preserve">                              </t>
    </r>
    <r>
      <rPr>
        <u val="single"/>
        <sz val="14"/>
        <rFont val="Times New Roman"/>
        <family val="1"/>
      </rPr>
      <t>затверджена рішенням Сумської міської ради від 28 листопада 2018 року № 4148-МР (зі змінами)</t>
    </r>
  </si>
  <si>
    <t>Програма Сумської міської об’єднаної територіальної громади «Милосердя» на 2019-2021 роки», в т.ч.</t>
  </si>
  <si>
    <t>За отриманням пільги звернулась менша кількість мешканців міста, ніж планувалось, у зв’язку   з вибуттям пільговиків за межі міста, смертю пільговиків, а також відмовою пільговиків від користування послугами зв’язку через високу вартість щомісячної абонплати.</t>
  </si>
  <si>
    <t>Профінансовано менше затвердженої суми, у зв'язку з тим, що розмір фактичного відшкодування, який отримали особи з інвалідністю, був менший ніж  встановлений розмір оплати послуг до інформаційної мережі Інтернет.</t>
  </si>
  <si>
    <t>Фінансування не проводилось у зв'язку з відсутністю звернень.</t>
  </si>
  <si>
    <t xml:space="preserve">Підпрограма 1. Турбота про громадян міста, які потребують особливої уваги. </t>
  </si>
  <si>
    <r>
      <t xml:space="preserve">Завдання 1. </t>
    </r>
    <r>
      <rPr>
        <sz val="12"/>
        <rFont val="Times New Roman"/>
        <family val="1"/>
      </rPr>
      <t>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потребуючих допомоги та підтримки;
- відомості про надання всіх видів допомоги громадянам.</t>
    </r>
  </si>
  <si>
    <t>Виконання завдання зебезпечено працівниками комунальної установи «Сумський міський територіальний центр соціального обслуговування (надання соціальних послуг) «Берегиня» і коштів не потребувало.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</si>
</sst>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  <numFmt numFmtId="214" formatCode="0.0%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 shrinkToFit="1"/>
    </xf>
    <xf numFmtId="0" fontId="7" fillId="0" borderId="10" xfId="0" applyFont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1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 shrinkToFit="1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3" fontId="1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justify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center" wrapText="1" shrinkToFit="1"/>
    </xf>
    <xf numFmtId="0" fontId="1" fillId="32" borderId="10" xfId="0" applyFont="1" applyFill="1" applyBorder="1" applyAlignment="1">
      <alignment horizontal="justify" vertical="center" wrapText="1" shrinkToFi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justify" wrapText="1" shrinkToFit="1"/>
    </xf>
    <xf numFmtId="49" fontId="7" fillId="0" borderId="10" xfId="0" applyNumberFormat="1" applyFont="1" applyFill="1" applyBorder="1" applyAlignment="1">
      <alignment horizontal="justify" vertical="justify"/>
    </xf>
    <xf numFmtId="4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justify"/>
    </xf>
    <xf numFmtId="49" fontId="9" fillId="0" borderId="14" xfId="0" applyNumberFormat="1" applyFont="1" applyFill="1" applyBorder="1" applyAlignment="1">
      <alignment horizontal="left" vertical="justify"/>
    </xf>
    <xf numFmtId="49" fontId="9" fillId="0" borderId="15" xfId="0" applyNumberFormat="1" applyFont="1" applyFill="1" applyBorder="1" applyAlignment="1">
      <alignment horizontal="left" vertical="justify"/>
    </xf>
    <xf numFmtId="49" fontId="9" fillId="0" borderId="13" xfId="0" applyNumberFormat="1" applyFont="1" applyFill="1" applyBorder="1" applyAlignment="1">
      <alignment horizontal="justify" vertical="center"/>
    </xf>
    <xf numFmtId="49" fontId="9" fillId="0" borderId="14" xfId="0" applyNumberFormat="1" applyFont="1" applyFill="1" applyBorder="1" applyAlignment="1">
      <alignment horizontal="justify" vertical="center"/>
    </xf>
    <xf numFmtId="49" fontId="9" fillId="0" borderId="15" xfId="0" applyNumberFormat="1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0" fontId="9" fillId="0" borderId="15" xfId="0" applyFont="1" applyFill="1" applyBorder="1" applyAlignment="1">
      <alignment horizontal="justify" vertical="justify" wrapText="1"/>
    </xf>
    <xf numFmtId="2" fontId="7" fillId="0" borderId="16" xfId="0" applyNumberFormat="1" applyFont="1" applyFill="1" applyBorder="1" applyAlignment="1">
      <alignment horizontal="justify" vertical="center" wrapText="1"/>
    </xf>
    <xf numFmtId="2" fontId="7" fillId="0" borderId="12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1"/>
  <sheetViews>
    <sheetView tabSelected="1" view="pageBreakPreview" zoomScale="60" zoomScalePageLayoutView="0" workbookViewId="0" topLeftCell="A145">
      <selection activeCell="N24" sqref="N24"/>
    </sheetView>
  </sheetViews>
  <sheetFormatPr defaultColWidth="9.140625" defaultRowHeight="12.75"/>
  <cols>
    <col min="1" max="1" width="74.8515625" style="47" customWidth="1"/>
    <col min="2" max="2" width="15.28125" style="46" customWidth="1"/>
    <col min="3" max="3" width="10.00390625" style="46" customWidth="1"/>
    <col min="4" max="4" width="15.7109375" style="47" customWidth="1"/>
    <col min="5" max="5" width="11.00390625" style="47" customWidth="1"/>
    <col min="6" max="6" width="13.140625" style="46" customWidth="1"/>
    <col min="7" max="7" width="45.57421875" style="46" customWidth="1"/>
    <col min="8" max="28" width="9.140625" style="46" customWidth="1"/>
    <col min="29" max="16384" width="9.140625" style="47" customWidth="1"/>
  </cols>
  <sheetData>
    <row r="1" spans="1:8" s="24" customFormat="1" ht="16.5">
      <c r="A1" s="44"/>
      <c r="B1" s="22"/>
      <c r="C1" s="22"/>
      <c r="D1" s="22"/>
      <c r="E1" s="22"/>
      <c r="F1" s="22"/>
      <c r="G1" s="121" t="s">
        <v>24</v>
      </c>
      <c r="H1" s="121"/>
    </row>
    <row r="2" spans="2:8" s="23" customFormat="1" ht="16.5" customHeight="1">
      <c r="B2" s="24"/>
      <c r="C2" s="24"/>
      <c r="G2" s="43" t="s">
        <v>58</v>
      </c>
      <c r="H2" s="41"/>
    </row>
    <row r="3" spans="2:7" s="23" customFormat="1" ht="15.75">
      <c r="B3" s="24"/>
      <c r="C3" s="24"/>
      <c r="G3" s="23" t="s">
        <v>59</v>
      </c>
    </row>
    <row r="4" spans="2:7" s="23" customFormat="1" ht="9.75" customHeight="1">
      <c r="B4" s="24"/>
      <c r="C4" s="24"/>
      <c r="G4" s="42"/>
    </row>
    <row r="5" spans="2:7" s="23" customFormat="1" ht="12" customHeight="1">
      <c r="B5" s="24"/>
      <c r="C5" s="24"/>
      <c r="G5" s="7"/>
    </row>
    <row r="6" spans="1:7" s="23" customFormat="1" ht="20.25">
      <c r="A6" s="122" t="s">
        <v>60</v>
      </c>
      <c r="B6" s="122"/>
      <c r="C6" s="122"/>
      <c r="D6" s="122"/>
      <c r="E6" s="122"/>
      <c r="F6" s="122"/>
      <c r="G6" s="122"/>
    </row>
    <row r="7" spans="1:7" s="23" customFormat="1" ht="24" customHeight="1" thickBot="1">
      <c r="A7" s="123" t="s">
        <v>61</v>
      </c>
      <c r="B7" s="123"/>
      <c r="C7" s="123"/>
      <c r="D7" s="123"/>
      <c r="E7" s="123"/>
      <c r="F7" s="123"/>
      <c r="G7" s="123"/>
    </row>
    <row r="8" spans="1:7" s="23" customFormat="1" ht="15.75">
      <c r="A8" s="124" t="s">
        <v>20</v>
      </c>
      <c r="B8" s="124"/>
      <c r="C8" s="124"/>
      <c r="D8" s="124"/>
      <c r="E8" s="124"/>
      <c r="F8" s="124"/>
      <c r="G8" s="124"/>
    </row>
    <row r="9" spans="2:3" s="23" customFormat="1" ht="9.75" customHeight="1">
      <c r="B9" s="24"/>
      <c r="C9" s="24"/>
    </row>
    <row r="10" spans="1:7" s="23" customFormat="1" ht="18.75">
      <c r="A10" s="109" t="s">
        <v>25</v>
      </c>
      <c r="B10" s="110"/>
      <c r="C10" s="110"/>
      <c r="D10" s="110"/>
      <c r="E10" s="110"/>
      <c r="F10" s="110"/>
      <c r="G10" s="110"/>
    </row>
    <row r="11" spans="1:7" s="23" customFormat="1" ht="15.75">
      <c r="A11" s="111" t="s">
        <v>34</v>
      </c>
      <c r="B11" s="111"/>
      <c r="C11" s="111"/>
      <c r="D11" s="111"/>
      <c r="E11" s="111"/>
      <c r="F11" s="111"/>
      <c r="G11" s="111"/>
    </row>
    <row r="12" spans="1:7" s="23" customFormat="1" ht="18.75">
      <c r="A12" s="109" t="s">
        <v>26</v>
      </c>
      <c r="B12" s="110"/>
      <c r="C12" s="110"/>
      <c r="D12" s="110"/>
      <c r="E12" s="110"/>
      <c r="F12" s="110"/>
      <c r="G12" s="110"/>
    </row>
    <row r="13" spans="1:7" s="23" customFormat="1" ht="15.75">
      <c r="A13" s="111" t="s">
        <v>34</v>
      </c>
      <c r="B13" s="111"/>
      <c r="C13" s="111"/>
      <c r="D13" s="111"/>
      <c r="E13" s="111"/>
      <c r="F13" s="111"/>
      <c r="G13" s="111"/>
    </row>
    <row r="14" spans="1:10" s="23" customFormat="1" ht="22.5" customHeight="1">
      <c r="A14" s="112" t="s">
        <v>62</v>
      </c>
      <c r="B14" s="112"/>
      <c r="C14" s="112"/>
      <c r="D14" s="112"/>
      <c r="E14" s="112"/>
      <c r="F14" s="112"/>
      <c r="G14" s="112"/>
      <c r="J14" s="8"/>
    </row>
    <row r="15" spans="1:10" s="23" customFormat="1" ht="15" customHeight="1">
      <c r="A15" s="113" t="s">
        <v>146</v>
      </c>
      <c r="B15" s="113"/>
      <c r="C15" s="113"/>
      <c r="D15" s="113"/>
      <c r="E15" s="113"/>
      <c r="F15" s="113"/>
      <c r="G15" s="113"/>
      <c r="J15" s="8"/>
    </row>
    <row r="16" spans="1:10" s="23" customFormat="1" ht="15.75">
      <c r="A16" s="114" t="s">
        <v>33</v>
      </c>
      <c r="B16" s="114"/>
      <c r="C16" s="114"/>
      <c r="D16" s="114"/>
      <c r="E16" s="114"/>
      <c r="F16" s="114"/>
      <c r="G16" s="114"/>
      <c r="J16" s="8"/>
    </row>
    <row r="17" spans="1:10" s="23" customFormat="1" ht="15.75">
      <c r="A17" s="9"/>
      <c r="B17" s="9"/>
      <c r="C17" s="9"/>
      <c r="D17" s="9"/>
      <c r="E17" s="9"/>
      <c r="F17" s="9"/>
      <c r="G17" s="9"/>
      <c r="J17" s="10"/>
    </row>
    <row r="18" spans="1:7" s="23" customFormat="1" ht="35.25" customHeight="1">
      <c r="A18" s="115" t="s">
        <v>21</v>
      </c>
      <c r="B18" s="116" t="s">
        <v>22</v>
      </c>
      <c r="C18" s="116"/>
      <c r="D18" s="117" t="s">
        <v>23</v>
      </c>
      <c r="E18" s="117"/>
      <c r="F18" s="118" t="s">
        <v>12</v>
      </c>
      <c r="G18" s="119" t="s">
        <v>57</v>
      </c>
    </row>
    <row r="19" spans="1:9" s="23" customFormat="1" ht="18.75" customHeight="1">
      <c r="A19" s="115"/>
      <c r="B19" s="1" t="s">
        <v>13</v>
      </c>
      <c r="C19" s="39" t="s">
        <v>14</v>
      </c>
      <c r="D19" s="1" t="s">
        <v>13</v>
      </c>
      <c r="E19" s="39" t="s">
        <v>14</v>
      </c>
      <c r="F19" s="118"/>
      <c r="G19" s="120"/>
      <c r="H19" s="6"/>
      <c r="I19" s="6"/>
    </row>
    <row r="20" spans="1:9" s="23" customFormat="1" ht="18.75" customHeight="1">
      <c r="A20" s="11">
        <v>1</v>
      </c>
      <c r="B20" s="12">
        <v>2</v>
      </c>
      <c r="C20" s="12">
        <v>3</v>
      </c>
      <c r="D20" s="11">
        <v>4</v>
      </c>
      <c r="E20" s="11">
        <v>5</v>
      </c>
      <c r="F20" s="11">
        <v>6</v>
      </c>
      <c r="G20" s="11">
        <v>7</v>
      </c>
      <c r="H20" s="6"/>
      <c r="I20" s="6"/>
    </row>
    <row r="21" spans="1:7" s="26" customFormat="1" ht="39" customHeight="1">
      <c r="A21" s="79" t="s">
        <v>147</v>
      </c>
      <c r="B21" s="13">
        <f>+B26+B84+B88+B98+B114+B116+B118+B120+B133+B135+B137+B152</f>
        <v>84712331</v>
      </c>
      <c r="C21" s="71"/>
      <c r="D21" s="13">
        <f>+D26+D84+D88+D98+D114+D116+D118+D120+D133+D135+D137+D152</f>
        <v>84136288.60999998</v>
      </c>
      <c r="E21" s="72"/>
      <c r="F21" s="80">
        <f>+D21/B21</f>
        <v>0.9932000172442426</v>
      </c>
      <c r="G21" s="70"/>
    </row>
    <row r="22" spans="1:7" s="48" customFormat="1" ht="21.75" customHeight="1">
      <c r="A22" s="95" t="s">
        <v>151</v>
      </c>
      <c r="B22" s="96"/>
      <c r="C22" s="96"/>
      <c r="D22" s="96"/>
      <c r="E22" s="96"/>
      <c r="F22" s="96"/>
      <c r="G22" s="97"/>
    </row>
    <row r="23" spans="1:7" s="26" customFormat="1" ht="19.5" customHeight="1">
      <c r="A23" s="2" t="s">
        <v>6</v>
      </c>
      <c r="B23" s="13">
        <v>0</v>
      </c>
      <c r="C23" s="13"/>
      <c r="D23" s="13">
        <v>0</v>
      </c>
      <c r="E23" s="13"/>
      <c r="F23" s="3"/>
      <c r="G23" s="5"/>
    </row>
    <row r="24" spans="1:7" s="26" customFormat="1" ht="84.75" customHeight="1">
      <c r="A24" s="2" t="s">
        <v>152</v>
      </c>
      <c r="B24" s="13">
        <v>0</v>
      </c>
      <c r="C24" s="13"/>
      <c r="D24" s="13">
        <v>0</v>
      </c>
      <c r="E24" s="13"/>
      <c r="F24" s="3" t="s">
        <v>48</v>
      </c>
      <c r="G24" s="5" t="s">
        <v>153</v>
      </c>
    </row>
    <row r="25" spans="1:7" s="48" customFormat="1" ht="21.75" customHeight="1">
      <c r="A25" s="95" t="s">
        <v>79</v>
      </c>
      <c r="B25" s="96"/>
      <c r="C25" s="96"/>
      <c r="D25" s="96"/>
      <c r="E25" s="96"/>
      <c r="F25" s="96"/>
      <c r="G25" s="97"/>
    </row>
    <row r="26" spans="1:7" s="26" customFormat="1" ht="20.25" customHeight="1">
      <c r="A26" s="2" t="s">
        <v>6</v>
      </c>
      <c r="B26" s="13">
        <f>+B27+B62+B74+B80+B81+B82</f>
        <v>12891832</v>
      </c>
      <c r="C26" s="13"/>
      <c r="D26" s="13">
        <f>+D27+D62+D74+D80+D81+D82</f>
        <v>12601645.129999999</v>
      </c>
      <c r="E26" s="13"/>
      <c r="F26" s="3"/>
      <c r="G26" s="5"/>
    </row>
    <row r="27" spans="1:7" s="48" customFormat="1" ht="33" customHeight="1">
      <c r="A27" s="66" t="s">
        <v>27</v>
      </c>
      <c r="B27" s="17">
        <f>++B28+B29+B30+B34+B35+B36+B37+B38+B39+B40+B41+B42+B43+B44+B48+B49+B50+B51+B52+B53+B54+B55+B56+B57+B58</f>
        <v>11322908</v>
      </c>
      <c r="C27" s="69"/>
      <c r="D27" s="17">
        <f>++D28+D29+D30+D34+D35+D36+D37+D38+D39+D40+D41+D42+D43+D44+D48+D49+D50+D51+D52+D53+D54+D55+D56+D57+D58</f>
        <v>11244012</v>
      </c>
      <c r="E27" s="69"/>
      <c r="F27" s="64"/>
      <c r="G27" s="64"/>
    </row>
    <row r="28" spans="1:7" s="46" customFormat="1" ht="38.25" customHeight="1">
      <c r="A28" s="45" t="s">
        <v>3</v>
      </c>
      <c r="B28" s="34">
        <v>6196340</v>
      </c>
      <c r="C28" s="51">
        <v>1517</v>
      </c>
      <c r="D28" s="52">
        <v>6195340</v>
      </c>
      <c r="E28" s="53">
        <v>879</v>
      </c>
      <c r="F28" s="29">
        <f>+D28/B28</f>
        <v>0.9998386144078601</v>
      </c>
      <c r="G28" s="5"/>
    </row>
    <row r="29" spans="1:7" s="48" customFormat="1" ht="35.25" customHeight="1">
      <c r="A29" s="5" t="s">
        <v>1</v>
      </c>
      <c r="B29" s="34">
        <v>400098</v>
      </c>
      <c r="C29" s="51">
        <v>216</v>
      </c>
      <c r="D29" s="52">
        <v>379667.73</v>
      </c>
      <c r="E29" s="53">
        <v>211</v>
      </c>
      <c r="F29" s="29">
        <f>+D29/B29</f>
        <v>0.9489368354753085</v>
      </c>
      <c r="G29" s="5" t="s">
        <v>18</v>
      </c>
    </row>
    <row r="30" spans="1:7" s="50" customFormat="1" ht="39" customHeight="1">
      <c r="A30" s="45" t="s">
        <v>7</v>
      </c>
      <c r="B30" s="27">
        <v>30158</v>
      </c>
      <c r="C30" s="28">
        <v>6</v>
      </c>
      <c r="D30" s="52">
        <v>30158</v>
      </c>
      <c r="E30" s="53">
        <v>6</v>
      </c>
      <c r="F30" s="29">
        <f aca="true" t="shared" si="0" ref="F30:F112">+D30/B30</f>
        <v>1</v>
      </c>
      <c r="G30" s="5"/>
    </row>
    <row r="31" spans="1:7" s="26" customFormat="1" ht="14.25" customHeight="1">
      <c r="A31" s="31"/>
      <c r="B31" s="21"/>
      <c r="C31" s="21"/>
      <c r="D31" s="21"/>
      <c r="E31" s="32"/>
      <c r="F31" s="30"/>
      <c r="G31" s="74"/>
    </row>
    <row r="32" spans="1:7" s="26" customFormat="1" ht="27" customHeight="1">
      <c r="A32" s="31"/>
      <c r="B32" s="21"/>
      <c r="C32" s="21"/>
      <c r="D32" s="21"/>
      <c r="E32" s="32"/>
      <c r="F32" s="30"/>
      <c r="G32" s="33" t="s">
        <v>35</v>
      </c>
    </row>
    <row r="33" spans="1:9" s="23" customFormat="1" ht="18.75" customHeight="1">
      <c r="A33" s="11">
        <v>1</v>
      </c>
      <c r="B33" s="12">
        <v>2</v>
      </c>
      <c r="C33" s="12">
        <v>3</v>
      </c>
      <c r="D33" s="11">
        <v>4</v>
      </c>
      <c r="E33" s="11">
        <v>5</v>
      </c>
      <c r="F33" s="11">
        <v>6</v>
      </c>
      <c r="G33" s="11">
        <v>7</v>
      </c>
      <c r="H33" s="6"/>
      <c r="I33" s="6"/>
    </row>
    <row r="34" spans="1:7" s="46" customFormat="1" ht="35.25" customHeight="1">
      <c r="A34" s="15" t="s">
        <v>36</v>
      </c>
      <c r="B34" s="27">
        <v>20958</v>
      </c>
      <c r="C34" s="28">
        <v>7</v>
      </c>
      <c r="D34" s="52">
        <v>20958</v>
      </c>
      <c r="E34" s="53">
        <v>7</v>
      </c>
      <c r="F34" s="29">
        <f t="shared" si="0"/>
        <v>1</v>
      </c>
      <c r="G34" s="65"/>
    </row>
    <row r="35" spans="1:7" s="46" customFormat="1" ht="36" customHeight="1">
      <c r="A35" s="15" t="s">
        <v>37</v>
      </c>
      <c r="B35" s="27">
        <v>75436</v>
      </c>
      <c r="C35" s="28">
        <v>38</v>
      </c>
      <c r="D35" s="52">
        <v>75330</v>
      </c>
      <c r="E35" s="53">
        <v>38</v>
      </c>
      <c r="F35" s="29">
        <f t="shared" si="0"/>
        <v>0.9985948353571239</v>
      </c>
      <c r="G35" s="5" t="s">
        <v>119</v>
      </c>
    </row>
    <row r="36" spans="1:7" s="46" customFormat="1" ht="63.75" customHeight="1">
      <c r="A36" s="15" t="s">
        <v>38</v>
      </c>
      <c r="B36" s="27">
        <f>-24125+500000+24125</f>
        <v>500000</v>
      </c>
      <c r="C36" s="28">
        <f>-2+47+2</f>
        <v>47</v>
      </c>
      <c r="D36" s="52">
        <v>500000</v>
      </c>
      <c r="E36" s="53">
        <v>12</v>
      </c>
      <c r="F36" s="29">
        <f t="shared" si="0"/>
        <v>1</v>
      </c>
      <c r="G36" s="65"/>
    </row>
    <row r="37" spans="1:7" s="46" customFormat="1" ht="48" customHeight="1">
      <c r="A37" s="15" t="s">
        <v>63</v>
      </c>
      <c r="B37" s="27">
        <v>71856</v>
      </c>
      <c r="C37" s="28">
        <v>32</v>
      </c>
      <c r="D37" s="52">
        <v>71856</v>
      </c>
      <c r="E37" s="53">
        <v>32</v>
      </c>
      <c r="F37" s="29">
        <f t="shared" si="0"/>
        <v>1</v>
      </c>
      <c r="G37" s="65"/>
    </row>
    <row r="38" spans="1:7" s="46" customFormat="1" ht="33.75" customHeight="1">
      <c r="A38" s="15" t="s">
        <v>64</v>
      </c>
      <c r="B38" s="27">
        <v>19067</v>
      </c>
      <c r="C38" s="28">
        <v>10</v>
      </c>
      <c r="D38" s="52">
        <v>19067</v>
      </c>
      <c r="E38" s="53">
        <v>10</v>
      </c>
      <c r="F38" s="29">
        <f t="shared" si="0"/>
        <v>1</v>
      </c>
      <c r="G38" s="65"/>
    </row>
    <row r="39" spans="1:7" s="46" customFormat="1" ht="32.25" customHeight="1">
      <c r="A39" s="15" t="s">
        <v>39</v>
      </c>
      <c r="B39" s="27">
        <v>633445</v>
      </c>
      <c r="C39" s="28">
        <v>745</v>
      </c>
      <c r="D39" s="52">
        <v>623070.16</v>
      </c>
      <c r="E39" s="53">
        <v>733</v>
      </c>
      <c r="F39" s="29">
        <f t="shared" si="0"/>
        <v>0.9836215614615318</v>
      </c>
      <c r="G39" s="5" t="s">
        <v>18</v>
      </c>
    </row>
    <row r="40" spans="1:7" s="46" customFormat="1" ht="45.75" customHeight="1">
      <c r="A40" s="15" t="s">
        <v>116</v>
      </c>
      <c r="B40" s="27">
        <f>-66000+600000+66000</f>
        <v>600000</v>
      </c>
      <c r="C40" s="28">
        <f>-22+200+22</f>
        <v>200</v>
      </c>
      <c r="D40" s="52">
        <v>570000</v>
      </c>
      <c r="E40" s="53">
        <v>190</v>
      </c>
      <c r="F40" s="29">
        <f t="shared" si="0"/>
        <v>0.95</v>
      </c>
      <c r="G40" s="5" t="s">
        <v>18</v>
      </c>
    </row>
    <row r="41" spans="1:7" s="46" customFormat="1" ht="62.25" customHeight="1">
      <c r="A41" s="54" t="s">
        <v>80</v>
      </c>
      <c r="B41" s="27">
        <v>752750</v>
      </c>
      <c r="C41" s="28">
        <v>684</v>
      </c>
      <c r="D41" s="52">
        <v>741565.1100000001</v>
      </c>
      <c r="E41" s="53">
        <v>674</v>
      </c>
      <c r="F41" s="29">
        <f t="shared" si="0"/>
        <v>0.9851412952507475</v>
      </c>
      <c r="G41" s="5" t="s">
        <v>18</v>
      </c>
    </row>
    <row r="42" spans="1:7" s="46" customFormat="1" ht="61.5" customHeight="1">
      <c r="A42" s="15" t="s">
        <v>65</v>
      </c>
      <c r="B42" s="27">
        <v>5800</v>
      </c>
      <c r="C42" s="28">
        <v>1</v>
      </c>
      <c r="D42" s="52">
        <v>0</v>
      </c>
      <c r="E42" s="53">
        <v>0</v>
      </c>
      <c r="F42" s="29" t="s">
        <v>48</v>
      </c>
      <c r="G42" s="5" t="s">
        <v>150</v>
      </c>
    </row>
    <row r="43" spans="1:7" s="46" customFormat="1" ht="48.75" customHeight="1">
      <c r="A43" s="40" t="s">
        <v>66</v>
      </c>
      <c r="B43" s="27">
        <v>100000</v>
      </c>
      <c r="C43" s="28">
        <v>1</v>
      </c>
      <c r="D43" s="52">
        <v>100000</v>
      </c>
      <c r="E43" s="53">
        <v>1</v>
      </c>
      <c r="F43" s="29">
        <f t="shared" si="0"/>
        <v>1</v>
      </c>
      <c r="G43" s="65"/>
    </row>
    <row r="44" spans="1:7" s="46" customFormat="1" ht="66" customHeight="1">
      <c r="A44" s="40" t="s">
        <v>67</v>
      </c>
      <c r="B44" s="27">
        <v>500000</v>
      </c>
      <c r="C44" s="28">
        <v>1</v>
      </c>
      <c r="D44" s="52">
        <v>500000</v>
      </c>
      <c r="E44" s="53">
        <v>1</v>
      </c>
      <c r="F44" s="29">
        <f t="shared" si="0"/>
        <v>1</v>
      </c>
      <c r="G44" s="65"/>
    </row>
    <row r="45" spans="1:7" s="26" customFormat="1" ht="14.25" customHeight="1">
      <c r="A45" s="31"/>
      <c r="B45" s="21"/>
      <c r="C45" s="21"/>
      <c r="D45" s="21"/>
      <c r="E45" s="32"/>
      <c r="F45" s="30"/>
      <c r="G45" s="74"/>
    </row>
    <row r="46" spans="1:7" s="26" customFormat="1" ht="27" customHeight="1">
      <c r="A46" s="31"/>
      <c r="B46" s="21"/>
      <c r="C46" s="21"/>
      <c r="D46" s="21"/>
      <c r="E46" s="32"/>
      <c r="F46" s="30"/>
      <c r="G46" s="33" t="s">
        <v>35</v>
      </c>
    </row>
    <row r="47" spans="1:9" s="23" customFormat="1" ht="18.75" customHeight="1">
      <c r="A47" s="11">
        <v>1</v>
      </c>
      <c r="B47" s="12">
        <v>2</v>
      </c>
      <c r="C47" s="12">
        <v>3</v>
      </c>
      <c r="D47" s="11">
        <v>4</v>
      </c>
      <c r="E47" s="11">
        <v>5</v>
      </c>
      <c r="F47" s="11">
        <v>6</v>
      </c>
      <c r="G47" s="11">
        <v>7</v>
      </c>
      <c r="H47" s="6"/>
      <c r="I47" s="6"/>
    </row>
    <row r="48" spans="1:7" s="46" customFormat="1" ht="65.25" customHeight="1">
      <c r="A48" s="40" t="s">
        <v>68</v>
      </c>
      <c r="B48" s="27">
        <v>400000</v>
      </c>
      <c r="C48" s="28">
        <v>1</v>
      </c>
      <c r="D48" s="52">
        <v>400000</v>
      </c>
      <c r="E48" s="53">
        <v>1</v>
      </c>
      <c r="F48" s="29">
        <f t="shared" si="0"/>
        <v>1</v>
      </c>
      <c r="G48" s="65"/>
    </row>
    <row r="49" spans="1:7" s="46" customFormat="1" ht="48.75" customHeight="1">
      <c r="A49" s="40" t="s">
        <v>69</v>
      </c>
      <c r="B49" s="27">
        <v>110000</v>
      </c>
      <c r="C49" s="28">
        <v>1</v>
      </c>
      <c r="D49" s="52">
        <v>110000</v>
      </c>
      <c r="E49" s="53">
        <v>1</v>
      </c>
      <c r="F49" s="29">
        <f t="shared" si="0"/>
        <v>1</v>
      </c>
      <c r="G49" s="65"/>
    </row>
    <row r="50" spans="1:7" s="46" customFormat="1" ht="84.75" customHeight="1">
      <c r="A50" s="40" t="s">
        <v>81</v>
      </c>
      <c r="B50" s="27">
        <v>35000</v>
      </c>
      <c r="C50" s="28">
        <v>1</v>
      </c>
      <c r="D50" s="52">
        <v>35000</v>
      </c>
      <c r="E50" s="53">
        <v>1</v>
      </c>
      <c r="F50" s="29">
        <f t="shared" si="0"/>
        <v>1</v>
      </c>
      <c r="G50" s="65"/>
    </row>
    <row r="51" spans="1:7" s="46" customFormat="1" ht="50.25" customHeight="1">
      <c r="A51" s="40" t="s">
        <v>70</v>
      </c>
      <c r="B51" s="27">
        <v>200000</v>
      </c>
      <c r="C51" s="28">
        <v>1</v>
      </c>
      <c r="D51" s="52">
        <v>200000</v>
      </c>
      <c r="E51" s="53">
        <v>1</v>
      </c>
      <c r="F51" s="29">
        <f t="shared" si="0"/>
        <v>1</v>
      </c>
      <c r="G51" s="65"/>
    </row>
    <row r="52" spans="1:7" s="46" customFormat="1" ht="69" customHeight="1">
      <c r="A52" s="40" t="s">
        <v>82</v>
      </c>
      <c r="B52" s="27">
        <v>300000</v>
      </c>
      <c r="C52" s="28">
        <v>1</v>
      </c>
      <c r="D52" s="52">
        <v>300000</v>
      </c>
      <c r="E52" s="53">
        <v>1</v>
      </c>
      <c r="F52" s="29">
        <f t="shared" si="0"/>
        <v>1</v>
      </c>
      <c r="G52" s="65"/>
    </row>
    <row r="53" spans="1:7" s="46" customFormat="1" ht="33.75" customHeight="1">
      <c r="A53" s="40" t="s">
        <v>71</v>
      </c>
      <c r="B53" s="27">
        <v>50000</v>
      </c>
      <c r="C53" s="28">
        <v>1</v>
      </c>
      <c r="D53" s="52">
        <v>50000</v>
      </c>
      <c r="E53" s="53">
        <v>1</v>
      </c>
      <c r="F53" s="29">
        <f t="shared" si="0"/>
        <v>1</v>
      </c>
      <c r="G53" s="65"/>
    </row>
    <row r="54" spans="1:7" s="46" customFormat="1" ht="82.5" customHeight="1">
      <c r="A54" s="40" t="s">
        <v>72</v>
      </c>
      <c r="B54" s="27">
        <v>90000</v>
      </c>
      <c r="C54" s="28">
        <v>1</v>
      </c>
      <c r="D54" s="52">
        <v>90000</v>
      </c>
      <c r="E54" s="53">
        <v>1</v>
      </c>
      <c r="F54" s="29">
        <f t="shared" si="0"/>
        <v>1</v>
      </c>
      <c r="G54" s="65"/>
    </row>
    <row r="55" spans="1:7" s="46" customFormat="1" ht="36.75" customHeight="1">
      <c r="A55" s="40" t="s">
        <v>117</v>
      </c>
      <c r="B55" s="27">
        <v>30000</v>
      </c>
      <c r="C55" s="28">
        <v>1</v>
      </c>
      <c r="D55" s="52">
        <v>30000</v>
      </c>
      <c r="E55" s="53">
        <v>1</v>
      </c>
      <c r="F55" s="29">
        <f t="shared" si="0"/>
        <v>1</v>
      </c>
      <c r="G55" s="65"/>
    </row>
    <row r="56" spans="1:7" s="46" customFormat="1" ht="36.75" customHeight="1">
      <c r="A56" s="40" t="s">
        <v>118</v>
      </c>
      <c r="B56" s="27">
        <v>80000</v>
      </c>
      <c r="C56" s="28">
        <v>1</v>
      </c>
      <c r="D56" s="52">
        <v>80000</v>
      </c>
      <c r="E56" s="53">
        <v>1</v>
      </c>
      <c r="F56" s="29">
        <f t="shared" si="0"/>
        <v>1</v>
      </c>
      <c r="G56" s="65"/>
    </row>
    <row r="57" spans="1:7" s="46" customFormat="1" ht="37.5" customHeight="1">
      <c r="A57" s="40" t="s">
        <v>73</v>
      </c>
      <c r="B57" s="27">
        <v>22000</v>
      </c>
      <c r="C57" s="28">
        <v>1</v>
      </c>
      <c r="D57" s="52">
        <v>22000</v>
      </c>
      <c r="E57" s="53">
        <v>1</v>
      </c>
      <c r="F57" s="29">
        <f t="shared" si="0"/>
        <v>1</v>
      </c>
      <c r="G57" s="65"/>
    </row>
    <row r="58" spans="1:7" s="46" customFormat="1" ht="35.25" customHeight="1">
      <c r="A58" s="40" t="s">
        <v>74</v>
      </c>
      <c r="B58" s="27">
        <v>100000</v>
      </c>
      <c r="C58" s="28">
        <v>1</v>
      </c>
      <c r="D58" s="52">
        <v>100000</v>
      </c>
      <c r="E58" s="53">
        <v>1</v>
      </c>
      <c r="F58" s="29">
        <f t="shared" si="0"/>
        <v>1</v>
      </c>
      <c r="G58" s="65"/>
    </row>
    <row r="59" spans="1:7" s="26" customFormat="1" ht="14.25" customHeight="1">
      <c r="A59" s="31"/>
      <c r="B59" s="21"/>
      <c r="C59" s="21"/>
      <c r="D59" s="21"/>
      <c r="E59" s="32"/>
      <c r="F59" s="30"/>
      <c r="G59" s="74"/>
    </row>
    <row r="60" spans="1:7" s="26" customFormat="1" ht="27" customHeight="1">
      <c r="A60" s="31"/>
      <c r="B60" s="21"/>
      <c r="C60" s="21"/>
      <c r="D60" s="21"/>
      <c r="E60" s="32"/>
      <c r="F60" s="30"/>
      <c r="G60" s="33" t="s">
        <v>35</v>
      </c>
    </row>
    <row r="61" spans="1:9" s="23" customFormat="1" ht="18.75" customHeight="1">
      <c r="A61" s="11">
        <v>1</v>
      </c>
      <c r="B61" s="12">
        <v>2</v>
      </c>
      <c r="C61" s="12">
        <v>3</v>
      </c>
      <c r="D61" s="11">
        <v>4</v>
      </c>
      <c r="E61" s="11">
        <v>5</v>
      </c>
      <c r="F61" s="11">
        <v>6</v>
      </c>
      <c r="G61" s="11">
        <v>7</v>
      </c>
      <c r="H61" s="6"/>
      <c r="I61" s="6"/>
    </row>
    <row r="62" spans="1:7" s="48" customFormat="1" ht="32.25" customHeight="1">
      <c r="A62" s="55" t="s">
        <v>28</v>
      </c>
      <c r="B62" s="17">
        <f>+SUM(B63:B73)</f>
        <v>834612</v>
      </c>
      <c r="C62" s="69"/>
      <c r="D62" s="17">
        <f>+SUM(D63:D73)</f>
        <v>692275.3500000001</v>
      </c>
      <c r="E62" s="69"/>
      <c r="F62" s="29"/>
      <c r="G62" s="64"/>
    </row>
    <row r="63" spans="1:7" s="46" customFormat="1" ht="36" customHeight="1">
      <c r="A63" s="15" t="s">
        <v>75</v>
      </c>
      <c r="B63" s="34">
        <v>9605</v>
      </c>
      <c r="C63" s="51"/>
      <c r="D63" s="52">
        <v>0</v>
      </c>
      <c r="E63" s="51">
        <v>0</v>
      </c>
      <c r="F63" s="29" t="s">
        <v>48</v>
      </c>
      <c r="G63" s="5" t="s">
        <v>150</v>
      </c>
    </row>
    <row r="64" spans="1:7" s="46" customFormat="1" ht="33" customHeight="1">
      <c r="A64" s="15" t="s">
        <v>4</v>
      </c>
      <c r="B64" s="34">
        <v>142160</v>
      </c>
      <c r="C64" s="51">
        <v>2</v>
      </c>
      <c r="D64" s="52">
        <v>142063.71</v>
      </c>
      <c r="E64" s="53">
        <v>2</v>
      </c>
      <c r="F64" s="29">
        <f t="shared" si="0"/>
        <v>0.9993226646032639</v>
      </c>
      <c r="G64" s="65"/>
    </row>
    <row r="65" spans="1:7" s="46" customFormat="1" ht="37.5" customHeight="1">
      <c r="A65" s="15" t="s">
        <v>0</v>
      </c>
      <c r="B65" s="34">
        <v>63059</v>
      </c>
      <c r="C65" s="51">
        <v>6</v>
      </c>
      <c r="D65" s="52">
        <v>63058.55000000001</v>
      </c>
      <c r="E65" s="53">
        <v>6</v>
      </c>
      <c r="F65" s="29">
        <f t="shared" si="0"/>
        <v>0.999992863825941</v>
      </c>
      <c r="G65" s="65"/>
    </row>
    <row r="66" spans="1:7" s="46" customFormat="1" ht="49.5" customHeight="1">
      <c r="A66" s="5" t="s">
        <v>83</v>
      </c>
      <c r="B66" s="34">
        <v>367607</v>
      </c>
      <c r="C66" s="51">
        <v>112</v>
      </c>
      <c r="D66" s="52">
        <v>266918.4</v>
      </c>
      <c r="E66" s="53">
        <v>112</v>
      </c>
      <c r="F66" s="29">
        <f t="shared" si="0"/>
        <v>0.7260971635469401</v>
      </c>
      <c r="G66" s="5" t="s">
        <v>17</v>
      </c>
    </row>
    <row r="67" spans="1:7" s="46" customFormat="1" ht="100.5" customHeight="1">
      <c r="A67" s="45" t="s">
        <v>76</v>
      </c>
      <c r="B67" s="34">
        <v>44726</v>
      </c>
      <c r="C67" s="51">
        <v>66</v>
      </c>
      <c r="D67" s="52">
        <v>43290.71</v>
      </c>
      <c r="E67" s="53">
        <v>62</v>
      </c>
      <c r="F67" s="29">
        <f t="shared" si="0"/>
        <v>0.9679092697759692</v>
      </c>
      <c r="G67" s="5" t="s">
        <v>149</v>
      </c>
    </row>
    <row r="68" spans="1:7" s="46" customFormat="1" ht="53.25" customHeight="1">
      <c r="A68" s="15" t="s">
        <v>8</v>
      </c>
      <c r="B68" s="34">
        <v>22488</v>
      </c>
      <c r="C68" s="51">
        <v>1</v>
      </c>
      <c r="D68" s="52">
        <v>22487.82</v>
      </c>
      <c r="E68" s="53">
        <v>1</v>
      </c>
      <c r="F68" s="29">
        <f t="shared" si="0"/>
        <v>0.9999919957310566</v>
      </c>
      <c r="G68" s="65"/>
    </row>
    <row r="69" spans="1:7" s="46" customFormat="1" ht="36.75" customHeight="1">
      <c r="A69" s="15" t="s">
        <v>40</v>
      </c>
      <c r="B69" s="52">
        <v>30510</v>
      </c>
      <c r="C69" s="53">
        <v>1</v>
      </c>
      <c r="D69" s="52">
        <v>0</v>
      </c>
      <c r="E69" s="51">
        <v>0</v>
      </c>
      <c r="F69" s="29" t="s">
        <v>48</v>
      </c>
      <c r="G69" s="5" t="s">
        <v>49</v>
      </c>
    </row>
    <row r="70" spans="1:7" s="46" customFormat="1" ht="80.25" customHeight="1">
      <c r="A70" s="15" t="s">
        <v>77</v>
      </c>
      <c r="B70" s="34">
        <v>21000</v>
      </c>
      <c r="C70" s="51">
        <v>3</v>
      </c>
      <c r="D70" s="52">
        <v>21000</v>
      </c>
      <c r="E70" s="51">
        <v>3</v>
      </c>
      <c r="F70" s="29">
        <f t="shared" si="0"/>
        <v>1</v>
      </c>
      <c r="G70" s="65"/>
    </row>
    <row r="71" spans="1:7" s="46" customFormat="1" ht="39.75" customHeight="1">
      <c r="A71" s="15" t="s">
        <v>120</v>
      </c>
      <c r="B71" s="34">
        <v>33480</v>
      </c>
      <c r="C71" s="51">
        <f>20+100</f>
        <v>120</v>
      </c>
      <c r="D71" s="52">
        <v>33480</v>
      </c>
      <c r="E71" s="51">
        <v>120</v>
      </c>
      <c r="F71" s="29">
        <f t="shared" si="0"/>
        <v>1</v>
      </c>
      <c r="G71" s="65"/>
    </row>
    <row r="72" spans="1:7" s="46" customFormat="1" ht="35.25" customHeight="1">
      <c r="A72" s="15" t="s">
        <v>78</v>
      </c>
      <c r="B72" s="34">
        <f>-7000+14000+7000</f>
        <v>14000</v>
      </c>
      <c r="C72" s="51">
        <f>-1+2+1</f>
        <v>2</v>
      </c>
      <c r="D72" s="52">
        <v>14000</v>
      </c>
      <c r="E72" s="51">
        <v>2</v>
      </c>
      <c r="F72" s="29">
        <f t="shared" si="0"/>
        <v>1</v>
      </c>
      <c r="G72" s="65"/>
    </row>
    <row r="73" spans="1:7" s="46" customFormat="1" ht="36.75" customHeight="1">
      <c r="A73" s="15" t="s">
        <v>121</v>
      </c>
      <c r="B73" s="34">
        <v>85977</v>
      </c>
      <c r="C73" s="51">
        <v>12</v>
      </c>
      <c r="D73" s="52">
        <v>85976.16</v>
      </c>
      <c r="E73" s="53">
        <v>12</v>
      </c>
      <c r="F73" s="29">
        <f t="shared" si="0"/>
        <v>0.9999902299452179</v>
      </c>
      <c r="G73" s="65"/>
    </row>
    <row r="74" spans="1:7" s="46" customFormat="1" ht="54.75" customHeight="1">
      <c r="A74" s="57" t="s">
        <v>108</v>
      </c>
      <c r="B74" s="37">
        <f>+B78+B79</f>
        <v>414600</v>
      </c>
      <c r="C74" s="60"/>
      <c r="D74" s="37">
        <f>+D78+D79</f>
        <v>388858.45000000007</v>
      </c>
      <c r="E74" s="60"/>
      <c r="F74" s="29"/>
      <c r="G74" s="65"/>
    </row>
    <row r="75" spans="1:7" s="26" customFormat="1" ht="14.25" customHeight="1">
      <c r="A75" s="31"/>
      <c r="B75" s="21"/>
      <c r="C75" s="21"/>
      <c r="D75" s="21"/>
      <c r="E75" s="32"/>
      <c r="F75" s="30"/>
      <c r="G75" s="74"/>
    </row>
    <row r="76" spans="1:7" s="26" customFormat="1" ht="27" customHeight="1">
      <c r="A76" s="31"/>
      <c r="B76" s="21"/>
      <c r="C76" s="21"/>
      <c r="D76" s="21"/>
      <c r="E76" s="32"/>
      <c r="F76" s="30"/>
      <c r="G76" s="33" t="s">
        <v>35</v>
      </c>
    </row>
    <row r="77" spans="1:9" s="23" customFormat="1" ht="18.75" customHeight="1">
      <c r="A77" s="11">
        <v>1</v>
      </c>
      <c r="B77" s="12">
        <v>2</v>
      </c>
      <c r="C77" s="12">
        <v>3</v>
      </c>
      <c r="D77" s="11">
        <v>4</v>
      </c>
      <c r="E77" s="11">
        <v>5</v>
      </c>
      <c r="F77" s="11">
        <v>6</v>
      </c>
      <c r="G77" s="11">
        <v>7</v>
      </c>
      <c r="H77" s="6"/>
      <c r="I77" s="6"/>
    </row>
    <row r="78" spans="1:7" s="46" customFormat="1" ht="32.25" customHeight="1">
      <c r="A78" s="56" t="s">
        <v>84</v>
      </c>
      <c r="B78" s="34">
        <v>314456</v>
      </c>
      <c r="C78" s="51">
        <v>762</v>
      </c>
      <c r="D78" s="52">
        <v>288714.67000000004</v>
      </c>
      <c r="E78" s="53">
        <v>754</v>
      </c>
      <c r="F78" s="29">
        <f t="shared" si="0"/>
        <v>0.918140121352431</v>
      </c>
      <c r="G78" s="5" t="s">
        <v>19</v>
      </c>
    </row>
    <row r="79" spans="1:7" s="46" customFormat="1" ht="48.75" customHeight="1">
      <c r="A79" s="56" t="s">
        <v>85</v>
      </c>
      <c r="B79" s="34">
        <v>100144</v>
      </c>
      <c r="C79" s="51">
        <v>241</v>
      </c>
      <c r="D79" s="52">
        <v>100143.78</v>
      </c>
      <c r="E79" s="53">
        <v>241</v>
      </c>
      <c r="F79" s="29">
        <f t="shared" si="0"/>
        <v>0.9999978031634447</v>
      </c>
      <c r="G79" s="65"/>
    </row>
    <row r="80" spans="1:7" s="46" customFormat="1" ht="62.25" customHeight="1">
      <c r="A80" s="35" t="s">
        <v>109</v>
      </c>
      <c r="B80" s="34">
        <v>68552</v>
      </c>
      <c r="C80" s="51"/>
      <c r="D80" s="52">
        <v>37821.33</v>
      </c>
      <c r="E80" s="53"/>
      <c r="F80" s="29">
        <f t="shared" si="0"/>
        <v>0.5517173824250204</v>
      </c>
      <c r="G80" s="5" t="s">
        <v>52</v>
      </c>
    </row>
    <row r="81" spans="1:7" s="50" customFormat="1" ht="48.75" customHeight="1">
      <c r="A81" s="62" t="s">
        <v>110</v>
      </c>
      <c r="B81" s="52">
        <v>18560</v>
      </c>
      <c r="C81" s="53">
        <v>232</v>
      </c>
      <c r="D81" s="52">
        <v>16000</v>
      </c>
      <c r="E81" s="53">
        <v>200</v>
      </c>
      <c r="F81" s="29">
        <f t="shared" si="0"/>
        <v>0.8620689655172413</v>
      </c>
      <c r="G81" s="5" t="s">
        <v>50</v>
      </c>
    </row>
    <row r="82" spans="1:7" s="50" customFormat="1" ht="63.75" customHeight="1">
      <c r="A82" s="62" t="s">
        <v>111</v>
      </c>
      <c r="B82" s="52">
        <f>190600+42000</f>
        <v>232600</v>
      </c>
      <c r="C82" s="53">
        <v>4</v>
      </c>
      <c r="D82" s="52">
        <v>222678</v>
      </c>
      <c r="E82" s="53">
        <v>3</v>
      </c>
      <c r="F82" s="29">
        <f t="shared" si="0"/>
        <v>0.9573430782459157</v>
      </c>
      <c r="G82" s="5" t="s">
        <v>122</v>
      </c>
    </row>
    <row r="83" spans="1:7" s="46" customFormat="1" ht="40.5" customHeight="1">
      <c r="A83" s="83" t="s">
        <v>10</v>
      </c>
      <c r="B83" s="84"/>
      <c r="C83" s="84"/>
      <c r="D83" s="84"/>
      <c r="E83" s="84"/>
      <c r="F83" s="84"/>
      <c r="G83" s="85"/>
    </row>
    <row r="84" spans="1:7" s="46" customFormat="1" ht="54" customHeight="1">
      <c r="A84" s="2" t="s">
        <v>125</v>
      </c>
      <c r="B84" s="37">
        <f>+B85+B86</f>
        <v>1385920</v>
      </c>
      <c r="C84" s="37"/>
      <c r="D84" s="61">
        <v>1352887.08</v>
      </c>
      <c r="E84" s="58"/>
      <c r="F84" s="29"/>
      <c r="G84" s="65"/>
    </row>
    <row r="85" spans="1:10" s="46" customFormat="1" ht="81.75" customHeight="1">
      <c r="A85" s="5" t="s">
        <v>124</v>
      </c>
      <c r="B85" s="34">
        <v>498928</v>
      </c>
      <c r="C85" s="37"/>
      <c r="D85" s="52">
        <f>191497.37+93982.66+180855.36</f>
        <v>466335.39</v>
      </c>
      <c r="E85" s="58"/>
      <c r="F85" s="29">
        <f t="shared" si="0"/>
        <v>0.9346747226052657</v>
      </c>
      <c r="G85" s="5" t="s">
        <v>126</v>
      </c>
      <c r="J85" s="74"/>
    </row>
    <row r="86" spans="1:7" s="46" customFormat="1" ht="63" customHeight="1">
      <c r="A86" s="5" t="s">
        <v>123</v>
      </c>
      <c r="B86" s="34">
        <v>886992</v>
      </c>
      <c r="C86" s="37"/>
      <c r="D86" s="52">
        <v>886551.69</v>
      </c>
      <c r="E86" s="58"/>
      <c r="F86" s="29">
        <f t="shared" si="0"/>
        <v>0.9995035919151468</v>
      </c>
      <c r="G86" s="65"/>
    </row>
    <row r="87" spans="1:7" s="48" customFormat="1" ht="39" customHeight="1">
      <c r="A87" s="104" t="s">
        <v>9</v>
      </c>
      <c r="B87" s="105"/>
      <c r="C87" s="105"/>
      <c r="D87" s="105"/>
      <c r="E87" s="105"/>
      <c r="F87" s="105"/>
      <c r="G87" s="106"/>
    </row>
    <row r="88" spans="1:7" s="48" customFormat="1" ht="34.5" customHeight="1">
      <c r="A88" s="73" t="s">
        <v>29</v>
      </c>
      <c r="B88" s="37">
        <f>+B92+B93+B94+B95+B96</f>
        <v>1704214</v>
      </c>
      <c r="C88" s="60"/>
      <c r="D88" s="37">
        <f>+D92+D93+D94+D95+D96</f>
        <v>1540000.4300000002</v>
      </c>
      <c r="E88" s="60"/>
      <c r="F88" s="29"/>
      <c r="G88" s="64"/>
    </row>
    <row r="89" spans="1:7" s="26" customFormat="1" ht="14.25" customHeight="1">
      <c r="A89" s="31"/>
      <c r="B89" s="21"/>
      <c r="C89" s="21"/>
      <c r="D89" s="21"/>
      <c r="E89" s="32"/>
      <c r="F89" s="30"/>
      <c r="G89" s="74"/>
    </row>
    <row r="90" spans="1:7" s="26" customFormat="1" ht="27" customHeight="1">
      <c r="A90" s="31"/>
      <c r="B90" s="21"/>
      <c r="C90" s="21"/>
      <c r="D90" s="21"/>
      <c r="E90" s="32"/>
      <c r="F90" s="30"/>
      <c r="G90" s="33" t="s">
        <v>35</v>
      </c>
    </row>
    <row r="91" spans="1:9" s="23" customFormat="1" ht="18.75" customHeight="1">
      <c r="A91" s="11">
        <v>1</v>
      </c>
      <c r="B91" s="12">
        <v>2</v>
      </c>
      <c r="C91" s="12">
        <v>3</v>
      </c>
      <c r="D91" s="11">
        <v>4</v>
      </c>
      <c r="E91" s="11">
        <v>5</v>
      </c>
      <c r="F91" s="11">
        <v>6</v>
      </c>
      <c r="G91" s="11">
        <v>7</v>
      </c>
      <c r="H91" s="6"/>
      <c r="I91" s="6"/>
    </row>
    <row r="92" spans="1:7" s="46" customFormat="1" ht="26.25" customHeight="1">
      <c r="A92" s="45" t="s">
        <v>5</v>
      </c>
      <c r="B92" s="34">
        <v>15824</v>
      </c>
      <c r="C92" s="51">
        <v>1</v>
      </c>
      <c r="D92" s="52">
        <v>10516.220000000001</v>
      </c>
      <c r="E92" s="53">
        <v>1</v>
      </c>
      <c r="F92" s="29">
        <f t="shared" si="0"/>
        <v>0.6645740647118302</v>
      </c>
      <c r="G92" s="86" t="s">
        <v>129</v>
      </c>
    </row>
    <row r="93" spans="1:7" s="46" customFormat="1" ht="24.75" customHeight="1">
      <c r="A93" s="45" t="s">
        <v>86</v>
      </c>
      <c r="B93" s="34">
        <v>721180</v>
      </c>
      <c r="C93" s="51">
        <v>620</v>
      </c>
      <c r="D93" s="52">
        <v>668890.5800000001</v>
      </c>
      <c r="E93" s="53">
        <v>619</v>
      </c>
      <c r="F93" s="29">
        <f t="shared" si="0"/>
        <v>0.9274946337946145</v>
      </c>
      <c r="G93" s="87"/>
    </row>
    <row r="94" spans="1:7" s="46" customFormat="1" ht="36.75" customHeight="1">
      <c r="A94" s="59" t="s">
        <v>87</v>
      </c>
      <c r="B94" s="34">
        <v>245633</v>
      </c>
      <c r="C94" s="51">
        <v>90</v>
      </c>
      <c r="D94" s="52">
        <v>199656.72</v>
      </c>
      <c r="E94" s="53">
        <v>89</v>
      </c>
      <c r="F94" s="29">
        <f t="shared" si="0"/>
        <v>0.8128253125597945</v>
      </c>
      <c r="G94" s="87"/>
    </row>
    <row r="95" spans="1:7" s="46" customFormat="1" ht="30" customHeight="1">
      <c r="A95" s="45" t="s">
        <v>128</v>
      </c>
      <c r="B95" s="34">
        <v>219742</v>
      </c>
      <c r="C95" s="51">
        <v>100</v>
      </c>
      <c r="D95" s="52">
        <v>195045.24000000002</v>
      </c>
      <c r="E95" s="53">
        <v>98</v>
      </c>
      <c r="F95" s="29">
        <f t="shared" si="0"/>
        <v>0.8876101974133302</v>
      </c>
      <c r="G95" s="87"/>
    </row>
    <row r="96" spans="1:7" s="46" customFormat="1" ht="69.75" customHeight="1">
      <c r="A96" s="40" t="s">
        <v>127</v>
      </c>
      <c r="B96" s="34">
        <v>501835</v>
      </c>
      <c r="C96" s="51">
        <v>203</v>
      </c>
      <c r="D96" s="52">
        <v>465891.67000000004</v>
      </c>
      <c r="E96" s="53">
        <v>203</v>
      </c>
      <c r="F96" s="29">
        <f t="shared" si="0"/>
        <v>0.9283761993483914</v>
      </c>
      <c r="G96" s="88"/>
    </row>
    <row r="97" spans="1:7" s="48" customFormat="1" ht="24.75" customHeight="1">
      <c r="A97" s="95" t="s">
        <v>2</v>
      </c>
      <c r="B97" s="96"/>
      <c r="C97" s="96"/>
      <c r="D97" s="96"/>
      <c r="E97" s="96"/>
      <c r="F97" s="96"/>
      <c r="G97" s="97"/>
    </row>
    <row r="98" spans="1:7" s="48" customFormat="1" ht="24.75" customHeight="1">
      <c r="A98" s="2" t="s">
        <v>6</v>
      </c>
      <c r="B98" s="13">
        <f>B99+B102</f>
        <v>991969</v>
      </c>
      <c r="C98" s="14"/>
      <c r="D98" s="13">
        <f>D99+D102</f>
        <v>967510.2999999999</v>
      </c>
      <c r="E98" s="60"/>
      <c r="F98" s="29"/>
      <c r="G98" s="64"/>
    </row>
    <row r="99" spans="1:7" s="48" customFormat="1" ht="33" customHeight="1">
      <c r="A99" s="19" t="s">
        <v>30</v>
      </c>
      <c r="B99" s="37">
        <f>+B100+B101</f>
        <v>124475</v>
      </c>
      <c r="C99" s="60"/>
      <c r="D99" s="37">
        <f>+D100+D101</f>
        <v>102970.35</v>
      </c>
      <c r="E99" s="60"/>
      <c r="F99" s="29"/>
      <c r="G99" s="64"/>
    </row>
    <row r="100" spans="1:7" s="46" customFormat="1" ht="63" customHeight="1">
      <c r="A100" s="15" t="s">
        <v>88</v>
      </c>
      <c r="B100" s="34">
        <v>112540</v>
      </c>
      <c r="C100" s="51">
        <v>16</v>
      </c>
      <c r="D100" s="34">
        <v>92894.88</v>
      </c>
      <c r="E100" s="51">
        <v>16</v>
      </c>
      <c r="F100" s="29">
        <f>+D100/B100</f>
        <v>0.8254387773236183</v>
      </c>
      <c r="G100" s="107" t="s">
        <v>129</v>
      </c>
    </row>
    <row r="101" spans="1:7" s="46" customFormat="1" ht="65.25" customHeight="1">
      <c r="A101" s="15" t="s">
        <v>89</v>
      </c>
      <c r="B101" s="34">
        <v>11935</v>
      </c>
      <c r="C101" s="51">
        <v>3</v>
      </c>
      <c r="D101" s="34">
        <v>10075.47</v>
      </c>
      <c r="E101" s="51">
        <v>3</v>
      </c>
      <c r="F101" s="29">
        <f>+D101/B101</f>
        <v>0.8441952241307079</v>
      </c>
      <c r="G101" s="108"/>
    </row>
    <row r="102" spans="1:7" s="48" customFormat="1" ht="33.75" customHeight="1">
      <c r="A102" s="75" t="s">
        <v>31</v>
      </c>
      <c r="B102" s="13">
        <f>+B103+B104+B105+B106+B110+B112+B111</f>
        <v>867494</v>
      </c>
      <c r="C102" s="14"/>
      <c r="D102" s="13">
        <f>+D103+D104+D105+D106+D110+D112+D111</f>
        <v>864539.95</v>
      </c>
      <c r="E102" s="14"/>
      <c r="F102" s="29"/>
      <c r="G102" s="64"/>
    </row>
    <row r="103" spans="1:7" s="46" customFormat="1" ht="51" customHeight="1">
      <c r="A103" s="15" t="s">
        <v>90</v>
      </c>
      <c r="B103" s="34">
        <v>22488</v>
      </c>
      <c r="C103" s="51">
        <v>1</v>
      </c>
      <c r="D103" s="52">
        <v>22487.82</v>
      </c>
      <c r="E103" s="53">
        <v>1</v>
      </c>
      <c r="F103" s="29">
        <f t="shared" si="0"/>
        <v>0.9999919957310566</v>
      </c>
      <c r="G103" s="65"/>
    </row>
    <row r="104" spans="1:7" s="46" customFormat="1" ht="36" customHeight="1">
      <c r="A104" s="45" t="s">
        <v>91</v>
      </c>
      <c r="B104" s="34">
        <v>144552</v>
      </c>
      <c r="C104" s="51">
        <v>6</v>
      </c>
      <c r="D104" s="52">
        <v>142540.67</v>
      </c>
      <c r="E104" s="53">
        <v>6</v>
      </c>
      <c r="F104" s="29">
        <f t="shared" si="0"/>
        <v>0.9860857684431901</v>
      </c>
      <c r="G104" s="65"/>
    </row>
    <row r="105" spans="1:7" s="46" customFormat="1" ht="50.25" customHeight="1">
      <c r="A105" s="15" t="s">
        <v>92</v>
      </c>
      <c r="B105" s="34">
        <v>243143</v>
      </c>
      <c r="C105" s="51">
        <v>22</v>
      </c>
      <c r="D105" s="52">
        <v>242201.88</v>
      </c>
      <c r="E105" s="53">
        <v>22</v>
      </c>
      <c r="F105" s="29">
        <f t="shared" si="0"/>
        <v>0.9961293559757015</v>
      </c>
      <c r="G105" s="65"/>
    </row>
    <row r="106" spans="1:7" s="46" customFormat="1" ht="51" customHeight="1">
      <c r="A106" s="45" t="s">
        <v>11</v>
      </c>
      <c r="B106" s="34">
        <v>83372</v>
      </c>
      <c r="C106" s="51">
        <v>83</v>
      </c>
      <c r="D106" s="52">
        <v>83371.3</v>
      </c>
      <c r="E106" s="53">
        <v>83</v>
      </c>
      <c r="F106" s="29">
        <f t="shared" si="0"/>
        <v>0.9999916038957923</v>
      </c>
      <c r="G106" s="65"/>
    </row>
    <row r="107" spans="1:7" s="26" customFormat="1" ht="9" customHeight="1">
      <c r="A107" s="31"/>
      <c r="B107" s="21"/>
      <c r="C107" s="21"/>
      <c r="D107" s="21"/>
      <c r="E107" s="32"/>
      <c r="F107" s="30"/>
      <c r="G107" s="74"/>
    </row>
    <row r="108" spans="1:7" s="26" customFormat="1" ht="27" customHeight="1">
      <c r="A108" s="31"/>
      <c r="B108" s="21"/>
      <c r="C108" s="21"/>
      <c r="D108" s="21"/>
      <c r="E108" s="32"/>
      <c r="F108" s="30"/>
      <c r="G108" s="33" t="s">
        <v>35</v>
      </c>
    </row>
    <row r="109" spans="1:9" s="23" customFormat="1" ht="18.75" customHeight="1">
      <c r="A109" s="11">
        <v>1</v>
      </c>
      <c r="B109" s="12">
        <v>2</v>
      </c>
      <c r="C109" s="12">
        <v>3</v>
      </c>
      <c r="D109" s="11">
        <v>4</v>
      </c>
      <c r="E109" s="11">
        <v>5</v>
      </c>
      <c r="F109" s="11">
        <v>6</v>
      </c>
      <c r="G109" s="11">
        <v>7</v>
      </c>
      <c r="H109" s="6"/>
      <c r="I109" s="6"/>
    </row>
    <row r="110" spans="1:7" s="46" customFormat="1" ht="65.25" customHeight="1">
      <c r="A110" s="15" t="s">
        <v>41</v>
      </c>
      <c r="B110" s="34">
        <v>339512</v>
      </c>
      <c r="C110" s="51">
        <v>22</v>
      </c>
      <c r="D110" s="52">
        <v>339511.44</v>
      </c>
      <c r="E110" s="53">
        <v>22</v>
      </c>
      <c r="F110" s="29">
        <f t="shared" si="0"/>
        <v>0.9999983505737647</v>
      </c>
      <c r="G110" s="65"/>
    </row>
    <row r="111" spans="1:7" s="46" customFormat="1" ht="36" customHeight="1">
      <c r="A111" s="15" t="s">
        <v>42</v>
      </c>
      <c r="B111" s="34">
        <v>24427</v>
      </c>
      <c r="C111" s="51">
        <v>1</v>
      </c>
      <c r="D111" s="52">
        <v>24426.840000000004</v>
      </c>
      <c r="E111" s="53">
        <v>1</v>
      </c>
      <c r="F111" s="29">
        <f t="shared" si="0"/>
        <v>0.9999934498710444</v>
      </c>
      <c r="G111" s="65"/>
    </row>
    <row r="112" spans="1:7" s="46" customFormat="1" ht="36.75" customHeight="1">
      <c r="A112" s="15" t="s">
        <v>93</v>
      </c>
      <c r="B112" s="34">
        <v>10000</v>
      </c>
      <c r="C112" s="51">
        <v>1</v>
      </c>
      <c r="D112" s="52">
        <v>10000</v>
      </c>
      <c r="E112" s="53">
        <v>1</v>
      </c>
      <c r="F112" s="29">
        <f t="shared" si="0"/>
        <v>1</v>
      </c>
      <c r="G112" s="65"/>
    </row>
    <row r="113" spans="1:7" s="46" customFormat="1" ht="24.75" customHeight="1">
      <c r="A113" s="98" t="s">
        <v>130</v>
      </c>
      <c r="B113" s="99"/>
      <c r="C113" s="99"/>
      <c r="D113" s="99"/>
      <c r="E113" s="99"/>
      <c r="F113" s="99"/>
      <c r="G113" s="100"/>
    </row>
    <row r="114" spans="1:7" s="46" customFormat="1" ht="48.75" customHeight="1">
      <c r="A114" s="56" t="s">
        <v>131</v>
      </c>
      <c r="B114" s="34">
        <v>255150</v>
      </c>
      <c r="C114" s="51">
        <v>189</v>
      </c>
      <c r="D114" s="52">
        <v>255150</v>
      </c>
      <c r="E114" s="53">
        <v>173</v>
      </c>
      <c r="F114" s="29">
        <f>+D114/B114</f>
        <v>1</v>
      </c>
      <c r="G114" s="65"/>
    </row>
    <row r="115" spans="1:7" s="46" customFormat="1" ht="41.25" customHeight="1">
      <c r="A115" s="95" t="s">
        <v>94</v>
      </c>
      <c r="B115" s="96"/>
      <c r="C115" s="96"/>
      <c r="D115" s="96"/>
      <c r="E115" s="96"/>
      <c r="F115" s="96"/>
      <c r="G115" s="97"/>
    </row>
    <row r="116" spans="1:7" s="46" customFormat="1" ht="33" customHeight="1">
      <c r="A116" s="76" t="s">
        <v>132</v>
      </c>
      <c r="B116" s="34">
        <v>305300</v>
      </c>
      <c r="C116" s="51">
        <v>135</v>
      </c>
      <c r="D116" s="52">
        <v>302467.41000000003</v>
      </c>
      <c r="E116" s="51">
        <v>135</v>
      </c>
      <c r="F116" s="29">
        <f>+D116/B116</f>
        <v>0.990721945627252</v>
      </c>
      <c r="G116" s="65"/>
    </row>
    <row r="117" spans="1:7" s="46" customFormat="1" ht="26.25" customHeight="1">
      <c r="A117" s="98" t="s">
        <v>95</v>
      </c>
      <c r="B117" s="99"/>
      <c r="C117" s="99"/>
      <c r="D117" s="99"/>
      <c r="E117" s="99"/>
      <c r="F117" s="99"/>
      <c r="G117" s="100"/>
    </row>
    <row r="118" spans="1:7" s="46" customFormat="1" ht="54.75" customHeight="1">
      <c r="A118" s="2" t="s">
        <v>133</v>
      </c>
      <c r="B118" s="34">
        <v>81525</v>
      </c>
      <c r="C118" s="60"/>
      <c r="D118" s="52">
        <v>81524.62999999999</v>
      </c>
      <c r="E118" s="53"/>
      <c r="F118" s="29">
        <f>+D118/B118</f>
        <v>0.9999954615148726</v>
      </c>
      <c r="G118" s="65"/>
    </row>
    <row r="119" spans="1:7" s="46" customFormat="1" ht="26.25" customHeight="1">
      <c r="A119" s="83" t="s">
        <v>96</v>
      </c>
      <c r="B119" s="84"/>
      <c r="C119" s="84"/>
      <c r="D119" s="84"/>
      <c r="E119" s="84"/>
      <c r="F119" s="84"/>
      <c r="G119" s="85"/>
    </row>
    <row r="120" spans="1:7" s="48" customFormat="1" ht="20.25" customHeight="1">
      <c r="A120" s="2" t="s">
        <v>6</v>
      </c>
      <c r="B120" s="13">
        <f>+B129+B130+B128+B121+B131</f>
        <v>65106533</v>
      </c>
      <c r="C120" s="14"/>
      <c r="D120" s="13">
        <f>+D129+D130+D128+D121+D131</f>
        <v>65072298.56</v>
      </c>
      <c r="E120" s="14"/>
      <c r="F120" s="29"/>
      <c r="G120" s="64"/>
    </row>
    <row r="121" spans="1:7" s="48" customFormat="1" ht="35.25" customHeight="1">
      <c r="A121" s="19" t="s">
        <v>134</v>
      </c>
      <c r="B121" s="34">
        <f>+B122+B123++B124</f>
        <v>563976</v>
      </c>
      <c r="C121" s="51"/>
      <c r="D121" s="34">
        <v>545073.67</v>
      </c>
      <c r="E121" s="51"/>
      <c r="F121" s="29"/>
      <c r="G121" s="64"/>
    </row>
    <row r="122" spans="1:7" s="46" customFormat="1" ht="33.75" customHeight="1">
      <c r="A122" s="5" t="s">
        <v>97</v>
      </c>
      <c r="B122" s="34">
        <v>38400</v>
      </c>
      <c r="C122" s="51">
        <v>2</v>
      </c>
      <c r="D122" s="52">
        <v>32084.53</v>
      </c>
      <c r="E122" s="53">
        <v>2</v>
      </c>
      <c r="F122" s="29">
        <f>+D122/B122</f>
        <v>0.8355346354166666</v>
      </c>
      <c r="G122" s="5" t="s">
        <v>53</v>
      </c>
    </row>
    <row r="123" spans="1:7" s="46" customFormat="1" ht="51" customHeight="1">
      <c r="A123" s="5" t="s">
        <v>98</v>
      </c>
      <c r="B123" s="34">
        <v>392300</v>
      </c>
      <c r="C123" s="51">
        <v>3270</v>
      </c>
      <c r="D123" s="52">
        <v>392300</v>
      </c>
      <c r="E123" s="53">
        <v>3063</v>
      </c>
      <c r="F123" s="29">
        <f>+D123/B123</f>
        <v>1</v>
      </c>
      <c r="G123" s="65"/>
    </row>
    <row r="124" spans="1:7" s="46" customFormat="1" ht="72" customHeight="1">
      <c r="A124" s="15" t="s">
        <v>99</v>
      </c>
      <c r="B124" s="34">
        <f>53840+79436</f>
        <v>133276</v>
      </c>
      <c r="C124" s="51">
        <v>190</v>
      </c>
      <c r="D124" s="52">
        <v>120689.14000000001</v>
      </c>
      <c r="E124" s="53">
        <v>189</v>
      </c>
      <c r="F124" s="29">
        <f>+D124/B124</f>
        <v>0.9055579399141632</v>
      </c>
      <c r="G124" s="5" t="s">
        <v>135</v>
      </c>
    </row>
    <row r="125" spans="1:7" s="26" customFormat="1" ht="9" customHeight="1">
      <c r="A125" s="31"/>
      <c r="B125" s="21"/>
      <c r="C125" s="21"/>
      <c r="D125" s="21"/>
      <c r="E125" s="32"/>
      <c r="F125" s="30"/>
      <c r="G125" s="74"/>
    </row>
    <row r="126" spans="1:7" s="26" customFormat="1" ht="27" customHeight="1">
      <c r="A126" s="31"/>
      <c r="B126" s="21"/>
      <c r="C126" s="21"/>
      <c r="D126" s="21"/>
      <c r="E126" s="32"/>
      <c r="F126" s="30"/>
      <c r="G126" s="33" t="s">
        <v>35</v>
      </c>
    </row>
    <row r="127" spans="1:9" s="23" customFormat="1" ht="18.75" customHeight="1">
      <c r="A127" s="11">
        <v>1</v>
      </c>
      <c r="B127" s="12">
        <v>2</v>
      </c>
      <c r="C127" s="12">
        <v>3</v>
      </c>
      <c r="D127" s="11">
        <v>4</v>
      </c>
      <c r="E127" s="11">
        <v>5</v>
      </c>
      <c r="F127" s="11">
        <v>6</v>
      </c>
      <c r="G127" s="11">
        <v>7</v>
      </c>
      <c r="H127" s="6"/>
      <c r="I127" s="6"/>
    </row>
    <row r="128" spans="1:7" s="46" customFormat="1" ht="111" customHeight="1">
      <c r="A128" s="19" t="s">
        <v>136</v>
      </c>
      <c r="B128" s="34">
        <v>1342557</v>
      </c>
      <c r="C128" s="51">
        <v>3504</v>
      </c>
      <c r="D128" s="52">
        <v>1327224.8900000001</v>
      </c>
      <c r="E128" s="53">
        <v>3482</v>
      </c>
      <c r="F128" s="29">
        <f>+D128/B128</f>
        <v>0.9885799187669501</v>
      </c>
      <c r="G128" s="20" t="s">
        <v>148</v>
      </c>
    </row>
    <row r="129" spans="1:7" s="46" customFormat="1" ht="36" customHeight="1">
      <c r="A129" s="57" t="s">
        <v>137</v>
      </c>
      <c r="B129" s="27">
        <v>22566202</v>
      </c>
      <c r="C129" s="51">
        <v>59320</v>
      </c>
      <c r="D129" s="52">
        <v>22566202</v>
      </c>
      <c r="E129" s="51">
        <v>58359</v>
      </c>
      <c r="F129" s="29">
        <f>+D129/B129</f>
        <v>1</v>
      </c>
      <c r="G129" s="65"/>
    </row>
    <row r="130" spans="1:7" s="46" customFormat="1" ht="36.75" customHeight="1">
      <c r="A130" s="57" t="s">
        <v>138</v>
      </c>
      <c r="B130" s="34">
        <v>38633798</v>
      </c>
      <c r="C130" s="51">
        <v>59320</v>
      </c>
      <c r="D130" s="52">
        <v>38633798</v>
      </c>
      <c r="E130" s="51">
        <v>58359</v>
      </c>
      <c r="F130" s="29">
        <f>+D130/B130</f>
        <v>1</v>
      </c>
      <c r="G130" s="65"/>
    </row>
    <row r="131" spans="1:7" s="46" customFormat="1" ht="48" customHeight="1">
      <c r="A131" s="57" t="s">
        <v>139</v>
      </c>
      <c r="B131" s="34">
        <v>2000000</v>
      </c>
      <c r="C131" s="51">
        <v>59320</v>
      </c>
      <c r="D131" s="52">
        <v>2000000</v>
      </c>
      <c r="E131" s="51">
        <v>58359</v>
      </c>
      <c r="F131" s="29">
        <f>+D131/B131</f>
        <v>1</v>
      </c>
      <c r="G131" s="65"/>
    </row>
    <row r="132" spans="1:7" s="46" customFormat="1" ht="37.5" customHeight="1">
      <c r="A132" s="98" t="s">
        <v>100</v>
      </c>
      <c r="B132" s="99"/>
      <c r="C132" s="99"/>
      <c r="D132" s="99"/>
      <c r="E132" s="99"/>
      <c r="F132" s="99"/>
      <c r="G132" s="100"/>
    </row>
    <row r="133" spans="1:7" s="46" customFormat="1" ht="81" customHeight="1">
      <c r="A133" s="57" t="s">
        <v>140</v>
      </c>
      <c r="B133" s="34">
        <v>1743118</v>
      </c>
      <c r="C133" s="51">
        <v>679</v>
      </c>
      <c r="D133" s="52">
        <v>1727284.2699999998</v>
      </c>
      <c r="E133" s="53">
        <v>675</v>
      </c>
      <c r="F133" s="29">
        <f>+D133/B133</f>
        <v>0.9909164325077245</v>
      </c>
      <c r="G133" s="5" t="s">
        <v>141</v>
      </c>
    </row>
    <row r="134" spans="1:7" s="46" customFormat="1" ht="37.5" customHeight="1">
      <c r="A134" s="101" t="s">
        <v>101</v>
      </c>
      <c r="B134" s="102"/>
      <c r="C134" s="102"/>
      <c r="D134" s="102"/>
      <c r="E134" s="102"/>
      <c r="F134" s="102"/>
      <c r="G134" s="103"/>
    </row>
    <row r="135" spans="1:28" s="49" customFormat="1" ht="66" customHeight="1">
      <c r="A135" s="66" t="s">
        <v>32</v>
      </c>
      <c r="B135" s="52">
        <v>70000</v>
      </c>
      <c r="C135" s="58"/>
      <c r="D135" s="52">
        <v>70000</v>
      </c>
      <c r="E135" s="53"/>
      <c r="F135" s="29">
        <f>+D135/B135</f>
        <v>1</v>
      </c>
      <c r="G135" s="64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</row>
    <row r="136" spans="1:7" s="46" customFormat="1" ht="28.5" customHeight="1">
      <c r="A136" s="83" t="s">
        <v>102</v>
      </c>
      <c r="B136" s="84"/>
      <c r="C136" s="84"/>
      <c r="D136" s="84"/>
      <c r="E136" s="84"/>
      <c r="F136" s="84"/>
      <c r="G136" s="85"/>
    </row>
    <row r="137" spans="1:7" s="46" customFormat="1" ht="19.5" customHeight="1">
      <c r="A137" s="2" t="s">
        <v>6</v>
      </c>
      <c r="B137" s="77">
        <f>+B138+B141+B147</f>
        <v>22830</v>
      </c>
      <c r="C137" s="78"/>
      <c r="D137" s="77">
        <v>17740.8</v>
      </c>
      <c r="E137" s="78"/>
      <c r="F137" s="29"/>
      <c r="G137" s="65"/>
    </row>
    <row r="138" spans="1:7" s="46" customFormat="1" ht="32.25" customHeight="1">
      <c r="A138" s="19" t="s">
        <v>112</v>
      </c>
      <c r="B138" s="25">
        <f>+B139+B140</f>
        <v>4652</v>
      </c>
      <c r="C138" s="60"/>
      <c r="D138" s="25">
        <v>0</v>
      </c>
      <c r="E138" s="60"/>
      <c r="F138" s="29"/>
      <c r="G138" s="86" t="s">
        <v>16</v>
      </c>
    </row>
    <row r="139" spans="1:7" s="46" customFormat="1" ht="24" customHeight="1">
      <c r="A139" s="36" t="s">
        <v>103</v>
      </c>
      <c r="B139" s="27">
        <v>3102</v>
      </c>
      <c r="C139" s="51">
        <v>2</v>
      </c>
      <c r="D139" s="52">
        <v>0</v>
      </c>
      <c r="E139" s="53">
        <v>0</v>
      </c>
      <c r="F139" s="29" t="s">
        <v>48</v>
      </c>
      <c r="G139" s="87"/>
    </row>
    <row r="140" spans="1:7" s="46" customFormat="1" ht="34.5" customHeight="1">
      <c r="A140" s="36" t="s">
        <v>43</v>
      </c>
      <c r="B140" s="27">
        <v>1550</v>
      </c>
      <c r="C140" s="51">
        <v>1</v>
      </c>
      <c r="D140" s="52">
        <v>0</v>
      </c>
      <c r="E140" s="53">
        <v>0</v>
      </c>
      <c r="F140" s="29" t="s">
        <v>48</v>
      </c>
      <c r="G140" s="87"/>
    </row>
    <row r="141" spans="1:7" s="46" customFormat="1" ht="33.75" customHeight="1">
      <c r="A141" s="19" t="s">
        <v>113</v>
      </c>
      <c r="B141" s="13">
        <f>+B145+B146</f>
        <v>9858</v>
      </c>
      <c r="C141" s="14"/>
      <c r="D141" s="13">
        <v>9420.8</v>
      </c>
      <c r="E141" s="14"/>
      <c r="F141" s="29"/>
      <c r="G141" s="88"/>
    </row>
    <row r="142" spans="1:7" s="26" customFormat="1" ht="9" customHeight="1">
      <c r="A142" s="31"/>
      <c r="B142" s="21"/>
      <c r="C142" s="21"/>
      <c r="D142" s="21"/>
      <c r="E142" s="32"/>
      <c r="F142" s="30"/>
      <c r="G142" s="74"/>
    </row>
    <row r="143" spans="1:7" s="26" customFormat="1" ht="27" customHeight="1">
      <c r="A143" s="31"/>
      <c r="B143" s="21"/>
      <c r="C143" s="21"/>
      <c r="D143" s="21"/>
      <c r="E143" s="32"/>
      <c r="F143" s="30"/>
      <c r="G143" s="33" t="s">
        <v>35</v>
      </c>
    </row>
    <row r="144" spans="1:9" s="23" customFormat="1" ht="18.75" customHeight="1">
      <c r="A144" s="11">
        <v>1</v>
      </c>
      <c r="B144" s="12">
        <v>2</v>
      </c>
      <c r="C144" s="12">
        <v>3</v>
      </c>
      <c r="D144" s="11">
        <v>4</v>
      </c>
      <c r="E144" s="11">
        <v>5</v>
      </c>
      <c r="F144" s="11">
        <v>6</v>
      </c>
      <c r="G144" s="11">
        <v>7</v>
      </c>
      <c r="H144" s="6"/>
      <c r="I144" s="6"/>
    </row>
    <row r="145" spans="1:7" s="46" customFormat="1" ht="27" customHeight="1">
      <c r="A145" s="36" t="s">
        <v>103</v>
      </c>
      <c r="B145" s="27">
        <v>6664</v>
      </c>
      <c r="C145" s="51">
        <v>4</v>
      </c>
      <c r="D145" s="52">
        <v>6230.400000000001</v>
      </c>
      <c r="E145" s="53">
        <v>2</v>
      </c>
      <c r="F145" s="29">
        <f>+D145/B145</f>
        <v>0.9349339735894359</v>
      </c>
      <c r="G145" s="89"/>
    </row>
    <row r="146" spans="1:7" s="46" customFormat="1" ht="33.75" customHeight="1">
      <c r="A146" s="67" t="s">
        <v>43</v>
      </c>
      <c r="B146" s="27">
        <v>3194</v>
      </c>
      <c r="C146" s="51">
        <v>1</v>
      </c>
      <c r="D146" s="52">
        <v>3190.399999999999</v>
      </c>
      <c r="E146" s="53">
        <v>1</v>
      </c>
      <c r="F146" s="29">
        <f>+D146/B146</f>
        <v>0.998872886662492</v>
      </c>
      <c r="G146" s="90"/>
    </row>
    <row r="147" spans="1:7" s="46" customFormat="1" ht="32.25" customHeight="1">
      <c r="A147" s="62" t="s">
        <v>114</v>
      </c>
      <c r="B147" s="13">
        <f>+B148+B150+B149</f>
        <v>8320</v>
      </c>
      <c r="C147" s="14"/>
      <c r="D147" s="13">
        <v>8320</v>
      </c>
      <c r="E147" s="14"/>
      <c r="F147" s="29"/>
      <c r="G147" s="90"/>
    </row>
    <row r="148" spans="1:7" s="46" customFormat="1" ht="27" customHeight="1">
      <c r="A148" s="36" t="s">
        <v>44</v>
      </c>
      <c r="B148" s="27">
        <v>400</v>
      </c>
      <c r="C148" s="51">
        <v>5</v>
      </c>
      <c r="D148" s="52">
        <v>400</v>
      </c>
      <c r="E148" s="53">
        <v>5</v>
      </c>
      <c r="F148" s="29">
        <f>+D148/B148</f>
        <v>1</v>
      </c>
      <c r="G148" s="90"/>
    </row>
    <row r="149" spans="1:7" s="46" customFormat="1" ht="32.25" customHeight="1">
      <c r="A149" s="16" t="s">
        <v>45</v>
      </c>
      <c r="B149" s="27">
        <v>160</v>
      </c>
      <c r="C149" s="51">
        <v>2</v>
      </c>
      <c r="D149" s="52">
        <v>160</v>
      </c>
      <c r="E149" s="53">
        <v>2</v>
      </c>
      <c r="F149" s="29">
        <f>+D149/B149</f>
        <v>1</v>
      </c>
      <c r="G149" s="90"/>
    </row>
    <row r="150" spans="1:7" s="46" customFormat="1" ht="21.75" customHeight="1">
      <c r="A150" s="16" t="s">
        <v>104</v>
      </c>
      <c r="B150" s="27">
        <v>7760</v>
      </c>
      <c r="C150" s="51">
        <v>97</v>
      </c>
      <c r="D150" s="52">
        <v>7760</v>
      </c>
      <c r="E150" s="53">
        <v>97</v>
      </c>
      <c r="F150" s="29">
        <f>+D150/B150</f>
        <v>1</v>
      </c>
      <c r="G150" s="91"/>
    </row>
    <row r="151" spans="1:7" s="46" customFormat="1" ht="25.5" customHeight="1">
      <c r="A151" s="92" t="s">
        <v>105</v>
      </c>
      <c r="B151" s="93"/>
      <c r="C151" s="93"/>
      <c r="D151" s="93"/>
      <c r="E151" s="93"/>
      <c r="F151" s="93"/>
      <c r="G151" s="94"/>
    </row>
    <row r="152" spans="1:7" s="46" customFormat="1" ht="19.5" customHeight="1">
      <c r="A152" s="2" t="s">
        <v>6</v>
      </c>
      <c r="B152" s="77">
        <f>+B153+B160+B156</f>
        <v>153940</v>
      </c>
      <c r="C152" s="78"/>
      <c r="D152" s="77">
        <v>147780</v>
      </c>
      <c r="E152" s="78"/>
      <c r="F152" s="29"/>
      <c r="G152" s="86" t="s">
        <v>15</v>
      </c>
    </row>
    <row r="153" spans="1:7" s="46" customFormat="1" ht="42" customHeight="1">
      <c r="A153" s="68" t="s">
        <v>143</v>
      </c>
      <c r="B153" s="37">
        <f>+B154+B155</f>
        <v>66890</v>
      </c>
      <c r="C153" s="60"/>
      <c r="D153" s="37">
        <v>61460</v>
      </c>
      <c r="E153" s="60"/>
      <c r="F153" s="29"/>
      <c r="G153" s="87"/>
    </row>
    <row r="154" spans="1:7" s="46" customFormat="1" ht="24.75" customHeight="1">
      <c r="A154" s="36" t="s">
        <v>106</v>
      </c>
      <c r="B154" s="34">
        <v>64580</v>
      </c>
      <c r="C154" s="3">
        <v>35</v>
      </c>
      <c r="D154" s="52">
        <v>59178</v>
      </c>
      <c r="E154" s="53">
        <v>35</v>
      </c>
      <c r="F154" s="29">
        <f>+D154/B154</f>
        <v>0.9163518117064107</v>
      </c>
      <c r="G154" s="87"/>
    </row>
    <row r="155" spans="1:7" s="46" customFormat="1" ht="35.25" customHeight="1">
      <c r="A155" s="19" t="s">
        <v>46</v>
      </c>
      <c r="B155" s="34">
        <v>2310</v>
      </c>
      <c r="C155" s="3">
        <v>1</v>
      </c>
      <c r="D155" s="52">
        <v>2282</v>
      </c>
      <c r="E155" s="53">
        <v>1</v>
      </c>
      <c r="F155" s="29">
        <f>+D155/B155</f>
        <v>0.9878787878787879</v>
      </c>
      <c r="G155" s="87"/>
    </row>
    <row r="156" spans="1:7" s="46" customFormat="1" ht="48.75" customHeight="1">
      <c r="A156" s="19" t="s">
        <v>115</v>
      </c>
      <c r="B156" s="37">
        <f>+B157+B159+B158</f>
        <v>19920</v>
      </c>
      <c r="C156" s="60"/>
      <c r="D156" s="37">
        <v>19920</v>
      </c>
      <c r="E156" s="60"/>
      <c r="F156" s="29"/>
      <c r="G156" s="87"/>
    </row>
    <row r="157" spans="1:7" s="46" customFormat="1" ht="37.5" customHeight="1">
      <c r="A157" s="36" t="s">
        <v>51</v>
      </c>
      <c r="B157" s="34">
        <v>3040</v>
      </c>
      <c r="C157" s="3">
        <v>38</v>
      </c>
      <c r="D157" s="52">
        <v>3040</v>
      </c>
      <c r="E157" s="53">
        <v>38</v>
      </c>
      <c r="F157" s="29">
        <f>+D157/B157</f>
        <v>1</v>
      </c>
      <c r="G157" s="87"/>
    </row>
    <row r="158" spans="1:7" s="46" customFormat="1" ht="32.25" customHeight="1">
      <c r="A158" s="19" t="s">
        <v>144</v>
      </c>
      <c r="B158" s="34">
        <v>80</v>
      </c>
      <c r="C158" s="3">
        <v>1</v>
      </c>
      <c r="D158" s="52">
        <v>80</v>
      </c>
      <c r="E158" s="53">
        <v>1</v>
      </c>
      <c r="F158" s="29">
        <f>+D158/B158</f>
        <v>1</v>
      </c>
      <c r="G158" s="87"/>
    </row>
    <row r="159" spans="1:7" s="46" customFormat="1" ht="32.25" customHeight="1">
      <c r="A159" s="19" t="s">
        <v>47</v>
      </c>
      <c r="B159" s="34">
        <v>16800</v>
      </c>
      <c r="C159" s="3">
        <v>210</v>
      </c>
      <c r="D159" s="52">
        <v>16800</v>
      </c>
      <c r="E159" s="53">
        <v>210</v>
      </c>
      <c r="F159" s="29">
        <f>+D159/B159</f>
        <v>1</v>
      </c>
      <c r="G159" s="87"/>
    </row>
    <row r="160" spans="1:7" s="48" customFormat="1" ht="35.25" customHeight="1">
      <c r="A160" s="18" t="s">
        <v>145</v>
      </c>
      <c r="B160" s="37">
        <f>+B164+B165</f>
        <v>67130</v>
      </c>
      <c r="C160" s="4"/>
      <c r="D160" s="61">
        <v>66400</v>
      </c>
      <c r="E160" s="63"/>
      <c r="F160" s="29"/>
      <c r="G160" s="88"/>
    </row>
    <row r="161" spans="1:7" s="26" customFormat="1" ht="9" customHeight="1">
      <c r="A161" s="31"/>
      <c r="B161" s="21"/>
      <c r="C161" s="21"/>
      <c r="D161" s="21"/>
      <c r="E161" s="32"/>
      <c r="F161" s="30"/>
      <c r="G161" s="74"/>
    </row>
    <row r="162" spans="1:7" s="26" customFormat="1" ht="27" customHeight="1">
      <c r="A162" s="31"/>
      <c r="B162" s="21"/>
      <c r="C162" s="21"/>
      <c r="D162" s="21"/>
      <c r="E162" s="32"/>
      <c r="F162" s="30"/>
      <c r="G162" s="33" t="s">
        <v>35</v>
      </c>
    </row>
    <row r="163" spans="1:9" s="23" customFormat="1" ht="18.75" customHeight="1">
      <c r="A163" s="11">
        <v>1</v>
      </c>
      <c r="B163" s="12">
        <v>2</v>
      </c>
      <c r="C163" s="12">
        <v>3</v>
      </c>
      <c r="D163" s="11">
        <v>4</v>
      </c>
      <c r="E163" s="11">
        <v>5</v>
      </c>
      <c r="F163" s="11">
        <v>6</v>
      </c>
      <c r="G163" s="11">
        <v>7</v>
      </c>
      <c r="H163" s="6"/>
      <c r="I163" s="6"/>
    </row>
    <row r="164" spans="1:7" s="46" customFormat="1" ht="50.25" customHeight="1">
      <c r="A164" s="15" t="s">
        <v>107</v>
      </c>
      <c r="B164" s="34">
        <v>60130</v>
      </c>
      <c r="C164" s="3">
        <v>9</v>
      </c>
      <c r="D164" s="52">
        <v>59400</v>
      </c>
      <c r="E164" s="53">
        <v>9</v>
      </c>
      <c r="F164" s="29">
        <f>+D164/B164</f>
        <v>0.987859637452187</v>
      </c>
      <c r="G164" s="81"/>
    </row>
    <row r="165" spans="1:7" s="46" customFormat="1" ht="50.25" customHeight="1">
      <c r="A165" s="15" t="s">
        <v>142</v>
      </c>
      <c r="B165" s="34">
        <v>7000</v>
      </c>
      <c r="C165" s="3">
        <v>1</v>
      </c>
      <c r="D165" s="52">
        <v>7000</v>
      </c>
      <c r="E165" s="53">
        <v>1</v>
      </c>
      <c r="F165" s="29">
        <f>+D165/B165</f>
        <v>1</v>
      </c>
      <c r="G165" s="82"/>
    </row>
    <row r="166" s="46" customFormat="1" ht="12.75"/>
    <row r="167" s="46" customFormat="1" ht="12.75"/>
    <row r="168" s="46" customFormat="1" ht="12.75"/>
    <row r="169" s="46" customFormat="1" ht="12.75"/>
    <row r="170" spans="1:7" s="24" customFormat="1" ht="18.75">
      <c r="A170" s="38" t="s">
        <v>54</v>
      </c>
      <c r="B170" s="22"/>
      <c r="C170" s="22"/>
      <c r="D170" s="22"/>
      <c r="E170" s="22"/>
      <c r="F170" s="22"/>
      <c r="G170" s="44"/>
    </row>
    <row r="171" spans="1:7" s="24" customFormat="1" ht="23.25" customHeight="1">
      <c r="A171" s="38" t="s">
        <v>55</v>
      </c>
      <c r="B171" s="22"/>
      <c r="C171" s="22"/>
      <c r="D171" s="22"/>
      <c r="E171" s="22"/>
      <c r="F171" s="22"/>
      <c r="G171" s="38" t="s">
        <v>56</v>
      </c>
    </row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  <row r="231" s="46" customFormat="1" ht="12.75"/>
    <row r="232" s="46" customFormat="1" ht="12.75"/>
    <row r="233" s="46" customFormat="1" ht="12.75"/>
    <row r="234" s="46" customFormat="1" ht="12.75"/>
    <row r="235" s="46" customFormat="1" ht="12.75"/>
    <row r="236" s="46" customFormat="1" ht="12.75"/>
    <row r="237" s="46" customFormat="1" ht="12.75"/>
    <row r="238" s="46" customFormat="1" ht="12.75"/>
    <row r="239" s="46" customFormat="1" ht="12.75"/>
    <row r="240" s="46" customFormat="1" ht="12.75"/>
    <row r="241" s="46" customFormat="1" ht="12.75"/>
    <row r="242" s="46" customFormat="1" ht="12.75"/>
    <row r="243" s="46" customFormat="1" ht="12.75"/>
    <row r="244" s="46" customFormat="1" ht="12.75"/>
    <row r="245" s="46" customFormat="1" ht="12.75"/>
    <row r="246" s="46" customFormat="1" ht="12.75"/>
    <row r="247" s="46" customFormat="1" ht="12.75"/>
    <row r="248" s="46" customFormat="1" ht="12.75"/>
    <row r="249" s="46" customFormat="1" ht="12.75"/>
    <row r="250" s="46" customFormat="1" ht="12.75"/>
    <row r="251" s="46" customFormat="1" ht="12.75"/>
    <row r="252" s="46" customFormat="1" ht="12.75"/>
    <row r="253" s="46" customFormat="1" ht="12.75"/>
    <row r="254" s="46" customFormat="1" ht="12.75"/>
    <row r="255" s="46" customFormat="1" ht="12.75"/>
    <row r="256" s="46" customFormat="1" ht="12.75"/>
    <row r="257" s="46" customFormat="1" ht="12.75"/>
    <row r="258" s="46" customFormat="1" ht="12.75"/>
    <row r="259" s="46" customFormat="1" ht="12.75"/>
    <row r="260" s="46" customFormat="1" ht="12.75"/>
    <row r="261" s="46" customFormat="1" ht="12.75"/>
    <row r="262" s="46" customFormat="1" ht="12.75"/>
    <row r="263" s="46" customFormat="1" ht="12.75"/>
    <row r="264" s="46" customFormat="1" ht="12.75"/>
    <row r="265" s="46" customFormat="1" ht="12.75"/>
    <row r="266" s="46" customFormat="1" ht="12.75"/>
    <row r="267" s="46" customFormat="1" ht="12.75"/>
    <row r="268" s="46" customFormat="1" ht="12.75"/>
    <row r="269" s="46" customFormat="1" ht="12.75"/>
    <row r="270" s="46" customFormat="1" ht="12.75"/>
    <row r="271" s="46" customFormat="1" ht="12.75"/>
    <row r="272" s="46" customFormat="1" ht="12.75"/>
    <row r="273" s="46" customFormat="1" ht="12.75"/>
    <row r="274" s="46" customFormat="1" ht="12.75"/>
    <row r="275" s="46" customFormat="1" ht="12.75"/>
    <row r="276" s="46" customFormat="1" ht="12.75"/>
    <row r="277" s="46" customFormat="1" ht="12.75"/>
    <row r="278" s="46" customFormat="1" ht="12.75"/>
    <row r="279" s="46" customFormat="1" ht="12.75"/>
    <row r="280" s="46" customFormat="1" ht="12.75"/>
    <row r="281" s="46" customFormat="1" ht="12.75"/>
    <row r="282" s="46" customFormat="1" ht="12.75"/>
    <row r="283" s="46" customFormat="1" ht="12.75"/>
    <row r="284" s="46" customFormat="1" ht="12.75"/>
    <row r="285" s="46" customFormat="1" ht="12.75"/>
    <row r="286" s="46" customFormat="1" ht="12.75"/>
    <row r="287" s="46" customFormat="1" ht="12.75"/>
    <row r="288" s="46" customFormat="1" ht="12.75"/>
    <row r="289" s="46" customFormat="1" ht="12.75"/>
    <row r="290" s="46" customFormat="1" ht="12.75"/>
    <row r="291" s="46" customFormat="1" ht="12.75"/>
    <row r="292" s="46" customFormat="1" ht="12.75"/>
    <row r="293" s="46" customFormat="1" ht="12.75"/>
    <row r="294" s="46" customFormat="1" ht="12.75"/>
    <row r="295" s="46" customFormat="1" ht="12.75"/>
    <row r="296" s="46" customFormat="1" ht="12.75"/>
    <row r="297" s="46" customFormat="1" ht="12.75"/>
    <row r="298" s="46" customFormat="1" ht="12.75"/>
    <row r="299" s="46" customFormat="1" ht="12.75"/>
    <row r="300" s="46" customFormat="1" ht="12.75"/>
    <row r="301" s="46" customFormat="1" ht="12.75"/>
    <row r="302" s="46" customFormat="1" ht="12.75"/>
    <row r="303" s="46" customFormat="1" ht="12.75"/>
    <row r="304" s="46" customFormat="1" ht="12.75"/>
    <row r="305" s="46" customFormat="1" ht="12.75"/>
    <row r="306" s="46" customFormat="1" ht="12.75"/>
    <row r="307" s="46" customFormat="1" ht="12.75"/>
    <row r="308" s="46" customFormat="1" ht="12.75"/>
    <row r="309" s="46" customFormat="1" ht="12.75"/>
    <row r="310" s="46" customFormat="1" ht="12.75"/>
    <row r="311" s="46" customFormat="1" ht="12.75"/>
    <row r="312" s="46" customFormat="1" ht="12.75"/>
    <row r="313" s="46" customFormat="1" ht="12.75"/>
    <row r="314" s="46" customFormat="1" ht="12.75"/>
    <row r="315" s="46" customFormat="1" ht="12.75"/>
    <row r="316" s="46" customFormat="1" ht="12.75"/>
    <row r="317" s="46" customFormat="1" ht="12.75"/>
    <row r="318" s="46" customFormat="1" ht="12.75"/>
    <row r="319" s="46" customFormat="1" ht="12.75"/>
    <row r="320" s="46" customFormat="1" ht="12.75"/>
    <row r="321" s="46" customFormat="1" ht="12.75"/>
    <row r="322" s="46" customFormat="1" ht="12.75"/>
    <row r="323" s="46" customFormat="1" ht="12.75"/>
    <row r="324" s="46" customFormat="1" ht="12.75"/>
    <row r="325" s="46" customFormat="1" ht="12.75"/>
    <row r="326" s="46" customFormat="1" ht="12.75"/>
    <row r="327" s="46" customFormat="1" ht="12.75"/>
    <row r="328" s="46" customFormat="1" ht="12.75"/>
    <row r="329" s="46" customFormat="1" ht="12.75"/>
    <row r="330" s="46" customFormat="1" ht="12.75"/>
    <row r="331" s="46" customFormat="1" ht="12.75"/>
    <row r="332" s="46" customFormat="1" ht="12.75"/>
    <row r="333" s="46" customFormat="1" ht="12.75"/>
    <row r="334" s="46" customFormat="1" ht="12.75"/>
    <row r="335" s="46" customFormat="1" ht="12.75"/>
    <row r="336" s="46" customFormat="1" ht="12.75"/>
    <row r="337" s="46" customFormat="1" ht="12.75"/>
    <row r="338" s="46" customFormat="1" ht="12.75"/>
    <row r="339" s="46" customFormat="1" ht="12.75"/>
    <row r="340" s="46" customFormat="1" ht="12.75"/>
    <row r="341" s="46" customFormat="1" ht="12.75"/>
    <row r="342" s="46" customFormat="1" ht="12.75"/>
    <row r="343" s="46" customFormat="1" ht="12.75"/>
    <row r="344" s="46" customFormat="1" ht="12.75"/>
    <row r="345" s="46" customFormat="1" ht="12.75"/>
    <row r="346" s="46" customFormat="1" ht="12.75"/>
    <row r="347" s="46" customFormat="1" ht="12.75"/>
    <row r="348" s="46" customFormat="1" ht="12.75"/>
    <row r="349" s="46" customFormat="1" ht="12.75"/>
    <row r="350" s="46" customFormat="1" ht="12.75"/>
    <row r="351" s="46" customFormat="1" ht="12.75"/>
    <row r="352" s="46" customFormat="1" ht="12.75"/>
    <row r="353" s="46" customFormat="1" ht="12.75"/>
    <row r="354" s="46" customFormat="1" ht="12.75"/>
    <row r="355" s="46" customFormat="1" ht="12.75"/>
    <row r="356" s="46" customFormat="1" ht="12.75"/>
    <row r="357" s="46" customFormat="1" ht="12.75"/>
    <row r="358" s="46" customFormat="1" ht="12.75"/>
    <row r="359" s="46" customFormat="1" ht="12.75"/>
    <row r="360" s="46" customFormat="1" ht="12.75"/>
    <row r="361" s="46" customFormat="1" ht="12.75"/>
    <row r="362" s="46" customFormat="1" ht="12.75"/>
    <row r="363" s="46" customFormat="1" ht="12.75"/>
    <row r="364" s="46" customFormat="1" ht="12.75"/>
    <row r="365" s="46" customFormat="1" ht="12.75"/>
    <row r="366" s="46" customFormat="1" ht="12.75"/>
    <row r="367" s="46" customFormat="1" ht="12.75"/>
    <row r="368" s="46" customFormat="1" ht="12.75"/>
    <row r="369" s="46" customFormat="1" ht="12.75"/>
    <row r="370" s="46" customFormat="1" ht="12.75"/>
    <row r="371" s="46" customFormat="1" ht="12.75"/>
    <row r="372" s="46" customFormat="1" ht="12.75"/>
    <row r="373" s="46" customFormat="1" ht="12.75"/>
    <row r="374" s="46" customFormat="1" ht="12.75"/>
    <row r="375" s="46" customFormat="1" ht="12.75"/>
    <row r="376" s="46" customFormat="1" ht="12.75"/>
    <row r="377" s="46" customFormat="1" ht="12.75"/>
    <row r="378" s="46" customFormat="1" ht="12.75"/>
    <row r="379" s="46" customFormat="1" ht="12.75"/>
    <row r="380" s="46" customFormat="1" ht="12.75"/>
    <row r="381" s="46" customFormat="1" ht="12.75"/>
    <row r="382" s="46" customFormat="1" ht="12.75"/>
    <row r="383" s="46" customFormat="1" ht="12.75"/>
    <row r="384" s="46" customFormat="1" ht="12.75"/>
    <row r="385" s="46" customFormat="1" ht="12.75"/>
    <row r="386" s="46" customFormat="1" ht="12.75"/>
    <row r="387" s="46" customFormat="1" ht="12.75"/>
    <row r="388" s="46" customFormat="1" ht="12.75"/>
    <row r="389" s="46" customFormat="1" ht="12.75"/>
    <row r="390" s="46" customFormat="1" ht="12.75"/>
    <row r="391" s="46" customFormat="1" ht="12.75"/>
    <row r="392" s="46" customFormat="1" ht="12.75"/>
    <row r="393" s="46" customFormat="1" ht="12.75"/>
    <row r="394" s="46" customFormat="1" ht="12.75"/>
    <row r="395" s="46" customFormat="1" ht="12.75"/>
    <row r="396" s="46" customFormat="1" ht="12.75"/>
    <row r="397" s="46" customFormat="1" ht="12.75"/>
    <row r="398" s="46" customFormat="1" ht="12.75"/>
    <row r="399" s="46" customFormat="1" ht="12.75"/>
    <row r="400" s="46" customFormat="1" ht="12.75"/>
    <row r="401" s="46" customFormat="1" ht="12.75"/>
    <row r="402" s="46" customFormat="1" ht="12.75"/>
    <row r="403" s="46" customFormat="1" ht="12.75"/>
    <row r="404" s="46" customFormat="1" ht="12.75"/>
    <row r="405" s="46" customFormat="1" ht="12.75"/>
    <row r="406" s="46" customFormat="1" ht="12.75"/>
    <row r="407" s="46" customFormat="1" ht="12.75"/>
    <row r="408" s="46" customFormat="1" ht="12.75"/>
    <row r="409" s="46" customFormat="1" ht="12.75"/>
    <row r="410" s="46" customFormat="1" ht="12.75"/>
    <row r="411" s="46" customFormat="1" ht="12.75"/>
    <row r="412" s="46" customFormat="1" ht="12.75"/>
    <row r="413" s="46" customFormat="1" ht="12.75"/>
    <row r="414" s="46" customFormat="1" ht="12.75"/>
    <row r="415" s="46" customFormat="1" ht="12.75"/>
    <row r="416" s="46" customFormat="1" ht="12.75"/>
    <row r="417" s="46" customFormat="1" ht="12.75"/>
    <row r="418" s="46" customFormat="1" ht="12.75"/>
    <row r="419" s="46" customFormat="1" ht="12.75"/>
    <row r="420" s="46" customFormat="1" ht="12.75"/>
    <row r="421" s="46" customFormat="1" ht="12.75"/>
    <row r="422" s="46" customFormat="1" ht="12.75"/>
    <row r="423" s="46" customFormat="1" ht="12.75"/>
    <row r="424" s="46" customFormat="1" ht="12.75"/>
    <row r="425" s="46" customFormat="1" ht="12.75"/>
    <row r="426" s="46" customFormat="1" ht="12.75"/>
    <row r="427" s="46" customFormat="1" ht="12.75"/>
    <row r="428" s="46" customFormat="1" ht="12.75"/>
    <row r="429" s="46" customFormat="1" ht="12.75"/>
    <row r="430" s="46" customFormat="1" ht="12.75"/>
    <row r="431" s="46" customFormat="1" ht="12.75"/>
    <row r="432" s="46" customFormat="1" ht="12.75"/>
    <row r="433" s="46" customFormat="1" ht="12.75"/>
    <row r="434" s="46" customFormat="1" ht="12.75"/>
    <row r="435" s="46" customFormat="1" ht="12.75"/>
    <row r="436" s="46" customFormat="1" ht="12.75"/>
    <row r="437" s="46" customFormat="1" ht="12.75"/>
    <row r="438" s="46" customFormat="1" ht="12.75"/>
    <row r="439" s="46" customFormat="1" ht="12.75"/>
    <row r="440" s="46" customFormat="1" ht="12.75"/>
    <row r="441" s="46" customFormat="1" ht="12.75"/>
    <row r="442" s="46" customFormat="1" ht="12.75"/>
    <row r="443" s="46" customFormat="1" ht="12.75"/>
    <row r="444" s="46" customFormat="1" ht="12.75"/>
    <row r="445" s="46" customFormat="1" ht="12.75"/>
    <row r="446" s="46" customFormat="1" ht="12.75"/>
    <row r="447" s="46" customFormat="1" ht="12.75"/>
    <row r="448" s="46" customFormat="1" ht="12.75"/>
    <row r="449" s="46" customFormat="1" ht="12.75"/>
    <row r="450" s="46" customFormat="1" ht="12.75"/>
    <row r="451" s="46" customFormat="1" ht="12.75"/>
    <row r="452" s="46" customFormat="1" ht="12.75"/>
    <row r="453" s="46" customFormat="1" ht="12.75"/>
    <row r="454" s="46" customFormat="1" ht="12.75"/>
    <row r="455" s="46" customFormat="1" ht="12.75"/>
    <row r="456" s="46" customFormat="1" ht="12.75"/>
    <row r="457" s="46" customFormat="1" ht="12.75"/>
    <row r="458" s="46" customFormat="1" ht="12.75"/>
    <row r="459" s="46" customFormat="1" ht="12.75"/>
    <row r="460" s="46" customFormat="1" ht="12.75"/>
    <row r="461" s="46" customFormat="1" ht="12.75"/>
    <row r="462" s="46" customFormat="1" ht="12.75"/>
    <row r="463" s="46" customFormat="1" ht="12.75"/>
    <row r="464" s="46" customFormat="1" ht="12.75"/>
    <row r="465" s="46" customFormat="1" ht="12.75"/>
    <row r="466" s="46" customFormat="1" ht="12.75"/>
    <row r="467" s="46" customFormat="1" ht="12.75"/>
    <row r="468" s="46" customFormat="1" ht="12.75"/>
    <row r="469" s="46" customFormat="1" ht="12.75"/>
    <row r="470" s="46" customFormat="1" ht="12.75"/>
    <row r="471" s="46" customFormat="1" ht="12.75"/>
    <row r="472" s="46" customFormat="1" ht="12.75"/>
    <row r="473" s="46" customFormat="1" ht="12.75"/>
    <row r="474" s="46" customFormat="1" ht="12.75"/>
    <row r="475" s="46" customFormat="1" ht="12.75"/>
    <row r="476" s="46" customFormat="1" ht="12.75"/>
    <row r="477" s="46" customFormat="1" ht="12.75"/>
    <row r="478" s="46" customFormat="1" ht="12.75"/>
    <row r="479" s="46" customFormat="1" ht="12.75"/>
    <row r="480" s="46" customFormat="1" ht="12.75"/>
    <row r="481" s="46" customFormat="1" ht="12.75"/>
    <row r="482" s="46" customFormat="1" ht="12.75"/>
    <row r="483" s="46" customFormat="1" ht="12.75"/>
    <row r="484" s="46" customFormat="1" ht="12.75"/>
    <row r="485" s="46" customFormat="1" ht="12.75"/>
    <row r="486" s="46" customFormat="1" ht="12.75"/>
    <row r="487" s="46" customFormat="1" ht="12.75"/>
    <row r="488" s="46" customFormat="1" ht="12.75"/>
    <row r="489" s="46" customFormat="1" ht="12.75"/>
    <row r="490" s="46" customFormat="1" ht="12.75"/>
    <row r="491" s="46" customFormat="1" ht="12.75"/>
    <row r="492" s="46" customFormat="1" ht="12.75"/>
    <row r="493" s="46" customFormat="1" ht="12.75"/>
    <row r="494" s="46" customFormat="1" ht="12.75"/>
    <row r="495" s="46" customFormat="1" ht="12.75"/>
    <row r="496" s="46" customFormat="1" ht="12.75"/>
    <row r="497" s="46" customFormat="1" ht="12.75"/>
    <row r="498" s="46" customFormat="1" ht="12.75"/>
    <row r="499" s="46" customFormat="1" ht="12.75"/>
    <row r="500" s="46" customFormat="1" ht="12.75"/>
    <row r="501" s="46" customFormat="1" ht="12.75"/>
    <row r="502" s="46" customFormat="1" ht="12.75"/>
    <row r="503" s="46" customFormat="1" ht="12.75"/>
    <row r="504" s="46" customFormat="1" ht="12.75"/>
    <row r="505" s="46" customFormat="1" ht="12.75"/>
    <row r="506" s="46" customFormat="1" ht="12.75"/>
    <row r="507" s="46" customFormat="1" ht="12.75"/>
    <row r="508" s="46" customFormat="1" ht="12.75"/>
    <row r="509" s="46" customFormat="1" ht="12.75"/>
    <row r="510" s="46" customFormat="1" ht="12.75"/>
    <row r="511" s="46" customFormat="1" ht="12.75"/>
    <row r="512" s="46" customFormat="1" ht="12.75"/>
    <row r="513" s="46" customFormat="1" ht="12.75"/>
    <row r="514" s="46" customFormat="1" ht="12.75"/>
    <row r="515" s="46" customFormat="1" ht="12.75"/>
    <row r="516" s="46" customFormat="1" ht="12.75"/>
    <row r="517" s="46" customFormat="1" ht="12.75"/>
    <row r="518" s="46" customFormat="1" ht="12.75"/>
    <row r="519" s="46" customFormat="1" ht="12.75"/>
    <row r="520" s="46" customFormat="1" ht="12.75"/>
    <row r="521" s="46" customFormat="1" ht="12.75"/>
    <row r="522" s="46" customFormat="1" ht="12.75"/>
    <row r="523" s="46" customFormat="1" ht="12.75"/>
    <row r="524" s="46" customFormat="1" ht="12.75"/>
    <row r="525" s="46" customFormat="1" ht="12.75"/>
    <row r="526" s="46" customFormat="1" ht="12.75"/>
    <row r="527" s="46" customFormat="1" ht="12.75"/>
    <row r="528" s="46" customFormat="1" ht="12.75"/>
    <row r="529" s="46" customFormat="1" ht="12.75"/>
    <row r="530" s="46" customFormat="1" ht="12.75"/>
    <row r="531" s="46" customFormat="1" ht="12.75"/>
    <row r="532" s="46" customFormat="1" ht="12.75"/>
    <row r="533" s="46" customFormat="1" ht="12.75"/>
    <row r="534" s="46" customFormat="1" ht="12.75"/>
    <row r="535" s="46" customFormat="1" ht="12.75"/>
    <row r="536" s="46" customFormat="1" ht="12.75"/>
    <row r="537" s="46" customFormat="1" ht="12.75"/>
    <row r="538" s="46" customFormat="1" ht="12.75"/>
    <row r="539" s="46" customFormat="1" ht="12.75"/>
    <row r="540" s="46" customFormat="1" ht="12.75"/>
    <row r="541" s="46" customFormat="1" ht="12.75"/>
    <row r="542" s="46" customFormat="1" ht="12.75"/>
    <row r="543" s="46" customFormat="1" ht="12.75"/>
    <row r="544" s="46" customFormat="1" ht="12.75"/>
    <row r="545" s="46" customFormat="1" ht="12.75"/>
    <row r="546" s="46" customFormat="1" ht="12.75"/>
    <row r="547" s="46" customFormat="1" ht="12.75"/>
    <row r="548" s="46" customFormat="1" ht="12.75"/>
    <row r="549" s="46" customFormat="1" ht="12.75"/>
    <row r="550" s="46" customFormat="1" ht="12.75"/>
    <row r="551" s="46" customFormat="1" ht="12.75"/>
    <row r="552" s="46" customFormat="1" ht="12.75"/>
    <row r="553" s="46" customFormat="1" ht="12.75"/>
    <row r="554" s="46" customFormat="1" ht="12.75"/>
    <row r="555" s="46" customFormat="1" ht="12.75"/>
    <row r="556" s="46" customFormat="1" ht="12.75"/>
    <row r="557" s="46" customFormat="1" ht="12.75"/>
    <row r="558" s="46" customFormat="1" ht="12.75"/>
    <row r="559" s="46" customFormat="1" ht="12.75"/>
    <row r="560" s="46" customFormat="1" ht="12.75"/>
    <row r="561" s="46" customFormat="1" ht="12.75"/>
    <row r="562" s="46" customFormat="1" ht="12.75"/>
    <row r="563" s="46" customFormat="1" ht="12.75"/>
    <row r="564" s="46" customFormat="1" ht="12.75"/>
    <row r="565" s="46" customFormat="1" ht="12.75"/>
    <row r="566" s="46" customFormat="1" ht="12.75"/>
    <row r="567" s="46" customFormat="1" ht="12.75"/>
    <row r="568" s="46" customFormat="1" ht="12.75"/>
    <row r="569" s="46" customFormat="1" ht="12.75"/>
    <row r="570" s="46" customFormat="1" ht="12.75"/>
    <row r="571" s="46" customFormat="1" ht="12.75"/>
    <row r="572" s="46" customFormat="1" ht="12.75"/>
    <row r="573" s="46" customFormat="1" ht="12.75"/>
    <row r="574" s="46" customFormat="1" ht="12.75"/>
    <row r="575" s="46" customFormat="1" ht="12.75"/>
    <row r="576" s="46" customFormat="1" ht="12.75"/>
    <row r="577" s="46" customFormat="1" ht="12.75"/>
    <row r="578" s="46" customFormat="1" ht="12.75"/>
    <row r="579" s="46" customFormat="1" ht="12.75"/>
    <row r="580" s="46" customFormat="1" ht="12.75"/>
    <row r="581" s="46" customFormat="1" ht="12.75"/>
    <row r="582" s="46" customFormat="1" ht="12.75"/>
    <row r="583" s="46" customFormat="1" ht="12.75"/>
    <row r="584" s="46" customFormat="1" ht="12.75"/>
    <row r="585" s="46" customFormat="1" ht="12.75"/>
    <row r="586" s="46" customFormat="1" ht="12.75"/>
    <row r="587" s="46" customFormat="1" ht="12.75"/>
    <row r="588" s="46" customFormat="1" ht="12.75"/>
    <row r="589" s="46" customFormat="1" ht="12.75"/>
    <row r="590" s="46" customFormat="1" ht="12.75"/>
    <row r="591" s="46" customFormat="1" ht="12.75"/>
    <row r="592" s="46" customFormat="1" ht="12.75"/>
    <row r="593" s="46" customFormat="1" ht="12.75"/>
    <row r="594" s="46" customFormat="1" ht="12.75"/>
    <row r="595" s="46" customFormat="1" ht="12.75"/>
    <row r="596" s="46" customFormat="1" ht="12.75"/>
    <row r="597" s="46" customFormat="1" ht="12.75"/>
    <row r="598" s="46" customFormat="1" ht="12.75"/>
    <row r="599" s="46" customFormat="1" ht="12.75"/>
    <row r="600" s="46" customFormat="1" ht="12.75"/>
    <row r="601" s="46" customFormat="1" ht="12.75"/>
    <row r="602" s="46" customFormat="1" ht="12.75"/>
    <row r="603" s="46" customFormat="1" ht="12.75"/>
    <row r="604" s="46" customFormat="1" ht="12.75"/>
    <row r="605" s="46" customFormat="1" ht="12.75"/>
    <row r="606" s="46" customFormat="1" ht="12.75"/>
    <row r="607" s="46" customFormat="1" ht="12.75"/>
    <row r="608" s="46" customFormat="1" ht="12.75"/>
    <row r="609" s="46" customFormat="1" ht="12.75"/>
    <row r="610" s="46" customFormat="1" ht="12.75"/>
    <row r="611" s="46" customFormat="1" ht="12.75"/>
    <row r="612" s="46" customFormat="1" ht="12.75"/>
    <row r="613" s="46" customFormat="1" ht="12.75"/>
    <row r="614" s="46" customFormat="1" ht="12.75"/>
    <row r="615" s="46" customFormat="1" ht="12.75"/>
    <row r="616" s="46" customFormat="1" ht="12.75"/>
    <row r="617" s="46" customFormat="1" ht="12.75"/>
    <row r="618" s="46" customFormat="1" ht="12.75"/>
    <row r="619" s="46" customFormat="1" ht="12.75"/>
    <row r="620" s="46" customFormat="1" ht="12.75"/>
    <row r="621" s="46" customFormat="1" ht="12.75"/>
    <row r="622" s="46" customFormat="1" ht="12.75"/>
    <row r="623" s="46" customFormat="1" ht="12.75"/>
    <row r="624" s="46" customFormat="1" ht="12.75"/>
    <row r="625" s="46" customFormat="1" ht="12.75"/>
    <row r="626" s="46" customFormat="1" ht="12.75"/>
    <row r="627" s="46" customFormat="1" ht="12.75"/>
    <row r="628" s="46" customFormat="1" ht="12.75"/>
    <row r="629" s="46" customFormat="1" ht="12.75"/>
    <row r="630" s="46" customFormat="1" ht="12.75"/>
    <row r="631" s="46" customFormat="1" ht="12.75"/>
    <row r="632" s="46" customFormat="1" ht="12.75"/>
    <row r="633" s="46" customFormat="1" ht="12.75"/>
    <row r="634" s="46" customFormat="1" ht="12.75"/>
    <row r="635" s="46" customFormat="1" ht="12.75"/>
    <row r="636" s="46" customFormat="1" ht="12.75"/>
    <row r="637" s="46" customFormat="1" ht="12.75"/>
    <row r="638" s="46" customFormat="1" ht="12.75"/>
    <row r="639" s="46" customFormat="1" ht="12.75"/>
    <row r="640" s="46" customFormat="1" ht="12.75"/>
    <row r="641" s="46" customFormat="1" ht="12.75"/>
    <row r="642" s="46" customFormat="1" ht="12.75"/>
    <row r="643" s="46" customFormat="1" ht="12.75"/>
    <row r="644" s="46" customFormat="1" ht="12.75"/>
    <row r="645" s="46" customFormat="1" ht="12.75"/>
    <row r="646" s="46" customFormat="1" ht="12.75"/>
    <row r="647" s="46" customFormat="1" ht="12.75"/>
    <row r="648" s="46" customFormat="1" ht="12.75"/>
    <row r="649" s="46" customFormat="1" ht="12.75"/>
    <row r="650" s="46" customFormat="1" ht="12.75"/>
    <row r="651" s="46" customFormat="1" ht="12.75"/>
    <row r="652" s="46" customFormat="1" ht="12.75"/>
    <row r="653" s="46" customFormat="1" ht="12.75"/>
    <row r="654" s="46" customFormat="1" ht="12.75"/>
    <row r="655" s="46" customFormat="1" ht="12.75"/>
    <row r="656" s="46" customFormat="1" ht="12.75"/>
    <row r="657" s="46" customFormat="1" ht="12.75"/>
    <row r="658" s="46" customFormat="1" ht="12.75"/>
    <row r="659" s="46" customFormat="1" ht="12.75"/>
    <row r="660" s="46" customFormat="1" ht="12.75"/>
    <row r="661" s="46" customFormat="1" ht="12.75"/>
    <row r="662" s="46" customFormat="1" ht="12.75"/>
    <row r="663" s="46" customFormat="1" ht="12.75"/>
    <row r="664" s="46" customFormat="1" ht="12.75"/>
    <row r="665" s="46" customFormat="1" ht="12.75"/>
    <row r="666" s="46" customFormat="1" ht="12.75"/>
    <row r="667" s="46" customFormat="1" ht="12.75"/>
    <row r="668" s="46" customFormat="1" ht="12.75"/>
    <row r="669" s="46" customFormat="1" ht="12.75"/>
    <row r="670" s="46" customFormat="1" ht="12.75"/>
    <row r="671" s="46" customFormat="1" ht="12.75"/>
    <row r="672" s="46" customFormat="1" ht="12.75"/>
    <row r="673" s="46" customFormat="1" ht="12.75"/>
    <row r="674" s="46" customFormat="1" ht="12.75"/>
    <row r="675" s="46" customFormat="1" ht="12.75"/>
    <row r="676" s="46" customFormat="1" ht="12.75"/>
    <row r="677" s="46" customFormat="1" ht="12.75"/>
  </sheetData>
  <sheetProtection/>
  <mergeCells count="34">
    <mergeCell ref="G1:H1"/>
    <mergeCell ref="A6:G6"/>
    <mergeCell ref="A7:G7"/>
    <mergeCell ref="A8:G8"/>
    <mergeCell ref="A10:G10"/>
    <mergeCell ref="A11:G11"/>
    <mergeCell ref="A12:G12"/>
    <mergeCell ref="A13:G13"/>
    <mergeCell ref="A14:G14"/>
    <mergeCell ref="A15:G15"/>
    <mergeCell ref="A16:G16"/>
    <mergeCell ref="A18:A19"/>
    <mergeCell ref="B18:C18"/>
    <mergeCell ref="D18:E18"/>
    <mergeCell ref="F18:F19"/>
    <mergeCell ref="G18:G19"/>
    <mergeCell ref="A132:G132"/>
    <mergeCell ref="A134:G134"/>
    <mergeCell ref="A25:G25"/>
    <mergeCell ref="A83:G83"/>
    <mergeCell ref="A87:G87"/>
    <mergeCell ref="G92:G96"/>
    <mergeCell ref="A97:G97"/>
    <mergeCell ref="G100:G101"/>
    <mergeCell ref="A136:G136"/>
    <mergeCell ref="G138:G141"/>
    <mergeCell ref="G145:G150"/>
    <mergeCell ref="A151:G151"/>
    <mergeCell ref="G152:G160"/>
    <mergeCell ref="A22:G22"/>
    <mergeCell ref="A113:G113"/>
    <mergeCell ref="A115:G115"/>
    <mergeCell ref="A117:G117"/>
    <mergeCell ref="A119:G119"/>
  </mergeCells>
  <printOptions/>
  <pageMargins left="0.7" right="0.7" top="0.75" bottom="0.75" header="0.3" footer="0.3"/>
  <pageSetup horizontalDpi="600" verticalDpi="600" orientation="landscape" paperSize="9" scale="71" r:id="rId1"/>
  <rowBreaks count="6" manualBreakCount="6">
    <brk id="45" max="6" man="1"/>
    <brk id="59" max="6" man="1"/>
    <brk id="89" max="6" man="1"/>
    <brk id="107" max="6" man="1"/>
    <brk id="125" max="6" man="1"/>
    <brk id="1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2020-01-24T06:57:47Z</cp:lastPrinted>
  <dcterms:created xsi:type="dcterms:W3CDTF">1996-10-08T23:32:33Z</dcterms:created>
  <dcterms:modified xsi:type="dcterms:W3CDTF">2020-01-24T09:43:41Z</dcterms:modified>
  <cp:category/>
  <cp:version/>
  <cp:contentType/>
  <cp:contentStatus/>
</cp:coreProperties>
</file>