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8" windowHeight="7620" tabRatio="319" activeTab="0"/>
  </bookViews>
  <sheets>
    <sheet name="2272" sheetId="1" r:id="rId1"/>
    <sheet name="2274" sheetId="2" r:id="rId2"/>
  </sheets>
  <definedNames>
    <definedName name="_xlnm.Print_Area" localSheetId="0">'2272'!$A$1:$O$60</definedName>
    <definedName name="_xlnm.Print_Area" localSheetId="1">'2274'!$A$1:$O$19</definedName>
  </definedNames>
  <calcPr fullCalcOnLoad="1" fullPrecision="0"/>
</workbook>
</file>

<file path=xl/sharedStrings.xml><?xml version="1.0" encoding="utf-8"?>
<sst xmlns="http://schemas.openxmlformats.org/spreadsheetml/2006/main" count="112" uniqueCount="64">
  <si>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</si>
  <si>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</si>
  <si>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</si>
  <si>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</si>
  <si>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</si>
  <si>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</si>
  <si>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</si>
  <si>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</si>
  <si>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</si>
  <si>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</si>
  <si>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</si>
  <si>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</si>
  <si>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</si>
  <si>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</si>
  <si>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</si>
  <si>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куб.м</t>
  </si>
  <si>
    <t>Разом:</t>
  </si>
  <si>
    <t xml:space="preserve">до рішення виконавчого комітету </t>
  </si>
  <si>
    <t>тис. куб.м.</t>
  </si>
  <si>
    <t>в т.ч. холодне водопостачання КП "Міськводоканал" СМР</t>
  </si>
  <si>
    <t xml:space="preserve">гаряче водопостачання ТОВ "Сумитеплоенерго" </t>
  </si>
  <si>
    <t>водовідведення КП "Міськводоканал" СМР</t>
  </si>
  <si>
    <t>Додаток 1</t>
  </si>
  <si>
    <t>Додаток 2</t>
  </si>
  <si>
    <t>Ліміти споживання водопостачання та водовідведення на 2019 рік по головному розпоряднику коштів 
"Виконавчий комітет Сумської міської ради"</t>
  </si>
  <si>
    <t>Ліміти споживання природного газу  на 2019 рік по головному розпоряднику коштів "Виконавчий комітет Сумської міської ради"</t>
  </si>
  <si>
    <t>Разом по опорних пунктах (КПКВК 0218230):</t>
  </si>
  <si>
    <t>В.В.Цилюрик</t>
  </si>
  <si>
    <t>Заступник начальника відділу
бухгалтерського обліку та звітності</t>
  </si>
  <si>
    <t>від                       №</t>
  </si>
  <si>
    <t>Виконавчий комітет (КПКВК 0218230)</t>
  </si>
  <si>
    <t>Затверджено разом по опорних пунктах:</t>
  </si>
  <si>
    <t>Внесено зміни разом по опорних пунктах:</t>
  </si>
  <si>
    <t>Затверджено разом по опорних пунктах з урахуванням змін:</t>
  </si>
  <si>
    <t>Затверджено, разом:</t>
  </si>
  <si>
    <t>Внесено зміни, разом:</t>
  </si>
  <si>
    <t>Внесено зміни:</t>
  </si>
  <si>
    <t>Затверджено з урахуванням змін</t>
  </si>
  <si>
    <t>Опорний пункт по вул.Глінки, 1
(КПКВК 0218230 ), затверджено: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</si>
  <si>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</si>
  <si>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</si>
  <si>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</si>
  <si>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</si>
  <si>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</si>
  <si>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</si>
  <si>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</si>
  <si>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</si>
  <si>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</si>
  <si>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</si>
  <si>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</si>
  <si>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</si>
  <si>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Опорний пункт по вул.Харківська, 30/2
(КПКВК 0218230), затверджено:</t>
  </si>
  <si>
    <t>Опорний пункт по вул.Заливна,15
(КПКВК 0218230), затверджено:</t>
  </si>
  <si>
    <t>Опорний пункт по вул.Курська,119
(КПКВК 0218230), затверджено:</t>
  </si>
  <si>
    <t>Опорний пункт по вул.Соборна, 32
(КПКВК 0218230), затверджено:</t>
  </si>
  <si>
    <t>Опорний пункт по вул.Красовицького, 7
(КПКВК 0218230), затверджено:</t>
  </si>
  <si>
    <t>Опорний пункт по вул.Інтернаціоналістів, 63А (КПКВК 0218230), затверджено:</t>
  </si>
  <si>
    <t>Опорний пункт по вул.Привокзальна,6
(КПКВК 0218230), затверджено:</t>
  </si>
  <si>
    <t>Опорний пункт по пр.Лушпи, 36
(КПКВК 0218230), затверджено:</t>
  </si>
  <si>
    <t>Опорний пункт по вул.Чорноволо, 55
(КПКВК 0218230), затверджено:</t>
  </si>
  <si>
    <t>Опорний пункт по вул.І.Сірка, 19
(КПКВК 0218230), затверджено:</t>
  </si>
  <si>
    <t>Опорний пункт по вул.Металургів, 17
(КПКВК 0218230), затверджено:</t>
  </si>
  <si>
    <t>Опорний пункт по вул.Карбишева, 17 (КПКВК 0218230), затверджено:</t>
  </si>
  <si>
    <t>Затверджено з урахуванням змін: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</si>
</sst>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"/>
  </numFmts>
  <fonts count="60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sz val="18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sz val="18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2" fontId="53" fillId="0" borderId="0" xfId="0" applyNumberFormat="1" applyFont="1" applyBorder="1" applyAlignment="1">
      <alignment/>
    </xf>
    <xf numFmtId="2" fontId="55" fillId="0" borderId="0" xfId="0" applyNumberFormat="1" applyFont="1" applyAlignment="1">
      <alignment/>
    </xf>
    <xf numFmtId="2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2" fontId="56" fillId="0" borderId="0" xfId="0" applyNumberFormat="1" applyFont="1" applyFill="1" applyBorder="1" applyAlignment="1">
      <alignment horizontal="center" vertical="center" shrinkToFit="1"/>
    </xf>
    <xf numFmtId="2" fontId="57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/>
    </xf>
    <xf numFmtId="2" fontId="58" fillId="0" borderId="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4" fontId="57" fillId="0" borderId="12" xfId="0" applyNumberFormat="1" applyFont="1" applyFill="1" applyBorder="1" applyAlignment="1">
      <alignment horizontal="center" vertical="center"/>
    </xf>
    <xf numFmtId="4" fontId="57" fillId="0" borderId="1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200" fontId="5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6" fillId="0" borderId="15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2" fontId="56" fillId="0" borderId="0" xfId="0" applyNumberFormat="1" applyFont="1" applyBorder="1" applyAlignment="1">
      <alignment/>
    </xf>
    <xf numFmtId="2" fontId="56" fillId="0" borderId="0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left" vertical="center" wrapText="1"/>
    </xf>
    <xf numFmtId="4" fontId="57" fillId="0" borderId="18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4" fontId="57" fillId="0" borderId="21" xfId="0" applyNumberFormat="1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" fontId="57" fillId="0" borderId="24" xfId="0" applyNumberFormat="1" applyFont="1" applyFill="1" applyBorder="1" applyAlignment="1">
      <alignment horizontal="center" vertical="center"/>
    </xf>
    <xf numFmtId="4" fontId="57" fillId="0" borderId="25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4" fontId="57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9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199" fontId="2" fillId="0" borderId="30" xfId="0" applyNumberFormat="1" applyFont="1" applyFill="1" applyBorder="1" applyAlignment="1">
      <alignment horizontal="center" vertical="center"/>
    </xf>
    <xf numFmtId="199" fontId="2" fillId="0" borderId="3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200" fontId="2" fillId="0" borderId="28" xfId="0" applyNumberFormat="1" applyFont="1" applyFill="1" applyBorder="1" applyAlignment="1">
      <alignment horizontal="center" vertical="center"/>
    </xf>
    <xf numFmtId="200" fontId="2" fillId="0" borderId="31" xfId="0" applyNumberFormat="1" applyFont="1" applyFill="1" applyBorder="1" applyAlignment="1">
      <alignment horizontal="center" vertical="center"/>
    </xf>
    <xf numFmtId="200" fontId="2" fillId="0" borderId="1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4" fontId="2" fillId="0" borderId="33" xfId="53" applyNumberFormat="1" applyFont="1" applyFill="1" applyBorder="1" applyAlignment="1">
      <alignment horizontal="center" vertical="center"/>
      <protection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4" xfId="53" applyNumberFormat="1" applyFont="1" applyFill="1" applyBorder="1" applyAlignment="1">
      <alignment horizontal="center" vertical="center"/>
      <protection/>
    </xf>
    <xf numFmtId="0" fontId="3" fillId="0" borderId="35" xfId="0" applyFont="1" applyFill="1" applyBorder="1" applyAlignment="1">
      <alignment horizontal="left" vertical="center" wrapText="1"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7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4" fontId="2" fillId="0" borderId="38" xfId="53" applyNumberFormat="1" applyFont="1" applyFill="1" applyBorder="1" applyAlignment="1">
      <alignment horizontal="center" vertical="center"/>
      <protection/>
    </xf>
    <xf numFmtId="4" fontId="2" fillId="0" borderId="28" xfId="53" applyNumberFormat="1" applyFont="1" applyFill="1" applyBorder="1" applyAlignment="1">
      <alignment horizontal="center" vertical="center"/>
      <protection/>
    </xf>
    <xf numFmtId="4" fontId="2" fillId="0" borderId="13" xfId="53" applyNumberFormat="1" applyFont="1" applyFill="1" applyBorder="1" applyAlignment="1">
      <alignment horizontal="center" vertical="center"/>
      <protection/>
    </xf>
    <xf numFmtId="4" fontId="2" fillId="0" borderId="26" xfId="53" applyNumberFormat="1" applyFont="1" applyFill="1" applyBorder="1" applyAlignment="1">
      <alignment horizontal="center" vertical="center"/>
      <protection/>
    </xf>
    <xf numFmtId="200" fontId="2" fillId="0" borderId="33" xfId="53" applyNumberFormat="1" applyFont="1" applyFill="1" applyBorder="1" applyAlignment="1">
      <alignment horizontal="center" vertical="center"/>
      <protection/>
    </xf>
    <xf numFmtId="200" fontId="2" fillId="0" borderId="16" xfId="53" applyNumberFormat="1" applyFont="1" applyFill="1" applyBorder="1" applyAlignment="1">
      <alignment horizontal="center" vertical="center"/>
      <protection/>
    </xf>
    <xf numFmtId="200" fontId="2" fillId="0" borderId="17" xfId="53" applyNumberFormat="1" applyFont="1" applyFill="1" applyBorder="1" applyAlignment="1">
      <alignment horizontal="center" vertical="center"/>
      <protection/>
    </xf>
    <xf numFmtId="200" fontId="2" fillId="0" borderId="19" xfId="53" applyNumberFormat="1" applyFont="1" applyFill="1" applyBorder="1" applyAlignment="1">
      <alignment horizontal="center" vertical="center"/>
      <protection/>
    </xf>
    <xf numFmtId="200" fontId="2" fillId="0" borderId="39" xfId="0" applyNumberFormat="1" applyFont="1" applyFill="1" applyBorder="1" applyAlignment="1">
      <alignment horizontal="center" vertical="center"/>
    </xf>
    <xf numFmtId="200" fontId="2" fillId="0" borderId="32" xfId="0" applyNumberFormat="1" applyFont="1" applyFill="1" applyBorder="1" applyAlignment="1">
      <alignment horizontal="center" vertical="center"/>
    </xf>
    <xf numFmtId="200" fontId="2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78"/>
  <sheetViews>
    <sheetView tabSelected="1" view="pageBreakPreview" zoomScale="75" zoomScaleNormal="80" zoomScaleSheetLayoutView="75" zoomScalePageLayoutView="70" workbookViewId="0" topLeftCell="A7">
      <pane ySplit="1296" topLeftCell="A30" activePane="bottomLeft" state="split"/>
      <selection pane="topLeft" activeCell="L3" sqref="L3:O3"/>
      <selection pane="bottomLeft" activeCell="B40" sqref="B40"/>
    </sheetView>
  </sheetViews>
  <sheetFormatPr defaultColWidth="9.125" defaultRowHeight="12.75"/>
  <cols>
    <col min="1" max="1" width="5.00390625" style="60" customWidth="1"/>
    <col min="2" max="2" width="41.50390625" style="60" customWidth="1"/>
    <col min="3" max="14" width="11.50390625" style="60" customWidth="1"/>
    <col min="15" max="15" width="12.00390625" style="61" customWidth="1"/>
    <col min="16" max="16" width="18.50390625" style="41" customWidth="1"/>
    <col min="17" max="17" width="6.50390625" style="41" customWidth="1"/>
    <col min="18" max="18" width="48.50390625" style="40" customWidth="1"/>
    <col min="19" max="19" width="12.125" style="39" customWidth="1"/>
    <col min="20" max="20" width="11.50390625" style="39" customWidth="1"/>
    <col min="21" max="21" width="12.00390625" style="39" customWidth="1"/>
    <col min="22" max="22" width="11.875" style="39" customWidth="1"/>
    <col min="23" max="23" width="9.875" style="39" customWidth="1"/>
    <col min="24" max="24" width="9.50390625" style="39" customWidth="1"/>
    <col min="25" max="25" width="10.00390625" style="39" customWidth="1"/>
    <col min="26" max="26" width="9.00390625" style="39" customWidth="1"/>
    <col min="27" max="27" width="10.50390625" style="39" customWidth="1"/>
    <col min="28" max="29" width="11.50390625" style="39" customWidth="1"/>
    <col min="30" max="30" width="12.875" style="39" customWidth="1"/>
    <col min="31" max="31" width="15.50390625" style="39" customWidth="1"/>
    <col min="32" max="16384" width="9.125" style="39" customWidth="1"/>
  </cols>
  <sheetData>
    <row r="1" spans="12:18" s="1" customFormat="1" ht="17.25">
      <c r="L1" s="122" t="s">
        <v>22</v>
      </c>
      <c r="M1" s="122"/>
      <c r="N1" s="122"/>
      <c r="O1" s="122"/>
      <c r="P1" s="3"/>
      <c r="Q1" s="3"/>
      <c r="R1" s="2"/>
    </row>
    <row r="2" spans="12:18" s="1" customFormat="1" ht="17.25">
      <c r="L2" s="123" t="s">
        <v>17</v>
      </c>
      <c r="M2" s="123"/>
      <c r="N2" s="123"/>
      <c r="O2" s="123"/>
      <c r="P2" s="3"/>
      <c r="Q2" s="3"/>
      <c r="R2" s="2"/>
    </row>
    <row r="3" spans="12:18" s="1" customFormat="1" ht="17.25">
      <c r="L3" s="123" t="s">
        <v>29</v>
      </c>
      <c r="M3" s="123"/>
      <c r="N3" s="123"/>
      <c r="O3" s="123"/>
      <c r="P3" s="3"/>
      <c r="Q3" s="3"/>
      <c r="R3" s="2"/>
    </row>
    <row r="4" spans="15:18" s="1" customFormat="1" ht="15">
      <c r="O4" s="3"/>
      <c r="P4" s="3"/>
      <c r="Q4" s="3"/>
      <c r="R4" s="2"/>
    </row>
    <row r="5" spans="1:31" s="4" customFormat="1" ht="44.25" customHeight="1">
      <c r="A5" s="120" t="s">
        <v>24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15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5" t="s">
        <v>0</v>
      </c>
      <c r="B8" s="26" t="s">
        <v>1</v>
      </c>
      <c r="C8" s="27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8" t="s">
        <v>12</v>
      </c>
      <c r="N8" s="29" t="s">
        <v>13</v>
      </c>
      <c r="O8" s="30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24.75" customHeight="1" thickBot="1">
      <c r="A9" s="26">
        <v>1</v>
      </c>
      <c r="B9" s="124" t="s">
        <v>30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0"/>
      <c r="Q9" s="11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58" customFormat="1" ht="33" customHeight="1" thickBot="1">
      <c r="A10" s="26"/>
      <c r="B10" s="85" t="s">
        <v>31</v>
      </c>
      <c r="C10" s="91">
        <v>28.32</v>
      </c>
      <c r="D10" s="91">
        <v>28.32</v>
      </c>
      <c r="E10" s="91">
        <v>28.32</v>
      </c>
      <c r="F10" s="91">
        <v>28.32</v>
      </c>
      <c r="G10" s="91">
        <v>28.32</v>
      </c>
      <c r="H10" s="91">
        <v>28.32</v>
      </c>
      <c r="I10" s="91">
        <v>28.32</v>
      </c>
      <c r="J10" s="91">
        <v>28.32</v>
      </c>
      <c r="K10" s="91">
        <v>28.31</v>
      </c>
      <c r="L10" s="91">
        <v>29.31</v>
      </c>
      <c r="M10" s="91">
        <v>28.31</v>
      </c>
      <c r="N10" s="92">
        <v>27.51</v>
      </c>
      <c r="O10" s="86">
        <f>SUM(C10:N10)</f>
        <v>340</v>
      </c>
      <c r="P10" s="10"/>
      <c r="Q10" s="11"/>
      <c r="R10" s="57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58" customFormat="1" ht="33" customHeight="1" thickBot="1">
      <c r="A11" s="26"/>
      <c r="B11" s="85" t="s">
        <v>32</v>
      </c>
      <c r="C11" s="91">
        <f>C14+C17+C20+C23+C26+C29+C32+C35+C38+C41+C44+C47</f>
        <v>9.83</v>
      </c>
      <c r="D11" s="91">
        <f aca="true" t="shared" si="0" ref="D11:N11">D14+D17+D20+D23+D26+D29+D32+D35+D38+D41+D44+D47</f>
        <v>89.57</v>
      </c>
      <c r="E11" s="91">
        <f t="shared" si="0"/>
        <v>371.37</v>
      </c>
      <c r="F11" s="91">
        <f t="shared" si="0"/>
        <v>1.38</v>
      </c>
      <c r="G11" s="91">
        <f t="shared" si="0"/>
        <v>1.38</v>
      </c>
      <c r="H11" s="91">
        <f t="shared" si="0"/>
        <v>1.38</v>
      </c>
      <c r="I11" s="91">
        <f t="shared" si="0"/>
        <v>1.38</v>
      </c>
      <c r="J11" s="91">
        <f t="shared" si="0"/>
        <v>1.38</v>
      </c>
      <c r="K11" s="91">
        <f t="shared" si="0"/>
        <v>1.39</v>
      </c>
      <c r="L11" s="91">
        <f t="shared" si="0"/>
        <v>1.39</v>
      </c>
      <c r="M11" s="91">
        <f t="shared" si="0"/>
        <v>1.39</v>
      </c>
      <c r="N11" s="91">
        <f t="shared" si="0"/>
        <v>2.19</v>
      </c>
      <c r="O11" s="86">
        <f>SUM(C11:N11)</f>
        <v>484.03</v>
      </c>
      <c r="P11" s="10"/>
      <c r="Q11" s="11"/>
      <c r="R11" s="5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58" customFormat="1" ht="33" customHeight="1" thickBot="1">
      <c r="A12" s="26"/>
      <c r="B12" s="85" t="s">
        <v>33</v>
      </c>
      <c r="C12" s="91">
        <f aca="true" t="shared" si="1" ref="C12:N12">C10+C11</f>
        <v>38.15</v>
      </c>
      <c r="D12" s="91">
        <f t="shared" si="1"/>
        <v>117.89</v>
      </c>
      <c r="E12" s="91">
        <f t="shared" si="1"/>
        <v>399.69</v>
      </c>
      <c r="F12" s="91">
        <f t="shared" si="1"/>
        <v>29.7</v>
      </c>
      <c r="G12" s="91">
        <f t="shared" si="1"/>
        <v>29.7</v>
      </c>
      <c r="H12" s="91">
        <f t="shared" si="1"/>
        <v>29.7</v>
      </c>
      <c r="I12" s="91">
        <f t="shared" si="1"/>
        <v>29.7</v>
      </c>
      <c r="J12" s="91">
        <f t="shared" si="1"/>
        <v>29.7</v>
      </c>
      <c r="K12" s="91">
        <f t="shared" si="1"/>
        <v>29.7</v>
      </c>
      <c r="L12" s="91">
        <f t="shared" si="1"/>
        <v>30.7</v>
      </c>
      <c r="M12" s="91">
        <f t="shared" si="1"/>
        <v>29.7</v>
      </c>
      <c r="N12" s="92">
        <f t="shared" si="1"/>
        <v>29.7</v>
      </c>
      <c r="O12" s="86">
        <f>SUM(C12:N12)</f>
        <v>824.03</v>
      </c>
      <c r="P12" s="10"/>
      <c r="Q12" s="11"/>
      <c r="R12" s="57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4" customFormat="1" ht="36" customHeight="1">
      <c r="A13" s="126" t="s">
        <v>39</v>
      </c>
      <c r="B13" s="96" t="s">
        <v>38</v>
      </c>
      <c r="C13" s="97">
        <v>2.5</v>
      </c>
      <c r="D13" s="97">
        <v>2.5</v>
      </c>
      <c r="E13" s="97">
        <v>2.5</v>
      </c>
      <c r="F13" s="97">
        <v>2.5</v>
      </c>
      <c r="G13" s="97">
        <v>2.5</v>
      </c>
      <c r="H13" s="97">
        <v>2.5</v>
      </c>
      <c r="I13" s="97">
        <v>2.5</v>
      </c>
      <c r="J13" s="97">
        <v>2.5</v>
      </c>
      <c r="K13" s="97">
        <v>2.5</v>
      </c>
      <c r="L13" s="97">
        <v>2.5</v>
      </c>
      <c r="M13" s="97">
        <v>2.5</v>
      </c>
      <c r="N13" s="97">
        <v>2.5</v>
      </c>
      <c r="O13" s="98">
        <f aca="true" t="shared" si="2" ref="O13:O46">SUM(C13:N13)</f>
        <v>30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17.25" customHeight="1">
      <c r="A14" s="127"/>
      <c r="B14" s="96" t="s">
        <v>36</v>
      </c>
      <c r="C14" s="97">
        <v>-1.5</v>
      </c>
      <c r="D14" s="97">
        <v>-0.5</v>
      </c>
      <c r="E14" s="97">
        <v>1.5</v>
      </c>
      <c r="F14" s="97"/>
      <c r="G14" s="97"/>
      <c r="H14" s="97"/>
      <c r="I14" s="97"/>
      <c r="J14" s="97"/>
      <c r="K14" s="97"/>
      <c r="L14" s="97"/>
      <c r="M14" s="97"/>
      <c r="N14" s="97"/>
      <c r="O14" s="98">
        <f t="shared" si="2"/>
        <v>-0.5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24" customHeight="1">
      <c r="A15" s="128"/>
      <c r="B15" s="96" t="s">
        <v>63</v>
      </c>
      <c r="C15" s="97">
        <f>C13+C14</f>
        <v>1</v>
      </c>
      <c r="D15" s="97">
        <f>D13+D14</f>
        <v>2</v>
      </c>
      <c r="E15" s="97">
        <f aca="true" t="shared" si="3" ref="E15:M15">E13+E14</f>
        <v>4</v>
      </c>
      <c r="F15" s="97">
        <f t="shared" si="3"/>
        <v>2.5</v>
      </c>
      <c r="G15" s="97">
        <f t="shared" si="3"/>
        <v>2.5</v>
      </c>
      <c r="H15" s="97">
        <f t="shared" si="3"/>
        <v>2.5</v>
      </c>
      <c r="I15" s="97">
        <f t="shared" si="3"/>
        <v>2.5</v>
      </c>
      <c r="J15" s="97">
        <f t="shared" si="3"/>
        <v>2.5</v>
      </c>
      <c r="K15" s="97">
        <f t="shared" si="3"/>
        <v>2.5</v>
      </c>
      <c r="L15" s="97">
        <f t="shared" si="3"/>
        <v>2.5</v>
      </c>
      <c r="M15" s="97">
        <f t="shared" si="3"/>
        <v>2.5</v>
      </c>
      <c r="N15" s="97">
        <f>N13+N14</f>
        <v>2.5</v>
      </c>
      <c r="O15" s="98">
        <f t="shared" si="2"/>
        <v>29.5</v>
      </c>
      <c r="P15" s="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36" customHeight="1">
      <c r="A16" s="129" t="s">
        <v>40</v>
      </c>
      <c r="B16" s="96" t="s">
        <v>51</v>
      </c>
      <c r="C16" s="97">
        <v>2</v>
      </c>
      <c r="D16" s="97">
        <v>2</v>
      </c>
      <c r="E16" s="97">
        <v>2</v>
      </c>
      <c r="F16" s="97">
        <v>2</v>
      </c>
      <c r="G16" s="97">
        <v>2</v>
      </c>
      <c r="H16" s="97">
        <v>2</v>
      </c>
      <c r="I16" s="97">
        <v>2</v>
      </c>
      <c r="J16" s="97">
        <v>2</v>
      </c>
      <c r="K16" s="97">
        <v>2</v>
      </c>
      <c r="L16" s="97">
        <v>2</v>
      </c>
      <c r="M16" s="97">
        <v>2</v>
      </c>
      <c r="N16" s="97">
        <v>2</v>
      </c>
      <c r="O16" s="98">
        <f t="shared" si="2"/>
        <v>24</v>
      </c>
      <c r="P16" s="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16.5" customHeight="1">
      <c r="A17" s="127"/>
      <c r="B17" s="96" t="s">
        <v>36</v>
      </c>
      <c r="C17" s="97">
        <v>3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>
        <f>SUM(C17:N17)</f>
        <v>3</v>
      </c>
      <c r="P17" s="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18.75" customHeight="1">
      <c r="A18" s="128"/>
      <c r="B18" s="96" t="s">
        <v>63</v>
      </c>
      <c r="C18" s="97">
        <f>C16+C17</f>
        <v>5</v>
      </c>
      <c r="D18" s="97">
        <f>D16+D17</f>
        <v>2</v>
      </c>
      <c r="E18" s="97">
        <f aca="true" t="shared" si="4" ref="E18:M18">E16+E17</f>
        <v>2</v>
      </c>
      <c r="F18" s="97">
        <f t="shared" si="4"/>
        <v>2</v>
      </c>
      <c r="G18" s="97">
        <f t="shared" si="4"/>
        <v>2</v>
      </c>
      <c r="H18" s="97">
        <f t="shared" si="4"/>
        <v>2</v>
      </c>
      <c r="I18" s="97">
        <f t="shared" si="4"/>
        <v>2</v>
      </c>
      <c r="J18" s="97">
        <f t="shared" si="4"/>
        <v>2</v>
      </c>
      <c r="K18" s="97">
        <f t="shared" si="4"/>
        <v>2</v>
      </c>
      <c r="L18" s="97">
        <f t="shared" si="4"/>
        <v>2</v>
      </c>
      <c r="M18" s="97">
        <f t="shared" si="4"/>
        <v>2</v>
      </c>
      <c r="N18" s="97">
        <f>N16+N17</f>
        <v>2</v>
      </c>
      <c r="O18" s="98">
        <f>SUM(C18:N18)</f>
        <v>27</v>
      </c>
      <c r="P18" s="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32.25" customHeight="1">
      <c r="A19" s="129" t="s">
        <v>41</v>
      </c>
      <c r="B19" s="96" t="s">
        <v>52</v>
      </c>
      <c r="C19" s="99">
        <v>2</v>
      </c>
      <c r="D19" s="99">
        <v>2</v>
      </c>
      <c r="E19" s="99">
        <v>2</v>
      </c>
      <c r="F19" s="99">
        <v>2</v>
      </c>
      <c r="G19" s="99">
        <v>2</v>
      </c>
      <c r="H19" s="99">
        <v>2</v>
      </c>
      <c r="I19" s="99">
        <v>2</v>
      </c>
      <c r="J19" s="99">
        <v>2</v>
      </c>
      <c r="K19" s="99">
        <v>2</v>
      </c>
      <c r="L19" s="99">
        <v>2</v>
      </c>
      <c r="M19" s="99">
        <v>2</v>
      </c>
      <c r="N19" s="99">
        <v>2</v>
      </c>
      <c r="O19" s="98">
        <f t="shared" si="2"/>
        <v>24</v>
      </c>
      <c r="P19" s="8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19.5" customHeight="1">
      <c r="A20" s="127"/>
      <c r="B20" s="96" t="s">
        <v>36</v>
      </c>
      <c r="C20" s="97">
        <v>2</v>
      </c>
      <c r="D20" s="97"/>
      <c r="E20" s="97">
        <v>369</v>
      </c>
      <c r="F20" s="97"/>
      <c r="G20" s="97"/>
      <c r="H20" s="97"/>
      <c r="I20" s="97"/>
      <c r="J20" s="97"/>
      <c r="K20" s="97"/>
      <c r="L20" s="97"/>
      <c r="M20" s="97"/>
      <c r="N20" s="97"/>
      <c r="O20" s="98">
        <f t="shared" si="2"/>
        <v>371</v>
      </c>
      <c r="P20" s="8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19.5" customHeight="1">
      <c r="A21" s="128"/>
      <c r="B21" s="96" t="s">
        <v>63</v>
      </c>
      <c r="C21" s="97">
        <f>C19+C20</f>
        <v>4</v>
      </c>
      <c r="D21" s="97">
        <f>D19+D20</f>
        <v>2</v>
      </c>
      <c r="E21" s="97">
        <f aca="true" t="shared" si="5" ref="E21:M21">E19+E20</f>
        <v>371</v>
      </c>
      <c r="F21" s="97">
        <f t="shared" si="5"/>
        <v>2</v>
      </c>
      <c r="G21" s="97">
        <f t="shared" si="5"/>
        <v>2</v>
      </c>
      <c r="H21" s="97">
        <f t="shared" si="5"/>
        <v>2</v>
      </c>
      <c r="I21" s="97">
        <f t="shared" si="5"/>
        <v>2</v>
      </c>
      <c r="J21" s="97">
        <f t="shared" si="5"/>
        <v>2</v>
      </c>
      <c r="K21" s="97">
        <f t="shared" si="5"/>
        <v>2</v>
      </c>
      <c r="L21" s="97">
        <f t="shared" si="5"/>
        <v>2</v>
      </c>
      <c r="M21" s="97">
        <f t="shared" si="5"/>
        <v>2</v>
      </c>
      <c r="N21" s="97">
        <f>N19+N20</f>
        <v>2</v>
      </c>
      <c r="O21" s="98">
        <f t="shared" si="2"/>
        <v>395</v>
      </c>
      <c r="P21" s="8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39" customHeight="1">
      <c r="A22" s="127" t="s">
        <v>42</v>
      </c>
      <c r="B22" s="100" t="s">
        <v>58</v>
      </c>
      <c r="C22" s="97">
        <v>2.39</v>
      </c>
      <c r="D22" s="101">
        <v>2.39</v>
      </c>
      <c r="E22" s="101">
        <v>2.39</v>
      </c>
      <c r="F22" s="101">
        <v>2.39</v>
      </c>
      <c r="G22" s="101">
        <v>2.39</v>
      </c>
      <c r="H22" s="101">
        <v>2.39</v>
      </c>
      <c r="I22" s="101">
        <v>2.39</v>
      </c>
      <c r="J22" s="101">
        <v>2.39</v>
      </c>
      <c r="K22" s="101">
        <f>2.39</f>
        <v>2.39</v>
      </c>
      <c r="L22" s="101">
        <v>3.39</v>
      </c>
      <c r="M22" s="101">
        <f>2.39</f>
        <v>2.39</v>
      </c>
      <c r="N22" s="101">
        <f>2.39</f>
        <v>2.39</v>
      </c>
      <c r="O22" s="102">
        <f t="shared" si="2"/>
        <v>29.68</v>
      </c>
      <c r="P22" s="8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19.5" customHeight="1">
      <c r="A23" s="127"/>
      <c r="B23" s="96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>
        <f>SUM(C23:N23)</f>
        <v>0</v>
      </c>
      <c r="P23" s="8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18.75" customHeight="1">
      <c r="A24" s="128"/>
      <c r="B24" s="96" t="s">
        <v>63</v>
      </c>
      <c r="C24" s="97">
        <f>C22+C23</f>
        <v>2.39</v>
      </c>
      <c r="D24" s="97">
        <f>D22+D23</f>
        <v>2.39</v>
      </c>
      <c r="E24" s="97">
        <f aca="true" t="shared" si="6" ref="E24:M24">E22+E23</f>
        <v>2.39</v>
      </c>
      <c r="F24" s="97">
        <f t="shared" si="6"/>
        <v>2.39</v>
      </c>
      <c r="G24" s="97">
        <f t="shared" si="6"/>
        <v>2.39</v>
      </c>
      <c r="H24" s="97">
        <f t="shared" si="6"/>
        <v>2.39</v>
      </c>
      <c r="I24" s="97">
        <f t="shared" si="6"/>
        <v>2.39</v>
      </c>
      <c r="J24" s="97">
        <f t="shared" si="6"/>
        <v>2.39</v>
      </c>
      <c r="K24" s="97">
        <f t="shared" si="6"/>
        <v>2.39</v>
      </c>
      <c r="L24" s="97">
        <f t="shared" si="6"/>
        <v>3.39</v>
      </c>
      <c r="M24" s="97">
        <f t="shared" si="6"/>
        <v>2.39</v>
      </c>
      <c r="N24" s="97">
        <f>N22+N23</f>
        <v>2.39</v>
      </c>
      <c r="O24" s="98">
        <f>SUM(C24:N24)</f>
        <v>29.68</v>
      </c>
      <c r="P24" s="8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34.5" customHeight="1">
      <c r="A25" s="127" t="s">
        <v>43</v>
      </c>
      <c r="B25" s="103" t="s">
        <v>59</v>
      </c>
      <c r="C25" s="97">
        <v>3.11</v>
      </c>
      <c r="D25" s="97">
        <v>3.11</v>
      </c>
      <c r="E25" s="97">
        <v>3.11</v>
      </c>
      <c r="F25" s="97">
        <v>3.11</v>
      </c>
      <c r="G25" s="97">
        <v>3.11</v>
      </c>
      <c r="H25" s="97">
        <v>3.11</v>
      </c>
      <c r="I25" s="97">
        <v>3.11</v>
      </c>
      <c r="J25" s="97">
        <v>3.11</v>
      </c>
      <c r="K25" s="97">
        <v>3.1</v>
      </c>
      <c r="L25" s="97">
        <v>3.1</v>
      </c>
      <c r="M25" s="97">
        <v>3.1</v>
      </c>
      <c r="N25" s="97">
        <v>3.1</v>
      </c>
      <c r="O25" s="104">
        <f t="shared" si="2"/>
        <v>37.28</v>
      </c>
      <c r="P25" s="8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18.75" customHeight="1">
      <c r="A26" s="127"/>
      <c r="B26" s="96" t="s">
        <v>36</v>
      </c>
      <c r="C26" s="97">
        <v>-0.11</v>
      </c>
      <c r="D26" s="97">
        <v>-1.11</v>
      </c>
      <c r="E26" s="97">
        <v>0.89</v>
      </c>
      <c r="F26" s="97">
        <v>0.89</v>
      </c>
      <c r="G26" s="97">
        <v>0.89</v>
      </c>
      <c r="H26" s="97">
        <v>0.89</v>
      </c>
      <c r="I26" s="97">
        <v>0.89</v>
      </c>
      <c r="J26" s="97">
        <v>0.89</v>
      </c>
      <c r="K26" s="97">
        <v>0.9</v>
      </c>
      <c r="L26" s="97">
        <v>0.9</v>
      </c>
      <c r="M26" s="97">
        <v>0.9</v>
      </c>
      <c r="N26" s="97">
        <v>0.9</v>
      </c>
      <c r="O26" s="98">
        <f t="shared" si="2"/>
        <v>7.72</v>
      </c>
      <c r="P26" s="8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2"/>
    </row>
    <row r="27" spans="1:31" s="4" customFormat="1" ht="21" customHeight="1">
      <c r="A27" s="128"/>
      <c r="B27" s="96" t="s">
        <v>37</v>
      </c>
      <c r="C27" s="97">
        <f>C25+C26</f>
        <v>3</v>
      </c>
      <c r="D27" s="97">
        <f>D25+D26</f>
        <v>2</v>
      </c>
      <c r="E27" s="97">
        <f aca="true" t="shared" si="7" ref="E27:M27">E25+E26</f>
        <v>4</v>
      </c>
      <c r="F27" s="97">
        <f t="shared" si="7"/>
        <v>4</v>
      </c>
      <c r="G27" s="97">
        <f t="shared" si="7"/>
        <v>4</v>
      </c>
      <c r="H27" s="97">
        <f t="shared" si="7"/>
        <v>4</v>
      </c>
      <c r="I27" s="97">
        <f t="shared" si="7"/>
        <v>4</v>
      </c>
      <c r="J27" s="97">
        <f t="shared" si="7"/>
        <v>4</v>
      </c>
      <c r="K27" s="97">
        <f t="shared" si="7"/>
        <v>4</v>
      </c>
      <c r="L27" s="97">
        <f t="shared" si="7"/>
        <v>4</v>
      </c>
      <c r="M27" s="97">
        <f t="shared" si="7"/>
        <v>4</v>
      </c>
      <c r="N27" s="97">
        <f>N25+N26</f>
        <v>4</v>
      </c>
      <c r="O27" s="98">
        <f t="shared" si="2"/>
        <v>45</v>
      </c>
      <c r="P27" s="8"/>
      <c r="Q27" s="13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2"/>
    </row>
    <row r="28" spans="1:31" s="4" customFormat="1" ht="33.75" customHeight="1">
      <c r="A28" s="129" t="s">
        <v>44</v>
      </c>
      <c r="B28" s="96" t="s">
        <v>53</v>
      </c>
      <c r="C28" s="99">
        <v>3.25</v>
      </c>
      <c r="D28" s="99">
        <v>3.25</v>
      </c>
      <c r="E28" s="99">
        <v>3.25</v>
      </c>
      <c r="F28" s="99">
        <v>3.25</v>
      </c>
      <c r="G28" s="99">
        <v>3.25</v>
      </c>
      <c r="H28" s="99">
        <v>3.25</v>
      </c>
      <c r="I28" s="99">
        <v>3.25</v>
      </c>
      <c r="J28" s="99">
        <v>3.25</v>
      </c>
      <c r="K28" s="99">
        <v>3.25</v>
      </c>
      <c r="L28" s="99">
        <v>3.25</v>
      </c>
      <c r="M28" s="99">
        <v>3.25</v>
      </c>
      <c r="N28" s="99">
        <f>3.25-0.8</f>
        <v>2.45</v>
      </c>
      <c r="O28" s="98">
        <f t="shared" si="2"/>
        <v>38.2</v>
      </c>
      <c r="P28" s="8"/>
      <c r="Q28" s="13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2"/>
    </row>
    <row r="29" spans="1:31" s="4" customFormat="1" ht="18.75" customHeight="1">
      <c r="A29" s="127"/>
      <c r="B29" s="96" t="s">
        <v>36</v>
      </c>
      <c r="C29" s="97">
        <v>-2.25</v>
      </c>
      <c r="D29" s="97">
        <v>0.49</v>
      </c>
      <c r="E29" s="97">
        <v>-0.22</v>
      </c>
      <c r="F29" s="97">
        <v>0.29</v>
      </c>
      <c r="G29" s="97">
        <v>0.29</v>
      </c>
      <c r="H29" s="97">
        <v>0.29</v>
      </c>
      <c r="I29" s="97">
        <v>0.29</v>
      </c>
      <c r="J29" s="97">
        <v>0.29</v>
      </c>
      <c r="K29" s="97">
        <v>0.29</v>
      </c>
      <c r="L29" s="97">
        <v>0.29</v>
      </c>
      <c r="M29" s="97">
        <v>0.29</v>
      </c>
      <c r="N29" s="97">
        <v>1.09</v>
      </c>
      <c r="O29" s="98">
        <f>SUM(C29:N29)</f>
        <v>1.43</v>
      </c>
      <c r="P29" s="8"/>
      <c r="Q29" s="13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2"/>
    </row>
    <row r="30" spans="1:31" s="4" customFormat="1" ht="16.5" customHeight="1">
      <c r="A30" s="128"/>
      <c r="B30" s="96" t="s">
        <v>63</v>
      </c>
      <c r="C30" s="97">
        <f>C28+C29</f>
        <v>1</v>
      </c>
      <c r="D30" s="97">
        <f>D28+D29</f>
        <v>3.74</v>
      </c>
      <c r="E30" s="97">
        <f aca="true" t="shared" si="8" ref="E30:M30">E28+E29</f>
        <v>3.03</v>
      </c>
      <c r="F30" s="97">
        <f t="shared" si="8"/>
        <v>3.54</v>
      </c>
      <c r="G30" s="97">
        <f t="shared" si="8"/>
        <v>3.54</v>
      </c>
      <c r="H30" s="97">
        <f t="shared" si="8"/>
        <v>3.54</v>
      </c>
      <c r="I30" s="97">
        <f t="shared" si="8"/>
        <v>3.54</v>
      </c>
      <c r="J30" s="97">
        <f t="shared" si="8"/>
        <v>3.54</v>
      </c>
      <c r="K30" s="97">
        <f t="shared" si="8"/>
        <v>3.54</v>
      </c>
      <c r="L30" s="97">
        <f t="shared" si="8"/>
        <v>3.54</v>
      </c>
      <c r="M30" s="97">
        <f t="shared" si="8"/>
        <v>3.54</v>
      </c>
      <c r="N30" s="97">
        <f>N28+N29</f>
        <v>3.54</v>
      </c>
      <c r="O30" s="98">
        <f>SUM(C30:N30)</f>
        <v>39.63</v>
      </c>
      <c r="P30" s="8"/>
      <c r="Q30" s="13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2"/>
    </row>
    <row r="31" spans="1:31" s="4" customFormat="1" ht="39" customHeight="1">
      <c r="A31" s="127" t="s">
        <v>45</v>
      </c>
      <c r="B31" s="96" t="s">
        <v>60</v>
      </c>
      <c r="C31" s="97">
        <v>1.26</v>
      </c>
      <c r="D31" s="97">
        <v>1.26</v>
      </c>
      <c r="E31" s="101">
        <v>1.26</v>
      </c>
      <c r="F31" s="101">
        <v>1.26</v>
      </c>
      <c r="G31" s="101">
        <v>1.26</v>
      </c>
      <c r="H31" s="101">
        <v>1.26</v>
      </c>
      <c r="I31" s="101">
        <v>1.26</v>
      </c>
      <c r="J31" s="101">
        <v>1.26</v>
      </c>
      <c r="K31" s="101">
        <v>1.26</v>
      </c>
      <c r="L31" s="101">
        <v>1.26</v>
      </c>
      <c r="M31" s="101">
        <v>1.26</v>
      </c>
      <c r="N31" s="105">
        <v>1.26</v>
      </c>
      <c r="O31" s="98">
        <f t="shared" si="2"/>
        <v>15.12</v>
      </c>
      <c r="P31" s="8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4" customFormat="1" ht="18" customHeight="1">
      <c r="A32" s="127"/>
      <c r="B32" s="96" t="s">
        <v>36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>
        <f t="shared" si="2"/>
        <v>0</v>
      </c>
      <c r="P32" s="8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/>
    </row>
    <row r="33" spans="1:31" s="4" customFormat="1" ht="18" customHeight="1">
      <c r="A33" s="128"/>
      <c r="B33" s="96" t="s">
        <v>63</v>
      </c>
      <c r="C33" s="97">
        <f>C31+C32</f>
        <v>1.26</v>
      </c>
      <c r="D33" s="97">
        <f>D31+D32</f>
        <v>1.26</v>
      </c>
      <c r="E33" s="97">
        <f aca="true" t="shared" si="9" ref="E33:M33">E31+E32</f>
        <v>1.26</v>
      </c>
      <c r="F33" s="97">
        <f t="shared" si="9"/>
        <v>1.26</v>
      </c>
      <c r="G33" s="97">
        <f t="shared" si="9"/>
        <v>1.26</v>
      </c>
      <c r="H33" s="97">
        <f t="shared" si="9"/>
        <v>1.26</v>
      </c>
      <c r="I33" s="97">
        <f t="shared" si="9"/>
        <v>1.26</v>
      </c>
      <c r="J33" s="97">
        <f t="shared" si="9"/>
        <v>1.26</v>
      </c>
      <c r="K33" s="97">
        <f t="shared" si="9"/>
        <v>1.26</v>
      </c>
      <c r="L33" s="97">
        <f t="shared" si="9"/>
        <v>1.26</v>
      </c>
      <c r="M33" s="97">
        <f t="shared" si="9"/>
        <v>1.26</v>
      </c>
      <c r="N33" s="97">
        <f>N31+N32</f>
        <v>1.26</v>
      </c>
      <c r="O33" s="98">
        <f t="shared" si="2"/>
        <v>15.12</v>
      </c>
      <c r="P33" s="8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</row>
    <row r="34" spans="1:31" s="4" customFormat="1" ht="38.25" customHeight="1">
      <c r="A34" s="127" t="s">
        <v>46</v>
      </c>
      <c r="B34" s="96" t="s">
        <v>54</v>
      </c>
      <c r="C34" s="97">
        <v>2.4</v>
      </c>
      <c r="D34" s="97">
        <v>2.4</v>
      </c>
      <c r="E34" s="97">
        <v>2.4</v>
      </c>
      <c r="F34" s="97">
        <v>2.4</v>
      </c>
      <c r="G34" s="97">
        <v>2.4</v>
      </c>
      <c r="H34" s="97">
        <v>2.4</v>
      </c>
      <c r="I34" s="97">
        <v>2.4</v>
      </c>
      <c r="J34" s="97">
        <v>2.4</v>
      </c>
      <c r="K34" s="97">
        <v>2.4</v>
      </c>
      <c r="L34" s="97">
        <v>2.4</v>
      </c>
      <c r="M34" s="97">
        <v>2.4</v>
      </c>
      <c r="N34" s="97">
        <v>2.4</v>
      </c>
      <c r="O34" s="98">
        <f t="shared" si="2"/>
        <v>28.8</v>
      </c>
      <c r="P34" s="8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18.75" customHeight="1">
      <c r="A35" s="127"/>
      <c r="B35" s="96" t="s">
        <v>36</v>
      </c>
      <c r="C35" s="97">
        <v>1.6</v>
      </c>
      <c r="D35" s="97">
        <v>-1.4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>
        <f>SUM(C35:N35)</f>
        <v>0.2</v>
      </c>
      <c r="P35" s="8"/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/>
    </row>
    <row r="36" spans="1:31" s="4" customFormat="1" ht="18.75" customHeight="1">
      <c r="A36" s="128"/>
      <c r="B36" s="96" t="s">
        <v>63</v>
      </c>
      <c r="C36" s="97">
        <f>C34+C35</f>
        <v>4</v>
      </c>
      <c r="D36" s="97">
        <f>D34+D35</f>
        <v>1</v>
      </c>
      <c r="E36" s="97">
        <f aca="true" t="shared" si="10" ref="E36:M36">E34+E35</f>
        <v>2.4</v>
      </c>
      <c r="F36" s="97">
        <f t="shared" si="10"/>
        <v>2.4</v>
      </c>
      <c r="G36" s="97">
        <f t="shared" si="10"/>
        <v>2.4</v>
      </c>
      <c r="H36" s="97">
        <f t="shared" si="10"/>
        <v>2.4</v>
      </c>
      <c r="I36" s="97">
        <f t="shared" si="10"/>
        <v>2.4</v>
      </c>
      <c r="J36" s="97">
        <f t="shared" si="10"/>
        <v>2.4</v>
      </c>
      <c r="K36" s="97">
        <f t="shared" si="10"/>
        <v>2.4</v>
      </c>
      <c r="L36" s="97">
        <f t="shared" si="10"/>
        <v>2.4</v>
      </c>
      <c r="M36" s="97">
        <f t="shared" si="10"/>
        <v>2.4</v>
      </c>
      <c r="N36" s="97">
        <f>N34+N35</f>
        <v>2.4</v>
      </c>
      <c r="O36" s="98">
        <f>SUM(C36:N36)</f>
        <v>29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37.5" customHeight="1">
      <c r="A37" s="127" t="s">
        <v>47</v>
      </c>
      <c r="B37" s="96" t="s">
        <v>55</v>
      </c>
      <c r="C37" s="97">
        <v>2.11</v>
      </c>
      <c r="D37" s="97">
        <v>2.11</v>
      </c>
      <c r="E37" s="101">
        <v>2.11</v>
      </c>
      <c r="F37" s="101">
        <v>2.11</v>
      </c>
      <c r="G37" s="101">
        <v>2.11</v>
      </c>
      <c r="H37" s="101">
        <v>2.11</v>
      </c>
      <c r="I37" s="101">
        <v>2.11</v>
      </c>
      <c r="J37" s="101">
        <v>2.11</v>
      </c>
      <c r="K37" s="101">
        <v>2.11</v>
      </c>
      <c r="L37" s="101">
        <v>2.11</v>
      </c>
      <c r="M37" s="101">
        <v>2.11</v>
      </c>
      <c r="N37" s="105">
        <v>2.11</v>
      </c>
      <c r="O37" s="98">
        <f t="shared" si="2"/>
        <v>25.32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18.75" customHeight="1">
      <c r="A38" s="127"/>
      <c r="B38" s="96" t="s">
        <v>36</v>
      </c>
      <c r="C38" s="97">
        <v>-0.11</v>
      </c>
      <c r="D38" s="97">
        <v>93.89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>
        <f t="shared" si="2"/>
        <v>93.78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18.75" customHeight="1">
      <c r="A39" s="128"/>
      <c r="B39" s="96" t="s">
        <v>63</v>
      </c>
      <c r="C39" s="97">
        <f>C37+C38</f>
        <v>2</v>
      </c>
      <c r="D39" s="97">
        <f>D37+D38</f>
        <v>96</v>
      </c>
      <c r="E39" s="97">
        <f aca="true" t="shared" si="11" ref="E39:M39">E37+E38</f>
        <v>2.11</v>
      </c>
      <c r="F39" s="97">
        <f t="shared" si="11"/>
        <v>2.11</v>
      </c>
      <c r="G39" s="97">
        <f t="shared" si="11"/>
        <v>2.11</v>
      </c>
      <c r="H39" s="97">
        <f t="shared" si="11"/>
        <v>2.11</v>
      </c>
      <c r="I39" s="97">
        <f t="shared" si="11"/>
        <v>2.11</v>
      </c>
      <c r="J39" s="97">
        <f t="shared" si="11"/>
        <v>2.11</v>
      </c>
      <c r="K39" s="97">
        <f t="shared" si="11"/>
        <v>2.11</v>
      </c>
      <c r="L39" s="97">
        <f t="shared" si="11"/>
        <v>2.11</v>
      </c>
      <c r="M39" s="97">
        <f t="shared" si="11"/>
        <v>2.11</v>
      </c>
      <c r="N39" s="97">
        <f>N37+N38</f>
        <v>2.11</v>
      </c>
      <c r="O39" s="98">
        <f t="shared" si="2"/>
        <v>119.1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36.75" customHeight="1">
      <c r="A40" s="127" t="s">
        <v>48</v>
      </c>
      <c r="B40" s="96" t="s">
        <v>61</v>
      </c>
      <c r="C40" s="97">
        <v>3</v>
      </c>
      <c r="D40" s="97">
        <v>3</v>
      </c>
      <c r="E40" s="97">
        <v>3</v>
      </c>
      <c r="F40" s="97">
        <v>3</v>
      </c>
      <c r="G40" s="97">
        <v>3</v>
      </c>
      <c r="H40" s="97">
        <v>3</v>
      </c>
      <c r="I40" s="97">
        <v>3</v>
      </c>
      <c r="J40" s="97">
        <v>3</v>
      </c>
      <c r="K40" s="97">
        <v>3</v>
      </c>
      <c r="L40" s="97">
        <v>3</v>
      </c>
      <c r="M40" s="97">
        <v>3</v>
      </c>
      <c r="N40" s="97">
        <v>3</v>
      </c>
      <c r="O40" s="98">
        <f t="shared" si="2"/>
        <v>36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18.75" customHeight="1">
      <c r="A41" s="127"/>
      <c r="B41" s="96" t="s">
        <v>36</v>
      </c>
      <c r="C41" s="97">
        <v>3</v>
      </c>
      <c r="D41" s="97">
        <v>-2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>
        <f>SUM(C41:N41)</f>
        <v>1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18.75" customHeight="1">
      <c r="A42" s="128"/>
      <c r="B42" s="96" t="s">
        <v>63</v>
      </c>
      <c r="C42" s="97">
        <f>C40+C41</f>
        <v>6</v>
      </c>
      <c r="D42" s="97">
        <f>D40+D41</f>
        <v>1</v>
      </c>
      <c r="E42" s="97">
        <f aca="true" t="shared" si="12" ref="E42:M42">E40+E41</f>
        <v>3</v>
      </c>
      <c r="F42" s="97">
        <f t="shared" si="12"/>
        <v>3</v>
      </c>
      <c r="G42" s="97">
        <f t="shared" si="12"/>
        <v>3</v>
      </c>
      <c r="H42" s="97">
        <f t="shared" si="12"/>
        <v>3</v>
      </c>
      <c r="I42" s="97">
        <f t="shared" si="12"/>
        <v>3</v>
      </c>
      <c r="J42" s="97">
        <f t="shared" si="12"/>
        <v>3</v>
      </c>
      <c r="K42" s="97">
        <f t="shared" si="12"/>
        <v>3</v>
      </c>
      <c r="L42" s="97">
        <f t="shared" si="12"/>
        <v>3</v>
      </c>
      <c r="M42" s="97">
        <f t="shared" si="12"/>
        <v>3</v>
      </c>
      <c r="N42" s="97">
        <f>N40+N41</f>
        <v>3</v>
      </c>
      <c r="O42" s="98">
        <f>SUM(C42:N42)</f>
        <v>37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33" customHeight="1">
      <c r="A43" s="127" t="s">
        <v>49</v>
      </c>
      <c r="B43" s="96" t="s">
        <v>56</v>
      </c>
      <c r="C43" s="106">
        <v>1.8</v>
      </c>
      <c r="D43" s="99">
        <v>1.8</v>
      </c>
      <c r="E43" s="99">
        <v>1.8</v>
      </c>
      <c r="F43" s="99">
        <v>1.8</v>
      </c>
      <c r="G43" s="99">
        <v>1.8</v>
      </c>
      <c r="H43" s="99">
        <v>1.8</v>
      </c>
      <c r="I43" s="99">
        <v>1.8</v>
      </c>
      <c r="J43" s="99">
        <v>1.8</v>
      </c>
      <c r="K43" s="99">
        <v>1.8</v>
      </c>
      <c r="L43" s="99">
        <v>1.8</v>
      </c>
      <c r="M43" s="99">
        <v>1.8</v>
      </c>
      <c r="N43" s="107">
        <v>1.8</v>
      </c>
      <c r="O43" s="98">
        <f t="shared" si="2"/>
        <v>21.6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18.75" customHeight="1">
      <c r="A44" s="127"/>
      <c r="B44" s="96" t="s">
        <v>36</v>
      </c>
      <c r="C44" s="97">
        <v>4.2</v>
      </c>
      <c r="D44" s="97">
        <v>0.2</v>
      </c>
      <c r="E44" s="97">
        <v>0.2</v>
      </c>
      <c r="F44" s="97">
        <v>0.2</v>
      </c>
      <c r="G44" s="97">
        <v>0.2</v>
      </c>
      <c r="H44" s="97">
        <v>0.2</v>
      </c>
      <c r="I44" s="97">
        <v>0.2</v>
      </c>
      <c r="J44" s="97">
        <v>0.2</v>
      </c>
      <c r="K44" s="97">
        <v>0.2</v>
      </c>
      <c r="L44" s="97">
        <v>0.2</v>
      </c>
      <c r="M44" s="97">
        <v>0.2</v>
      </c>
      <c r="N44" s="97">
        <v>0.2</v>
      </c>
      <c r="O44" s="98">
        <f t="shared" si="2"/>
        <v>6.4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18.75" customHeight="1">
      <c r="A45" s="128"/>
      <c r="B45" s="96" t="s">
        <v>63</v>
      </c>
      <c r="C45" s="97">
        <f>C43+C44</f>
        <v>6</v>
      </c>
      <c r="D45" s="97">
        <f>D43+D44</f>
        <v>2</v>
      </c>
      <c r="E45" s="97">
        <f aca="true" t="shared" si="13" ref="E45:M45">E43+E44</f>
        <v>2</v>
      </c>
      <c r="F45" s="97">
        <f t="shared" si="13"/>
        <v>2</v>
      </c>
      <c r="G45" s="97">
        <f t="shared" si="13"/>
        <v>2</v>
      </c>
      <c r="H45" s="97">
        <f t="shared" si="13"/>
        <v>2</v>
      </c>
      <c r="I45" s="97">
        <f t="shared" si="13"/>
        <v>2</v>
      </c>
      <c r="J45" s="97">
        <f t="shared" si="13"/>
        <v>2</v>
      </c>
      <c r="K45" s="97">
        <f t="shared" si="13"/>
        <v>2</v>
      </c>
      <c r="L45" s="97">
        <f t="shared" si="13"/>
        <v>2</v>
      </c>
      <c r="M45" s="97">
        <f t="shared" si="13"/>
        <v>2</v>
      </c>
      <c r="N45" s="97">
        <f>N43+N44</f>
        <v>2</v>
      </c>
      <c r="O45" s="98">
        <f t="shared" si="2"/>
        <v>28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36.75" customHeight="1">
      <c r="A46" s="127" t="s">
        <v>50</v>
      </c>
      <c r="B46" s="103" t="s">
        <v>57</v>
      </c>
      <c r="C46" s="106">
        <v>2.5</v>
      </c>
      <c r="D46" s="99">
        <v>2.5</v>
      </c>
      <c r="E46" s="99">
        <v>2.5</v>
      </c>
      <c r="F46" s="99">
        <v>2.5</v>
      </c>
      <c r="G46" s="99">
        <v>2.5</v>
      </c>
      <c r="H46" s="99">
        <v>2.5</v>
      </c>
      <c r="I46" s="99">
        <v>2.5</v>
      </c>
      <c r="J46" s="99">
        <v>2.5</v>
      </c>
      <c r="K46" s="99">
        <v>2.5</v>
      </c>
      <c r="L46" s="99">
        <v>2.5</v>
      </c>
      <c r="M46" s="99">
        <v>2.5</v>
      </c>
      <c r="N46" s="107">
        <v>2.5</v>
      </c>
      <c r="O46" s="104">
        <f t="shared" si="2"/>
        <v>30</v>
      </c>
      <c r="P46" s="8">
        <v>0</v>
      </c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4" customFormat="1" ht="18.75" customHeight="1">
      <c r="A47" s="127"/>
      <c r="B47" s="96" t="s">
        <v>36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>
        <f>SUM(C47:N47)</f>
        <v>0</v>
      </c>
      <c r="P47" s="8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18.75" customHeight="1" thickBot="1">
      <c r="A48" s="128"/>
      <c r="B48" s="96" t="s">
        <v>63</v>
      </c>
      <c r="C48" s="97">
        <f>C46+C47</f>
        <v>2.5</v>
      </c>
      <c r="D48" s="97">
        <f>D46+D47</f>
        <v>2.5</v>
      </c>
      <c r="E48" s="97">
        <f aca="true" t="shared" si="14" ref="E48:M48">E46+E47</f>
        <v>2.5</v>
      </c>
      <c r="F48" s="97">
        <f t="shared" si="14"/>
        <v>2.5</v>
      </c>
      <c r="G48" s="97">
        <f t="shared" si="14"/>
        <v>2.5</v>
      </c>
      <c r="H48" s="97">
        <f t="shared" si="14"/>
        <v>2.5</v>
      </c>
      <c r="I48" s="97">
        <f t="shared" si="14"/>
        <v>2.5</v>
      </c>
      <c r="J48" s="97">
        <f t="shared" si="14"/>
        <v>2.5</v>
      </c>
      <c r="K48" s="97">
        <f t="shared" si="14"/>
        <v>2.5</v>
      </c>
      <c r="L48" s="97">
        <f t="shared" si="14"/>
        <v>2.5</v>
      </c>
      <c r="M48" s="97">
        <f t="shared" si="14"/>
        <v>2.5</v>
      </c>
      <c r="N48" s="97">
        <f>N46+N47</f>
        <v>2.5</v>
      </c>
      <c r="O48" s="98">
        <f>SUM(C48:N48)</f>
        <v>30</v>
      </c>
      <c r="P48" s="8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58" customFormat="1" ht="33" customHeight="1" thickBot="1">
      <c r="A49" s="26"/>
      <c r="B49" s="85" t="s">
        <v>26</v>
      </c>
      <c r="C49" s="108">
        <f>SUM(C13:C46)</f>
        <v>73.8</v>
      </c>
      <c r="D49" s="109">
        <f>SUM(D13:D46)</f>
        <v>233.28</v>
      </c>
      <c r="E49" s="109">
        <f aca="true" t="shared" si="15" ref="E49:L49">SUM(E13:E46)</f>
        <v>796.88</v>
      </c>
      <c r="F49" s="109">
        <f t="shared" si="15"/>
        <v>56.9</v>
      </c>
      <c r="G49" s="109">
        <f t="shared" si="15"/>
        <v>56.9</v>
      </c>
      <c r="H49" s="109">
        <f t="shared" si="15"/>
        <v>56.9</v>
      </c>
      <c r="I49" s="109">
        <f t="shared" si="15"/>
        <v>56.9</v>
      </c>
      <c r="J49" s="109">
        <f t="shared" si="15"/>
        <v>56.9</v>
      </c>
      <c r="K49" s="109">
        <f t="shared" si="15"/>
        <v>56.9</v>
      </c>
      <c r="L49" s="109">
        <f t="shared" si="15"/>
        <v>58.9</v>
      </c>
      <c r="M49" s="109">
        <f>SUM(M13:M46)</f>
        <v>56.9</v>
      </c>
      <c r="N49" s="110">
        <f>SUM(N13:N46)</f>
        <v>56.9</v>
      </c>
      <c r="O49" s="86">
        <f>SUM(O13:O46)</f>
        <v>1618.06</v>
      </c>
      <c r="P49" s="10"/>
      <c r="Q49" s="11"/>
      <c r="R49" s="57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58" customFormat="1" ht="21.75" customHeight="1" thickBot="1">
      <c r="A50" s="26"/>
      <c r="B50" s="85" t="s">
        <v>34</v>
      </c>
      <c r="C50" s="93">
        <v>607.548</v>
      </c>
      <c r="D50" s="93">
        <v>552.248</v>
      </c>
      <c r="E50" s="93">
        <v>528.936</v>
      </c>
      <c r="F50" s="93">
        <v>501.436</v>
      </c>
      <c r="G50" s="93">
        <v>443.136</v>
      </c>
      <c r="H50" s="93">
        <v>434.936</v>
      </c>
      <c r="I50" s="93">
        <v>443.436</v>
      </c>
      <c r="J50" s="93">
        <v>450.936</v>
      </c>
      <c r="K50" s="93">
        <v>474.526</v>
      </c>
      <c r="L50" s="93">
        <v>508.126</v>
      </c>
      <c r="M50" s="93">
        <v>531.438</v>
      </c>
      <c r="N50" s="94">
        <v>543.158</v>
      </c>
      <c r="O50" s="95">
        <f>SUM(C50:N50)</f>
        <v>6019.86</v>
      </c>
      <c r="P50" s="10"/>
      <c r="Q50" s="11"/>
      <c r="R50" s="57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s="58" customFormat="1" ht="21.75" customHeight="1" thickBot="1">
      <c r="A51" s="26"/>
      <c r="B51" s="85" t="s">
        <v>35</v>
      </c>
      <c r="C51" s="91">
        <f>C11</f>
        <v>9.83</v>
      </c>
      <c r="D51" s="91">
        <f aca="true" t="shared" si="16" ref="D51:N51">D11</f>
        <v>89.57</v>
      </c>
      <c r="E51" s="91">
        <f t="shared" si="16"/>
        <v>371.37</v>
      </c>
      <c r="F51" s="91">
        <f t="shared" si="16"/>
        <v>1.38</v>
      </c>
      <c r="G51" s="91">
        <f t="shared" si="16"/>
        <v>1.38</v>
      </c>
      <c r="H51" s="91">
        <f t="shared" si="16"/>
        <v>1.38</v>
      </c>
      <c r="I51" s="91">
        <f t="shared" si="16"/>
        <v>1.38</v>
      </c>
      <c r="J51" s="91">
        <f t="shared" si="16"/>
        <v>1.38</v>
      </c>
      <c r="K51" s="91">
        <f t="shared" si="16"/>
        <v>1.39</v>
      </c>
      <c r="L51" s="91">
        <f t="shared" si="16"/>
        <v>1.39</v>
      </c>
      <c r="M51" s="91">
        <f t="shared" si="16"/>
        <v>1.39</v>
      </c>
      <c r="N51" s="91">
        <f t="shared" si="16"/>
        <v>2.19</v>
      </c>
      <c r="O51" s="86">
        <f>SUM(C51:N51)</f>
        <v>484.03</v>
      </c>
      <c r="P51" s="10"/>
      <c r="Q51" s="11"/>
      <c r="R51" s="5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4" customFormat="1" ht="18.75" customHeight="1" thickBot="1">
      <c r="A52" s="87"/>
      <c r="B52" s="88" t="s">
        <v>16</v>
      </c>
      <c r="C52" s="84">
        <f>C50+C51</f>
        <v>617.378</v>
      </c>
      <c r="D52" s="84">
        <f>D50+D51</f>
        <v>641.818</v>
      </c>
      <c r="E52" s="84">
        <f aca="true" t="shared" si="17" ref="E52:M52">E50+E51</f>
        <v>900.306</v>
      </c>
      <c r="F52" s="84">
        <f t="shared" si="17"/>
        <v>502.816</v>
      </c>
      <c r="G52" s="84">
        <f t="shared" si="17"/>
        <v>444.516</v>
      </c>
      <c r="H52" s="84">
        <f t="shared" si="17"/>
        <v>436.316</v>
      </c>
      <c r="I52" s="84">
        <f t="shared" si="17"/>
        <v>444.816</v>
      </c>
      <c r="J52" s="84">
        <f t="shared" si="17"/>
        <v>452.316</v>
      </c>
      <c r="K52" s="84">
        <f t="shared" si="17"/>
        <v>475.916</v>
      </c>
      <c r="L52" s="84">
        <f t="shared" si="17"/>
        <v>509.516</v>
      </c>
      <c r="M52" s="84">
        <f t="shared" si="17"/>
        <v>532.828</v>
      </c>
      <c r="N52" s="90">
        <f>N50+N51</f>
        <v>545.348</v>
      </c>
      <c r="O52" s="89">
        <f>SUM(C52:N52)</f>
        <v>6503.89</v>
      </c>
      <c r="P52" s="8"/>
      <c r="Q52" s="13"/>
      <c r="R52" s="8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31" customFormat="1" ht="30.75" hidden="1">
      <c r="A53" s="63"/>
      <c r="B53" s="64" t="s">
        <v>19</v>
      </c>
      <c r="C53" s="65" t="e">
        <f>C52-#REF!</f>
        <v>#REF!</v>
      </c>
      <c r="D53" s="65" t="e">
        <f>D52-#REF!</f>
        <v>#REF!</v>
      </c>
      <c r="E53" s="65" t="e">
        <f>E52-#REF!</f>
        <v>#REF!</v>
      </c>
      <c r="F53" s="65" t="e">
        <f>F52-#REF!</f>
        <v>#REF!</v>
      </c>
      <c r="G53" s="65" t="e">
        <f>G52-#REF!</f>
        <v>#REF!</v>
      </c>
      <c r="H53" s="65" t="e">
        <f>H52-#REF!</f>
        <v>#REF!</v>
      </c>
      <c r="I53" s="65" t="e">
        <f>I52-#REF!</f>
        <v>#REF!</v>
      </c>
      <c r="J53" s="65" t="e">
        <f>J52-#REF!</f>
        <v>#REF!</v>
      </c>
      <c r="K53" s="65" t="e">
        <f>K52-#REF!</f>
        <v>#REF!</v>
      </c>
      <c r="L53" s="65" t="e">
        <f>L52-#REF!</f>
        <v>#REF!</v>
      </c>
      <c r="M53" s="65" t="e">
        <f>M52-#REF!</f>
        <v>#REF!</v>
      </c>
      <c r="N53" s="65" t="e">
        <f>N52-#REF!</f>
        <v>#REF!</v>
      </c>
      <c r="O53" s="66">
        <v>7132.76</v>
      </c>
      <c r="P53" s="35"/>
      <c r="Q53" s="36"/>
      <c r="R53" s="3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31" customFormat="1" ht="30.75" hidden="1">
      <c r="A54" s="67"/>
      <c r="B54" s="68" t="s">
        <v>20</v>
      </c>
      <c r="C54" s="69" t="e">
        <f>#REF!</f>
        <v>#REF!</v>
      </c>
      <c r="D54" s="69" t="e">
        <f>#REF!</f>
        <v>#REF!</v>
      </c>
      <c r="E54" s="69" t="e">
        <f>#REF!</f>
        <v>#REF!</v>
      </c>
      <c r="F54" s="69" t="e">
        <f>#REF!</f>
        <v>#REF!</v>
      </c>
      <c r="G54" s="69" t="e">
        <f>#REF!</f>
        <v>#REF!</v>
      </c>
      <c r="H54" s="69" t="e">
        <f>#REF!</f>
        <v>#REF!</v>
      </c>
      <c r="I54" s="69" t="e">
        <f>#REF!</f>
        <v>#REF!</v>
      </c>
      <c r="J54" s="69" t="e">
        <f>#REF!</f>
        <v>#REF!</v>
      </c>
      <c r="K54" s="69" t="e">
        <f>#REF!</f>
        <v>#REF!</v>
      </c>
      <c r="L54" s="69" t="e">
        <f>#REF!</f>
        <v>#REF!</v>
      </c>
      <c r="M54" s="69" t="e">
        <f>#REF!</f>
        <v>#REF!</v>
      </c>
      <c r="N54" s="69" t="e">
        <f>#REF!</f>
        <v>#REF!</v>
      </c>
      <c r="O54" s="70"/>
      <c r="P54" s="35"/>
      <c r="Q54" s="36"/>
      <c r="R54" s="3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31" customFormat="1" ht="31.5" hidden="1" thickBot="1">
      <c r="A55" s="71"/>
      <c r="B55" s="72" t="s">
        <v>21</v>
      </c>
      <c r="C55" s="73" t="e">
        <f>C53+C54</f>
        <v>#REF!</v>
      </c>
      <c r="D55" s="73" t="e">
        <f aca="true" t="shared" si="18" ref="D55:N55">D53+D54</f>
        <v>#REF!</v>
      </c>
      <c r="E55" s="73" t="e">
        <f t="shared" si="18"/>
        <v>#REF!</v>
      </c>
      <c r="F55" s="73" t="e">
        <f t="shared" si="18"/>
        <v>#REF!</v>
      </c>
      <c r="G55" s="73" t="e">
        <f t="shared" si="18"/>
        <v>#REF!</v>
      </c>
      <c r="H55" s="73" t="e">
        <f t="shared" si="18"/>
        <v>#REF!</v>
      </c>
      <c r="I55" s="73" t="e">
        <f t="shared" si="18"/>
        <v>#REF!</v>
      </c>
      <c r="J55" s="73" t="e">
        <f t="shared" si="18"/>
        <v>#REF!</v>
      </c>
      <c r="K55" s="73" t="e">
        <f t="shared" si="18"/>
        <v>#REF!</v>
      </c>
      <c r="L55" s="73" t="e">
        <f t="shared" si="18"/>
        <v>#REF!</v>
      </c>
      <c r="M55" s="73" t="e">
        <f t="shared" si="18"/>
        <v>#REF!</v>
      </c>
      <c r="N55" s="73" t="e">
        <f t="shared" si="18"/>
        <v>#REF!</v>
      </c>
      <c r="O55" s="74">
        <f>O53+O54</f>
        <v>7132.76</v>
      </c>
      <c r="P55" s="35"/>
      <c r="Q55" s="36"/>
      <c r="R55" s="3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31" customFormat="1" ht="15" hidden="1">
      <c r="A56" s="44"/>
      <c r="B56" s="55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35"/>
      <c r="Q56" s="36"/>
      <c r="R56" s="3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31" customFormat="1" ht="15" hidden="1">
      <c r="A57" s="44"/>
      <c r="B57" s="5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35"/>
      <c r="Q57" s="36"/>
      <c r="R57" s="3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31" customFormat="1" ht="15" hidden="1">
      <c r="A58" s="44"/>
      <c r="B58" s="5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5"/>
      <c r="Q58" s="36"/>
      <c r="R58" s="3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18" s="3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75"/>
      <c r="P59" s="32"/>
      <c r="Q59" s="32"/>
      <c r="R59" s="33"/>
    </row>
    <row r="60" spans="2:18" s="4" customFormat="1" ht="48" customHeight="1">
      <c r="B60" s="118" t="s">
        <v>28</v>
      </c>
      <c r="C60" s="118"/>
      <c r="D60" s="118"/>
      <c r="E60" s="81"/>
      <c r="F60" s="81"/>
      <c r="G60" s="81"/>
      <c r="H60" s="81"/>
      <c r="I60" s="81"/>
      <c r="J60" s="119" t="s">
        <v>27</v>
      </c>
      <c r="K60" s="119"/>
      <c r="O60" s="5"/>
      <c r="P60" s="5"/>
      <c r="Q60" s="5"/>
      <c r="R60" s="6"/>
    </row>
    <row r="61" spans="1:31" s="31" customFormat="1" ht="21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  <c r="P61" s="42"/>
      <c r="Q61" s="42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4" spans="2:14" ht="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2:14" ht="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7" spans="2:14" ht="15">
      <c r="B67" s="78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>
      <c r="B68" s="78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>
      <c r="B69" s="78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ht="15">
      <c r="B70" s="78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15">
      <c r="B71" s="7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15">
      <c r="B72" s="7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2:14" ht="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2:14" ht="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2:14" ht="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2:14" ht="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</row>
    <row r="77" spans="2:14" ht="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</row>
    <row r="78" spans="2:14" ht="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</row>
  </sheetData>
  <sheetProtection/>
  <mergeCells count="19">
    <mergeCell ref="A40:A42"/>
    <mergeCell ref="A43:A45"/>
    <mergeCell ref="A46:A48"/>
    <mergeCell ref="A22:A24"/>
    <mergeCell ref="A25:A27"/>
    <mergeCell ref="A28:A30"/>
    <mergeCell ref="A31:A33"/>
    <mergeCell ref="A34:A36"/>
    <mergeCell ref="A37:A39"/>
    <mergeCell ref="B60:D60"/>
    <mergeCell ref="J60:K60"/>
    <mergeCell ref="A5:O5"/>
    <mergeCell ref="L1:O1"/>
    <mergeCell ref="L2:O2"/>
    <mergeCell ref="L3:O3"/>
    <mergeCell ref="B9:O9"/>
    <mergeCell ref="A13:A15"/>
    <mergeCell ref="A16:A18"/>
    <mergeCell ref="A19:A21"/>
  </mergeCells>
  <printOptions horizontalCentered="1"/>
  <pageMargins left="0.7874015748031497" right="0.7874015748031497" top="1.1811023622047245" bottom="0.5118110236220472" header="0.5118110236220472" footer="0.4330708661417323"/>
  <pageSetup fitToHeight="0" fitToWidth="1" horizontalDpi="600" verticalDpi="600" orientation="landscape" paperSize="9" scale="67" r:id="rId1"/>
  <rowBreaks count="1" manualBreakCount="1">
    <brk id="2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E36"/>
  <sheetViews>
    <sheetView view="pageBreakPreview" zoomScale="70" zoomScaleNormal="70" zoomScaleSheetLayoutView="70" zoomScalePageLayoutView="0" workbookViewId="0" topLeftCell="A1">
      <selection activeCell="B16" sqref="B16"/>
    </sheetView>
  </sheetViews>
  <sheetFormatPr defaultColWidth="9.125" defaultRowHeight="12.75"/>
  <cols>
    <col min="1" max="1" width="5.00390625" style="60" customWidth="1"/>
    <col min="2" max="2" width="41.50390625" style="60" customWidth="1"/>
    <col min="3" max="11" width="11.50390625" style="60" customWidth="1"/>
    <col min="12" max="12" width="12.50390625" style="60" customWidth="1"/>
    <col min="13" max="14" width="11.50390625" style="60" customWidth="1"/>
    <col min="15" max="15" width="12.00390625" style="61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125" style="1" customWidth="1"/>
    <col min="20" max="20" width="11.50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875" style="1" customWidth="1"/>
    <col min="31" max="31" width="15.50390625" style="1" customWidth="1"/>
    <col min="32" max="16384" width="9.125" style="1" customWidth="1"/>
  </cols>
  <sheetData>
    <row r="1" spans="1:15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2" t="s">
        <v>23</v>
      </c>
      <c r="M1" s="122"/>
      <c r="N1" s="122"/>
      <c r="O1" s="122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3" t="s">
        <v>17</v>
      </c>
      <c r="M2" s="123"/>
      <c r="N2" s="123"/>
      <c r="O2" s="123"/>
    </row>
    <row r="3" spans="1:15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3" t="s">
        <v>29</v>
      </c>
      <c r="M3" s="123"/>
      <c r="N3" s="123"/>
      <c r="O3" s="123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120" t="s">
        <v>25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18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5" t="s">
        <v>0</v>
      </c>
      <c r="B8" s="26" t="s">
        <v>1</v>
      </c>
      <c r="C8" s="27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8" t="s">
        <v>12</v>
      </c>
      <c r="N8" s="29" t="s">
        <v>13</v>
      </c>
      <c r="O8" s="30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24.75" customHeight="1" thickBot="1">
      <c r="A9" s="26">
        <v>1</v>
      </c>
      <c r="B9" s="124" t="s">
        <v>30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0"/>
      <c r="Q9" s="11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48" customFormat="1" ht="38.25" customHeight="1">
      <c r="A10" s="126" t="s">
        <v>39</v>
      </c>
      <c r="B10" s="82" t="s">
        <v>62</v>
      </c>
      <c r="C10" s="112">
        <v>0.1</v>
      </c>
      <c r="D10" s="113">
        <v>0.09</v>
      </c>
      <c r="E10" s="113">
        <v>0.07</v>
      </c>
      <c r="F10" s="113">
        <v>0.02</v>
      </c>
      <c r="G10" s="113"/>
      <c r="H10" s="113"/>
      <c r="I10" s="113"/>
      <c r="J10" s="113"/>
      <c r="K10" s="113"/>
      <c r="L10" s="113">
        <v>0.04</v>
      </c>
      <c r="M10" s="113">
        <v>0.08</v>
      </c>
      <c r="N10" s="114">
        <v>0.1</v>
      </c>
      <c r="O10" s="115">
        <f>SUM(C10:N10)</f>
        <v>0.5</v>
      </c>
      <c r="P10" s="49"/>
      <c r="Q10" s="44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</row>
    <row r="11" spans="1:31" s="4" customFormat="1" ht="27" customHeight="1">
      <c r="A11" s="127"/>
      <c r="B11" s="96" t="s">
        <v>36</v>
      </c>
      <c r="C11" s="111">
        <v>-0.0295</v>
      </c>
      <c r="D11" s="111">
        <v>-0.09</v>
      </c>
      <c r="E11" s="111">
        <v>-0.07</v>
      </c>
      <c r="F11" s="111">
        <v>-0.02</v>
      </c>
      <c r="G11" s="111"/>
      <c r="H11" s="111"/>
      <c r="I11" s="111"/>
      <c r="J11" s="111"/>
      <c r="K11" s="111"/>
      <c r="L11" s="111">
        <v>-0.04</v>
      </c>
      <c r="M11" s="111">
        <v>-0.08</v>
      </c>
      <c r="N11" s="111">
        <v>-0.1</v>
      </c>
      <c r="O11" s="116">
        <f>SUM(C11:N11)</f>
        <v>-0.4295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7" customHeight="1" thickBot="1">
      <c r="A12" s="128"/>
      <c r="B12" s="96" t="s">
        <v>63</v>
      </c>
      <c r="C12" s="111">
        <f>C10+C11</f>
        <v>0.0705</v>
      </c>
      <c r="D12" s="111">
        <f>D10+D11</f>
        <v>0</v>
      </c>
      <c r="E12" s="111">
        <f aca="true" t="shared" si="0" ref="E12:M12">E10+E11</f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111">
        <f t="shared" si="0"/>
        <v>0</v>
      </c>
      <c r="M12" s="111">
        <f t="shared" si="0"/>
        <v>0</v>
      </c>
      <c r="N12" s="111">
        <f>N10+N11</f>
        <v>0</v>
      </c>
      <c r="O12" s="116">
        <f>SUM(C12:N12)</f>
        <v>0.0705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58" customFormat="1" ht="28.5" customHeight="1" thickBot="1">
      <c r="A13" s="26"/>
      <c r="B13" s="85" t="s">
        <v>34</v>
      </c>
      <c r="C13" s="93">
        <v>2.28</v>
      </c>
      <c r="D13" s="93">
        <v>2.27</v>
      </c>
      <c r="E13" s="93">
        <v>2.4</v>
      </c>
      <c r="F13" s="93">
        <v>0.365</v>
      </c>
      <c r="G13" s="93">
        <v>0.1</v>
      </c>
      <c r="H13" s="93">
        <v>0.1</v>
      </c>
      <c r="I13" s="93">
        <v>0.1</v>
      </c>
      <c r="J13" s="93">
        <v>0.1</v>
      </c>
      <c r="K13" s="93">
        <v>0.1</v>
      </c>
      <c r="L13" s="93">
        <v>0.677</v>
      </c>
      <c r="M13" s="93">
        <v>1.42</v>
      </c>
      <c r="N13" s="94">
        <v>1.628</v>
      </c>
      <c r="O13" s="95">
        <f>SUM(C13:N13)</f>
        <v>11.54</v>
      </c>
      <c r="P13" s="10"/>
      <c r="Q13" s="11"/>
      <c r="R13" s="57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58" customFormat="1" ht="28.5" customHeight="1" thickBot="1">
      <c r="A14" s="26"/>
      <c r="B14" s="85" t="s">
        <v>35</v>
      </c>
      <c r="C14" s="93">
        <f>C11</f>
        <v>-0.0295</v>
      </c>
      <c r="D14" s="93">
        <f aca="true" t="shared" si="1" ref="D14:N14">D11</f>
        <v>-0.09</v>
      </c>
      <c r="E14" s="93">
        <f t="shared" si="1"/>
        <v>-0.07</v>
      </c>
      <c r="F14" s="93">
        <f t="shared" si="1"/>
        <v>-0.02</v>
      </c>
      <c r="G14" s="93">
        <f t="shared" si="1"/>
        <v>0</v>
      </c>
      <c r="H14" s="93">
        <f t="shared" si="1"/>
        <v>0</v>
      </c>
      <c r="I14" s="93">
        <f t="shared" si="1"/>
        <v>0</v>
      </c>
      <c r="J14" s="93">
        <f t="shared" si="1"/>
        <v>0</v>
      </c>
      <c r="K14" s="93">
        <f t="shared" si="1"/>
        <v>0</v>
      </c>
      <c r="L14" s="93">
        <f t="shared" si="1"/>
        <v>-0.04</v>
      </c>
      <c r="M14" s="93">
        <f t="shared" si="1"/>
        <v>-0.08</v>
      </c>
      <c r="N14" s="93">
        <f t="shared" si="1"/>
        <v>-0.1</v>
      </c>
      <c r="O14" s="95">
        <f>SUM(C14:N14)</f>
        <v>-0.4295</v>
      </c>
      <c r="P14" s="10"/>
      <c r="Q14" s="11"/>
      <c r="R14" s="57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4" customFormat="1" ht="30" customHeight="1" thickBot="1">
      <c r="A15" s="83"/>
      <c r="B15" s="88" t="s">
        <v>16</v>
      </c>
      <c r="C15" s="93">
        <f>C13+C14</f>
        <v>2.2505</v>
      </c>
      <c r="D15" s="93">
        <f aca="true" t="shared" si="2" ref="D15:O15">D13+D14</f>
        <v>2.18</v>
      </c>
      <c r="E15" s="93">
        <f t="shared" si="2"/>
        <v>2.33</v>
      </c>
      <c r="F15" s="93">
        <f t="shared" si="2"/>
        <v>0.345</v>
      </c>
      <c r="G15" s="93">
        <f t="shared" si="2"/>
        <v>0.1</v>
      </c>
      <c r="H15" s="93">
        <f t="shared" si="2"/>
        <v>0.1</v>
      </c>
      <c r="I15" s="93">
        <f t="shared" si="2"/>
        <v>0.1</v>
      </c>
      <c r="J15" s="93">
        <f t="shared" si="2"/>
        <v>0.1</v>
      </c>
      <c r="K15" s="93">
        <f t="shared" si="2"/>
        <v>0.1</v>
      </c>
      <c r="L15" s="93">
        <f t="shared" si="2"/>
        <v>0.637</v>
      </c>
      <c r="M15" s="93">
        <f t="shared" si="2"/>
        <v>1.34</v>
      </c>
      <c r="N15" s="94">
        <f t="shared" si="2"/>
        <v>1.528</v>
      </c>
      <c r="O15" s="117">
        <f t="shared" si="2"/>
        <v>11.1105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8" customFormat="1" ht="21" customHeight="1">
      <c r="A16" s="4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49"/>
      <c r="Q16" s="44"/>
      <c r="R16" s="45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7"/>
    </row>
    <row r="17" spans="1:31" s="18" customFormat="1" ht="21" customHeight="1" hidden="1" thickBot="1">
      <c r="A17" s="59"/>
      <c r="B17" s="52" t="s">
        <v>16</v>
      </c>
      <c r="C17" s="53" t="e">
        <f>SUM(#REF!)</f>
        <v>#REF!</v>
      </c>
      <c r="D17" s="54" t="e">
        <f>SUM(#REF!)</f>
        <v>#REF!</v>
      </c>
      <c r="E17" s="54" t="e">
        <f>SUM(#REF!)</f>
        <v>#REF!</v>
      </c>
      <c r="F17" s="54" t="e">
        <f>SUM(#REF!)</f>
        <v>#REF!</v>
      </c>
      <c r="G17" s="54"/>
      <c r="H17" s="54"/>
      <c r="I17" s="54"/>
      <c r="J17" s="54"/>
      <c r="K17" s="54"/>
      <c r="L17" s="54" t="e">
        <f>SUM(#REF!)</f>
        <v>#REF!</v>
      </c>
      <c r="M17" s="54" t="e">
        <f>SUM(#REF!)</f>
        <v>#REF!</v>
      </c>
      <c r="N17" s="79" t="e">
        <f>SUM(#REF!)</f>
        <v>#REF!</v>
      </c>
      <c r="O17" s="51" t="e">
        <f>SUM(#REF!)</f>
        <v>#REF!</v>
      </c>
      <c r="P17" s="20"/>
      <c r="Q17" s="21"/>
      <c r="R17" s="22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18" customFormat="1" ht="21" customHeight="1">
      <c r="A18" s="44"/>
      <c r="B18" s="55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0"/>
      <c r="Q18" s="21"/>
      <c r="R18" s="22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18" s="4" customFormat="1" ht="147" customHeight="1">
      <c r="B19" s="118" t="s">
        <v>28</v>
      </c>
      <c r="C19" s="118"/>
      <c r="D19" s="118"/>
      <c r="E19" s="81"/>
      <c r="F19" s="81"/>
      <c r="G19" s="81"/>
      <c r="H19" s="81"/>
      <c r="I19" s="81"/>
      <c r="J19" s="119" t="s">
        <v>27</v>
      </c>
      <c r="K19" s="119"/>
      <c r="O19" s="5"/>
      <c r="P19" s="5"/>
      <c r="Q19" s="5"/>
      <c r="R19" s="6"/>
    </row>
    <row r="22" spans="2:14" ht="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2:14" ht="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5" spans="2:14" ht="15">
      <c r="B25" s="78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4" ht="15">
      <c r="B26" s="7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2:14" ht="15">
      <c r="B27" s="78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5">
      <c r="B28" s="7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ht="15">
      <c r="B29" s="7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15">
      <c r="B30" s="7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2:14" ht="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2:14" ht="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2:14" ht="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4" ht="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2:14" ht="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2:14" ht="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</sheetData>
  <sheetProtection/>
  <mergeCells count="8">
    <mergeCell ref="L1:O1"/>
    <mergeCell ref="L2:O2"/>
    <mergeCell ref="L3:O3"/>
    <mergeCell ref="B19:D19"/>
    <mergeCell ref="J19:K19"/>
    <mergeCell ref="A5:O5"/>
    <mergeCell ref="B9:O9"/>
    <mergeCell ref="A10:A12"/>
  </mergeCells>
  <printOptions horizontalCentered="1"/>
  <pageMargins left="0.7874015748031497" right="0.7874015748031497" top="1.1811023622047245" bottom="0.4724409448818898" header="0.5118110236220472" footer="0.3543307086614173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Цилюрик Віталій Вікторович</cp:lastModifiedBy>
  <cp:lastPrinted>2019-03-22T06:30:14Z</cp:lastPrinted>
  <dcterms:created xsi:type="dcterms:W3CDTF">2006-02-22T11:21:27Z</dcterms:created>
  <dcterms:modified xsi:type="dcterms:W3CDTF">2019-03-22T07:35:40Z</dcterms:modified>
  <cp:category/>
  <cp:version/>
  <cp:contentType/>
  <cp:contentStatus/>
</cp:coreProperties>
</file>