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75" windowHeight="6135" tabRatio="125" activeTab="0"/>
  </bookViews>
  <sheets>
    <sheet name="Лист1" sheetId="1" r:id="rId1"/>
  </sheets>
  <definedNames>
    <definedName name="_xlnm.Print_Titles" localSheetId="0">'Лист1'!$7:$11</definedName>
    <definedName name="_xlnm.Print_Area" localSheetId="0">'Лист1'!$A$1:$S$106</definedName>
  </definedNames>
  <calcPr fullCalcOnLoad="1"/>
</workbook>
</file>

<file path=xl/sharedStrings.xml><?xml version="1.0" encoding="utf-8"?>
<sst xmlns="http://schemas.openxmlformats.org/spreadsheetml/2006/main" count="151" uniqueCount="72">
  <si>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</si>
  <si>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</si>
  <si>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</si>
  <si>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</si>
  <si>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</si>
  <si>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</si>
  <si>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</si>
  <si>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</si>
  <si>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Перелік завдань Програми підвищення енергоефективності в бюджетній сфері міста Суми на 2017-2019 роки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</si>
  <si>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</si>
  <si>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</si>
  <si>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</si>
  <si>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</si>
  <si>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</si>
  <si>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</si>
  <si>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Виконавчий комітет СМР</t>
  </si>
  <si>
    <t>Галузь "Освіта"</t>
  </si>
  <si>
    <t xml:space="preserve">Галузь "Охорона здоров҆я" 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</si>
  <si>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</si>
  <si>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</si>
  <si>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</si>
  <si>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</si>
  <si>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</si>
  <si>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</si>
  <si>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</si>
  <si>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Завдання 5. Модернізація систем опалення</t>
  </si>
  <si>
    <t xml:space="preserve">Завдання 6. Впровадження автоматизованої системи моніторингу енергоспоживання </t>
  </si>
  <si>
    <t>Завдання 7. Модернізація системи вентиляції</t>
  </si>
  <si>
    <t>Завдання 8. Модернізація систем освітлення</t>
  </si>
  <si>
    <t xml:space="preserve"> Інформаційно-просвітницькі заходи у сфері енергозбереження та підвищення енергоефективності, інші заходи</t>
  </si>
  <si>
    <t>Завдання 10. Проведення енергоаудитів в лікувально-профілактичних закладах</t>
  </si>
  <si>
    <t>ТПКВКМБ 7640</t>
  </si>
  <si>
    <t>Департамент фінансів, економіки та інвестицій Сумської міської ради</t>
  </si>
  <si>
    <t>ТПКВКМБ 7410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</si>
  <si>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</si>
  <si>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</si>
  <si>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Всього по головному розпоряднику "Відділ культури та туризму Сумської міської ради"</t>
  </si>
  <si>
    <t>Всього по головному розпоряднику "Відділ охорони здоров'я Сумської міської ради"</t>
  </si>
  <si>
    <t>Всього по головному розпоряднику "Виконавчий комітет  Сумської міської ради"</t>
  </si>
  <si>
    <t>Всього по головному розпоряднику "Департамент фінансів, економіки та інвестицій  Сумської міської ради"</t>
  </si>
  <si>
    <t>ТПКВКМБ 6310</t>
  </si>
  <si>
    <t>ТПКВКМБ 8600</t>
  </si>
  <si>
    <t>ТПКВКМБ  8600</t>
  </si>
  <si>
    <t>Відділ охорони здоров'я СМР</t>
  </si>
  <si>
    <t>Департамент соціального захисту населення СМР</t>
  </si>
  <si>
    <t>ТПКВКМБ 7680</t>
  </si>
  <si>
    <t>Галузь "Культура і мистецтво"</t>
  </si>
  <si>
    <t>Мета, завдання, ТПКВКМБ</t>
  </si>
  <si>
    <t>ТПКВКМБ 7320</t>
  </si>
  <si>
    <t>Завдання 11. Модернізація електрообладнання харчоблоків</t>
  </si>
  <si>
    <t>Завдання 12. Модернізація системи вентиляції</t>
  </si>
  <si>
    <t xml:space="preserve">Завдання 13. Термомодернізація будівель </t>
  </si>
  <si>
    <t>Завдання 14. Модернізація системи опалення</t>
  </si>
  <si>
    <t>Завдання 15. Термомодернізація будівель</t>
  </si>
  <si>
    <t>Завдання 16. Модернізація систем освітлення</t>
  </si>
  <si>
    <t xml:space="preserve">Завдання 17. Створення та функціонування системи енергетичного менеджменту </t>
  </si>
  <si>
    <t>Завдання 18. Участь у Добровільному об`єднанні органів місцевого самоврядування - Асоціації "Енергоефективні міста України"</t>
  </si>
  <si>
    <t>Завдання 19. Популяризація ідей сталого енергетичного розвитку міста Суми (проведення Днів Сталої енергії у місті Суми)</t>
  </si>
  <si>
    <t>Завдання 19.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</si>
  <si>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t xml:space="preserve">Завдання 9. Термомодернізація будівель </t>
  </si>
  <si>
    <t>Всього по головному розпоряднику "Департамент соціального захисту населення Сумської міської ради"</t>
  </si>
  <si>
    <t>Галузь "Соціальний захист та соціальне забезпечення"</t>
  </si>
  <si>
    <t>2019 рік (прогноз)</t>
  </si>
  <si>
    <t>ТПКВКМБ 7363</t>
  </si>
  <si>
    <t>Департамент фінансів, економіки та інвестицій СМР</t>
  </si>
  <si>
    <t xml:space="preserve">від                          № </t>
  </si>
  <si>
    <t>Департамент соціального захисту СМР</t>
  </si>
  <si>
    <t>Додаток 3</t>
  </si>
  <si>
    <t xml:space="preserve">до рішення виконавчого комітету                                                      </t>
  </si>
  <si>
    <t>Директор департаменту фінансів, економіки та</t>
  </si>
  <si>
    <t xml:space="preserve"> інвестицій Сумської міської ради</t>
  </si>
  <si>
    <t>С.А. Липова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</si>
</sst>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_-* #,##0.0\ _г_р_н_._-;\-* #,##0.0\ _г_р_н_._-;_-* &quot;-&quot;??\ _г_р_н_._-;_-@_-"/>
    <numFmt numFmtId="192" formatCode="_-* #,##0.000\ _г_р_н_._-;\-* #,##0.000\ _г_р_н_._-;_-* &quot;-&quot;??\ _г_р_н_._-;_-@_-"/>
    <numFmt numFmtId="193" formatCode="_-* #,##0\ _г_р_н_._-;\-* #,##0\ _г_р_н_._-;_-* &quot;-&quot;??\ _г_р_н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b/>
      <sz val="28"/>
      <color indexed="8"/>
      <name val="Times New Roman"/>
      <family val="1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28"/>
      <color theme="1"/>
      <name val="Times New Roman"/>
      <family val="1"/>
    </font>
    <font>
      <sz val="28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</font>
    <font>
      <sz val="2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5" fillId="0" borderId="0" xfId="0" applyFont="1" applyAlignment="1">
      <alignment horizontal="center" vertical="center" textRotation="180"/>
    </xf>
    <xf numFmtId="14" fontId="4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188" fontId="2" fillId="34" borderId="0" xfId="0" applyNumberFormat="1" applyFont="1" applyFill="1" applyAlignment="1">
      <alignment/>
    </xf>
    <xf numFmtId="0" fontId="6" fillId="34" borderId="0" xfId="0" applyFont="1" applyFill="1" applyAlignment="1">
      <alignment wrapText="1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2" fontId="10" fillId="34" borderId="0" xfId="0" applyNumberFormat="1" applyFont="1" applyFill="1" applyAlignment="1">
      <alignment/>
    </xf>
    <xf numFmtId="189" fontId="10" fillId="34" borderId="0" xfId="0" applyNumberFormat="1" applyFont="1" applyFill="1" applyAlignment="1">
      <alignment/>
    </xf>
    <xf numFmtId="188" fontId="10" fillId="34" borderId="0" xfId="0" applyNumberFormat="1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vertical="center" textRotation="90" wrapText="1"/>
    </xf>
    <xf numFmtId="187" fontId="5" fillId="34" borderId="10" xfId="58" applyFont="1" applyFill="1" applyBorder="1" applyAlignment="1">
      <alignment horizontal="center" vertical="center" wrapText="1"/>
    </xf>
    <xf numFmtId="187" fontId="7" fillId="34" borderId="10" xfId="58" applyFont="1" applyFill="1" applyBorder="1" applyAlignment="1">
      <alignment horizontal="center" vertical="center" wrapText="1"/>
    </xf>
    <xf numFmtId="187" fontId="5" fillId="34" borderId="10" xfId="58" applyNumberFormat="1" applyFont="1" applyFill="1" applyBorder="1" applyAlignment="1">
      <alignment horizontal="center" vertical="center" wrapText="1"/>
    </xf>
    <xf numFmtId="187" fontId="7" fillId="34" borderId="10" xfId="58" applyFont="1" applyFill="1" applyBorder="1" applyAlignment="1">
      <alignment horizontal="justify" vertical="center" wrapText="1"/>
    </xf>
    <xf numFmtId="187" fontId="7" fillId="34" borderId="12" xfId="58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justify" vertical="center" wrapText="1"/>
    </xf>
    <xf numFmtId="187" fontId="7" fillId="34" borderId="11" xfId="58" applyFont="1" applyFill="1" applyBorder="1" applyAlignment="1">
      <alignment horizontal="left" vertical="top" wrapText="1"/>
    </xf>
    <xf numFmtId="187" fontId="5" fillId="34" borderId="10" xfId="58" applyFont="1" applyFill="1" applyBorder="1" applyAlignment="1">
      <alignment horizontal="justify" vertical="center" wrapText="1"/>
    </xf>
    <xf numFmtId="187" fontId="5" fillId="34" borderId="10" xfId="58" applyFont="1" applyFill="1" applyBorder="1" applyAlignment="1">
      <alignment horizontal="center" vertical="center" wrapText="1"/>
    </xf>
    <xf numFmtId="187" fontId="7" fillId="34" borderId="10" xfId="58" applyFont="1" applyFill="1" applyBorder="1" applyAlignment="1">
      <alignment horizontal="left" vertical="top" wrapText="1"/>
    </xf>
    <xf numFmtId="187" fontId="7" fillId="34" borderId="13" xfId="58" applyFont="1" applyFill="1" applyBorder="1" applyAlignment="1">
      <alignment vertical="center" wrapText="1"/>
    </xf>
    <xf numFmtId="187" fontId="7" fillId="34" borderId="14" xfId="58" applyFont="1" applyFill="1" applyBorder="1" applyAlignment="1">
      <alignment horizontal="center" vertical="center" wrapText="1"/>
    </xf>
    <xf numFmtId="187" fontId="5" fillId="34" borderId="10" xfId="58" applyFont="1" applyFill="1" applyBorder="1" applyAlignment="1">
      <alignment horizontal="center" vertical="center"/>
    </xf>
    <xf numFmtId="187" fontId="5" fillId="34" borderId="14" xfId="58" applyFont="1" applyFill="1" applyBorder="1" applyAlignment="1">
      <alignment horizontal="center" vertical="center" wrapText="1"/>
    </xf>
    <xf numFmtId="187" fontId="7" fillId="34" borderId="14" xfId="58" applyFont="1" applyFill="1" applyBorder="1" applyAlignment="1">
      <alignment horizontal="justify" vertical="center" wrapText="1"/>
    </xf>
    <xf numFmtId="187" fontId="5" fillId="34" borderId="14" xfId="58" applyFont="1" applyFill="1" applyBorder="1" applyAlignment="1">
      <alignment horizontal="justify" vertical="center" wrapText="1"/>
    </xf>
    <xf numFmtId="187" fontId="7" fillId="34" borderId="10" xfId="58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187" fontId="7" fillId="34" borderId="16" xfId="58" applyFont="1" applyFill="1" applyBorder="1" applyAlignment="1">
      <alignment horizontal="center" vertical="center" wrapText="1"/>
    </xf>
    <xf numFmtId="187" fontId="5" fillId="34" borderId="16" xfId="58" applyFont="1" applyFill="1" applyBorder="1" applyAlignment="1">
      <alignment horizontal="center" vertical="center" wrapText="1"/>
    </xf>
    <xf numFmtId="187" fontId="7" fillId="34" borderId="16" xfId="58" applyFont="1" applyFill="1" applyBorder="1" applyAlignment="1">
      <alignment horizontal="justify" vertical="center" wrapText="1"/>
    </xf>
    <xf numFmtId="0" fontId="7" fillId="34" borderId="16" xfId="0" applyFont="1" applyFill="1" applyBorder="1" applyAlignment="1">
      <alignment horizontal="justify" vertical="center" wrapText="1"/>
    </xf>
    <xf numFmtId="0" fontId="10" fillId="34" borderId="10" xfId="0" applyFont="1" applyFill="1" applyBorder="1" applyAlignment="1">
      <alignment/>
    </xf>
    <xf numFmtId="0" fontId="7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vertical="center" wrapText="1"/>
    </xf>
    <xf numFmtId="187" fontId="5" fillId="34" borderId="10" xfId="58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vertical="center" textRotation="180"/>
    </xf>
    <xf numFmtId="0" fontId="55" fillId="34" borderId="0" xfId="0" applyFont="1" applyFill="1" applyAlignment="1">
      <alignment horizontal="center" vertical="center" textRotation="180"/>
    </xf>
    <xf numFmtId="0" fontId="7" fillId="34" borderId="11" xfId="0" applyFont="1" applyFill="1" applyBorder="1" applyAlignment="1">
      <alignment horizontal="justify" vertical="center" wrapText="1"/>
    </xf>
    <xf numFmtId="0" fontId="7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justify" vertical="center" wrapText="1"/>
    </xf>
    <xf numFmtId="0" fontId="5" fillId="34" borderId="14" xfId="0" applyFont="1" applyFill="1" applyBorder="1" applyAlignment="1">
      <alignment horizontal="justify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left" vertical="center" wrapText="1"/>
    </xf>
    <xf numFmtId="171" fontId="7" fillId="34" borderId="16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87" fontId="5" fillId="34" borderId="10" xfId="0" applyNumberFormat="1" applyFont="1" applyFill="1" applyBorder="1" applyAlignment="1">
      <alignment horizontal="center"/>
    </xf>
    <xf numFmtId="171" fontId="5" fillId="34" borderId="10" xfId="0" applyNumberFormat="1" applyFont="1" applyFill="1" applyBorder="1" applyAlignment="1">
      <alignment horizontal="center"/>
    </xf>
    <xf numFmtId="171" fontId="7" fillId="34" borderId="10" xfId="0" applyNumberFormat="1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center"/>
    </xf>
    <xf numFmtId="171" fontId="7" fillId="34" borderId="19" xfId="0" applyNumberFormat="1" applyFont="1" applyFill="1" applyBorder="1" applyAlignment="1">
      <alignment horizontal="center"/>
    </xf>
    <xf numFmtId="188" fontId="7" fillId="34" borderId="10" xfId="0" applyNumberFormat="1" applyFont="1" applyFill="1" applyBorder="1" applyAlignment="1">
      <alignment horizontal="center" vertical="center" wrapText="1"/>
    </xf>
    <xf numFmtId="188" fontId="5" fillId="34" borderId="10" xfId="0" applyNumberFormat="1" applyFont="1" applyFill="1" applyBorder="1" applyAlignment="1">
      <alignment horizontal="center" vertical="center" wrapText="1"/>
    </xf>
    <xf numFmtId="171" fontId="7" fillId="34" borderId="10" xfId="0" applyNumberFormat="1" applyFont="1" applyFill="1" applyBorder="1" applyAlignment="1">
      <alignment horizontal="center" vertical="center" wrapText="1"/>
    </xf>
    <xf numFmtId="171" fontId="5" fillId="34" borderId="10" xfId="0" applyNumberFormat="1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 textRotation="180"/>
    </xf>
    <xf numFmtId="188" fontId="11" fillId="34" borderId="10" xfId="0" applyNumberFormat="1" applyFont="1" applyFill="1" applyBorder="1" applyAlignment="1">
      <alignment horizontal="center" vertical="center" wrapText="1"/>
    </xf>
    <xf numFmtId="188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justify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justify" vertical="center" wrapText="1"/>
    </xf>
    <xf numFmtId="188" fontId="14" fillId="34" borderId="0" xfId="0" applyNumberFormat="1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 wrapText="1"/>
    </xf>
    <xf numFmtId="0" fontId="55" fillId="34" borderId="0" xfId="0" applyFont="1" applyFill="1" applyBorder="1" applyAlignment="1">
      <alignment horizontal="center" vertical="center" textRotation="180"/>
    </xf>
    <xf numFmtId="187" fontId="5" fillId="34" borderId="10" xfId="58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textRotation="180"/>
    </xf>
    <xf numFmtId="0" fontId="58" fillId="34" borderId="0" xfId="0" applyFont="1" applyFill="1" applyBorder="1" applyAlignment="1">
      <alignment vertical="center" textRotation="180"/>
    </xf>
    <xf numFmtId="0" fontId="58" fillId="34" borderId="0" xfId="0" applyFont="1" applyFill="1" applyBorder="1" applyAlignment="1">
      <alignment horizontal="center" vertical="center" textRotation="180"/>
    </xf>
    <xf numFmtId="0" fontId="57" fillId="34" borderId="0" xfId="0" applyFont="1" applyFill="1" applyBorder="1" applyAlignment="1">
      <alignment vertical="center" textRotation="180"/>
    </xf>
    <xf numFmtId="0" fontId="57" fillId="34" borderId="0" xfId="0" applyFont="1" applyFill="1" applyAlignment="1">
      <alignment horizontal="center" vertical="center" textRotation="180"/>
    </xf>
    <xf numFmtId="0" fontId="2" fillId="0" borderId="0" xfId="0" applyFont="1" applyBorder="1" applyAlignment="1">
      <alignment/>
    </xf>
    <xf numFmtId="171" fontId="5" fillId="34" borderId="10" xfId="0" applyNumberFormat="1" applyFont="1" applyFill="1" applyBorder="1" applyAlignment="1">
      <alignment horizontal="left" vertical="center" wrapText="1"/>
    </xf>
    <xf numFmtId="171" fontId="5" fillId="34" borderId="16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5" fillId="34" borderId="10" xfId="0" applyFont="1" applyFill="1" applyBorder="1" applyAlignment="1">
      <alignment horizontal="justify" vertical="center" wrapText="1"/>
    </xf>
    <xf numFmtId="187" fontId="5" fillId="34" borderId="10" xfId="58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 horizontal="center"/>
    </xf>
    <xf numFmtId="187" fontId="5" fillId="34" borderId="10" xfId="58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 wrapText="1"/>
    </xf>
    <xf numFmtId="188" fontId="11" fillId="34" borderId="0" xfId="0" applyNumberFormat="1" applyFont="1" applyFill="1" applyBorder="1" applyAlignment="1">
      <alignment horizontal="center" vertical="center" wrapText="1"/>
    </xf>
    <xf numFmtId="188" fontId="10" fillId="34" borderId="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171" fontId="7" fillId="34" borderId="0" xfId="0" applyNumberFormat="1" applyFont="1" applyFill="1" applyBorder="1" applyAlignment="1">
      <alignment horizontal="center" vertical="center" wrapText="1"/>
    </xf>
    <xf numFmtId="171" fontId="5" fillId="34" borderId="0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187" fontId="5" fillId="34" borderId="16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171" fontId="5" fillId="34" borderId="10" xfId="0" applyNumberFormat="1" applyFont="1" applyFill="1" applyBorder="1" applyAlignment="1">
      <alignment horizontal="center" vertical="center"/>
    </xf>
    <xf numFmtId="171" fontId="7" fillId="34" borderId="10" xfId="0" applyNumberFormat="1" applyFont="1" applyFill="1" applyBorder="1" applyAlignment="1">
      <alignment horizontal="center" vertical="center"/>
    </xf>
    <xf numFmtId="187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91" fontId="7" fillId="34" borderId="10" xfId="0" applyNumberFormat="1" applyFont="1" applyFill="1" applyBorder="1" applyAlignment="1">
      <alignment horizontal="center" vertical="center"/>
    </xf>
    <xf numFmtId="187" fontId="5" fillId="0" borderId="0" xfId="0" applyNumberFormat="1" applyFont="1" applyAlignment="1">
      <alignment horizontal="center" vertical="center"/>
    </xf>
    <xf numFmtId="187" fontId="5" fillId="34" borderId="10" xfId="0" applyNumberFormat="1" applyFont="1" applyFill="1" applyBorder="1" applyAlignment="1">
      <alignment horizontal="center" vertical="center"/>
    </xf>
    <xf numFmtId="171" fontId="7" fillId="34" borderId="16" xfId="0" applyNumberFormat="1" applyFont="1" applyFill="1" applyBorder="1" applyAlignment="1">
      <alignment horizontal="center" vertical="center"/>
    </xf>
    <xf numFmtId="171" fontId="5" fillId="34" borderId="16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187" fontId="5" fillId="34" borderId="16" xfId="0" applyNumberFormat="1" applyFont="1" applyFill="1" applyBorder="1" applyAlignment="1">
      <alignment horizontal="center" vertical="center"/>
    </xf>
    <xf numFmtId="171" fontId="7" fillId="34" borderId="14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87" fontId="5" fillId="34" borderId="14" xfId="0" applyNumberFormat="1" applyFont="1" applyFill="1" applyBorder="1" applyAlignment="1">
      <alignment horizontal="center" vertical="center"/>
    </xf>
    <xf numFmtId="171" fontId="5" fillId="34" borderId="14" xfId="0" applyNumberFormat="1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87" fontId="7" fillId="34" borderId="16" xfId="0" applyNumberFormat="1" applyFont="1" applyFill="1" applyBorder="1" applyAlignment="1">
      <alignment horizontal="center" vertical="center" wrapText="1"/>
    </xf>
    <xf numFmtId="187" fontId="5" fillId="34" borderId="16" xfId="0" applyNumberFormat="1" applyFont="1" applyFill="1" applyBorder="1" applyAlignment="1">
      <alignment horizontal="center" vertical="center" wrapText="1"/>
    </xf>
    <xf numFmtId="187" fontId="7" fillId="34" borderId="16" xfId="0" applyNumberFormat="1" applyFont="1" applyFill="1" applyBorder="1" applyAlignment="1">
      <alignment horizontal="center" vertical="center"/>
    </xf>
    <xf numFmtId="187" fontId="7" fillId="34" borderId="10" xfId="58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 wrapText="1"/>
    </xf>
    <xf numFmtId="187" fontId="5" fillId="34" borderId="10" xfId="58" applyFont="1" applyFill="1" applyBorder="1" applyAlignment="1">
      <alignment horizontal="center" vertical="center" wrapText="1"/>
    </xf>
    <xf numFmtId="0" fontId="57" fillId="34" borderId="0" xfId="0" applyFont="1" applyFill="1" applyAlignment="1">
      <alignment horizontal="center" vertical="center" textRotation="180"/>
    </xf>
    <xf numFmtId="0" fontId="5" fillId="34" borderId="10" xfId="0" applyFont="1" applyFill="1" applyBorder="1" applyAlignment="1">
      <alignment horizontal="center" vertical="center" wrapText="1"/>
    </xf>
    <xf numFmtId="187" fontId="5" fillId="34" borderId="10" xfId="58" applyFont="1" applyFill="1" applyBorder="1" applyAlignment="1">
      <alignment horizontal="center" vertical="center" wrapText="1"/>
    </xf>
    <xf numFmtId="187" fontId="5" fillId="0" borderId="10" xfId="58" applyFont="1" applyBorder="1" applyAlignment="1">
      <alignment horizontal="center" vertical="center"/>
    </xf>
    <xf numFmtId="187" fontId="7" fillId="0" borderId="10" xfId="0" applyNumberFormat="1" applyFont="1" applyBorder="1" applyAlignment="1">
      <alignment vertical="center"/>
    </xf>
    <xf numFmtId="187" fontId="7" fillId="34" borderId="17" xfId="58" applyFont="1" applyFill="1" applyBorder="1" applyAlignment="1">
      <alignment vertical="center" wrapText="1"/>
    </xf>
    <xf numFmtId="191" fontId="7" fillId="34" borderId="10" xfId="58" applyNumberFormat="1" applyFont="1" applyFill="1" applyBorder="1" applyAlignment="1">
      <alignment horizontal="center" vertical="center" wrapText="1"/>
    </xf>
    <xf numFmtId="191" fontId="7" fillId="34" borderId="10" xfId="58" applyNumberFormat="1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 horizontal="center" textRotation="180"/>
    </xf>
    <xf numFmtId="0" fontId="2" fillId="0" borderId="0" xfId="0" applyFont="1" applyBorder="1" applyAlignment="1">
      <alignment textRotation="180"/>
    </xf>
    <xf numFmtId="0" fontId="3" fillId="0" borderId="0" xfId="0" applyFont="1" applyAlignment="1">
      <alignment textRotation="180"/>
    </xf>
    <xf numFmtId="0" fontId="8" fillId="0" borderId="0" xfId="0" applyFont="1" applyAlignment="1">
      <alignment textRotation="180"/>
    </xf>
    <xf numFmtId="0" fontId="8" fillId="0" borderId="0" xfId="0" applyFont="1" applyBorder="1" applyAlignment="1">
      <alignment textRotation="180"/>
    </xf>
    <xf numFmtId="0" fontId="3" fillId="0" borderId="0" xfId="0" applyFont="1" applyBorder="1" applyAlignment="1">
      <alignment textRotation="180"/>
    </xf>
    <xf numFmtId="0" fontId="9" fillId="0" borderId="0" xfId="0" applyFont="1" applyAlignment="1">
      <alignment textRotation="180"/>
    </xf>
    <xf numFmtId="0" fontId="6" fillId="0" borderId="0" xfId="0" applyFont="1" applyBorder="1" applyAlignment="1">
      <alignment textRotation="180"/>
    </xf>
    <xf numFmtId="0" fontId="6" fillId="0" borderId="0" xfId="0" applyFont="1" applyAlignment="1">
      <alignment textRotation="180"/>
    </xf>
    <xf numFmtId="0" fontId="14" fillId="0" borderId="0" xfId="0" applyFont="1" applyAlignment="1">
      <alignment textRotation="180"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60" fillId="0" borderId="0" xfId="0" applyFont="1" applyAlignment="1">
      <alignment horizontal="center" vertical="center" textRotation="180"/>
    </xf>
    <xf numFmtId="0" fontId="60" fillId="0" borderId="0" xfId="0" applyFont="1" applyAlignment="1">
      <alignment/>
    </xf>
    <xf numFmtId="0" fontId="18" fillId="0" borderId="0" xfId="0" applyFont="1" applyAlignment="1">
      <alignment textRotation="180"/>
    </xf>
    <xf numFmtId="2" fontId="5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2" fillId="34" borderId="21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187" fontId="5" fillId="34" borderId="14" xfId="5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87" fontId="7" fillId="34" borderId="14" xfId="58" applyFont="1" applyFill="1" applyBorder="1" applyAlignment="1">
      <alignment horizontal="justify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left" vertical="center" wrapText="1"/>
    </xf>
    <xf numFmtId="0" fontId="12" fillId="34" borderId="17" xfId="0" applyFont="1" applyFill="1" applyBorder="1" applyAlignment="1">
      <alignment horizontal="left" vertical="center" wrapText="1"/>
    </xf>
    <xf numFmtId="0" fontId="58" fillId="34" borderId="20" xfId="0" applyFont="1" applyFill="1" applyBorder="1" applyAlignment="1">
      <alignment horizontal="center" vertical="center" wrapText="1"/>
    </xf>
    <xf numFmtId="187" fontId="7" fillId="34" borderId="14" xfId="58" applyFont="1" applyFill="1" applyBorder="1" applyAlignment="1">
      <alignment horizontal="center" vertical="center" wrapText="1"/>
    </xf>
    <xf numFmtId="0" fontId="16" fillId="34" borderId="0" xfId="0" applyFont="1" applyFill="1" applyAlignment="1">
      <alignment horizontal="left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justify" vertical="center" wrapText="1"/>
    </xf>
    <xf numFmtId="0" fontId="12" fillId="34" borderId="19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vertical="center" textRotation="90" wrapText="1"/>
    </xf>
    <xf numFmtId="0" fontId="12" fillId="34" borderId="25" xfId="0" applyFont="1" applyFill="1" applyBorder="1" applyAlignment="1">
      <alignment horizontal="justify" vertical="center" wrapText="1"/>
    </xf>
    <xf numFmtId="0" fontId="12" fillId="34" borderId="26" xfId="0" applyFont="1" applyFill="1" applyBorder="1" applyAlignment="1">
      <alignment horizontal="justify" vertical="center" wrapText="1"/>
    </xf>
    <xf numFmtId="0" fontId="12" fillId="34" borderId="27" xfId="0" applyFont="1" applyFill="1" applyBorder="1" applyAlignment="1">
      <alignment horizontal="justify" vertical="center" wrapText="1"/>
    </xf>
    <xf numFmtId="0" fontId="13" fillId="34" borderId="0" xfId="0" applyFont="1" applyFill="1" applyAlignment="1">
      <alignment horizontal="justify" vertical="top" wrapText="1"/>
    </xf>
    <xf numFmtId="0" fontId="12" fillId="34" borderId="24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16" fillId="34" borderId="0" xfId="0" applyFont="1" applyFill="1" applyAlignment="1">
      <alignment horizontal="distributed" vertical="top" wrapText="1"/>
    </xf>
    <xf numFmtId="0" fontId="0" fillId="0" borderId="0" xfId="0" applyAlignment="1">
      <alignment wrapText="1"/>
    </xf>
    <xf numFmtId="14" fontId="6" fillId="0" borderId="0" xfId="0" applyNumberFormat="1" applyFont="1" applyAlignment="1">
      <alignment horizontal="left"/>
    </xf>
    <xf numFmtId="0" fontId="12" fillId="34" borderId="21" xfId="0" applyFont="1" applyFill="1" applyBorder="1" applyAlignment="1">
      <alignment horizontal="justify" vertical="center" wrapText="1"/>
    </xf>
    <xf numFmtId="0" fontId="12" fillId="34" borderId="19" xfId="0" applyFont="1" applyFill="1" applyBorder="1" applyAlignment="1">
      <alignment horizontal="justify" vertical="center" wrapText="1"/>
    </xf>
    <xf numFmtId="0" fontId="12" fillId="34" borderId="22" xfId="0" applyFont="1" applyFill="1" applyBorder="1" applyAlignment="1">
      <alignment horizontal="justify" vertical="center" wrapText="1"/>
    </xf>
    <xf numFmtId="0" fontId="5" fillId="34" borderId="24" xfId="0" applyFont="1" applyFill="1" applyBorder="1" applyAlignment="1">
      <alignment horizontal="justify" vertical="center" wrapText="1"/>
    </xf>
    <xf numFmtId="0" fontId="5" fillId="34" borderId="17" xfId="0" applyFont="1" applyFill="1" applyBorder="1" applyAlignment="1">
      <alignment horizontal="justify" vertical="center" wrapText="1"/>
    </xf>
    <xf numFmtId="187" fontId="12" fillId="34" borderId="21" xfId="58" applyFont="1" applyFill="1" applyBorder="1" applyAlignment="1">
      <alignment horizontal="justify" vertical="center" wrapText="1"/>
    </xf>
    <xf numFmtId="187" fontId="12" fillId="34" borderId="19" xfId="58" applyFont="1" applyFill="1" applyBorder="1" applyAlignment="1">
      <alignment horizontal="justify" vertical="center" wrapText="1"/>
    </xf>
    <xf numFmtId="187" fontId="12" fillId="34" borderId="22" xfId="58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5" fillId="34" borderId="14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left" vertical="center"/>
    </xf>
    <xf numFmtId="0" fontId="12" fillId="34" borderId="19" xfId="0" applyFont="1" applyFill="1" applyBorder="1" applyAlignment="1">
      <alignment horizontal="left" vertical="center"/>
    </xf>
    <xf numFmtId="0" fontId="12" fillId="34" borderId="22" xfId="0" applyFont="1" applyFill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61" fillId="34" borderId="19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top" wrapText="1"/>
    </xf>
    <xf numFmtId="0" fontId="12" fillId="34" borderId="21" xfId="0" applyFont="1" applyFill="1" applyBorder="1" applyAlignment="1">
      <alignment vertical="center" wrapText="1"/>
    </xf>
    <xf numFmtId="0" fontId="62" fillId="34" borderId="19" xfId="0" applyFont="1" applyFill="1" applyBorder="1" applyAlignment="1">
      <alignment vertical="center" wrapText="1"/>
    </xf>
    <xf numFmtId="0" fontId="62" fillId="34" borderId="22" xfId="0" applyFont="1" applyFill="1" applyBorder="1" applyAlignment="1">
      <alignment vertical="center" wrapText="1"/>
    </xf>
    <xf numFmtId="0" fontId="7" fillId="34" borderId="24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187" fontId="5" fillId="34" borderId="10" xfId="58" applyFont="1" applyFill="1" applyBorder="1" applyAlignment="1">
      <alignment horizontal="center" vertical="center" wrapText="1"/>
    </xf>
    <xf numFmtId="0" fontId="57" fillId="34" borderId="0" xfId="0" applyFont="1" applyFill="1" applyAlignment="1">
      <alignment horizontal="center" vertical="center" textRotation="180"/>
    </xf>
    <xf numFmtId="0" fontId="7" fillId="34" borderId="28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7" fillId="34" borderId="17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63" fillId="34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17" fillId="34" borderId="0" xfId="0" applyFont="1" applyFill="1" applyAlignment="1">
      <alignment horizontal="center" wrapText="1"/>
    </xf>
    <xf numFmtId="0" fontId="6" fillId="34" borderId="27" xfId="0" applyFont="1" applyFill="1" applyBorder="1" applyAlignment="1">
      <alignment horizontal="justify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justify" vertical="center"/>
    </xf>
    <xf numFmtId="0" fontId="5" fillId="34" borderId="17" xfId="0" applyFont="1" applyFill="1" applyBorder="1" applyAlignment="1">
      <alignment horizontal="justify" vertical="center"/>
    </xf>
    <xf numFmtId="0" fontId="12" fillId="34" borderId="11" xfId="0" applyFont="1" applyFill="1" applyBorder="1" applyAlignment="1">
      <alignment horizontal="justify" vertical="center" wrapText="1"/>
    </xf>
    <xf numFmtId="0" fontId="12" fillId="34" borderId="10" xfId="0" applyFont="1" applyFill="1" applyBorder="1" applyAlignment="1">
      <alignment horizontal="justify" vertical="center" wrapText="1"/>
    </xf>
    <xf numFmtId="0" fontId="12" fillId="34" borderId="12" xfId="0" applyFont="1" applyFill="1" applyBorder="1" applyAlignment="1">
      <alignment horizontal="justify" vertical="center" wrapText="1"/>
    </xf>
    <xf numFmtId="187" fontId="5" fillId="34" borderId="31" xfId="58" applyFont="1" applyFill="1" applyBorder="1" applyAlignment="1">
      <alignment horizontal="center" vertical="center" wrapText="1"/>
    </xf>
    <xf numFmtId="187" fontId="5" fillId="34" borderId="32" xfId="58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12" fillId="34" borderId="34" xfId="0" applyFont="1" applyFill="1" applyBorder="1" applyAlignment="1">
      <alignment horizontal="justify" vertical="center" wrapText="1"/>
    </xf>
    <xf numFmtId="0" fontId="6" fillId="34" borderId="35" xfId="0" applyFont="1" applyFill="1" applyBorder="1" applyAlignment="1">
      <alignment/>
    </xf>
    <xf numFmtId="0" fontId="6" fillId="34" borderId="36" xfId="0" applyFont="1" applyFill="1" applyBorder="1" applyAlignment="1">
      <alignment/>
    </xf>
    <xf numFmtId="0" fontId="60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60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9"/>
  <sheetViews>
    <sheetView tabSelected="1" view="pageBreakPreview" zoomScale="50" zoomScaleSheetLayoutView="50" zoomScalePageLayoutView="0" workbookViewId="0" topLeftCell="A101">
      <selection activeCell="O104" sqref="O104:Q104"/>
    </sheetView>
  </sheetViews>
  <sheetFormatPr defaultColWidth="9.140625" defaultRowHeight="15"/>
  <cols>
    <col min="1" max="1" width="20.57421875" style="1" customWidth="1"/>
    <col min="2" max="2" width="24.28125" style="1" bestFit="1" customWidth="1"/>
    <col min="3" max="3" width="27.00390625" style="1" customWidth="1"/>
    <col min="4" max="4" width="23.421875" style="1" customWidth="1"/>
    <col min="5" max="5" width="20.7109375" style="1" customWidth="1"/>
    <col min="6" max="6" width="24.7109375" style="1" customWidth="1"/>
    <col min="7" max="7" width="30.421875" style="14" customWidth="1"/>
    <col min="8" max="8" width="24.421875" style="1" customWidth="1"/>
    <col min="9" max="9" width="24.57421875" style="1" customWidth="1"/>
    <col min="10" max="10" width="11.7109375" style="1" customWidth="1"/>
    <col min="11" max="11" width="26.28125" style="1" customWidth="1"/>
    <col min="12" max="12" width="24.57421875" style="1" customWidth="1"/>
    <col min="13" max="13" width="22.8515625" style="1" customWidth="1"/>
    <col min="14" max="14" width="24.7109375" style="1" customWidth="1"/>
    <col min="15" max="15" width="14.421875" style="1" customWidth="1"/>
    <col min="16" max="16" width="21.57421875" style="1" customWidth="1"/>
    <col min="17" max="17" width="22.57421875" style="4" customWidth="1"/>
    <col min="18" max="18" width="5.421875" style="1" customWidth="1"/>
    <col min="19" max="19" width="9.421875" style="166" customWidth="1"/>
    <col min="20" max="16384" width="9.140625" style="1" customWidth="1"/>
  </cols>
  <sheetData>
    <row r="1" spans="1:18" ht="27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210" t="s">
        <v>67</v>
      </c>
      <c r="P1" s="210"/>
      <c r="Q1" s="210"/>
      <c r="R1" s="19"/>
    </row>
    <row r="2" spans="1:18" ht="36" customHeight="1">
      <c r="A2" s="17"/>
      <c r="B2" s="20"/>
      <c r="C2" s="20"/>
      <c r="D2" s="20"/>
      <c r="E2" s="20"/>
      <c r="F2" s="21"/>
      <c r="G2" s="17"/>
      <c r="H2" s="20"/>
      <c r="I2" s="21"/>
      <c r="J2" s="21"/>
      <c r="K2" s="20"/>
      <c r="L2" s="17"/>
      <c r="M2" s="223" t="s">
        <v>68</v>
      </c>
      <c r="N2" s="224"/>
      <c r="O2" s="224"/>
      <c r="P2" s="224"/>
      <c r="Q2" s="224"/>
      <c r="R2" s="224"/>
    </row>
    <row r="3" spans="1:18" ht="37.5" customHeight="1">
      <c r="A3" s="17"/>
      <c r="B3" s="20"/>
      <c r="C3" s="20"/>
      <c r="D3" s="20"/>
      <c r="E3" s="20"/>
      <c r="F3" s="21"/>
      <c r="G3" s="17"/>
      <c r="H3" s="20"/>
      <c r="I3" s="21"/>
      <c r="J3" s="21"/>
      <c r="K3" s="20"/>
      <c r="L3" s="17"/>
      <c r="M3" s="260" t="s">
        <v>65</v>
      </c>
      <c r="N3" s="261"/>
      <c r="O3" s="261"/>
      <c r="P3" s="261"/>
      <c r="Q3" s="261"/>
      <c r="R3" s="261"/>
    </row>
    <row r="4" spans="1:18" ht="20.25" customHeight="1">
      <c r="A4" s="17"/>
      <c r="B4" s="20"/>
      <c r="C4" s="20"/>
      <c r="D4" s="20"/>
      <c r="E4" s="20"/>
      <c r="F4" s="21"/>
      <c r="G4" s="17"/>
      <c r="H4" s="20"/>
      <c r="I4" s="21"/>
      <c r="J4" s="99"/>
      <c r="K4" s="20"/>
      <c r="L4" s="17"/>
      <c r="M4" s="22"/>
      <c r="N4" s="220"/>
      <c r="O4" s="220"/>
      <c r="P4" s="220"/>
      <c r="Q4" s="220"/>
      <c r="R4" s="220"/>
    </row>
    <row r="5" spans="1:18" ht="63" customHeight="1">
      <c r="A5" s="23"/>
      <c r="B5" s="262" t="s">
        <v>8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3"/>
      <c r="P5" s="23"/>
      <c r="Q5" s="24"/>
      <c r="R5" s="254"/>
    </row>
    <row r="6" spans="1:18" ht="33" customHeight="1" thickBot="1">
      <c r="A6" s="23"/>
      <c r="B6" s="23"/>
      <c r="C6" s="23"/>
      <c r="D6" s="25"/>
      <c r="E6" s="25"/>
      <c r="F6" s="26"/>
      <c r="G6" s="27"/>
      <c r="H6" s="23"/>
      <c r="I6" s="23"/>
      <c r="J6" s="23"/>
      <c r="K6" s="23"/>
      <c r="L6" s="23"/>
      <c r="M6" s="23"/>
      <c r="N6" s="23"/>
      <c r="O6" s="23"/>
      <c r="P6" s="23"/>
      <c r="Q6" s="116" t="s">
        <v>9</v>
      </c>
      <c r="R6" s="254"/>
    </row>
    <row r="7" spans="1:18" ht="45.75" customHeight="1">
      <c r="A7" s="255" t="s">
        <v>47</v>
      </c>
      <c r="B7" s="264" t="s">
        <v>0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5" t="s">
        <v>10</v>
      </c>
      <c r="R7" s="254"/>
    </row>
    <row r="8" spans="1:18" ht="26.25">
      <c r="A8" s="256"/>
      <c r="B8" s="221" t="s">
        <v>1</v>
      </c>
      <c r="C8" s="200"/>
      <c r="D8" s="200"/>
      <c r="E8" s="211"/>
      <c r="F8" s="222"/>
      <c r="G8" s="221" t="s">
        <v>2</v>
      </c>
      <c r="H8" s="200"/>
      <c r="I8" s="200"/>
      <c r="J8" s="244"/>
      <c r="K8" s="245"/>
      <c r="L8" s="239" t="s">
        <v>62</v>
      </c>
      <c r="M8" s="239"/>
      <c r="N8" s="239"/>
      <c r="O8" s="239"/>
      <c r="P8" s="239"/>
      <c r="Q8" s="266"/>
      <c r="R8" s="254"/>
    </row>
    <row r="9" spans="1:18" ht="48.75" customHeight="1">
      <c r="A9" s="256"/>
      <c r="B9" s="216" t="s">
        <v>3</v>
      </c>
      <c r="C9" s="213" t="s">
        <v>4</v>
      </c>
      <c r="D9" s="213"/>
      <c r="E9" s="267" t="s">
        <v>18</v>
      </c>
      <c r="F9" s="268"/>
      <c r="G9" s="234" t="s">
        <v>3</v>
      </c>
      <c r="H9" s="196" t="s">
        <v>4</v>
      </c>
      <c r="I9" s="196"/>
      <c r="J9" s="257" t="s">
        <v>24</v>
      </c>
      <c r="K9" s="258"/>
      <c r="L9" s="234" t="s">
        <v>3</v>
      </c>
      <c r="M9" s="213" t="s">
        <v>4</v>
      </c>
      <c r="N9" s="213"/>
      <c r="O9" s="229" t="s">
        <v>18</v>
      </c>
      <c r="P9" s="230"/>
      <c r="Q9" s="266"/>
      <c r="R9" s="254"/>
    </row>
    <row r="10" spans="1:19" s="4" customFormat="1" ht="75" customHeight="1">
      <c r="A10" s="256"/>
      <c r="B10" s="216"/>
      <c r="C10" s="28" t="s">
        <v>5</v>
      </c>
      <c r="D10" s="28" t="s">
        <v>6</v>
      </c>
      <c r="E10" s="28" t="s">
        <v>5</v>
      </c>
      <c r="F10" s="28" t="s">
        <v>6</v>
      </c>
      <c r="G10" s="234"/>
      <c r="H10" s="28" t="s">
        <v>5</v>
      </c>
      <c r="I10" s="28" t="s">
        <v>6</v>
      </c>
      <c r="J10" s="28" t="s">
        <v>5</v>
      </c>
      <c r="K10" s="28" t="s">
        <v>6</v>
      </c>
      <c r="L10" s="234"/>
      <c r="M10" s="28" t="s">
        <v>5</v>
      </c>
      <c r="N10" s="28" t="s">
        <v>6</v>
      </c>
      <c r="O10" s="28" t="s">
        <v>5</v>
      </c>
      <c r="P10" s="28" t="s">
        <v>6</v>
      </c>
      <c r="Q10" s="266"/>
      <c r="R10" s="254"/>
      <c r="S10" s="167"/>
    </row>
    <row r="11" spans="1:18" ht="22.5">
      <c r="A11" s="29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1">
        <v>17</v>
      </c>
      <c r="R11" s="254"/>
    </row>
    <row r="12" spans="1:18" ht="115.5" customHeight="1">
      <c r="A12" s="32" t="s">
        <v>7</v>
      </c>
      <c r="B12" s="162">
        <f>C12+D12+F12+E12</f>
        <v>43843.856</v>
      </c>
      <c r="C12" s="33">
        <f>C21+C36+C42+C70+C73+C76+C55+C24+C45+C39</f>
        <v>1363.65</v>
      </c>
      <c r="D12" s="33">
        <f>D16+D24+D28+D31+D36+D45+D55+D62+D58+D33</f>
        <v>27051.712999999996</v>
      </c>
      <c r="E12" s="33">
        <f>E24+E39</f>
        <v>358.408</v>
      </c>
      <c r="F12" s="33">
        <f>F16+F24+F45</f>
        <v>15070.085</v>
      </c>
      <c r="G12" s="162">
        <f>H12+I12+K12</f>
        <v>59770.19</v>
      </c>
      <c r="H12" s="33">
        <f>H37+H43+H48+H64+H71+H67+H68+H74+H56+H46+H19+H17</f>
        <v>2701.65</v>
      </c>
      <c r="I12" s="33">
        <f>I18+I25+I29+I32+I34+I37+I46+I56+I59+I50+I52+I19+I26</f>
        <v>44592.44</v>
      </c>
      <c r="J12" s="33"/>
      <c r="K12" s="33">
        <f>K17+K18+K48+K26+K19</f>
        <v>12476.099999999999</v>
      </c>
      <c r="L12" s="163">
        <f>M12+N12+P12</f>
        <v>102512.6</v>
      </c>
      <c r="M12" s="33">
        <f>M22+M37+M43+M71+M74</f>
        <v>1172.7</v>
      </c>
      <c r="N12" s="35">
        <f>N25+N32+N46+N59+N37+N56</f>
        <v>13981.9</v>
      </c>
      <c r="O12" s="36"/>
      <c r="P12" s="33">
        <f>P17</f>
        <v>87358</v>
      </c>
      <c r="Q12" s="37"/>
      <c r="R12" s="254"/>
    </row>
    <row r="13" spans="1:18" ht="53.25" customHeight="1">
      <c r="A13" s="275" t="s">
        <v>23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7"/>
      <c r="R13" s="254"/>
    </row>
    <row r="14" spans="1:18" ht="21" customHeight="1">
      <c r="A14" s="199" t="s">
        <v>16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5"/>
      <c r="R14" s="254"/>
    </row>
    <row r="15" spans="1:18" ht="30" customHeight="1">
      <c r="A15" s="278" t="s">
        <v>19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80"/>
      <c r="R15" s="254"/>
    </row>
    <row r="16" spans="1:20" s="3" customFormat="1" ht="95.25" customHeight="1">
      <c r="A16" s="38" t="s">
        <v>40</v>
      </c>
      <c r="B16" s="34">
        <f>D16+F16</f>
        <v>6846</v>
      </c>
      <c r="C16" s="33"/>
      <c r="D16" s="41">
        <v>2500</v>
      </c>
      <c r="E16" s="41"/>
      <c r="F16" s="41">
        <v>4346</v>
      </c>
      <c r="H16" s="33"/>
      <c r="L16" s="30"/>
      <c r="M16" s="28"/>
      <c r="N16" s="39"/>
      <c r="O16" s="39"/>
      <c r="P16" s="39"/>
      <c r="Q16" s="187" t="s">
        <v>11</v>
      </c>
      <c r="R16" s="254"/>
      <c r="S16" s="174">
        <v>19</v>
      </c>
      <c r="T16" s="109"/>
    </row>
    <row r="17" spans="1:19" s="109" customFormat="1" ht="95.25" customHeight="1">
      <c r="A17" s="38" t="s">
        <v>31</v>
      </c>
      <c r="B17" s="34"/>
      <c r="C17" s="155"/>
      <c r="D17" s="41"/>
      <c r="E17" s="41"/>
      <c r="F17" s="41"/>
      <c r="G17" s="160">
        <f>H17+K17</f>
        <v>9250</v>
      </c>
      <c r="H17" s="159">
        <v>250</v>
      </c>
      <c r="I17" s="182"/>
      <c r="J17" s="3"/>
      <c r="K17" s="183">
        <v>9000</v>
      </c>
      <c r="L17" s="185">
        <f>P17</f>
        <v>87358</v>
      </c>
      <c r="M17" s="153"/>
      <c r="N17" s="154"/>
      <c r="O17" s="154"/>
      <c r="P17" s="184">
        <v>87358</v>
      </c>
      <c r="Q17" s="188"/>
      <c r="R17" s="254"/>
      <c r="S17" s="168"/>
    </row>
    <row r="18" spans="1:19" s="109" customFormat="1" ht="69" customHeight="1">
      <c r="A18" s="38" t="s">
        <v>48</v>
      </c>
      <c r="B18" s="34"/>
      <c r="C18" s="103"/>
      <c r="D18" s="36"/>
      <c r="E18" s="36"/>
      <c r="F18" s="36"/>
      <c r="G18" s="50">
        <f>I18+K18</f>
        <v>653.4</v>
      </c>
      <c r="H18" s="103"/>
      <c r="I18" s="41">
        <v>50</v>
      </c>
      <c r="J18" s="36"/>
      <c r="K18" s="41">
        <v>603.4</v>
      </c>
      <c r="L18" s="30"/>
      <c r="M18" s="100"/>
      <c r="N18" s="101"/>
      <c r="O18" s="101"/>
      <c r="P18" s="101"/>
      <c r="Q18" s="259"/>
      <c r="R18" s="254"/>
      <c r="S18" s="168"/>
    </row>
    <row r="19" spans="1:19" s="109" customFormat="1" ht="69" customHeight="1">
      <c r="A19" s="38" t="s">
        <v>31</v>
      </c>
      <c r="B19" s="34"/>
      <c r="C19" s="155"/>
      <c r="D19" s="36"/>
      <c r="E19" s="36"/>
      <c r="F19" s="36"/>
      <c r="G19" s="50">
        <f>H19+I19+K19</f>
        <v>3707.7</v>
      </c>
      <c r="H19" s="155">
        <v>529.15</v>
      </c>
      <c r="I19" s="41">
        <f>529.15+180</f>
        <v>709.15</v>
      </c>
      <c r="J19" s="36"/>
      <c r="K19" s="41">
        <v>2469.4</v>
      </c>
      <c r="L19" s="30"/>
      <c r="M19" s="153"/>
      <c r="N19" s="154"/>
      <c r="O19" s="154"/>
      <c r="P19" s="154"/>
      <c r="Q19" s="203"/>
      <c r="R19" s="254"/>
      <c r="S19" s="168"/>
    </row>
    <row r="20" spans="1:19" s="2" customFormat="1" ht="25.5" hidden="1">
      <c r="A20" s="217" t="s">
        <v>20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9"/>
      <c r="R20" s="254"/>
      <c r="S20" s="169"/>
    </row>
    <row r="21" spans="1:18" ht="72" customHeight="1" hidden="1">
      <c r="A21" s="40" t="s">
        <v>33</v>
      </c>
      <c r="B21" s="34">
        <f>C21</f>
        <v>413.5</v>
      </c>
      <c r="C21" s="33">
        <v>413.5</v>
      </c>
      <c r="D21" s="36"/>
      <c r="E21" s="36"/>
      <c r="F21" s="36"/>
      <c r="G21" s="34"/>
      <c r="H21" s="33"/>
      <c r="I21" s="36"/>
      <c r="J21" s="36"/>
      <c r="K21" s="36"/>
      <c r="L21" s="34"/>
      <c r="M21" s="33"/>
      <c r="N21" s="41"/>
      <c r="O21" s="41"/>
      <c r="P21" s="41"/>
      <c r="Q21" s="253" t="s">
        <v>12</v>
      </c>
      <c r="R21" s="254"/>
    </row>
    <row r="22" spans="1:18" ht="66.75" customHeight="1" hidden="1">
      <c r="A22" s="43" t="s">
        <v>31</v>
      </c>
      <c r="B22" s="34"/>
      <c r="C22" s="33"/>
      <c r="D22" s="36"/>
      <c r="E22" s="36"/>
      <c r="F22" s="36"/>
      <c r="G22" s="34"/>
      <c r="H22" s="33"/>
      <c r="I22" s="36"/>
      <c r="J22" s="36"/>
      <c r="K22" s="36"/>
      <c r="L22" s="34">
        <f>M22</f>
        <v>535.2</v>
      </c>
      <c r="M22" s="33">
        <v>535.2</v>
      </c>
      <c r="N22" s="41"/>
      <c r="O22" s="41"/>
      <c r="P22" s="41"/>
      <c r="Q22" s="253"/>
      <c r="R22" s="254"/>
    </row>
    <row r="23" spans="1:19" s="2" customFormat="1" ht="25.5" hidden="1">
      <c r="A23" s="231" t="s">
        <v>21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3"/>
      <c r="R23" s="254"/>
      <c r="S23" s="169"/>
    </row>
    <row r="24" spans="1:19" s="11" customFormat="1" ht="76.5" customHeight="1" hidden="1">
      <c r="A24" s="44" t="s">
        <v>33</v>
      </c>
      <c r="B24" s="45">
        <f>D24+E24+F24+C24</f>
        <v>13064.106</v>
      </c>
      <c r="C24" s="46">
        <f>75+180</f>
        <v>255</v>
      </c>
      <c r="D24" s="47">
        <f>1557.36+18+24.75+41.85+41.7+41.7+80.5+970+200+13.5+15+9.213+43.5+9+30.9+61.89+67.75</f>
        <v>3226.613</v>
      </c>
      <c r="E24" s="49">
        <f>150+98.6+9.808</f>
        <v>258.408</v>
      </c>
      <c r="F24" s="49">
        <f>600+825+1395+1390+1390+137+500+307.085+1450+300+1030</f>
        <v>9324.085</v>
      </c>
      <c r="G24" s="45"/>
      <c r="H24" s="47"/>
      <c r="I24" s="48"/>
      <c r="J24" s="48"/>
      <c r="K24" s="36"/>
      <c r="L24" s="45"/>
      <c r="M24" s="47"/>
      <c r="N24" s="49"/>
      <c r="O24" s="49"/>
      <c r="P24" s="49"/>
      <c r="Q24" s="272" t="s">
        <v>12</v>
      </c>
      <c r="R24" s="254"/>
      <c r="S24" s="170"/>
    </row>
    <row r="25" spans="1:19" s="11" customFormat="1" ht="68.25" customHeight="1" hidden="1">
      <c r="A25" s="50" t="s">
        <v>31</v>
      </c>
      <c r="B25" s="34"/>
      <c r="C25" s="46"/>
      <c r="D25" s="33"/>
      <c r="E25" s="36"/>
      <c r="F25" s="36"/>
      <c r="G25" s="34">
        <f>I25</f>
        <v>10876.49</v>
      </c>
      <c r="H25" s="33"/>
      <c r="I25" s="41">
        <f>1972+4100+4521+67.8+1.49-2.4+157.9+68.5-9.8</f>
        <v>10876.49</v>
      </c>
      <c r="J25" s="36"/>
      <c r="L25" s="34">
        <f>N25</f>
        <v>10392</v>
      </c>
      <c r="M25" s="33"/>
      <c r="N25" s="41">
        <v>10392</v>
      </c>
      <c r="O25" s="41"/>
      <c r="P25" s="41"/>
      <c r="Q25" s="273"/>
      <c r="R25" s="254"/>
      <c r="S25" s="170"/>
    </row>
    <row r="26" spans="1:21" s="11" customFormat="1" ht="68.25" customHeight="1" hidden="1">
      <c r="A26" s="161" t="s">
        <v>63</v>
      </c>
      <c r="B26" s="34"/>
      <c r="C26" s="46"/>
      <c r="D26" s="158"/>
      <c r="E26" s="36"/>
      <c r="F26" s="36"/>
      <c r="G26" s="34">
        <f>I26+K26</f>
        <v>21.1</v>
      </c>
      <c r="H26" s="158"/>
      <c r="I26" s="41">
        <v>9.8</v>
      </c>
      <c r="J26" s="36"/>
      <c r="K26" s="41">
        <f>8.9+2.4</f>
        <v>11.3</v>
      </c>
      <c r="L26" s="34"/>
      <c r="M26" s="158"/>
      <c r="N26" s="41"/>
      <c r="O26" s="41"/>
      <c r="P26" s="41"/>
      <c r="Q26" s="274"/>
      <c r="R26" s="156"/>
      <c r="S26" s="171"/>
      <c r="T26" s="164"/>
      <c r="U26" s="164"/>
    </row>
    <row r="27" spans="1:21" s="5" customFormat="1" ht="25.5" hidden="1">
      <c r="A27" s="269" t="s">
        <v>22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1"/>
      <c r="R27" s="105"/>
      <c r="S27" s="172"/>
      <c r="T27" s="165"/>
      <c r="U27" s="165"/>
    </row>
    <row r="28" spans="1:18" ht="52.5" customHeight="1" hidden="1">
      <c r="A28" s="51" t="s">
        <v>33</v>
      </c>
      <c r="B28" s="52">
        <f>D28</f>
        <v>16524</v>
      </c>
      <c r="C28" s="53"/>
      <c r="D28" s="54">
        <f>5244+7300+3980</f>
        <v>16524</v>
      </c>
      <c r="E28" s="55"/>
      <c r="F28" s="55"/>
      <c r="G28" s="56"/>
      <c r="H28" s="56"/>
      <c r="I28" s="56"/>
      <c r="J28" s="55"/>
      <c r="K28" s="55"/>
      <c r="L28" s="57"/>
      <c r="M28" s="58"/>
      <c r="N28" s="59"/>
      <c r="O28" s="59"/>
      <c r="P28" s="59"/>
      <c r="Q28" s="196" t="s">
        <v>11</v>
      </c>
      <c r="R28" s="105"/>
    </row>
    <row r="29" spans="1:18" ht="162.75" customHeight="1" hidden="1">
      <c r="A29" s="38" t="s">
        <v>31</v>
      </c>
      <c r="B29" s="34"/>
      <c r="C29" s="33"/>
      <c r="D29" s="36"/>
      <c r="E29" s="60"/>
      <c r="F29" s="60"/>
      <c r="G29" s="34">
        <f>I29</f>
        <v>17377</v>
      </c>
      <c r="H29" s="33"/>
      <c r="I29" s="41">
        <f>1132+8425+8000-180</f>
        <v>17377</v>
      </c>
      <c r="J29" s="60"/>
      <c r="K29" s="60"/>
      <c r="L29" s="30"/>
      <c r="M29" s="28"/>
      <c r="N29" s="39"/>
      <c r="O29" s="39"/>
      <c r="P29" s="39"/>
      <c r="Q29" s="196"/>
      <c r="R29" s="106"/>
    </row>
    <row r="30" spans="1:18" ht="39.75" customHeight="1" hidden="1">
      <c r="A30" s="226" t="s">
        <v>25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8"/>
      <c r="R30" s="107"/>
    </row>
    <row r="31" spans="1:18" ht="45" customHeight="1" hidden="1">
      <c r="A31" s="61" t="s">
        <v>33</v>
      </c>
      <c r="B31" s="34">
        <f>D31</f>
        <v>1150.1</v>
      </c>
      <c r="C31" s="33"/>
      <c r="D31" s="33">
        <v>1150.1</v>
      </c>
      <c r="E31" s="33"/>
      <c r="F31" s="33"/>
      <c r="G31" s="56"/>
      <c r="H31" s="56"/>
      <c r="I31" s="56"/>
      <c r="J31" s="56"/>
      <c r="K31" s="56"/>
      <c r="L31" s="56"/>
      <c r="M31" s="56"/>
      <c r="N31" s="56"/>
      <c r="O31" s="39"/>
      <c r="P31" s="39"/>
      <c r="Q31" s="196" t="s">
        <v>12</v>
      </c>
      <c r="R31" s="107"/>
    </row>
    <row r="32" spans="1:19" ht="45" hidden="1">
      <c r="A32" s="62" t="s">
        <v>31</v>
      </c>
      <c r="B32" s="34"/>
      <c r="C32" s="33"/>
      <c r="D32" s="33"/>
      <c r="E32" s="33"/>
      <c r="F32" s="33"/>
      <c r="G32" s="34">
        <f>I32</f>
        <v>2500</v>
      </c>
      <c r="H32" s="33"/>
      <c r="I32" s="33">
        <f>1600+900</f>
        <v>2500</v>
      </c>
      <c r="J32" s="33"/>
      <c r="K32" s="33"/>
      <c r="L32" s="34">
        <f>N32</f>
        <v>2300</v>
      </c>
      <c r="M32" s="33"/>
      <c r="N32" s="33">
        <v>2300</v>
      </c>
      <c r="O32" s="39"/>
      <c r="P32" s="39"/>
      <c r="Q32" s="196"/>
      <c r="R32" s="107"/>
      <c r="S32" s="175">
        <v>20</v>
      </c>
    </row>
    <row r="33" spans="1:18" ht="83.25" customHeight="1" hidden="1">
      <c r="A33" s="38" t="s">
        <v>40</v>
      </c>
      <c r="B33" s="34">
        <v>100</v>
      </c>
      <c r="C33" s="33"/>
      <c r="D33" s="33">
        <v>100</v>
      </c>
      <c r="E33" s="33"/>
      <c r="F33" s="33"/>
      <c r="G33" s="3"/>
      <c r="H33" s="3"/>
      <c r="I33" s="3"/>
      <c r="J33" s="33"/>
      <c r="K33" s="33"/>
      <c r="L33" s="34"/>
      <c r="M33" s="33"/>
      <c r="N33" s="33"/>
      <c r="O33" s="39"/>
      <c r="P33" s="39"/>
      <c r="Q33" s="187" t="s">
        <v>11</v>
      </c>
      <c r="R33" s="107"/>
    </row>
    <row r="34" spans="1:18" ht="81.75" customHeight="1" hidden="1">
      <c r="A34" s="38" t="s">
        <v>31</v>
      </c>
      <c r="B34" s="34"/>
      <c r="C34" s="103"/>
      <c r="D34" s="103"/>
      <c r="E34" s="103"/>
      <c r="F34" s="103"/>
      <c r="G34" s="34">
        <v>1000</v>
      </c>
      <c r="H34" s="33"/>
      <c r="I34" s="33">
        <v>1000</v>
      </c>
      <c r="J34" s="103"/>
      <c r="K34" s="103"/>
      <c r="L34" s="34"/>
      <c r="M34" s="103"/>
      <c r="N34" s="103"/>
      <c r="O34" s="101"/>
      <c r="P34" s="101"/>
      <c r="Q34" s="192"/>
      <c r="R34" s="107"/>
    </row>
    <row r="35" spans="1:19" s="2" customFormat="1" ht="25.5" hidden="1">
      <c r="A35" s="226" t="s">
        <v>26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8"/>
      <c r="R35" s="107"/>
      <c r="S35" s="169"/>
    </row>
    <row r="36" spans="1:18" ht="45" customHeight="1" hidden="1">
      <c r="A36" s="61" t="s">
        <v>33</v>
      </c>
      <c r="B36" s="34">
        <f>C36+D36</f>
        <v>273</v>
      </c>
      <c r="C36" s="33">
        <f>83+37+36</f>
        <v>156</v>
      </c>
      <c r="D36" s="33">
        <v>117</v>
      </c>
      <c r="E36" s="33"/>
      <c r="F36" s="33"/>
      <c r="G36" s="56"/>
      <c r="H36" s="56"/>
      <c r="I36" s="56"/>
      <c r="J36" s="56"/>
      <c r="K36" s="56"/>
      <c r="L36" s="56"/>
      <c r="M36" s="56"/>
      <c r="N36" s="56"/>
      <c r="O36" s="39"/>
      <c r="P36" s="39"/>
      <c r="Q36" s="196" t="s">
        <v>12</v>
      </c>
      <c r="R36" s="107"/>
    </row>
    <row r="37" spans="1:18" ht="45" hidden="1">
      <c r="A37" s="38" t="s">
        <v>31</v>
      </c>
      <c r="B37" s="34"/>
      <c r="C37" s="33"/>
      <c r="D37" s="33"/>
      <c r="E37" s="33"/>
      <c r="F37" s="33"/>
      <c r="G37" s="34">
        <f>H37+I37</f>
        <v>1365.5</v>
      </c>
      <c r="H37" s="33">
        <f>501.5+134+155</f>
        <v>790.5</v>
      </c>
      <c r="I37" s="33">
        <f>575</f>
        <v>575</v>
      </c>
      <c r="J37" s="33"/>
      <c r="K37" s="33"/>
      <c r="L37" s="34">
        <f>M37+N37</f>
        <v>560</v>
      </c>
      <c r="M37" s="33">
        <v>431.5</v>
      </c>
      <c r="N37" s="33">
        <v>128.5</v>
      </c>
      <c r="O37" s="39"/>
      <c r="P37" s="39"/>
      <c r="Q37" s="196"/>
      <c r="R37" s="107"/>
    </row>
    <row r="38" spans="1:18" ht="25.5" hidden="1">
      <c r="A38" s="189" t="s">
        <v>27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1"/>
      <c r="R38" s="107"/>
    </row>
    <row r="39" spans="1:18" ht="69.75" hidden="1">
      <c r="A39" s="38" t="s">
        <v>33</v>
      </c>
      <c r="B39" s="34">
        <f>C39+E39</f>
        <v>120</v>
      </c>
      <c r="C39" s="33">
        <v>20</v>
      </c>
      <c r="D39" s="33"/>
      <c r="E39" s="33">
        <v>100</v>
      </c>
      <c r="F39" s="33"/>
      <c r="G39" s="34"/>
      <c r="H39" s="33"/>
      <c r="I39" s="33"/>
      <c r="J39" s="33"/>
      <c r="K39" s="33"/>
      <c r="L39" s="34"/>
      <c r="M39" s="33"/>
      <c r="N39" s="33"/>
      <c r="O39" s="39"/>
      <c r="P39" s="39"/>
      <c r="Q39" s="28" t="s">
        <v>12</v>
      </c>
      <c r="R39" s="107"/>
    </row>
    <row r="40" spans="1:18" ht="26.25" hidden="1">
      <c r="A40" s="199" t="s">
        <v>17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2"/>
      <c r="R40" s="107"/>
    </row>
    <row r="41" spans="1:19" s="2" customFormat="1" ht="25.5" hidden="1">
      <c r="A41" s="226" t="s">
        <v>28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8"/>
      <c r="R41" s="107"/>
      <c r="S41" s="169"/>
    </row>
    <row r="42" spans="1:18" ht="48" customHeight="1" hidden="1">
      <c r="A42" s="61" t="s">
        <v>33</v>
      </c>
      <c r="B42" s="34">
        <f>C42</f>
        <v>197.5</v>
      </c>
      <c r="C42" s="33">
        <f>203.9-6.4</f>
        <v>197.5</v>
      </c>
      <c r="D42" s="33"/>
      <c r="E42" s="33"/>
      <c r="F42" s="33"/>
      <c r="G42" s="56"/>
      <c r="H42" s="56"/>
      <c r="I42" s="56"/>
      <c r="J42" s="56"/>
      <c r="K42" s="56"/>
      <c r="L42" s="56"/>
      <c r="M42" s="56"/>
      <c r="N42" s="39"/>
      <c r="O42" s="39"/>
      <c r="P42" s="39"/>
      <c r="Q42" s="196" t="s">
        <v>13</v>
      </c>
      <c r="R42" s="107"/>
    </row>
    <row r="43" spans="1:18" ht="52.5" customHeight="1" hidden="1">
      <c r="A43" s="38" t="s">
        <v>31</v>
      </c>
      <c r="B43" s="34"/>
      <c r="C43" s="33"/>
      <c r="D43" s="33"/>
      <c r="E43" s="33"/>
      <c r="F43" s="33"/>
      <c r="G43" s="34">
        <f>H43</f>
        <v>300</v>
      </c>
      <c r="H43" s="33">
        <v>300</v>
      </c>
      <c r="I43" s="36"/>
      <c r="J43" s="36"/>
      <c r="K43" s="36"/>
      <c r="L43" s="34">
        <v>26</v>
      </c>
      <c r="M43" s="33">
        <v>26</v>
      </c>
      <c r="N43" s="39"/>
      <c r="O43" s="39"/>
      <c r="P43" s="39"/>
      <c r="Q43" s="196"/>
      <c r="R43" s="107"/>
    </row>
    <row r="44" spans="1:19" s="2" customFormat="1" ht="25.5" hidden="1">
      <c r="A44" s="226" t="s">
        <v>59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8"/>
      <c r="R44" s="107"/>
      <c r="S44" s="169"/>
    </row>
    <row r="45" spans="1:19" s="11" customFormat="1" ht="52.5" customHeight="1" hidden="1">
      <c r="A45" s="61" t="s">
        <v>33</v>
      </c>
      <c r="B45" s="34">
        <f>D45+C45+F45</f>
        <v>2708.65</v>
      </c>
      <c r="C45" s="33">
        <f>60.25+6.4</f>
        <v>66.65</v>
      </c>
      <c r="D45" s="33">
        <f>1200+42</f>
        <v>1242</v>
      </c>
      <c r="E45" s="33"/>
      <c r="F45" s="33">
        <v>1400</v>
      </c>
      <c r="G45" s="34"/>
      <c r="H45" s="33"/>
      <c r="I45" s="36"/>
      <c r="J45" s="60"/>
      <c r="K45" s="60"/>
      <c r="L45" s="30"/>
      <c r="M45" s="28"/>
      <c r="N45" s="39"/>
      <c r="O45" s="39"/>
      <c r="P45" s="39"/>
      <c r="Q45" s="196" t="s">
        <v>13</v>
      </c>
      <c r="R45" s="107"/>
      <c r="S45" s="170"/>
    </row>
    <row r="46" spans="1:19" s="11" customFormat="1" ht="45" hidden="1">
      <c r="A46" s="38" t="s">
        <v>31</v>
      </c>
      <c r="B46" s="34"/>
      <c r="C46" s="33"/>
      <c r="D46" s="33"/>
      <c r="E46" s="33"/>
      <c r="F46" s="33"/>
      <c r="G46" s="34">
        <f>I46+H46</f>
        <v>9222</v>
      </c>
      <c r="H46" s="33">
        <f>300+12+12</f>
        <v>324</v>
      </c>
      <c r="I46" s="41">
        <f>3465+392+2990+1500-49+600</f>
        <v>8898</v>
      </c>
      <c r="J46" s="60"/>
      <c r="K46" s="60"/>
      <c r="L46" s="34">
        <f>N46</f>
        <v>400</v>
      </c>
      <c r="M46" s="42"/>
      <c r="N46" s="41">
        <v>400</v>
      </c>
      <c r="O46" s="39"/>
      <c r="P46" s="39"/>
      <c r="Q46" s="196"/>
      <c r="R46" s="107"/>
      <c r="S46" s="170"/>
    </row>
    <row r="47" spans="1:19" s="11" customFormat="1" ht="31.5" customHeight="1" hidden="1">
      <c r="A47" s="206" t="s">
        <v>30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207"/>
      <c r="R47" s="107"/>
      <c r="S47" s="170"/>
    </row>
    <row r="48" spans="1:19" s="11" customFormat="1" ht="103.5" customHeight="1" hidden="1">
      <c r="A48" s="38" t="s">
        <v>31</v>
      </c>
      <c r="B48" s="34"/>
      <c r="C48" s="33"/>
      <c r="D48" s="33"/>
      <c r="E48" s="33"/>
      <c r="F48" s="33"/>
      <c r="G48" s="34">
        <f>H48+K48</f>
        <v>560</v>
      </c>
      <c r="H48" s="33">
        <v>168</v>
      </c>
      <c r="I48" s="36"/>
      <c r="J48" s="36"/>
      <c r="K48" s="41">
        <v>392</v>
      </c>
      <c r="L48" s="34"/>
      <c r="M48" s="33"/>
      <c r="N48" s="41"/>
      <c r="O48" s="39"/>
      <c r="P48" s="39"/>
      <c r="Q48" s="115" t="s">
        <v>13</v>
      </c>
      <c r="R48" s="107"/>
      <c r="S48" s="170"/>
    </row>
    <row r="49" spans="1:19" s="11" customFormat="1" ht="31.5" customHeight="1" hidden="1">
      <c r="A49" s="250" t="s">
        <v>49</v>
      </c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2"/>
      <c r="R49" s="107"/>
      <c r="S49" s="170"/>
    </row>
    <row r="50" spans="1:19" s="11" customFormat="1" ht="87.75" customHeight="1" hidden="1">
      <c r="A50" s="38" t="s">
        <v>31</v>
      </c>
      <c r="B50" s="34"/>
      <c r="C50" s="114"/>
      <c r="D50" s="114"/>
      <c r="E50" s="114"/>
      <c r="F50" s="114"/>
      <c r="G50" s="34">
        <f>I50</f>
        <v>400</v>
      </c>
      <c r="H50" s="114"/>
      <c r="I50" s="41">
        <v>400</v>
      </c>
      <c r="J50" s="36"/>
      <c r="K50" s="36"/>
      <c r="L50" s="34"/>
      <c r="M50" s="114"/>
      <c r="N50" s="41"/>
      <c r="O50" s="113"/>
      <c r="P50" s="113"/>
      <c r="Q50" s="115" t="s">
        <v>13</v>
      </c>
      <c r="R50" s="107"/>
      <c r="S50" s="170"/>
    </row>
    <row r="51" spans="1:19" s="11" customFormat="1" ht="25.5" customHeight="1" hidden="1">
      <c r="A51" s="250" t="s">
        <v>50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2"/>
      <c r="R51" s="107"/>
      <c r="S51" s="170"/>
    </row>
    <row r="52" spans="1:19" s="11" customFormat="1" ht="96" customHeight="1" hidden="1">
      <c r="A52" s="38" t="s">
        <v>31</v>
      </c>
      <c r="B52" s="34"/>
      <c r="C52" s="114"/>
      <c r="D52" s="114"/>
      <c r="E52" s="114"/>
      <c r="F52" s="114"/>
      <c r="G52" s="34">
        <f>I52</f>
        <v>549</v>
      </c>
      <c r="H52" s="114"/>
      <c r="I52" s="41">
        <v>549</v>
      </c>
      <c r="J52" s="36"/>
      <c r="K52" s="36"/>
      <c r="L52" s="34"/>
      <c r="M52" s="114"/>
      <c r="N52" s="41"/>
      <c r="O52" s="113"/>
      <c r="P52" s="113"/>
      <c r="Q52" s="115" t="s">
        <v>13</v>
      </c>
      <c r="R52" s="107"/>
      <c r="S52" s="170"/>
    </row>
    <row r="53" spans="1:19" s="11" customFormat="1" ht="33" customHeight="1" hidden="1">
      <c r="A53" s="239" t="s">
        <v>46</v>
      </c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107"/>
      <c r="S53" s="170"/>
    </row>
    <row r="54" spans="1:18" ht="23.25" customHeight="1" hidden="1">
      <c r="A54" s="217" t="s">
        <v>51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63"/>
      <c r="R54" s="107"/>
    </row>
    <row r="55" spans="1:19" ht="54" customHeight="1" hidden="1">
      <c r="A55" s="61" t="s">
        <v>33</v>
      </c>
      <c r="B55" s="34">
        <f>C55+D55</f>
        <v>1882</v>
      </c>
      <c r="C55" s="33">
        <v>105</v>
      </c>
      <c r="D55" s="33">
        <v>1777</v>
      </c>
      <c r="E55" s="33"/>
      <c r="F55" s="33"/>
      <c r="G55" s="34"/>
      <c r="H55" s="33"/>
      <c r="I55" s="63"/>
      <c r="J55" s="28"/>
      <c r="K55" s="28"/>
      <c r="L55" s="30"/>
      <c r="M55" s="28"/>
      <c r="N55" s="28"/>
      <c r="O55" s="39"/>
      <c r="P55" s="39"/>
      <c r="Q55" s="196" t="s">
        <v>14</v>
      </c>
      <c r="R55" s="107"/>
      <c r="S55" s="175">
        <v>21</v>
      </c>
    </row>
    <row r="56" spans="1:18" ht="45" hidden="1">
      <c r="A56" s="38" t="s">
        <v>31</v>
      </c>
      <c r="B56" s="34"/>
      <c r="C56" s="33"/>
      <c r="D56" s="33"/>
      <c r="E56" s="33"/>
      <c r="F56" s="33"/>
      <c r="G56" s="34">
        <f>I56+H56</f>
        <v>1510</v>
      </c>
      <c r="H56" s="33">
        <v>60</v>
      </c>
      <c r="I56" s="63">
        <f>500+950</f>
        <v>1450</v>
      </c>
      <c r="J56" s="28"/>
      <c r="K56" s="28"/>
      <c r="L56" s="30">
        <f>N56</f>
        <v>617.4</v>
      </c>
      <c r="M56" s="28"/>
      <c r="N56" s="28">
        <v>617.4</v>
      </c>
      <c r="O56" s="39"/>
      <c r="P56" s="39"/>
      <c r="Q56" s="196"/>
      <c r="R56" s="107"/>
    </row>
    <row r="57" spans="1:18" ht="30.75" customHeight="1" hidden="1">
      <c r="A57" s="226" t="s">
        <v>52</v>
      </c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8"/>
      <c r="R57" s="107"/>
    </row>
    <row r="58" spans="1:18" ht="47.25" customHeight="1" hidden="1">
      <c r="A58" s="61" t="s">
        <v>33</v>
      </c>
      <c r="B58" s="34">
        <f>D58</f>
        <v>25</v>
      </c>
      <c r="C58" s="33"/>
      <c r="D58" s="33">
        <v>25</v>
      </c>
      <c r="E58" s="33"/>
      <c r="F58" s="33"/>
      <c r="G58" s="34"/>
      <c r="H58" s="33"/>
      <c r="I58" s="36"/>
      <c r="J58" s="36"/>
      <c r="K58" s="36"/>
      <c r="L58" s="34"/>
      <c r="M58" s="33"/>
      <c r="N58" s="41"/>
      <c r="O58" s="39"/>
      <c r="P58" s="39"/>
      <c r="Q58" s="196" t="s">
        <v>14</v>
      </c>
      <c r="R58" s="107"/>
    </row>
    <row r="59" spans="1:17" ht="45" hidden="1">
      <c r="A59" s="38" t="s">
        <v>31</v>
      </c>
      <c r="B59" s="34"/>
      <c r="C59" s="33"/>
      <c r="D59" s="33"/>
      <c r="E59" s="33"/>
      <c r="F59" s="33"/>
      <c r="G59" s="34">
        <f>I59</f>
        <v>198</v>
      </c>
      <c r="H59" s="33"/>
      <c r="I59" s="41">
        <v>198</v>
      </c>
      <c r="J59" s="36"/>
      <c r="K59" s="36"/>
      <c r="L59" s="34">
        <f>N59</f>
        <v>144</v>
      </c>
      <c r="M59" s="33"/>
      <c r="N59" s="41">
        <v>144</v>
      </c>
      <c r="O59" s="39"/>
      <c r="P59" s="39"/>
      <c r="Q59" s="196"/>
    </row>
    <row r="60" spans="1:18" ht="26.25" hidden="1">
      <c r="A60" s="199" t="s">
        <v>61</v>
      </c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2"/>
      <c r="R60" s="107"/>
    </row>
    <row r="61" spans="1:18" ht="25.5" hidden="1">
      <c r="A61" s="226" t="s">
        <v>53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8"/>
      <c r="R61" s="107"/>
    </row>
    <row r="62" spans="1:18" ht="83.25" customHeight="1" hidden="1">
      <c r="A62" s="61" t="s">
        <v>33</v>
      </c>
      <c r="B62" s="34">
        <f>D62</f>
        <v>390</v>
      </c>
      <c r="C62" s="33"/>
      <c r="D62" s="33">
        <v>390</v>
      </c>
      <c r="E62" s="28"/>
      <c r="F62" s="28"/>
      <c r="G62" s="30"/>
      <c r="H62" s="28"/>
      <c r="I62" s="60"/>
      <c r="J62" s="60"/>
      <c r="K62" s="60"/>
      <c r="L62" s="30"/>
      <c r="M62" s="28"/>
      <c r="N62" s="39"/>
      <c r="O62" s="39"/>
      <c r="P62" s="39"/>
      <c r="Q62" s="64" t="s">
        <v>66</v>
      </c>
      <c r="R62" s="107"/>
    </row>
    <row r="63" spans="1:18" ht="22.5" customHeight="1" hidden="1">
      <c r="A63" s="247" t="s">
        <v>54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9"/>
      <c r="R63" s="104"/>
    </row>
    <row r="64" spans="1:18" ht="153" customHeight="1" hidden="1">
      <c r="A64" s="38" t="s">
        <v>31</v>
      </c>
      <c r="B64" s="34"/>
      <c r="C64" s="33"/>
      <c r="D64" s="33"/>
      <c r="E64" s="28"/>
      <c r="F64" s="28"/>
      <c r="G64" s="34">
        <f>H64</f>
        <v>29</v>
      </c>
      <c r="H64" s="33">
        <v>29</v>
      </c>
      <c r="I64" s="60"/>
      <c r="J64" s="60"/>
      <c r="K64" s="60"/>
      <c r="L64" s="30"/>
      <c r="M64" s="28"/>
      <c r="N64" s="39"/>
      <c r="O64" s="39"/>
      <c r="P64" s="39"/>
      <c r="Q64" s="28" t="s">
        <v>44</v>
      </c>
      <c r="R64" s="104"/>
    </row>
    <row r="65" spans="1:18" ht="27" customHeight="1" hidden="1">
      <c r="A65" s="199" t="s">
        <v>29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1"/>
      <c r="R65" s="108"/>
    </row>
    <row r="66" spans="1:18" ht="33.75" customHeight="1" hidden="1">
      <c r="A66" s="206" t="s">
        <v>55</v>
      </c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207"/>
      <c r="R66" s="108"/>
    </row>
    <row r="67" spans="1:18" ht="45" customHeight="1" hidden="1">
      <c r="A67" s="197" t="s">
        <v>31</v>
      </c>
      <c r="B67" s="209"/>
      <c r="C67" s="202"/>
      <c r="D67" s="202"/>
      <c r="E67" s="202"/>
      <c r="F67" s="202"/>
      <c r="G67" s="209">
        <v>75</v>
      </c>
      <c r="H67" s="202">
        <v>75</v>
      </c>
      <c r="I67" s="204"/>
      <c r="J67" s="204"/>
      <c r="K67" s="204"/>
      <c r="L67" s="209"/>
      <c r="M67" s="202"/>
      <c r="N67" s="193"/>
      <c r="O67" s="193"/>
      <c r="P67" s="193"/>
      <c r="Q67" s="187" t="s">
        <v>64</v>
      </c>
      <c r="R67" s="108"/>
    </row>
    <row r="68" spans="1:18" ht="87" customHeight="1" hidden="1">
      <c r="A68" s="198"/>
      <c r="B68" s="203"/>
      <c r="C68" s="203"/>
      <c r="D68" s="203"/>
      <c r="E68" s="203"/>
      <c r="F68" s="203"/>
      <c r="G68" s="203"/>
      <c r="H68" s="203"/>
      <c r="I68" s="194"/>
      <c r="J68" s="194"/>
      <c r="K68" s="194"/>
      <c r="L68" s="203"/>
      <c r="M68" s="203"/>
      <c r="N68" s="194"/>
      <c r="O68" s="194"/>
      <c r="P68" s="194"/>
      <c r="Q68" s="192"/>
      <c r="R68" s="108"/>
    </row>
    <row r="69" spans="1:18" ht="30" customHeight="1" hidden="1">
      <c r="A69" s="189" t="s">
        <v>56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1"/>
      <c r="R69" s="108"/>
    </row>
    <row r="70" spans="1:18" ht="51.75" customHeight="1" hidden="1">
      <c r="A70" s="61" t="s">
        <v>41</v>
      </c>
      <c r="B70" s="34">
        <f>C70</f>
        <v>50</v>
      </c>
      <c r="C70" s="33">
        <v>50</v>
      </c>
      <c r="D70" s="33"/>
      <c r="E70" s="33"/>
      <c r="F70" s="33"/>
      <c r="G70" s="34"/>
      <c r="H70" s="33"/>
      <c r="I70" s="36"/>
      <c r="J70" s="36"/>
      <c r="K70" s="36"/>
      <c r="L70" s="34"/>
      <c r="M70" s="33"/>
      <c r="N70" s="39"/>
      <c r="O70" s="39"/>
      <c r="P70" s="39"/>
      <c r="Q70" s="196" t="s">
        <v>15</v>
      </c>
      <c r="R70" s="108"/>
    </row>
    <row r="71" spans="1:18" ht="53.25" customHeight="1" hidden="1">
      <c r="A71" s="38" t="s">
        <v>45</v>
      </c>
      <c r="B71" s="34"/>
      <c r="C71" s="33"/>
      <c r="D71" s="33"/>
      <c r="E71" s="33"/>
      <c r="F71" s="33"/>
      <c r="G71" s="34">
        <f>H71</f>
        <v>50</v>
      </c>
      <c r="H71" s="33">
        <v>50</v>
      </c>
      <c r="I71" s="36"/>
      <c r="J71" s="36"/>
      <c r="K71" s="36"/>
      <c r="L71" s="34">
        <f>M71</f>
        <v>50</v>
      </c>
      <c r="M71" s="33">
        <v>50</v>
      </c>
      <c r="N71" s="39"/>
      <c r="O71" s="39"/>
      <c r="P71" s="39"/>
      <c r="Q71" s="196"/>
      <c r="R71" s="108"/>
    </row>
    <row r="72" spans="1:18" ht="27.75" customHeight="1" hidden="1">
      <c r="A72" s="189" t="s">
        <v>57</v>
      </c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1"/>
      <c r="R72" s="108"/>
    </row>
    <row r="73" spans="1:18" ht="58.5" customHeight="1" hidden="1">
      <c r="A73" s="67" t="s">
        <v>41</v>
      </c>
      <c r="B73" s="34">
        <v>50</v>
      </c>
      <c r="C73" s="117">
        <v>50</v>
      </c>
      <c r="D73" s="36"/>
      <c r="E73" s="36"/>
      <c r="F73" s="36"/>
      <c r="G73" s="56"/>
      <c r="H73" s="56"/>
      <c r="I73" s="56"/>
      <c r="J73" s="56"/>
      <c r="K73" s="56"/>
      <c r="L73" s="56"/>
      <c r="M73" s="56"/>
      <c r="N73" s="60"/>
      <c r="O73" s="60"/>
      <c r="P73" s="60"/>
      <c r="Q73" s="196" t="s">
        <v>15</v>
      </c>
      <c r="R73" s="108"/>
    </row>
    <row r="74" spans="1:18" ht="42" customHeight="1" hidden="1">
      <c r="A74" s="60" t="s">
        <v>31</v>
      </c>
      <c r="B74" s="34"/>
      <c r="C74" s="34"/>
      <c r="D74" s="36"/>
      <c r="E74" s="36"/>
      <c r="F74" s="36"/>
      <c r="G74" s="34">
        <f>H74</f>
        <v>126</v>
      </c>
      <c r="H74" s="117">
        <v>126</v>
      </c>
      <c r="I74" s="36"/>
      <c r="J74" s="36"/>
      <c r="K74" s="36"/>
      <c r="L74" s="36">
        <f>M74</f>
        <v>130</v>
      </c>
      <c r="M74" s="41">
        <v>130</v>
      </c>
      <c r="N74" s="60"/>
      <c r="O74" s="60"/>
      <c r="P74" s="60"/>
      <c r="Q74" s="196"/>
      <c r="R74" s="108"/>
    </row>
    <row r="75" spans="1:18" ht="27" customHeight="1" hidden="1">
      <c r="A75" s="240" t="s">
        <v>58</v>
      </c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2"/>
      <c r="R75" s="108"/>
    </row>
    <row r="76" spans="1:19" ht="73.5" customHeight="1" hidden="1" thickBot="1">
      <c r="A76" s="68" t="s">
        <v>42</v>
      </c>
      <c r="B76" s="45">
        <v>50</v>
      </c>
      <c r="C76" s="47">
        <v>50</v>
      </c>
      <c r="D76" s="69"/>
      <c r="E76" s="69"/>
      <c r="F76" s="69"/>
      <c r="G76" s="70"/>
      <c r="H76" s="69"/>
      <c r="I76" s="71"/>
      <c r="J76" s="71"/>
      <c r="K76" s="71"/>
      <c r="L76" s="70"/>
      <c r="M76" s="69"/>
      <c r="N76" s="72"/>
      <c r="O76" s="72"/>
      <c r="P76" s="72"/>
      <c r="Q76" s="73" t="s">
        <v>15</v>
      </c>
      <c r="R76" s="108"/>
      <c r="S76" s="175">
        <v>22</v>
      </c>
    </row>
    <row r="77" spans="1:18" ht="48" customHeight="1" hidden="1">
      <c r="A77" s="206" t="s">
        <v>34</v>
      </c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74"/>
      <c r="O77" s="74"/>
      <c r="P77" s="75"/>
      <c r="Q77" s="195" t="s">
        <v>12</v>
      </c>
      <c r="R77" s="108"/>
    </row>
    <row r="78" spans="1:18" ht="47.25" customHeight="1" hidden="1">
      <c r="A78" s="76" t="s">
        <v>33</v>
      </c>
      <c r="B78" s="77">
        <f>C78+D78+E78+F78</f>
        <v>15020.705999999998</v>
      </c>
      <c r="C78" s="111">
        <f>C21+C24+C39+C36</f>
        <v>844.5</v>
      </c>
      <c r="D78" s="111">
        <f>D24+D31+D36</f>
        <v>4493.713</v>
      </c>
      <c r="E78" s="111">
        <f>E24+E39</f>
        <v>358.408</v>
      </c>
      <c r="F78" s="130">
        <f>F24</f>
        <v>9324.085</v>
      </c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188"/>
      <c r="R78" s="108"/>
    </row>
    <row r="79" spans="1:18" ht="46.5" customHeight="1" hidden="1">
      <c r="A79" s="79" t="s">
        <v>31</v>
      </c>
      <c r="B79" s="80"/>
      <c r="C79" s="80"/>
      <c r="D79" s="80"/>
      <c r="E79" s="81"/>
      <c r="F79" s="81"/>
      <c r="G79" s="80">
        <f>H79+I79</f>
        <v>14741.99</v>
      </c>
      <c r="H79" s="82">
        <f>H37</f>
        <v>790.5</v>
      </c>
      <c r="I79" s="83">
        <f>I25+I32+I37</f>
        <v>13951.49</v>
      </c>
      <c r="J79" s="81"/>
      <c r="L79" s="80">
        <f>M79+N79</f>
        <v>3395.2</v>
      </c>
      <c r="M79" s="83">
        <f>M22+M37</f>
        <v>966.7</v>
      </c>
      <c r="N79" s="83">
        <f>N24+N32+N37</f>
        <v>2428.5</v>
      </c>
      <c r="O79" s="81"/>
      <c r="P79" s="81"/>
      <c r="Q79" s="192"/>
      <c r="R79" s="108"/>
    </row>
    <row r="80" spans="1:18" ht="69" customHeight="1" hidden="1">
      <c r="A80" s="50" t="s">
        <v>63</v>
      </c>
      <c r="B80" s="80"/>
      <c r="C80" s="80"/>
      <c r="D80" s="80"/>
      <c r="E80" s="81"/>
      <c r="F80" s="81"/>
      <c r="G80" s="80">
        <f>K80+I80</f>
        <v>21.1</v>
      </c>
      <c r="H80" s="82"/>
      <c r="I80" s="83">
        <f>I26</f>
        <v>9.8</v>
      </c>
      <c r="J80" s="81"/>
      <c r="K80" s="82">
        <f>K26</f>
        <v>11.3</v>
      </c>
      <c r="L80" s="80"/>
      <c r="M80" s="83"/>
      <c r="N80" s="83"/>
      <c r="O80" s="81"/>
      <c r="P80" s="81"/>
      <c r="Q80" s="157"/>
      <c r="R80" s="156"/>
    </row>
    <row r="81" spans="1:18" ht="43.5" customHeight="1" hidden="1">
      <c r="A81" s="206" t="s">
        <v>35</v>
      </c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74"/>
      <c r="P81" s="74"/>
      <c r="Q81" s="75"/>
      <c r="R81" s="108"/>
    </row>
    <row r="82" spans="1:18" ht="53.25" customHeight="1" hidden="1">
      <c r="A82" s="79" t="s">
        <v>40</v>
      </c>
      <c r="B82" s="90">
        <f>D82+F82</f>
        <v>6946</v>
      </c>
      <c r="C82" s="30"/>
      <c r="D82" s="91">
        <f>D16+D33</f>
        <v>2600</v>
      </c>
      <c r="E82" s="131"/>
      <c r="F82" s="132">
        <f>F16</f>
        <v>4346</v>
      </c>
      <c r="G82" s="133"/>
      <c r="H82" s="134"/>
      <c r="I82" s="133"/>
      <c r="J82" s="135"/>
      <c r="K82" s="135"/>
      <c r="L82" s="81"/>
      <c r="M82" s="80"/>
      <c r="N82" s="81"/>
      <c r="O82" s="81"/>
      <c r="P82" s="81"/>
      <c r="Q82" s="187" t="s">
        <v>11</v>
      </c>
      <c r="R82" s="108"/>
    </row>
    <row r="83" spans="1:18" ht="53.25" customHeight="1" hidden="1">
      <c r="A83" s="79" t="s">
        <v>48</v>
      </c>
      <c r="B83" s="90"/>
      <c r="C83" s="30"/>
      <c r="D83" s="91"/>
      <c r="E83" s="131"/>
      <c r="F83" s="132"/>
      <c r="G83" s="136">
        <f>I83+K83+H83</f>
        <v>653.4</v>
      </c>
      <c r="H83" s="137"/>
      <c r="I83" s="132">
        <f>I18</f>
        <v>50</v>
      </c>
      <c r="J83" s="131"/>
      <c r="K83" s="138">
        <f>K18</f>
        <v>603.4</v>
      </c>
      <c r="L83" s="81"/>
      <c r="M83" s="80"/>
      <c r="N83" s="81"/>
      <c r="O83" s="81"/>
      <c r="P83" s="81"/>
      <c r="Q83" s="188"/>
      <c r="R83" s="108"/>
    </row>
    <row r="84" spans="1:18" ht="51" customHeight="1" hidden="1">
      <c r="A84" s="79" t="s">
        <v>33</v>
      </c>
      <c r="B84" s="133">
        <f>D84</f>
        <v>16524</v>
      </c>
      <c r="C84" s="133"/>
      <c r="D84" s="132">
        <f>D28</f>
        <v>16524</v>
      </c>
      <c r="E84" s="131"/>
      <c r="F84" s="131"/>
      <c r="G84" s="133"/>
      <c r="H84" s="134"/>
      <c r="I84" s="132"/>
      <c r="J84" s="131"/>
      <c r="K84" s="131"/>
      <c r="L84" s="81"/>
      <c r="M84" s="80"/>
      <c r="N84" s="81"/>
      <c r="O84" s="81"/>
      <c r="P84" s="81"/>
      <c r="Q84" s="208"/>
      <c r="R84" s="108"/>
    </row>
    <row r="85" spans="1:18" ht="55.5" customHeight="1" hidden="1">
      <c r="A85" s="79" t="s">
        <v>31</v>
      </c>
      <c r="B85" s="133"/>
      <c r="C85" s="133"/>
      <c r="D85" s="133"/>
      <c r="E85" s="135"/>
      <c r="F85" s="135"/>
      <c r="G85" s="133">
        <f>I85+H85+K85</f>
        <v>22334.700000000004</v>
      </c>
      <c r="H85" s="138">
        <f>H19+H17</f>
        <v>779.15</v>
      </c>
      <c r="I85" s="132">
        <f>I29+I34+I19</f>
        <v>19086.15</v>
      </c>
      <c r="J85" s="131"/>
      <c r="K85" s="138">
        <f>K19</f>
        <v>2469.4</v>
      </c>
      <c r="L85" s="81"/>
      <c r="M85" s="80"/>
      <c r="N85" s="81"/>
      <c r="O85" s="81"/>
      <c r="P85" s="81"/>
      <c r="Q85" s="205"/>
      <c r="R85" s="108"/>
    </row>
    <row r="86" spans="1:18" ht="27.75" customHeight="1" hidden="1">
      <c r="A86" s="206" t="s">
        <v>37</v>
      </c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87"/>
      <c r="N86" s="74"/>
      <c r="O86" s="74"/>
      <c r="P86" s="74"/>
      <c r="Q86" s="75"/>
      <c r="R86" s="108"/>
    </row>
    <row r="87" spans="1:18" ht="45" customHeight="1" hidden="1">
      <c r="A87" s="76" t="s">
        <v>33</v>
      </c>
      <c r="B87" s="139">
        <f>C87+D87+F87</f>
        <v>2906.15</v>
      </c>
      <c r="C87" s="140">
        <f>C42+C45</f>
        <v>264.15</v>
      </c>
      <c r="D87" s="140">
        <f>D45</f>
        <v>1242</v>
      </c>
      <c r="E87" s="141"/>
      <c r="F87" s="142">
        <f>F45</f>
        <v>1400</v>
      </c>
      <c r="G87" s="139"/>
      <c r="H87" s="147"/>
      <c r="I87" s="147"/>
      <c r="J87" s="141"/>
      <c r="K87" s="141"/>
      <c r="L87" s="141"/>
      <c r="M87" s="139"/>
      <c r="N87" s="148"/>
      <c r="O87" s="78"/>
      <c r="P87" s="78"/>
      <c r="Q87" s="187" t="s">
        <v>43</v>
      </c>
      <c r="R87" s="108"/>
    </row>
    <row r="88" spans="1:17" ht="51" customHeight="1" hidden="1">
      <c r="A88" s="85" t="s">
        <v>31</v>
      </c>
      <c r="B88" s="143"/>
      <c r="C88" s="143"/>
      <c r="D88" s="143"/>
      <c r="E88" s="144"/>
      <c r="F88" s="144"/>
      <c r="G88" s="143">
        <f>H88+I88+K88</f>
        <v>11031</v>
      </c>
      <c r="H88" s="145">
        <f>H43+H48+H46</f>
        <v>792</v>
      </c>
      <c r="I88" s="146">
        <f>I46+I50+I52</f>
        <v>9847</v>
      </c>
      <c r="J88" s="144"/>
      <c r="K88" s="145">
        <f>K48</f>
        <v>392</v>
      </c>
      <c r="L88" s="143">
        <f>M88+N88</f>
        <v>426</v>
      </c>
      <c r="M88" s="146">
        <f>M43</f>
        <v>26</v>
      </c>
      <c r="N88" s="46">
        <f>N46</f>
        <v>400</v>
      </c>
      <c r="O88" s="86"/>
      <c r="P88" s="86"/>
      <c r="Q88" s="188"/>
    </row>
    <row r="89" spans="1:18" ht="26.25" customHeight="1" hidden="1">
      <c r="A89" s="206" t="s">
        <v>36</v>
      </c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74"/>
      <c r="O89" s="74"/>
      <c r="P89" s="74"/>
      <c r="Q89" s="75"/>
      <c r="R89" s="108"/>
    </row>
    <row r="90" spans="1:18" ht="43.5" customHeight="1" hidden="1">
      <c r="A90" s="76" t="s">
        <v>33</v>
      </c>
      <c r="B90" s="139">
        <f>C90+D90</f>
        <v>1907</v>
      </c>
      <c r="C90" s="140">
        <f>C55</f>
        <v>105</v>
      </c>
      <c r="D90" s="140">
        <f>D55+D58</f>
        <v>1802</v>
      </c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78"/>
      <c r="Q90" s="187" t="s">
        <v>14</v>
      </c>
      <c r="R90" s="108"/>
    </row>
    <row r="91" spans="1:18" ht="43.5" customHeight="1" hidden="1">
      <c r="A91" s="85" t="s">
        <v>31</v>
      </c>
      <c r="B91" s="143"/>
      <c r="C91" s="143"/>
      <c r="D91" s="143"/>
      <c r="E91" s="144"/>
      <c r="F91" s="144"/>
      <c r="G91" s="143">
        <f>H91+I91</f>
        <v>1708</v>
      </c>
      <c r="H91" s="145">
        <f>H56</f>
        <v>60</v>
      </c>
      <c r="I91" s="146">
        <f>I56+I59</f>
        <v>1648</v>
      </c>
      <c r="J91" s="144"/>
      <c r="K91" s="144"/>
      <c r="L91" s="143">
        <f>N91</f>
        <v>761.4</v>
      </c>
      <c r="M91" s="143"/>
      <c r="N91" s="146">
        <f>N56+N59</f>
        <v>761.4</v>
      </c>
      <c r="O91" s="144"/>
      <c r="P91" s="86"/>
      <c r="Q91" s="188"/>
      <c r="R91" s="108"/>
    </row>
    <row r="92" spans="1:18" ht="24" customHeight="1" hidden="1">
      <c r="A92" s="206" t="s">
        <v>60</v>
      </c>
      <c r="B92" s="190"/>
      <c r="C92" s="190"/>
      <c r="D92" s="190"/>
      <c r="E92" s="190"/>
      <c r="F92" s="190"/>
      <c r="G92" s="190"/>
      <c r="H92" s="190"/>
      <c r="I92" s="190"/>
      <c r="J92" s="74"/>
      <c r="K92" s="74"/>
      <c r="L92" s="74"/>
      <c r="M92" s="74"/>
      <c r="N92" s="74"/>
      <c r="O92" s="74"/>
      <c r="P92" s="74"/>
      <c r="Q92" s="75"/>
      <c r="R92" s="108"/>
    </row>
    <row r="93" spans="1:18" ht="60" customHeight="1" hidden="1">
      <c r="A93" s="76" t="s">
        <v>33</v>
      </c>
      <c r="B93" s="149">
        <f>D93</f>
        <v>390</v>
      </c>
      <c r="C93" s="57"/>
      <c r="D93" s="150">
        <f>D62</f>
        <v>390</v>
      </c>
      <c r="E93" s="141"/>
      <c r="F93" s="141"/>
      <c r="G93" s="141"/>
      <c r="H93" s="141"/>
      <c r="I93" s="151"/>
      <c r="J93" s="141"/>
      <c r="K93" s="141"/>
      <c r="L93" s="141"/>
      <c r="M93" s="141"/>
      <c r="N93" s="141"/>
      <c r="O93" s="141"/>
      <c r="P93" s="141"/>
      <c r="Q93" s="187" t="s">
        <v>44</v>
      </c>
      <c r="R93" s="108"/>
    </row>
    <row r="94" spans="1:18" ht="54" customHeight="1" hidden="1">
      <c r="A94" s="79" t="s">
        <v>31</v>
      </c>
      <c r="B94" s="30"/>
      <c r="C94" s="30"/>
      <c r="D94" s="30"/>
      <c r="E94" s="135"/>
      <c r="F94" s="135"/>
      <c r="G94" s="152">
        <f>H94</f>
        <v>29</v>
      </c>
      <c r="H94" s="46">
        <v>29</v>
      </c>
      <c r="I94" s="135"/>
      <c r="J94" s="135"/>
      <c r="K94" s="135"/>
      <c r="L94" s="135"/>
      <c r="M94" s="135"/>
      <c r="N94" s="135"/>
      <c r="O94" s="135"/>
      <c r="P94" s="135"/>
      <c r="Q94" s="205"/>
      <c r="R94" s="66"/>
    </row>
    <row r="95" spans="1:18" ht="25.5" customHeight="1" hidden="1">
      <c r="A95" s="206" t="s">
        <v>38</v>
      </c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207"/>
      <c r="R95" s="66"/>
    </row>
    <row r="96" spans="1:18" ht="50.25" customHeight="1" hidden="1">
      <c r="A96" s="79" t="s">
        <v>41</v>
      </c>
      <c r="B96" s="84">
        <f>C96</f>
        <v>150</v>
      </c>
      <c r="C96" s="110">
        <f>C76+C70+C73</f>
        <v>150</v>
      </c>
      <c r="D96" s="79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235" t="s">
        <v>15</v>
      </c>
      <c r="R96" s="66"/>
    </row>
    <row r="97" spans="1:18" ht="47.25" customHeight="1" hidden="1">
      <c r="A97" s="38" t="s">
        <v>31</v>
      </c>
      <c r="B97" s="88"/>
      <c r="C97" s="89"/>
      <c r="D97" s="28"/>
      <c r="E97" s="28"/>
      <c r="F97" s="28"/>
      <c r="G97" s="90">
        <f>H97</f>
        <v>126</v>
      </c>
      <c r="H97" s="91">
        <f>H74</f>
        <v>126</v>
      </c>
      <c r="I97" s="60"/>
      <c r="J97" s="60"/>
      <c r="K97" s="60"/>
      <c r="L97" s="90">
        <f>M97</f>
        <v>130</v>
      </c>
      <c r="M97" s="91">
        <f>M74</f>
        <v>130</v>
      </c>
      <c r="N97" s="39"/>
      <c r="O97" s="39"/>
      <c r="P97" s="39"/>
      <c r="Q97" s="236"/>
      <c r="R97" s="65"/>
    </row>
    <row r="98" spans="1:19" ht="47.25" customHeight="1" hidden="1">
      <c r="A98" s="38" t="s">
        <v>45</v>
      </c>
      <c r="B98" s="88"/>
      <c r="C98" s="89"/>
      <c r="D98" s="100"/>
      <c r="E98" s="100"/>
      <c r="F98" s="100"/>
      <c r="G98" s="90">
        <f>H98</f>
        <v>50</v>
      </c>
      <c r="H98" s="91">
        <f>H71</f>
        <v>50</v>
      </c>
      <c r="I98" s="60"/>
      <c r="J98" s="60"/>
      <c r="K98" s="60"/>
      <c r="L98" s="90">
        <f>M98</f>
        <v>50</v>
      </c>
      <c r="M98" s="91">
        <f>M71</f>
        <v>50</v>
      </c>
      <c r="N98" s="101"/>
      <c r="O98" s="101"/>
      <c r="P98" s="101"/>
      <c r="Q98" s="237"/>
      <c r="R98" s="102"/>
      <c r="S98" s="176">
        <v>23</v>
      </c>
    </row>
    <row r="99" spans="1:19" s="15" customFormat="1" ht="27.75" customHeight="1" hidden="1">
      <c r="A99" s="246" t="s">
        <v>39</v>
      </c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92"/>
      <c r="S99" s="173"/>
    </row>
    <row r="100" spans="1:19" s="15" customFormat="1" ht="141.75" customHeight="1" hidden="1">
      <c r="A100" s="38" t="s">
        <v>31</v>
      </c>
      <c r="B100" s="93"/>
      <c r="C100" s="94"/>
      <c r="D100" s="95"/>
      <c r="E100" s="95"/>
      <c r="F100" s="95"/>
      <c r="G100" s="90">
        <f>H100</f>
        <v>75</v>
      </c>
      <c r="H100" s="91">
        <f>H67+H68</f>
        <v>75</v>
      </c>
      <c r="I100" s="96"/>
      <c r="J100" s="96"/>
      <c r="K100" s="96"/>
      <c r="L100" s="97"/>
      <c r="M100" s="95"/>
      <c r="N100" s="98"/>
      <c r="O100" s="98"/>
      <c r="P100" s="98"/>
      <c r="Q100" s="118" t="s">
        <v>32</v>
      </c>
      <c r="S100" s="173"/>
    </row>
    <row r="101" spans="1:19" s="15" customFormat="1" ht="82.5" customHeight="1">
      <c r="A101" s="119"/>
      <c r="B101" s="120"/>
      <c r="C101" s="121"/>
      <c r="D101" s="122"/>
      <c r="E101" s="122"/>
      <c r="F101" s="122"/>
      <c r="G101" s="123"/>
      <c r="H101" s="124"/>
      <c r="I101" s="125"/>
      <c r="J101" s="125"/>
      <c r="K101" s="125"/>
      <c r="L101" s="126"/>
      <c r="M101" s="122"/>
      <c r="N101" s="127"/>
      <c r="O101" s="127"/>
      <c r="P101" s="127"/>
      <c r="Q101" s="128"/>
      <c r="S101" s="173"/>
    </row>
    <row r="102" spans="7:18" ht="21.75" customHeight="1">
      <c r="G102" s="16"/>
      <c r="R102" s="7"/>
    </row>
    <row r="103" spans="1:19" s="129" customFormat="1" ht="39" customHeight="1">
      <c r="A103" s="180" t="s">
        <v>69</v>
      </c>
      <c r="B103" s="180"/>
      <c r="C103" s="180"/>
      <c r="D103" s="180"/>
      <c r="E103" s="180"/>
      <c r="F103" s="180"/>
      <c r="G103" s="180"/>
      <c r="H103" s="180"/>
      <c r="I103" s="180"/>
      <c r="J103" s="180"/>
      <c r="K103" s="178"/>
      <c r="O103" s="243"/>
      <c r="P103" s="243"/>
      <c r="Q103" s="243"/>
      <c r="R103" s="179"/>
      <c r="S103" s="181"/>
    </row>
    <row r="104" spans="1:19" s="129" customFormat="1" ht="36.75" customHeight="1">
      <c r="A104" s="281" t="s">
        <v>70</v>
      </c>
      <c r="B104" s="281"/>
      <c r="C104" s="281"/>
      <c r="D104" s="186"/>
      <c r="E104" s="180"/>
      <c r="F104" s="180"/>
      <c r="G104" s="180"/>
      <c r="H104" s="180"/>
      <c r="I104" s="180"/>
      <c r="J104" s="180"/>
      <c r="K104" s="177"/>
      <c r="O104" s="282" t="s">
        <v>71</v>
      </c>
      <c r="P104" s="283"/>
      <c r="Q104" s="283"/>
      <c r="R104" s="179"/>
      <c r="S104" s="181"/>
    </row>
    <row r="105" spans="1:18" ht="26.25" customHeight="1">
      <c r="A105" s="112"/>
      <c r="B105" s="13"/>
      <c r="C105" s="13"/>
      <c r="D105" s="12"/>
      <c r="E105" s="12"/>
      <c r="F105" s="12"/>
      <c r="G105" s="16"/>
      <c r="O105" s="238"/>
      <c r="P105" s="238"/>
      <c r="Q105" s="238"/>
      <c r="R105" s="7"/>
    </row>
    <row r="106" spans="1:18" ht="26.25">
      <c r="A106" s="6"/>
      <c r="B106" s="225"/>
      <c r="C106" s="225"/>
      <c r="G106" s="16"/>
      <c r="R106" s="7"/>
    </row>
    <row r="107" spans="1:18" ht="20.25">
      <c r="A107" s="8"/>
      <c r="B107" s="9"/>
      <c r="C107" s="10"/>
      <c r="G107" s="16"/>
      <c r="R107" s="7"/>
    </row>
    <row r="108" ht="14.25">
      <c r="G108" s="16"/>
    </row>
    <row r="109" ht="14.25">
      <c r="G109" s="16"/>
    </row>
  </sheetData>
  <sheetProtection/>
  <mergeCells count="95">
    <mergeCell ref="M3:R3"/>
    <mergeCell ref="B5:N5"/>
    <mergeCell ref="A54:Q54"/>
    <mergeCell ref="B7:P7"/>
    <mergeCell ref="Q7:Q10"/>
    <mergeCell ref="E9:F9"/>
    <mergeCell ref="A27:Q27"/>
    <mergeCell ref="Q24:Q26"/>
    <mergeCell ref="A13:Q13"/>
    <mergeCell ref="A15:Q15"/>
    <mergeCell ref="R5:R25"/>
    <mergeCell ref="A7:A10"/>
    <mergeCell ref="G9:G10"/>
    <mergeCell ref="J9:K9"/>
    <mergeCell ref="Q16:Q19"/>
    <mergeCell ref="A35:Q35"/>
    <mergeCell ref="I67:I68"/>
    <mergeCell ref="A38:Q38"/>
    <mergeCell ref="A61:Q61"/>
    <mergeCell ref="A60:Q60"/>
    <mergeCell ref="Q67:Q68"/>
    <mergeCell ref="Q58:Q59"/>
    <mergeCell ref="N67:N68"/>
    <mergeCell ref="A57:Q57"/>
    <mergeCell ref="Q45:Q46"/>
    <mergeCell ref="A99:Q99"/>
    <mergeCell ref="A63:Q63"/>
    <mergeCell ref="A66:Q66"/>
    <mergeCell ref="H9:I9"/>
    <mergeCell ref="A44:Q44"/>
    <mergeCell ref="A49:Q49"/>
    <mergeCell ref="A51:Q51"/>
    <mergeCell ref="Q31:Q32"/>
    <mergeCell ref="A89:M89"/>
    <mergeCell ref="Q21:Q22"/>
    <mergeCell ref="O105:Q105"/>
    <mergeCell ref="A53:Q53"/>
    <mergeCell ref="A47:Q47"/>
    <mergeCell ref="A75:Q75"/>
    <mergeCell ref="O103:Q103"/>
    <mergeCell ref="G8:K8"/>
    <mergeCell ref="L8:P8"/>
    <mergeCell ref="A77:M77"/>
    <mergeCell ref="A81:N81"/>
    <mergeCell ref="A86:L86"/>
    <mergeCell ref="B106:C106"/>
    <mergeCell ref="A41:Q41"/>
    <mergeCell ref="C9:D9"/>
    <mergeCell ref="O9:P9"/>
    <mergeCell ref="A23:Q23"/>
    <mergeCell ref="L9:L10"/>
    <mergeCell ref="Q36:Q37"/>
    <mergeCell ref="A30:Q30"/>
    <mergeCell ref="Q55:Q56"/>
    <mergeCell ref="Q96:Q98"/>
    <mergeCell ref="O1:Q1"/>
    <mergeCell ref="A40:Q40"/>
    <mergeCell ref="M9:N9"/>
    <mergeCell ref="A14:Q14"/>
    <mergeCell ref="B9:B10"/>
    <mergeCell ref="A20:Q20"/>
    <mergeCell ref="N4:R4"/>
    <mergeCell ref="Q28:Q29"/>
    <mergeCell ref="B8:F8"/>
    <mergeCell ref="M2:R2"/>
    <mergeCell ref="Q93:Q94"/>
    <mergeCell ref="A95:Q95"/>
    <mergeCell ref="A92:I92"/>
    <mergeCell ref="Q82:Q85"/>
    <mergeCell ref="L67:L68"/>
    <mergeCell ref="G67:G68"/>
    <mergeCell ref="M67:M68"/>
    <mergeCell ref="K67:K68"/>
    <mergeCell ref="B67:B68"/>
    <mergeCell ref="C67:C68"/>
    <mergeCell ref="Q70:Q71"/>
    <mergeCell ref="A67:A68"/>
    <mergeCell ref="Q73:Q74"/>
    <mergeCell ref="A72:Q72"/>
    <mergeCell ref="A65:Q65"/>
    <mergeCell ref="D67:D68"/>
    <mergeCell ref="E67:E68"/>
    <mergeCell ref="F67:F68"/>
    <mergeCell ref="J67:J68"/>
    <mergeCell ref="H67:H68"/>
    <mergeCell ref="O104:Q104"/>
    <mergeCell ref="A104:D104"/>
    <mergeCell ref="Q90:Q91"/>
    <mergeCell ref="A69:Q69"/>
    <mergeCell ref="Q33:Q34"/>
    <mergeCell ref="P67:P68"/>
    <mergeCell ref="O67:O68"/>
    <mergeCell ref="Q77:Q79"/>
    <mergeCell ref="Q87:Q88"/>
    <mergeCell ref="Q42:Q43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4" r:id="rId1"/>
  <headerFooter differentFirst="1">
    <oddHeader>&amp;R&amp;"Times New Roman,обычный"&amp;20Продовження додатку 3</oddHeader>
  </headerFooter>
  <rowBreaks count="4" manualBreakCount="4">
    <brk id="22" max="18" man="1"/>
    <brk id="43" max="18" man="1"/>
    <brk id="64" max="18" man="1"/>
    <brk id="88" max="18" man="1"/>
  </rowBreaks>
  <colBreaks count="1" manualBreakCount="1">
    <brk id="1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2016-11-04T11:21:06Z</cp:lastPrinted>
  <dcterms:created xsi:type="dcterms:W3CDTF">2006-09-16T00:00:00Z</dcterms:created>
  <dcterms:modified xsi:type="dcterms:W3CDTF">2018-07-05T12:41:39Z</dcterms:modified>
  <cp:category/>
  <cp:version/>
  <cp:contentType/>
  <cp:contentStatus/>
</cp:coreProperties>
</file>