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(в)'!$10:$10</definedName>
    <definedName name="_xlnm.Print_Area" localSheetId="0">' дод 1 (в)'!$A$1:$G$147</definedName>
  </definedNames>
  <calcPr fullCalcOnLoad="1"/>
</workbook>
</file>

<file path=xl/sharedStrings.xml><?xml version="1.0" encoding="utf-8"?>
<sst xmlns="http://schemas.openxmlformats.org/spreadsheetml/2006/main" count="183" uniqueCount="179">
  <si>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</si>
  <si>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</si>
  <si>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</si>
  <si>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</si>
  <si>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</si>
  <si>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</si>
  <si>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</si>
  <si>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</si>
  <si>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</si>
  <si>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</si>
  <si>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</si>
  <si>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</si>
  <si>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</si>
  <si>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</si>
  <si>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</si>
  <si>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</si>
  <si>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</si>
  <si>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</si>
  <si>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</si>
  <si>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</si>
  <si>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</si>
  <si>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</si>
  <si>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</si>
  <si>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</si>
  <si>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</si>
  <si>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</si>
  <si>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</si>
  <si>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</si>
  <si>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</si>
  <si>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</si>
  <si>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</si>
  <si>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</si>
  <si>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</si>
  <si>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</si>
  <si>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</si>
  <si>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</si>
  <si>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</si>
  <si>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</si>
  <si>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</si>
  <si>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</si>
  <si>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</si>
  <si>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</si>
  <si>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</si>
  <si>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</si>
  <si>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</si>
  <si>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</si>
  <si>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</si>
  <si>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</si>
  <si>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</si>
  <si>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</si>
  <si>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</si>
  <si>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</si>
  <si>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</si>
  <si>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</si>
  <si>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</si>
  <si>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</si>
  <si>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</si>
  <si>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</si>
  <si>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</si>
  <si>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</si>
  <si>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</si>
  <si>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</si>
  <si>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</si>
  <si>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</si>
  <si>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</si>
  <si>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</si>
  <si>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</si>
  <si>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</si>
  <si>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</si>
  <si>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</si>
  <si>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</si>
  <si>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</si>
  <si>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</si>
  <si>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</si>
  <si>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</si>
  <si>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</si>
  <si>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</si>
  <si>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</si>
  <si>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</si>
  <si>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</si>
  <si>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</si>
  <si>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</si>
  <si>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</si>
  <si>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</si>
  <si>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</si>
  <si>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</si>
  <si>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</si>
  <si>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</si>
  <si>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</si>
  <si>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</si>
  <si>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</si>
  <si>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</si>
  <si>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</si>
  <si>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</si>
  <si>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</si>
  <si>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</si>
  <si>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</si>
  <si>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</si>
  <si>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</si>
  <si>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</si>
  <si>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</si>
  <si>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</si>
  <si>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</si>
  <si>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</si>
  <si>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</si>
  <si>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</si>
  <si>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</si>
  <si>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</si>
  <si>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</si>
  <si>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</si>
  <si>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</si>
  <si>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</si>
  <si>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</si>
  <si>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</si>
  <si>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</si>
  <si>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</si>
  <si>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</si>
  <si>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</si>
  <si>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</si>
  <si>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</si>
  <si>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</si>
  <si>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</si>
  <si>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</si>
  <si>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</si>
  <si>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</si>
  <si>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</si>
  <si>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</si>
  <si>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</si>
  <si>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</si>
  <si>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</si>
  <si>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</si>
  <si>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</si>
  <si>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</si>
  <si>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</si>
  <si>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</si>
  <si>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</si>
  <si>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</si>
  <si>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</si>
  <si>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</si>
  <si>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</si>
  <si>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</si>
  <si>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</si>
  <si>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</si>
  <si>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</si>
  <si>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</si>
  <si>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</si>
  <si>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</si>
  <si>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</si>
  <si>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</si>
  <si>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</si>
  <si>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</si>
  <si>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</si>
  <si>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</si>
  <si>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</si>
  <si>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державного бюджету місцевим бюджетам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</si>
  <si>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</si>
  <si>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</si>
  <si>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</si>
  <si>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</si>
  <si>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</si>
  <si>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</si>
  <si>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</si>
  <si>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</si>
  <si>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компенсаційні виплати за пільговий проїзд окремих категорій громадян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</si>
  <si>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</si>
  <si>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</si>
  <si>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</si>
  <si>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</si>
  <si>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</si>
  <si>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</si>
  <si>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</si>
  <si>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</si>
  <si>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</si>
  <si>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до рішення виконавчого комітету</t>
  </si>
  <si>
    <r>
      <t xml:space="preserve">від </t>
    </r>
    <r>
      <rPr>
        <sz val="14"/>
        <color indexed="9"/>
        <rFont val="Times New Roman"/>
        <family val="1"/>
      </rPr>
      <t xml:space="preserve">                      </t>
    </r>
    <r>
      <rPr>
        <sz val="14"/>
        <rFont val="Times New Roman"/>
        <family val="1"/>
      </rPr>
      <t xml:space="preserve">№ </t>
    </r>
  </si>
  <si>
    <t xml:space="preserve">                   Додаток 1</t>
  </si>
  <si>
    <t>Заступник директора департаменту фінансів,</t>
  </si>
  <si>
    <t xml:space="preserve"> економіки та інвестицій</t>
  </si>
  <si>
    <t>Л.І. Співакова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</si>
</sst>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_-* #,##0.0\ _г_р_н_._-;\-* #,##0.0\ _г_р_н_._-;_-* &quot;-&quot;??\ _г_р_н_._-;_-@_-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8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4" fontId="34" fillId="26" borderId="0" xfId="0" applyNumberFormat="1" applyFont="1" applyFill="1" applyAlignment="1" applyProtection="1">
      <alignment/>
      <protection/>
    </xf>
    <xf numFmtId="0" fontId="29" fillId="20" borderId="13" xfId="0" applyNumberFormat="1" applyFont="1" applyFill="1" applyBorder="1" applyAlignment="1" applyProtection="1">
      <alignment horizontal="center" vertical="center" wrapText="1"/>
      <protection/>
    </xf>
    <xf numFmtId="0" fontId="29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 applyProtection="1">
      <alignment horizontal="right" vertical="center" wrapText="1"/>
      <protection/>
    </xf>
    <xf numFmtId="4" fontId="30" fillId="20" borderId="13" xfId="0" applyNumberFormat="1" applyFont="1" applyFill="1" applyBorder="1" applyAlignment="1">
      <alignment vertical="center" wrapText="1"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0" fontId="29" fillId="26" borderId="12" xfId="0" applyNumberFormat="1" applyFont="1" applyFill="1" applyBorder="1" applyAlignment="1" applyProtection="1">
      <alignment wrapText="1"/>
      <protection/>
    </xf>
    <xf numFmtId="0" fontId="29" fillId="26" borderId="12" xfId="0" applyFont="1" applyFill="1" applyBorder="1" applyAlignment="1">
      <alignment wrapText="1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14" xfId="0" applyNumberFormat="1" applyFont="1" applyFill="1" applyBorder="1" applyAlignment="1" applyProtection="1">
      <alignment vertical="center"/>
      <protection/>
    </xf>
    <xf numFmtId="4" fontId="29" fillId="26" borderId="14" xfId="0" applyNumberFormat="1" applyFont="1" applyFill="1" applyBorder="1" applyAlignment="1" applyProtection="1">
      <alignment horizontal="right" vertical="center" wrapText="1"/>
      <protection/>
    </xf>
    <xf numFmtId="4" fontId="30" fillId="26" borderId="14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4" fontId="35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 applyProtection="1">
      <alignment vertical="center" readingOrder="1"/>
      <protection/>
    </xf>
    <xf numFmtId="0" fontId="29" fillId="0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26" borderId="0" xfId="0" applyFont="1" applyFill="1" applyAlignment="1">
      <alignment vertical="center"/>
    </xf>
    <xf numFmtId="0" fontId="37" fillId="26" borderId="0" xfId="0" applyFont="1" applyFill="1" applyAlignment="1">
      <alignment vertical="center" textRotation="180"/>
    </xf>
    <xf numFmtId="0" fontId="37" fillId="26" borderId="0" xfId="0" applyFont="1" applyFill="1" applyAlignment="1">
      <alignment horizontal="center" vertical="center" textRotation="180"/>
    </xf>
    <xf numFmtId="0" fontId="46" fillId="26" borderId="0" xfId="0" applyFont="1" applyFill="1" applyBorder="1" applyAlignment="1">
      <alignment horizontal="left" vertical="top"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7" fillId="0" borderId="18" xfId="0" applyFont="1" applyFill="1" applyBorder="1" applyAlignment="1">
      <alignment horizontal="center" vertical="center" textRotation="180"/>
    </xf>
    <xf numFmtId="14" fontId="34" fillId="26" borderId="0" xfId="0" applyNumberFormat="1" applyFont="1" applyFill="1" applyBorder="1" applyAlignment="1">
      <alignment horizontal="left"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4" xfId="0" applyNumberFormat="1" applyFont="1" applyFill="1" applyBorder="1" applyAlignment="1" applyProtection="1">
      <alignment horizontal="center" vertical="center" wrapText="1"/>
      <protection/>
    </xf>
    <xf numFmtId="2" fontId="34" fillId="26" borderId="0" xfId="0" applyNumberFormat="1" applyFont="1" applyFill="1" applyBorder="1" applyAlignment="1">
      <alignment horizontal="left" vertical="center" wrapText="1"/>
    </xf>
    <xf numFmtId="0" fontId="34" fillId="26" borderId="0" xfId="0" applyFont="1" applyFill="1" applyAlignment="1">
      <alignment horizontal="left"/>
    </xf>
    <xf numFmtId="0" fontId="37" fillId="26" borderId="18" xfId="0" applyFont="1" applyFill="1" applyBorder="1" applyAlignment="1">
      <alignment horizontal="center" vertical="center" textRotation="180"/>
    </xf>
    <xf numFmtId="0" fontId="37" fillId="26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191"/>
  <sheetViews>
    <sheetView showGridLines="0" showZeros="0" tabSelected="1" view="pageBreakPreview" zoomScale="60" zoomScaleNormal="75" zoomScalePageLayoutView="0" workbookViewId="0" topLeftCell="A132">
      <selection activeCell="G148" sqref="G148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8" style="2" customWidth="1"/>
    <col min="4" max="4" width="19.66015625" style="2" customWidth="1"/>
    <col min="5" max="5" width="18.33203125" style="2" customWidth="1"/>
    <col min="6" max="6" width="17.66015625" style="2" customWidth="1"/>
    <col min="7" max="7" width="6" style="108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5" ht="23.25" customHeight="1">
      <c r="D1" s="3" t="s">
        <v>175</v>
      </c>
      <c r="E1" s="3"/>
    </row>
    <row r="2" spans="1:253" s="42" customFormat="1" ht="18.75" customHeight="1">
      <c r="A2" s="40"/>
      <c r="B2" s="41"/>
      <c r="C2" s="41"/>
      <c r="D2" s="106" t="s">
        <v>173</v>
      </c>
      <c r="E2" s="50"/>
      <c r="F2" s="41"/>
      <c r="G2" s="107"/>
      <c r="H2" s="41"/>
      <c r="I2" s="41"/>
      <c r="J2" s="41"/>
      <c r="K2" s="41"/>
      <c r="L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s="42" customFormat="1" ht="18.75" customHeight="1">
      <c r="A3" s="40"/>
      <c r="B3" s="41"/>
      <c r="C3" s="41"/>
      <c r="D3" s="49" t="s">
        <v>174</v>
      </c>
      <c r="E3" s="50"/>
      <c r="F3" s="41"/>
      <c r="G3" s="107"/>
      <c r="H3" s="41"/>
      <c r="I3" s="41"/>
      <c r="J3" s="41"/>
      <c r="K3" s="41"/>
      <c r="L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3" s="42" customFormat="1" ht="18.75" customHeight="1">
      <c r="A4" s="40"/>
      <c r="B4" s="41"/>
      <c r="C4" s="41"/>
      <c r="D4" s="49"/>
      <c r="E4" s="50"/>
      <c r="F4" s="41"/>
      <c r="G4" s="107"/>
      <c r="H4" s="41"/>
      <c r="I4" s="41"/>
      <c r="J4" s="41"/>
      <c r="K4" s="41"/>
      <c r="L4" s="41"/>
      <c r="IK4" s="41"/>
      <c r="IL4" s="41"/>
      <c r="IM4" s="41"/>
      <c r="IN4" s="41"/>
      <c r="IO4" s="41"/>
      <c r="IP4" s="41"/>
      <c r="IQ4" s="41"/>
      <c r="IR4" s="41"/>
      <c r="IS4" s="41"/>
    </row>
    <row r="5" spans="3:7" ht="15.75">
      <c r="C5" s="5"/>
      <c r="G5" s="107"/>
    </row>
    <row r="6" spans="1:7" ht="20.25">
      <c r="A6" s="114" t="s">
        <v>145</v>
      </c>
      <c r="B6" s="114"/>
      <c r="C6" s="114"/>
      <c r="D6" s="114"/>
      <c r="E6" s="114"/>
      <c r="F6" s="114"/>
      <c r="G6" s="107"/>
    </row>
    <row r="7" spans="2:7" ht="15.75">
      <c r="B7" s="6"/>
      <c r="C7" s="6"/>
      <c r="D7" s="6"/>
      <c r="E7" s="6"/>
      <c r="F7" s="7" t="s">
        <v>26</v>
      </c>
      <c r="G7" s="107"/>
    </row>
    <row r="8" spans="1:7" ht="21.75" customHeight="1">
      <c r="A8" s="115" t="s">
        <v>0</v>
      </c>
      <c r="B8" s="116" t="s">
        <v>1</v>
      </c>
      <c r="C8" s="116" t="s">
        <v>17</v>
      </c>
      <c r="D8" s="117" t="s">
        <v>15</v>
      </c>
      <c r="E8" s="116" t="s">
        <v>16</v>
      </c>
      <c r="F8" s="116"/>
      <c r="G8" s="121">
        <v>4</v>
      </c>
    </row>
    <row r="9" spans="1:7" ht="35.25" customHeight="1">
      <c r="A9" s="115"/>
      <c r="B9" s="116"/>
      <c r="C9" s="116"/>
      <c r="D9" s="118"/>
      <c r="E9" s="9" t="s">
        <v>17</v>
      </c>
      <c r="F9" s="10" t="s">
        <v>18</v>
      </c>
      <c r="G9" s="121"/>
    </row>
    <row r="10" spans="1:253" s="12" customFormat="1" ht="17.25" customHeigh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21"/>
      <c r="H10" s="11"/>
      <c r="I10" s="11"/>
      <c r="J10" s="11"/>
      <c r="K10" s="11"/>
      <c r="L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90" customFormat="1" ht="14.25">
      <c r="A11" s="8">
        <v>10000000</v>
      </c>
      <c r="B11" s="87" t="s">
        <v>3</v>
      </c>
      <c r="C11" s="88">
        <f>D11+E11</f>
        <v>1520805309</v>
      </c>
      <c r="D11" s="13">
        <f>D12+D22++D27+D33+D52</f>
        <v>1517305309</v>
      </c>
      <c r="E11" s="13">
        <f>E12+E22++E27+E33+E52</f>
        <v>3500000</v>
      </c>
      <c r="F11" s="13">
        <f>F12+F22++F27+F33+F52</f>
        <v>0</v>
      </c>
      <c r="G11" s="121"/>
      <c r="H11" s="89"/>
      <c r="I11" s="89"/>
      <c r="J11" s="89"/>
      <c r="K11" s="89"/>
      <c r="L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s="19" customFormat="1" ht="30">
      <c r="A12" s="14">
        <v>11000000</v>
      </c>
      <c r="B12" s="15" t="s">
        <v>4</v>
      </c>
      <c r="C12" s="16">
        <f aca="true" t="shared" si="0" ref="C12:C90">D12+E12</f>
        <v>1015578400</v>
      </c>
      <c r="D12" s="17">
        <f>D13+D19</f>
        <v>1015578400</v>
      </c>
      <c r="E12" s="17"/>
      <c r="F12" s="17"/>
      <c r="G12" s="121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15">
      <c r="A13" s="14">
        <v>11010000</v>
      </c>
      <c r="B13" s="15" t="s">
        <v>126</v>
      </c>
      <c r="C13" s="16">
        <f t="shared" si="0"/>
        <v>1015300000</v>
      </c>
      <c r="D13" s="16">
        <f>D14+D15+D16+D17+D18</f>
        <v>1015300000</v>
      </c>
      <c r="E13" s="17"/>
      <c r="F13" s="17"/>
      <c r="G13" s="121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5">
      <c r="A14" s="14">
        <v>11010100</v>
      </c>
      <c r="B14" s="15" t="s">
        <v>22</v>
      </c>
      <c r="C14" s="17">
        <f t="shared" si="0"/>
        <v>895692500</v>
      </c>
      <c r="D14" s="17">
        <v>895692500</v>
      </c>
      <c r="E14" s="17"/>
      <c r="F14" s="17"/>
      <c r="G14" s="121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75">
      <c r="A15" s="14">
        <v>11010200</v>
      </c>
      <c r="B15" s="15" t="s">
        <v>23</v>
      </c>
      <c r="C15" s="16">
        <f t="shared" si="0"/>
        <v>70700000</v>
      </c>
      <c r="D15" s="37">
        <f>68400000+2300000</f>
        <v>70700000</v>
      </c>
      <c r="E15" s="17"/>
      <c r="F15" s="17"/>
      <c r="G15" s="121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5" customHeight="1">
      <c r="A16" s="14">
        <v>11010400</v>
      </c>
      <c r="B16" s="15" t="s">
        <v>24</v>
      </c>
      <c r="C16" s="16">
        <f t="shared" si="0"/>
        <v>25578000</v>
      </c>
      <c r="D16" s="17">
        <v>25578000</v>
      </c>
      <c r="E16" s="17"/>
      <c r="F16" s="17"/>
      <c r="G16" s="121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33.75" customHeight="1">
      <c r="A17" s="14">
        <v>11010500</v>
      </c>
      <c r="B17" s="15" t="s">
        <v>25</v>
      </c>
      <c r="C17" s="16">
        <f t="shared" si="0"/>
        <v>21900000</v>
      </c>
      <c r="D17" s="17">
        <v>21900000</v>
      </c>
      <c r="E17" s="17"/>
      <c r="F17" s="17"/>
      <c r="G17" s="121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63.75" customHeight="1">
      <c r="A18" s="14">
        <v>11010900</v>
      </c>
      <c r="B18" s="15" t="s">
        <v>142</v>
      </c>
      <c r="C18" s="16">
        <f t="shared" si="0"/>
        <v>1429500</v>
      </c>
      <c r="D18" s="17">
        <v>1429500</v>
      </c>
      <c r="E18" s="17"/>
      <c r="F18" s="17"/>
      <c r="G18" s="112">
        <v>5</v>
      </c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7" s="38" customFormat="1" ht="15">
      <c r="A19" s="78">
        <v>11020000</v>
      </c>
      <c r="B19" s="81" t="s">
        <v>5</v>
      </c>
      <c r="C19" s="36">
        <f t="shared" si="0"/>
        <v>278400</v>
      </c>
      <c r="D19" s="36">
        <f>D20+D21</f>
        <v>278400</v>
      </c>
      <c r="E19" s="36"/>
      <c r="F19" s="36"/>
      <c r="G19" s="112"/>
    </row>
    <row r="20" spans="1:253" s="39" customFormat="1" ht="30">
      <c r="A20" s="78">
        <v>11020200</v>
      </c>
      <c r="B20" s="81" t="s">
        <v>27</v>
      </c>
      <c r="C20" s="36">
        <f t="shared" si="0"/>
        <v>278400</v>
      </c>
      <c r="D20" s="37">
        <v>278400</v>
      </c>
      <c r="E20" s="37"/>
      <c r="F20" s="37"/>
      <c r="G20" s="112"/>
      <c r="H20" s="38"/>
      <c r="I20" s="38"/>
      <c r="J20" s="38"/>
      <c r="K20" s="38"/>
      <c r="L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57" customFormat="1" ht="30" customHeight="1" hidden="1">
      <c r="A21" s="52">
        <v>11023200</v>
      </c>
      <c r="B21" s="53" t="s">
        <v>28</v>
      </c>
      <c r="C21" s="54">
        <f t="shared" si="0"/>
        <v>0</v>
      </c>
      <c r="D21" s="55"/>
      <c r="E21" s="55"/>
      <c r="F21" s="55"/>
      <c r="G21" s="112"/>
      <c r="H21" s="56"/>
      <c r="I21" s="56"/>
      <c r="J21" s="56"/>
      <c r="K21" s="56"/>
      <c r="L21" s="56"/>
      <c r="IK21" s="56"/>
      <c r="IL21" s="56"/>
      <c r="IM21" s="56"/>
      <c r="IN21" s="56"/>
      <c r="IO21" s="56"/>
      <c r="IP21" s="56"/>
      <c r="IQ21" s="56"/>
      <c r="IR21" s="56"/>
      <c r="IS21" s="56"/>
    </row>
    <row r="22" spans="1:253" s="39" customFormat="1" ht="30">
      <c r="A22" s="78">
        <v>13000000</v>
      </c>
      <c r="B22" s="81" t="s">
        <v>29</v>
      </c>
      <c r="C22" s="36">
        <f t="shared" si="0"/>
        <v>76600</v>
      </c>
      <c r="D22" s="37">
        <f>D23+D25</f>
        <v>76600</v>
      </c>
      <c r="E22" s="37"/>
      <c r="F22" s="37"/>
      <c r="G22" s="112"/>
      <c r="H22" s="38"/>
      <c r="I22" s="38"/>
      <c r="J22" s="38"/>
      <c r="K22" s="38"/>
      <c r="L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253" s="39" customFormat="1" ht="16.5" customHeight="1">
      <c r="A23" s="78">
        <v>13010000</v>
      </c>
      <c r="B23" s="81" t="s">
        <v>30</v>
      </c>
      <c r="C23" s="36">
        <f t="shared" si="0"/>
        <v>56600</v>
      </c>
      <c r="D23" s="37">
        <f>D24</f>
        <v>56600</v>
      </c>
      <c r="E23" s="37"/>
      <c r="F23" s="37"/>
      <c r="G23" s="112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60.75" customHeight="1">
      <c r="A24" s="78">
        <v>13010200</v>
      </c>
      <c r="B24" s="81" t="s">
        <v>31</v>
      </c>
      <c r="C24" s="36">
        <f t="shared" si="0"/>
        <v>56600</v>
      </c>
      <c r="D24" s="37">
        <v>56600</v>
      </c>
      <c r="E24" s="37"/>
      <c r="F24" s="37"/>
      <c r="G24" s="112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15">
      <c r="A25" s="78">
        <v>13030000</v>
      </c>
      <c r="B25" s="81" t="s">
        <v>32</v>
      </c>
      <c r="C25" s="36">
        <f t="shared" si="0"/>
        <v>20000</v>
      </c>
      <c r="D25" s="37">
        <f>D26</f>
        <v>20000</v>
      </c>
      <c r="E25" s="37"/>
      <c r="F25" s="37"/>
      <c r="G25" s="112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35.25" customHeight="1">
      <c r="A26" s="78">
        <v>13030200</v>
      </c>
      <c r="B26" s="81" t="s">
        <v>33</v>
      </c>
      <c r="C26" s="36">
        <f t="shared" si="0"/>
        <v>20000</v>
      </c>
      <c r="D26" s="37">
        <v>20000</v>
      </c>
      <c r="E26" s="37"/>
      <c r="F26" s="37"/>
      <c r="G26" s="112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15">
      <c r="A27" s="78">
        <v>14000000</v>
      </c>
      <c r="B27" s="81" t="s">
        <v>11</v>
      </c>
      <c r="C27" s="36">
        <f>D27+E27</f>
        <v>145802800</v>
      </c>
      <c r="D27" s="37">
        <f>D32+D29+D31</f>
        <v>145802800</v>
      </c>
      <c r="E27" s="37"/>
      <c r="F27" s="37"/>
      <c r="G27" s="112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31.5" customHeight="1">
      <c r="A28" s="78">
        <v>14020000</v>
      </c>
      <c r="B28" s="81" t="s">
        <v>148</v>
      </c>
      <c r="C28" s="36">
        <f>C29</f>
        <v>11200000</v>
      </c>
      <c r="D28" s="36">
        <f>D29</f>
        <v>11200000</v>
      </c>
      <c r="E28" s="37"/>
      <c r="F28" s="37"/>
      <c r="G28" s="112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15.75">
      <c r="A29" s="78">
        <v>14021900</v>
      </c>
      <c r="B29" s="86" t="s">
        <v>144</v>
      </c>
      <c r="C29" s="36">
        <f t="shared" si="0"/>
        <v>11200000</v>
      </c>
      <c r="D29" s="37">
        <v>11200000</v>
      </c>
      <c r="E29" s="37"/>
      <c r="F29" s="37"/>
      <c r="G29" s="112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93" customFormat="1" ht="30">
      <c r="A30" s="91">
        <v>14030000</v>
      </c>
      <c r="B30" s="81" t="s">
        <v>147</v>
      </c>
      <c r="C30" s="36">
        <f>C31</f>
        <v>44320000</v>
      </c>
      <c r="D30" s="37">
        <f>D31</f>
        <v>44320000</v>
      </c>
      <c r="E30" s="37"/>
      <c r="F30" s="37"/>
      <c r="G30" s="112"/>
      <c r="H30" s="92"/>
      <c r="I30" s="92"/>
      <c r="J30" s="92"/>
      <c r="K30" s="92"/>
      <c r="L30" s="92"/>
      <c r="IK30" s="92"/>
      <c r="IL30" s="92"/>
      <c r="IM30" s="92"/>
      <c r="IN30" s="92"/>
      <c r="IO30" s="92"/>
      <c r="IP30" s="92"/>
      <c r="IQ30" s="92"/>
      <c r="IR30" s="92"/>
      <c r="IS30" s="92"/>
    </row>
    <row r="31" spans="1:253" s="39" customFormat="1" ht="15.75">
      <c r="A31" s="78">
        <v>14031900</v>
      </c>
      <c r="B31" s="86" t="s">
        <v>144</v>
      </c>
      <c r="C31" s="36">
        <f t="shared" si="0"/>
        <v>44320000</v>
      </c>
      <c r="D31" s="37">
        <v>44320000</v>
      </c>
      <c r="E31" s="37"/>
      <c r="F31" s="37"/>
      <c r="G31" s="112"/>
      <c r="H31" s="38"/>
      <c r="I31" s="38"/>
      <c r="J31" s="38"/>
      <c r="K31" s="38"/>
      <c r="L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39" customFormat="1" ht="33.75" customHeight="1">
      <c r="A32" s="78">
        <v>14040000</v>
      </c>
      <c r="B32" s="81" t="s">
        <v>34</v>
      </c>
      <c r="C32" s="36">
        <f t="shared" si="0"/>
        <v>90282800</v>
      </c>
      <c r="D32" s="37">
        <f>78650000+11632800</f>
        <v>90282800</v>
      </c>
      <c r="E32" s="37"/>
      <c r="F32" s="37"/>
      <c r="G32" s="112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15">
      <c r="A33" s="78">
        <v>18000000</v>
      </c>
      <c r="B33" s="81" t="s">
        <v>127</v>
      </c>
      <c r="C33" s="36">
        <f t="shared" si="0"/>
        <v>355847509</v>
      </c>
      <c r="D33" s="37">
        <f>D34+D45+D48</f>
        <v>355847509</v>
      </c>
      <c r="E33" s="37"/>
      <c r="F33" s="37"/>
      <c r="G33" s="112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78" t="s">
        <v>35</v>
      </c>
      <c r="B34" s="81" t="s">
        <v>128</v>
      </c>
      <c r="C34" s="36">
        <f t="shared" si="0"/>
        <v>173466000</v>
      </c>
      <c r="D34" s="37">
        <f>D35+D36+D38+D39+D40+D41+D42+D43+D44+D37</f>
        <v>173466000</v>
      </c>
      <c r="E34" s="37"/>
      <c r="F34" s="37"/>
      <c r="G34" s="112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47.25" customHeight="1">
      <c r="A35" s="78" t="s">
        <v>36</v>
      </c>
      <c r="B35" s="81" t="s">
        <v>38</v>
      </c>
      <c r="C35" s="36">
        <f t="shared" si="0"/>
        <v>151200</v>
      </c>
      <c r="D35" s="37">
        <v>151200</v>
      </c>
      <c r="E35" s="37"/>
      <c r="F35" s="37"/>
      <c r="G35" s="112">
        <v>6</v>
      </c>
      <c r="H35" s="85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39.75" customHeight="1">
      <c r="A36" s="78" t="s">
        <v>37</v>
      </c>
      <c r="B36" s="81" t="s">
        <v>39</v>
      </c>
      <c r="C36" s="36">
        <f t="shared" si="0"/>
        <v>1259700</v>
      </c>
      <c r="D36" s="37">
        <v>1259700</v>
      </c>
      <c r="E36" s="37"/>
      <c r="F36" s="37"/>
      <c r="G36" s="112"/>
      <c r="H36" s="38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60" customHeight="1">
      <c r="A37" s="78" t="s">
        <v>40</v>
      </c>
      <c r="B37" s="81" t="s">
        <v>42</v>
      </c>
      <c r="C37" s="36">
        <f t="shared" si="0"/>
        <v>783700</v>
      </c>
      <c r="D37" s="37">
        <v>783700</v>
      </c>
      <c r="E37" s="37"/>
      <c r="F37" s="37"/>
      <c r="G37" s="112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48" customHeight="1">
      <c r="A38" s="78" t="s">
        <v>41</v>
      </c>
      <c r="B38" s="81" t="s">
        <v>43</v>
      </c>
      <c r="C38" s="36">
        <f t="shared" si="0"/>
        <v>5442800</v>
      </c>
      <c r="D38" s="37">
        <v>5442800</v>
      </c>
      <c r="E38" s="37"/>
      <c r="F38" s="37"/>
      <c r="G38" s="112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15">
      <c r="A39" s="78">
        <v>18010500</v>
      </c>
      <c r="B39" s="81" t="s">
        <v>44</v>
      </c>
      <c r="C39" s="36">
        <f t="shared" si="0"/>
        <v>50490000</v>
      </c>
      <c r="D39" s="37">
        <f>57850000-7360000</f>
        <v>50490000</v>
      </c>
      <c r="E39" s="37"/>
      <c r="F39" s="37"/>
      <c r="G39" s="112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15">
      <c r="A40" s="78">
        <v>18010600</v>
      </c>
      <c r="B40" s="81" t="s">
        <v>45</v>
      </c>
      <c r="C40" s="36">
        <f t="shared" si="0"/>
        <v>96620000</v>
      </c>
      <c r="D40" s="37">
        <f>99400000-2780000</f>
        <v>96620000</v>
      </c>
      <c r="E40" s="37"/>
      <c r="F40" s="37"/>
      <c r="G40" s="112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15">
      <c r="A41" s="78">
        <v>18010700</v>
      </c>
      <c r="B41" s="81" t="s">
        <v>46</v>
      </c>
      <c r="C41" s="36">
        <f t="shared" si="0"/>
        <v>4430300</v>
      </c>
      <c r="D41" s="37">
        <f>4800000-369700</f>
        <v>4430300</v>
      </c>
      <c r="E41" s="37"/>
      <c r="F41" s="37"/>
      <c r="G41" s="112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17.25" customHeight="1">
      <c r="A42" s="78">
        <v>18010900</v>
      </c>
      <c r="B42" s="81" t="s">
        <v>47</v>
      </c>
      <c r="C42" s="36">
        <f t="shared" si="0"/>
        <v>13368300</v>
      </c>
      <c r="D42" s="37">
        <f>14450000-1081700</f>
        <v>13368300</v>
      </c>
      <c r="E42" s="37"/>
      <c r="F42" s="37"/>
      <c r="G42" s="112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15" customHeight="1">
      <c r="A43" s="78">
        <v>18011000</v>
      </c>
      <c r="B43" s="81" t="s">
        <v>48</v>
      </c>
      <c r="C43" s="36">
        <f t="shared" si="0"/>
        <v>470000</v>
      </c>
      <c r="D43" s="37">
        <v>470000</v>
      </c>
      <c r="E43" s="37"/>
      <c r="F43" s="37"/>
      <c r="G43" s="112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15" customHeight="1">
      <c r="A44" s="78">
        <v>18011100</v>
      </c>
      <c r="B44" s="81" t="s">
        <v>49</v>
      </c>
      <c r="C44" s="36">
        <f t="shared" si="0"/>
        <v>450000</v>
      </c>
      <c r="D44" s="37">
        <v>450000</v>
      </c>
      <c r="E44" s="37"/>
      <c r="F44" s="37"/>
      <c r="G44" s="112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15">
      <c r="A45" s="78">
        <v>18030000</v>
      </c>
      <c r="B45" s="81" t="s">
        <v>52</v>
      </c>
      <c r="C45" s="36">
        <f t="shared" si="0"/>
        <v>200000</v>
      </c>
      <c r="D45" s="37">
        <f>D46+D47</f>
        <v>200000</v>
      </c>
      <c r="E45" s="37"/>
      <c r="F45" s="37"/>
      <c r="G45" s="112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17.25" customHeight="1">
      <c r="A46" s="78">
        <v>18030100</v>
      </c>
      <c r="B46" s="81" t="s">
        <v>50</v>
      </c>
      <c r="C46" s="36">
        <f t="shared" si="0"/>
        <v>134000</v>
      </c>
      <c r="D46" s="37">
        <v>134000</v>
      </c>
      <c r="E46" s="37"/>
      <c r="F46" s="37"/>
      <c r="G46" s="112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15.75" customHeight="1">
      <c r="A47" s="78">
        <v>18030200</v>
      </c>
      <c r="B47" s="81" t="s">
        <v>51</v>
      </c>
      <c r="C47" s="36">
        <f t="shared" si="0"/>
        <v>66000</v>
      </c>
      <c r="D47" s="37">
        <v>66000</v>
      </c>
      <c r="E47" s="37"/>
      <c r="F47" s="37"/>
      <c r="G47" s="112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15">
      <c r="A48" s="78" t="s">
        <v>53</v>
      </c>
      <c r="B48" s="81" t="s">
        <v>54</v>
      </c>
      <c r="C48" s="36">
        <f>D48+E48</f>
        <v>182181509</v>
      </c>
      <c r="D48" s="37">
        <f>D49+D50+D51</f>
        <v>182181509</v>
      </c>
      <c r="E48" s="37"/>
      <c r="F48" s="37"/>
      <c r="G48" s="112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15">
      <c r="A49" s="78" t="s">
        <v>55</v>
      </c>
      <c r="B49" s="81" t="s">
        <v>56</v>
      </c>
      <c r="C49" s="36">
        <f t="shared" si="0"/>
        <v>35000000</v>
      </c>
      <c r="D49" s="37">
        <v>35000000</v>
      </c>
      <c r="E49" s="37"/>
      <c r="F49" s="37"/>
      <c r="G49" s="112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15">
      <c r="A50" s="78" t="s">
        <v>57</v>
      </c>
      <c r="B50" s="81" t="s">
        <v>58</v>
      </c>
      <c r="C50" s="36">
        <f t="shared" si="0"/>
        <v>146990109</v>
      </c>
      <c r="D50" s="37">
        <f>140990109+2000000+4000000</f>
        <v>146990109</v>
      </c>
      <c r="E50" s="37"/>
      <c r="F50" s="37"/>
      <c r="G50" s="112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60.75" customHeight="1">
      <c r="A51" s="78">
        <v>18050500</v>
      </c>
      <c r="B51" s="81" t="s">
        <v>129</v>
      </c>
      <c r="C51" s="36">
        <f t="shared" si="0"/>
        <v>191400</v>
      </c>
      <c r="D51" s="37">
        <f>232800-41400</f>
        <v>191400</v>
      </c>
      <c r="E51" s="37"/>
      <c r="F51" s="37"/>
      <c r="G51" s="112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9" customFormat="1" ht="15">
      <c r="A52" s="78">
        <v>19000000</v>
      </c>
      <c r="B52" s="81" t="s">
        <v>6</v>
      </c>
      <c r="C52" s="36">
        <f t="shared" si="0"/>
        <v>3500000</v>
      </c>
      <c r="D52" s="37">
        <f>D53</f>
        <v>0</v>
      </c>
      <c r="E52" s="37">
        <f>E53</f>
        <v>3500000</v>
      </c>
      <c r="F52" s="37"/>
      <c r="G52" s="112"/>
      <c r="H52" s="38"/>
      <c r="I52" s="38"/>
      <c r="J52" s="38"/>
      <c r="K52" s="38"/>
      <c r="L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39" customFormat="1" ht="15">
      <c r="A53" s="78" t="s">
        <v>59</v>
      </c>
      <c r="B53" s="81" t="s">
        <v>60</v>
      </c>
      <c r="C53" s="36">
        <f t="shared" si="0"/>
        <v>3500000</v>
      </c>
      <c r="D53" s="37">
        <f>D54+D55+D56</f>
        <v>0</v>
      </c>
      <c r="E53" s="37">
        <f>E54+E55+E56</f>
        <v>3500000</v>
      </c>
      <c r="F53" s="37"/>
      <c r="G53" s="112"/>
      <c r="H53" s="38"/>
      <c r="I53" s="38"/>
      <c r="J53" s="38"/>
      <c r="K53" s="38"/>
      <c r="L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253" s="39" customFormat="1" ht="33.75" customHeight="1">
      <c r="A54" s="78" t="s">
        <v>61</v>
      </c>
      <c r="B54" s="81" t="s">
        <v>62</v>
      </c>
      <c r="C54" s="36">
        <f t="shared" si="0"/>
        <v>2500000</v>
      </c>
      <c r="D54" s="37"/>
      <c r="E54" s="37">
        <f>1830000+670000</f>
        <v>2500000</v>
      </c>
      <c r="F54" s="37"/>
      <c r="G54" s="112">
        <v>7</v>
      </c>
      <c r="H54" s="38"/>
      <c r="I54" s="38"/>
      <c r="J54" s="38"/>
      <c r="K54" s="38"/>
      <c r="L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39" customFormat="1" ht="30">
      <c r="A55" s="78">
        <v>19010200</v>
      </c>
      <c r="B55" s="81" t="s">
        <v>63</v>
      </c>
      <c r="C55" s="36">
        <f t="shared" si="0"/>
        <v>270000</v>
      </c>
      <c r="D55" s="37"/>
      <c r="E55" s="37">
        <f>170000+100000</f>
        <v>270000</v>
      </c>
      <c r="F55" s="37"/>
      <c r="G55" s="112"/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253" s="39" customFormat="1" ht="48.75" customHeight="1">
      <c r="A56" s="78">
        <v>19010300</v>
      </c>
      <c r="B56" s="81" t="s">
        <v>64</v>
      </c>
      <c r="C56" s="36">
        <f t="shared" si="0"/>
        <v>730000</v>
      </c>
      <c r="D56" s="37"/>
      <c r="E56" s="37">
        <f>500000+230000</f>
        <v>730000</v>
      </c>
      <c r="F56" s="37"/>
      <c r="G56" s="112"/>
      <c r="H56" s="38"/>
      <c r="I56" s="38"/>
      <c r="J56" s="38"/>
      <c r="K56" s="38"/>
      <c r="L56" s="38"/>
      <c r="IK56" s="38"/>
      <c r="IL56" s="38"/>
      <c r="IM56" s="38"/>
      <c r="IN56" s="38"/>
      <c r="IO56" s="38"/>
      <c r="IP56" s="38"/>
      <c r="IQ56" s="38"/>
      <c r="IR56" s="38"/>
      <c r="IS56" s="38"/>
    </row>
    <row r="57" spans="1:253" s="74" customFormat="1" ht="23.25" customHeight="1">
      <c r="A57" s="68">
        <v>20000000</v>
      </c>
      <c r="B57" s="69" t="s">
        <v>7</v>
      </c>
      <c r="C57" s="70">
        <f t="shared" si="0"/>
        <v>124729942</v>
      </c>
      <c r="D57" s="71">
        <f>D58+D67+D80+D90</f>
        <v>52963850</v>
      </c>
      <c r="E57" s="71">
        <f>E82+E89+E90+E86</f>
        <v>71766092</v>
      </c>
      <c r="F57" s="71">
        <f>F82+F89+F90+F86</f>
        <v>1300000</v>
      </c>
      <c r="G57" s="112"/>
      <c r="H57" s="73"/>
      <c r="I57" s="73"/>
      <c r="J57" s="73"/>
      <c r="K57" s="73"/>
      <c r="L57" s="73"/>
      <c r="IK57" s="73"/>
      <c r="IL57" s="73"/>
      <c r="IM57" s="73"/>
      <c r="IN57" s="73"/>
      <c r="IO57" s="73"/>
      <c r="IP57" s="73"/>
      <c r="IQ57" s="73"/>
      <c r="IR57" s="73"/>
      <c r="IS57" s="73"/>
    </row>
    <row r="58" spans="1:253" s="39" customFormat="1" ht="20.25" customHeight="1">
      <c r="A58" s="78">
        <v>21000000</v>
      </c>
      <c r="B58" s="81" t="s">
        <v>8</v>
      </c>
      <c r="C58" s="36">
        <f t="shared" si="0"/>
        <v>10050850</v>
      </c>
      <c r="D58" s="37">
        <f>D59+D62+D61</f>
        <v>10050850</v>
      </c>
      <c r="E58" s="37"/>
      <c r="F58" s="37"/>
      <c r="G58" s="112"/>
      <c r="H58" s="38"/>
      <c r="I58" s="38"/>
      <c r="J58" s="38"/>
      <c r="K58" s="38"/>
      <c r="L58" s="38"/>
      <c r="IK58" s="38"/>
      <c r="IL58" s="38"/>
      <c r="IM58" s="38"/>
      <c r="IN58" s="38"/>
      <c r="IO58" s="38"/>
      <c r="IP58" s="38"/>
      <c r="IQ58" s="38"/>
      <c r="IR58" s="38"/>
      <c r="IS58" s="38"/>
    </row>
    <row r="59" spans="1:253" s="39" customFormat="1" ht="90.75" customHeight="1">
      <c r="A59" s="78" t="s">
        <v>65</v>
      </c>
      <c r="B59" s="81" t="s">
        <v>66</v>
      </c>
      <c r="C59" s="36">
        <f t="shared" si="0"/>
        <v>79350</v>
      </c>
      <c r="D59" s="37">
        <f>D60</f>
        <v>79350</v>
      </c>
      <c r="E59" s="37"/>
      <c r="F59" s="37"/>
      <c r="G59" s="112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47.25" customHeight="1">
      <c r="A60" s="78" t="s">
        <v>67</v>
      </c>
      <c r="B60" s="81" t="s">
        <v>68</v>
      </c>
      <c r="C60" s="36">
        <f t="shared" si="0"/>
        <v>79350</v>
      </c>
      <c r="D60" s="37">
        <v>79350</v>
      </c>
      <c r="E60" s="37"/>
      <c r="F60" s="37"/>
      <c r="G60" s="112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27" customHeight="1">
      <c r="A61" s="78">
        <v>21050000</v>
      </c>
      <c r="B61" s="81" t="s">
        <v>138</v>
      </c>
      <c r="C61" s="36">
        <f t="shared" si="0"/>
        <v>9200000</v>
      </c>
      <c r="D61" s="37">
        <v>9200000</v>
      </c>
      <c r="E61" s="37"/>
      <c r="F61" s="37"/>
      <c r="G61" s="112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15">
      <c r="A62" s="78" t="s">
        <v>69</v>
      </c>
      <c r="B62" s="81" t="s">
        <v>70</v>
      </c>
      <c r="C62" s="36">
        <f t="shared" si="0"/>
        <v>771500</v>
      </c>
      <c r="D62" s="37">
        <f>D65+D64+D63+D66</f>
        <v>771500</v>
      </c>
      <c r="E62" s="37"/>
      <c r="F62" s="37"/>
      <c r="G62" s="112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57" customFormat="1" ht="15" customHeight="1" hidden="1">
      <c r="A63" s="52">
        <v>21080500</v>
      </c>
      <c r="B63" s="53" t="s">
        <v>74</v>
      </c>
      <c r="C63" s="54">
        <f t="shared" si="0"/>
        <v>0</v>
      </c>
      <c r="D63" s="55"/>
      <c r="E63" s="37"/>
      <c r="F63" s="55"/>
      <c r="G63" s="112"/>
      <c r="H63" s="56"/>
      <c r="I63" s="56"/>
      <c r="J63" s="56"/>
      <c r="K63" s="56"/>
      <c r="L63" s="56"/>
      <c r="IK63" s="56"/>
      <c r="IL63" s="56"/>
      <c r="IM63" s="56"/>
      <c r="IN63" s="56"/>
      <c r="IO63" s="56"/>
      <c r="IP63" s="56"/>
      <c r="IQ63" s="56"/>
      <c r="IR63" s="56"/>
      <c r="IS63" s="56"/>
    </row>
    <row r="64" spans="1:253" s="57" customFormat="1" ht="63.75" customHeight="1" hidden="1">
      <c r="A64" s="52">
        <v>21080900</v>
      </c>
      <c r="B64" s="53" t="s">
        <v>71</v>
      </c>
      <c r="C64" s="54">
        <f t="shared" si="0"/>
        <v>0</v>
      </c>
      <c r="D64" s="55"/>
      <c r="E64" s="37"/>
      <c r="F64" s="55"/>
      <c r="G64" s="112"/>
      <c r="H64" s="56"/>
      <c r="I64" s="56"/>
      <c r="J64" s="56"/>
      <c r="K64" s="56"/>
      <c r="L64" s="56"/>
      <c r="IK64" s="56"/>
      <c r="IL64" s="56"/>
      <c r="IM64" s="56"/>
      <c r="IN64" s="56"/>
      <c r="IO64" s="56"/>
      <c r="IP64" s="56"/>
      <c r="IQ64" s="56"/>
      <c r="IR64" s="56"/>
      <c r="IS64" s="56"/>
    </row>
    <row r="65" spans="1:253" s="39" customFormat="1" ht="15">
      <c r="A65" s="78" t="s">
        <v>72</v>
      </c>
      <c r="B65" s="81" t="s">
        <v>73</v>
      </c>
      <c r="C65" s="36">
        <f t="shared" si="0"/>
        <v>621500</v>
      </c>
      <c r="D65" s="37">
        <v>621500</v>
      </c>
      <c r="E65" s="37"/>
      <c r="F65" s="37"/>
      <c r="G65" s="112"/>
      <c r="H65" s="38"/>
      <c r="I65" s="38"/>
      <c r="J65" s="38"/>
      <c r="K65" s="38"/>
      <c r="L65" s="38"/>
      <c r="IK65" s="38"/>
      <c r="IL65" s="38"/>
      <c r="IM65" s="38"/>
      <c r="IN65" s="38"/>
      <c r="IO65" s="38"/>
      <c r="IP65" s="38"/>
      <c r="IQ65" s="38"/>
      <c r="IR65" s="38"/>
      <c r="IS65" s="38"/>
    </row>
    <row r="66" spans="1:253" s="39" customFormat="1" ht="45">
      <c r="A66" s="78">
        <v>21081500</v>
      </c>
      <c r="B66" s="81" t="s">
        <v>137</v>
      </c>
      <c r="C66" s="36">
        <f t="shared" si="0"/>
        <v>150000</v>
      </c>
      <c r="D66" s="37">
        <v>150000</v>
      </c>
      <c r="E66" s="37"/>
      <c r="F66" s="37"/>
      <c r="G66" s="112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30">
      <c r="A67" s="78">
        <v>22000000</v>
      </c>
      <c r="B67" s="81" t="s">
        <v>9</v>
      </c>
      <c r="C67" s="36">
        <f>D67+E67</f>
        <v>40313000</v>
      </c>
      <c r="D67" s="37">
        <f>D73+D75+D68</f>
        <v>40313000</v>
      </c>
      <c r="E67" s="37"/>
      <c r="F67" s="37"/>
      <c r="G67" s="112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18" customHeight="1">
      <c r="A68" s="82" t="s">
        <v>132</v>
      </c>
      <c r="B68" s="81" t="s">
        <v>133</v>
      </c>
      <c r="C68" s="36">
        <f>C70+C69+C71+C72</f>
        <v>19853000</v>
      </c>
      <c r="D68" s="37">
        <f>D70+D69+D71+D72</f>
        <v>19853000</v>
      </c>
      <c r="E68" s="37"/>
      <c r="F68" s="37"/>
      <c r="G68" s="112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50.25" customHeight="1">
      <c r="A69" s="82">
        <v>22010300</v>
      </c>
      <c r="B69" s="84" t="s">
        <v>139</v>
      </c>
      <c r="C69" s="36">
        <f>D69+E69</f>
        <v>710000</v>
      </c>
      <c r="D69" s="37">
        <v>710000</v>
      </c>
      <c r="E69" s="37"/>
      <c r="F69" s="37"/>
      <c r="G69" s="112">
        <v>8</v>
      </c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24" customHeight="1">
      <c r="A70" s="78">
        <v>22012500</v>
      </c>
      <c r="B70" s="81" t="s">
        <v>134</v>
      </c>
      <c r="C70" s="36">
        <f>D70+E70</f>
        <v>18000000</v>
      </c>
      <c r="D70" s="37">
        <v>18000000</v>
      </c>
      <c r="E70" s="37"/>
      <c r="F70" s="37"/>
      <c r="G70" s="112"/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9" customFormat="1" ht="35.25" customHeight="1">
      <c r="A71" s="78">
        <v>22012600</v>
      </c>
      <c r="B71" s="84" t="s">
        <v>140</v>
      </c>
      <c r="C71" s="36">
        <f>D71+E71</f>
        <v>1100000</v>
      </c>
      <c r="D71" s="37">
        <v>1100000</v>
      </c>
      <c r="E71" s="37"/>
      <c r="F71" s="37"/>
      <c r="G71" s="112"/>
      <c r="H71" s="38"/>
      <c r="I71" s="38"/>
      <c r="J71" s="38"/>
      <c r="K71" s="38"/>
      <c r="L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39" customFormat="1" ht="90" customHeight="1">
      <c r="A72" s="78">
        <v>22012900</v>
      </c>
      <c r="B72" s="84" t="s">
        <v>141</v>
      </c>
      <c r="C72" s="36">
        <f>D72+E72</f>
        <v>43000</v>
      </c>
      <c r="D72" s="37">
        <v>43000</v>
      </c>
      <c r="E72" s="37"/>
      <c r="F72" s="37"/>
      <c r="G72" s="112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33" customHeight="1">
      <c r="A73" s="78" t="s">
        <v>75</v>
      </c>
      <c r="B73" s="81" t="s">
        <v>76</v>
      </c>
      <c r="C73" s="36">
        <f t="shared" si="0"/>
        <v>20000000</v>
      </c>
      <c r="D73" s="37">
        <f>D74</f>
        <v>20000000</v>
      </c>
      <c r="E73" s="37"/>
      <c r="F73" s="37"/>
      <c r="G73" s="112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48.75" customHeight="1">
      <c r="A74" s="78" t="s">
        <v>77</v>
      </c>
      <c r="B74" s="81" t="s">
        <v>78</v>
      </c>
      <c r="C74" s="36">
        <f t="shared" si="0"/>
        <v>20000000</v>
      </c>
      <c r="D74" s="37">
        <v>20000000</v>
      </c>
      <c r="E74" s="37"/>
      <c r="F74" s="37"/>
      <c r="G74" s="112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15">
      <c r="A75" s="78" t="s">
        <v>79</v>
      </c>
      <c r="B75" s="81" t="s">
        <v>80</v>
      </c>
      <c r="C75" s="36">
        <f>C76+C77+C78+C79</f>
        <v>460000</v>
      </c>
      <c r="D75" s="36">
        <f>D76+D77+D78+D79</f>
        <v>460000</v>
      </c>
      <c r="E75" s="37"/>
      <c r="F75" s="37"/>
      <c r="G75" s="112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45" customHeight="1">
      <c r="A76" s="78" t="s">
        <v>81</v>
      </c>
      <c r="B76" s="81" t="s">
        <v>82</v>
      </c>
      <c r="C76" s="36">
        <f t="shared" si="0"/>
        <v>310000</v>
      </c>
      <c r="D76" s="37">
        <v>310000</v>
      </c>
      <c r="E76" s="37"/>
      <c r="F76" s="37"/>
      <c r="G76" s="112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22.5" customHeight="1" hidden="1">
      <c r="A77" s="78">
        <v>22090200</v>
      </c>
      <c r="B77" s="81" t="s">
        <v>135</v>
      </c>
      <c r="C77" s="36">
        <f t="shared" si="0"/>
        <v>0</v>
      </c>
      <c r="D77" s="37"/>
      <c r="E77" s="37"/>
      <c r="F77" s="37"/>
      <c r="G77" s="112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45" customHeight="1" hidden="1">
      <c r="A78" s="78">
        <v>22090300</v>
      </c>
      <c r="B78" s="81" t="s">
        <v>136</v>
      </c>
      <c r="C78" s="36">
        <f t="shared" si="0"/>
        <v>0</v>
      </c>
      <c r="D78" s="37"/>
      <c r="E78" s="37"/>
      <c r="F78" s="37"/>
      <c r="G78" s="112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9" customFormat="1" ht="45" customHeight="1">
      <c r="A79" s="78" t="s">
        <v>83</v>
      </c>
      <c r="B79" s="81" t="s">
        <v>84</v>
      </c>
      <c r="C79" s="36">
        <f t="shared" si="0"/>
        <v>150000</v>
      </c>
      <c r="D79" s="37">
        <v>150000</v>
      </c>
      <c r="E79" s="37"/>
      <c r="F79" s="37"/>
      <c r="G79" s="112"/>
      <c r="H79" s="38"/>
      <c r="I79" s="38"/>
      <c r="J79" s="38"/>
      <c r="K79" s="38"/>
      <c r="L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39" customFormat="1" ht="15" customHeight="1">
      <c r="A80" s="78">
        <v>24000000</v>
      </c>
      <c r="B80" s="81" t="s">
        <v>12</v>
      </c>
      <c r="C80" s="36">
        <f t="shared" si="0"/>
        <v>4199858</v>
      </c>
      <c r="D80" s="37">
        <f>D81+D82</f>
        <v>2600000</v>
      </c>
      <c r="E80" s="37">
        <f>E82+E86+E89</f>
        <v>1599858</v>
      </c>
      <c r="F80" s="37">
        <f>F89+F86</f>
        <v>1300000</v>
      </c>
      <c r="G80" s="112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9" customFormat="1" ht="48.75" customHeight="1" hidden="1">
      <c r="A81" s="78" t="s">
        <v>85</v>
      </c>
      <c r="B81" s="81" t="s">
        <v>86</v>
      </c>
      <c r="C81" s="36">
        <f t="shared" si="0"/>
        <v>0</v>
      </c>
      <c r="D81" s="37"/>
      <c r="E81" s="37"/>
      <c r="F81" s="37"/>
      <c r="G81" s="112"/>
      <c r="H81" s="38"/>
      <c r="I81" s="38"/>
      <c r="J81" s="38"/>
      <c r="K81" s="38"/>
      <c r="L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39" customFormat="1" ht="15">
      <c r="A82" s="78" t="s">
        <v>87</v>
      </c>
      <c r="B82" s="81" t="s">
        <v>70</v>
      </c>
      <c r="C82" s="36">
        <f t="shared" si="0"/>
        <v>2880000</v>
      </c>
      <c r="D82" s="37">
        <f>D83+D84+D85</f>
        <v>2600000</v>
      </c>
      <c r="E82" s="37">
        <f>E84+E85</f>
        <v>280000</v>
      </c>
      <c r="F82" s="37"/>
      <c r="G82" s="112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15">
      <c r="A83" s="78" t="s">
        <v>88</v>
      </c>
      <c r="B83" s="81" t="s">
        <v>70</v>
      </c>
      <c r="C83" s="36">
        <f t="shared" si="0"/>
        <v>2600000</v>
      </c>
      <c r="D83" s="37">
        <v>2600000</v>
      </c>
      <c r="E83" s="37"/>
      <c r="F83" s="37"/>
      <c r="G83" s="112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30">
      <c r="A84" s="78">
        <v>24061600</v>
      </c>
      <c r="B84" s="81" t="s">
        <v>89</v>
      </c>
      <c r="C84" s="36">
        <f t="shared" si="0"/>
        <v>250000</v>
      </c>
      <c r="D84" s="37"/>
      <c r="E84" s="37">
        <v>250000</v>
      </c>
      <c r="F84" s="37"/>
      <c r="G84" s="112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48" customHeight="1">
      <c r="A85" s="78" t="s">
        <v>90</v>
      </c>
      <c r="B85" s="81" t="s">
        <v>91</v>
      </c>
      <c r="C85" s="36">
        <f t="shared" si="0"/>
        <v>30000</v>
      </c>
      <c r="D85" s="37"/>
      <c r="E85" s="37">
        <v>30000</v>
      </c>
      <c r="F85" s="37"/>
      <c r="G85" s="121">
        <v>9</v>
      </c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18.75" customHeight="1">
      <c r="A86" s="78" t="s">
        <v>92</v>
      </c>
      <c r="B86" s="81" t="s">
        <v>93</v>
      </c>
      <c r="C86" s="36">
        <f t="shared" si="0"/>
        <v>19858</v>
      </c>
      <c r="D86" s="37">
        <f>D88</f>
        <v>0</v>
      </c>
      <c r="E86" s="37">
        <f>E88+E87</f>
        <v>19858</v>
      </c>
      <c r="F86" s="37">
        <f>F87</f>
        <v>0</v>
      </c>
      <c r="G86" s="121"/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19" customFormat="1" ht="30" customHeight="1" hidden="1">
      <c r="A87" s="14">
        <v>24110600</v>
      </c>
      <c r="B87" s="15" t="s">
        <v>131</v>
      </c>
      <c r="C87" s="16">
        <f t="shared" si="0"/>
        <v>0</v>
      </c>
      <c r="D87" s="17"/>
      <c r="E87" s="17"/>
      <c r="F87" s="17">
        <f>E87</f>
        <v>0</v>
      </c>
      <c r="G87" s="121"/>
      <c r="H87" s="18"/>
      <c r="I87" s="18"/>
      <c r="J87" s="18"/>
      <c r="K87" s="18"/>
      <c r="L87" s="18"/>
      <c r="IK87" s="18"/>
      <c r="IL87" s="18"/>
      <c r="IM87" s="18"/>
      <c r="IN87" s="18"/>
      <c r="IO87" s="18"/>
      <c r="IP87" s="18"/>
      <c r="IQ87" s="18"/>
      <c r="IR87" s="18"/>
      <c r="IS87" s="18"/>
    </row>
    <row r="88" spans="1:253" s="39" customFormat="1" ht="60" customHeight="1">
      <c r="A88" s="78" t="s">
        <v>94</v>
      </c>
      <c r="B88" s="81" t="s">
        <v>95</v>
      </c>
      <c r="C88" s="36">
        <f t="shared" si="0"/>
        <v>19858</v>
      </c>
      <c r="D88" s="37"/>
      <c r="E88" s="37">
        <v>19858</v>
      </c>
      <c r="F88" s="37"/>
      <c r="G88" s="121"/>
      <c r="H88" s="38"/>
      <c r="I88" s="38"/>
      <c r="J88" s="38"/>
      <c r="K88" s="38"/>
      <c r="L88" s="38"/>
      <c r="IK88" s="38"/>
      <c r="IL88" s="38"/>
      <c r="IM88" s="38"/>
      <c r="IN88" s="38"/>
      <c r="IO88" s="38"/>
      <c r="IP88" s="38"/>
      <c r="IQ88" s="38"/>
      <c r="IR88" s="38"/>
      <c r="IS88" s="38"/>
    </row>
    <row r="89" spans="1:253" s="19" customFormat="1" ht="30">
      <c r="A89" s="14">
        <v>24170000</v>
      </c>
      <c r="B89" s="15" t="s">
        <v>96</v>
      </c>
      <c r="C89" s="16">
        <f t="shared" si="0"/>
        <v>1300000</v>
      </c>
      <c r="D89" s="16"/>
      <c r="E89" s="16">
        <v>1300000</v>
      </c>
      <c r="F89" s="16">
        <f>E89</f>
        <v>1300000</v>
      </c>
      <c r="G89" s="121"/>
      <c r="H89" s="18"/>
      <c r="I89" s="18"/>
      <c r="J89" s="18"/>
      <c r="K89" s="18"/>
      <c r="L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s="39" customFormat="1" ht="15">
      <c r="A90" s="78">
        <v>25000000</v>
      </c>
      <c r="B90" s="81" t="s">
        <v>19</v>
      </c>
      <c r="C90" s="36">
        <f t="shared" si="0"/>
        <v>70166234</v>
      </c>
      <c r="D90" s="36"/>
      <c r="E90" s="36">
        <f>E91+E96</f>
        <v>70166234</v>
      </c>
      <c r="F90" s="36"/>
      <c r="G90" s="121"/>
      <c r="H90" s="38"/>
      <c r="I90" s="38"/>
      <c r="J90" s="38"/>
      <c r="K90" s="38"/>
      <c r="L90" s="38"/>
      <c r="IK90" s="38"/>
      <c r="IL90" s="38"/>
      <c r="IM90" s="38"/>
      <c r="IN90" s="38"/>
      <c r="IO90" s="38"/>
      <c r="IP90" s="38"/>
      <c r="IQ90" s="38"/>
      <c r="IR90" s="38"/>
      <c r="IS90" s="38"/>
    </row>
    <row r="91" spans="1:253" s="39" customFormat="1" ht="36" customHeight="1">
      <c r="A91" s="78" t="s">
        <v>97</v>
      </c>
      <c r="B91" s="81" t="s">
        <v>98</v>
      </c>
      <c r="C91" s="36">
        <f aca="true" t="shared" si="1" ref="C91:C137">D91+E91</f>
        <v>66294034</v>
      </c>
      <c r="D91" s="36"/>
      <c r="E91" s="36">
        <f>E92+E93+E94+E95</f>
        <v>66294034</v>
      </c>
      <c r="F91" s="36"/>
      <c r="G91" s="121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36.75" customHeight="1">
      <c r="A92" s="78" t="s">
        <v>99</v>
      </c>
      <c r="B92" s="81" t="s">
        <v>100</v>
      </c>
      <c r="C92" s="36">
        <f t="shared" si="1"/>
        <v>58684342</v>
      </c>
      <c r="D92" s="36"/>
      <c r="E92" s="36">
        <v>58684342</v>
      </c>
      <c r="F92" s="36"/>
      <c r="G92" s="121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30">
      <c r="A93" s="78" t="s">
        <v>101</v>
      </c>
      <c r="B93" s="81" t="s">
        <v>102</v>
      </c>
      <c r="C93" s="36">
        <f t="shared" si="1"/>
        <v>7312360</v>
      </c>
      <c r="D93" s="36"/>
      <c r="E93" s="36">
        <v>7312360</v>
      </c>
      <c r="F93" s="36"/>
      <c r="G93" s="121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15" customHeight="1">
      <c r="A94" s="78" t="s">
        <v>103</v>
      </c>
      <c r="B94" s="81" t="s">
        <v>104</v>
      </c>
      <c r="C94" s="36">
        <f t="shared" si="1"/>
        <v>214200</v>
      </c>
      <c r="D94" s="36"/>
      <c r="E94" s="36">
        <v>214200</v>
      </c>
      <c r="F94" s="36"/>
      <c r="G94" s="121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9" customFormat="1" ht="30" customHeight="1">
      <c r="A95" s="78" t="s">
        <v>105</v>
      </c>
      <c r="B95" s="81" t="s">
        <v>106</v>
      </c>
      <c r="C95" s="36">
        <f t="shared" si="1"/>
        <v>83132</v>
      </c>
      <c r="D95" s="36"/>
      <c r="E95" s="36">
        <v>83132</v>
      </c>
      <c r="F95" s="36"/>
      <c r="G95" s="121"/>
      <c r="H95" s="38"/>
      <c r="I95" s="38"/>
      <c r="J95" s="38"/>
      <c r="K95" s="38"/>
      <c r="L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 s="39" customFormat="1" ht="18" customHeight="1">
      <c r="A96" s="82" t="s">
        <v>107</v>
      </c>
      <c r="B96" s="83" t="s">
        <v>108</v>
      </c>
      <c r="C96" s="36">
        <f t="shared" si="1"/>
        <v>3872200</v>
      </c>
      <c r="D96" s="36"/>
      <c r="E96" s="36">
        <f>E97</f>
        <v>3872200</v>
      </c>
      <c r="F96" s="36"/>
      <c r="G96" s="121"/>
      <c r="H96" s="38"/>
      <c r="I96" s="38"/>
      <c r="J96" s="38"/>
      <c r="K96" s="38"/>
      <c r="L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 s="39" customFormat="1" ht="103.5" customHeight="1">
      <c r="A97" s="78" t="s">
        <v>109</v>
      </c>
      <c r="B97" s="81" t="s">
        <v>110</v>
      </c>
      <c r="C97" s="36">
        <f t="shared" si="1"/>
        <v>3872200</v>
      </c>
      <c r="D97" s="36"/>
      <c r="E97" s="36">
        <v>3872200</v>
      </c>
      <c r="F97" s="36"/>
      <c r="G97" s="121"/>
      <c r="H97" s="38"/>
      <c r="I97" s="38"/>
      <c r="J97" s="38"/>
      <c r="K97" s="38"/>
      <c r="L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74" customFormat="1" ht="14.25">
      <c r="A98" s="68">
        <v>30000000</v>
      </c>
      <c r="B98" s="69" t="s">
        <v>13</v>
      </c>
      <c r="C98" s="70">
        <f t="shared" si="1"/>
        <v>1970000</v>
      </c>
      <c r="D98" s="70">
        <f>D99</f>
        <v>20000</v>
      </c>
      <c r="E98" s="70">
        <f>E103+E104</f>
        <v>1950000</v>
      </c>
      <c r="F98" s="70">
        <f>F103+F104</f>
        <v>1950000</v>
      </c>
      <c r="G98" s="121"/>
      <c r="H98" s="73"/>
      <c r="I98" s="73"/>
      <c r="J98" s="73"/>
      <c r="K98" s="73"/>
      <c r="L98" s="73"/>
      <c r="IK98" s="73"/>
      <c r="IL98" s="73"/>
      <c r="IM98" s="73"/>
      <c r="IN98" s="73"/>
      <c r="IO98" s="73"/>
      <c r="IP98" s="73"/>
      <c r="IQ98" s="73"/>
      <c r="IR98" s="73"/>
      <c r="IS98" s="73"/>
    </row>
    <row r="99" spans="1:253" s="39" customFormat="1" ht="15">
      <c r="A99" s="78">
        <v>31000000</v>
      </c>
      <c r="B99" s="81" t="s">
        <v>14</v>
      </c>
      <c r="C99" s="36">
        <f t="shared" si="1"/>
        <v>1020000</v>
      </c>
      <c r="D99" s="37">
        <f>D100+D102</f>
        <v>20000</v>
      </c>
      <c r="E99" s="37">
        <f>E103</f>
        <v>1000000</v>
      </c>
      <c r="F99" s="37">
        <f>F103</f>
        <v>1000000</v>
      </c>
      <c r="G99" s="121"/>
      <c r="H99" s="38"/>
      <c r="I99" s="38"/>
      <c r="J99" s="38"/>
      <c r="K99" s="38"/>
      <c r="L99" s="38"/>
      <c r="IK99" s="38"/>
      <c r="IL99" s="38"/>
      <c r="IM99" s="38"/>
      <c r="IN99" s="38"/>
      <c r="IO99" s="38"/>
      <c r="IP99" s="38"/>
      <c r="IQ99" s="38"/>
      <c r="IR99" s="38"/>
      <c r="IS99" s="38"/>
    </row>
    <row r="100" spans="1:253" s="39" customFormat="1" ht="64.5" customHeight="1">
      <c r="A100" s="78" t="s">
        <v>111</v>
      </c>
      <c r="B100" s="81" t="s">
        <v>112</v>
      </c>
      <c r="C100" s="36">
        <f t="shared" si="1"/>
        <v>15000</v>
      </c>
      <c r="D100" s="37">
        <f>D101</f>
        <v>15000</v>
      </c>
      <c r="E100" s="37"/>
      <c r="F100" s="37"/>
      <c r="G100" s="121">
        <v>10</v>
      </c>
      <c r="H100" s="38"/>
      <c r="I100" s="38"/>
      <c r="J100" s="38"/>
      <c r="K100" s="38"/>
      <c r="L100" s="38"/>
      <c r="IK100" s="38"/>
      <c r="IL100" s="38"/>
      <c r="IM100" s="38"/>
      <c r="IN100" s="38"/>
      <c r="IO100" s="38"/>
      <c r="IP100" s="38"/>
      <c r="IQ100" s="38"/>
      <c r="IR100" s="38"/>
      <c r="IS100" s="38"/>
    </row>
    <row r="101" spans="1:253" s="39" customFormat="1" ht="57.75" customHeight="1">
      <c r="A101" s="78" t="s">
        <v>113</v>
      </c>
      <c r="B101" s="81" t="s">
        <v>114</v>
      </c>
      <c r="C101" s="36">
        <f t="shared" si="1"/>
        <v>15000</v>
      </c>
      <c r="D101" s="37">
        <v>15000</v>
      </c>
      <c r="E101" s="37"/>
      <c r="F101" s="37"/>
      <c r="G101" s="121"/>
      <c r="H101" s="3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39" customFormat="1" ht="30">
      <c r="A102" s="78" t="s">
        <v>115</v>
      </c>
      <c r="B102" s="81" t="s">
        <v>116</v>
      </c>
      <c r="C102" s="36">
        <f t="shared" si="1"/>
        <v>5000</v>
      </c>
      <c r="D102" s="37">
        <v>5000</v>
      </c>
      <c r="E102" s="37"/>
      <c r="F102" s="37"/>
      <c r="G102" s="121"/>
      <c r="H102" s="38"/>
      <c r="I102" s="38"/>
      <c r="J102" s="38"/>
      <c r="K102" s="38"/>
      <c r="L102" s="38"/>
      <c r="IK102" s="38"/>
      <c r="IL102" s="38"/>
      <c r="IM102" s="38"/>
      <c r="IN102" s="38"/>
      <c r="IO102" s="38"/>
      <c r="IP102" s="38"/>
      <c r="IQ102" s="38"/>
      <c r="IR102" s="38"/>
      <c r="IS102" s="38"/>
    </row>
    <row r="103" spans="1:253" s="59" customFormat="1" ht="45">
      <c r="A103" s="14" t="s">
        <v>117</v>
      </c>
      <c r="B103" s="15" t="s">
        <v>118</v>
      </c>
      <c r="C103" s="16">
        <f t="shared" si="1"/>
        <v>1000000</v>
      </c>
      <c r="D103" s="17"/>
      <c r="E103" s="17">
        <v>1000000</v>
      </c>
      <c r="F103" s="17">
        <f>E103</f>
        <v>1000000</v>
      </c>
      <c r="G103" s="121"/>
      <c r="H103" s="58"/>
      <c r="I103" s="58"/>
      <c r="J103" s="58"/>
      <c r="K103" s="58"/>
      <c r="L103" s="58"/>
      <c r="IK103" s="58"/>
      <c r="IL103" s="58"/>
      <c r="IM103" s="58"/>
      <c r="IN103" s="58"/>
      <c r="IO103" s="58"/>
      <c r="IP103" s="58"/>
      <c r="IQ103" s="58"/>
      <c r="IR103" s="58"/>
      <c r="IS103" s="58"/>
    </row>
    <row r="104" spans="1:253" s="19" customFormat="1" ht="18" customHeight="1">
      <c r="A104" s="60">
        <v>33000000</v>
      </c>
      <c r="B104" s="61" t="s">
        <v>130</v>
      </c>
      <c r="C104" s="62">
        <f t="shared" si="1"/>
        <v>950000</v>
      </c>
      <c r="D104" s="63"/>
      <c r="E104" s="63">
        <f>E105</f>
        <v>950000</v>
      </c>
      <c r="F104" s="63">
        <f>F105</f>
        <v>950000</v>
      </c>
      <c r="G104" s="121"/>
      <c r="H104" s="18"/>
      <c r="I104" s="18"/>
      <c r="J104" s="18"/>
      <c r="K104" s="18"/>
      <c r="L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1:253" s="19" customFormat="1" ht="15">
      <c r="A105" s="14" t="s">
        <v>119</v>
      </c>
      <c r="B105" s="15" t="s">
        <v>120</v>
      </c>
      <c r="C105" s="16">
        <f t="shared" si="1"/>
        <v>950000</v>
      </c>
      <c r="D105" s="17"/>
      <c r="E105" s="17">
        <f>E106</f>
        <v>950000</v>
      </c>
      <c r="F105" s="17">
        <f>F106</f>
        <v>950000</v>
      </c>
      <c r="G105" s="121"/>
      <c r="H105" s="18"/>
      <c r="I105" s="18"/>
      <c r="J105" s="18"/>
      <c r="K105" s="18"/>
      <c r="L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s="19" customFormat="1" ht="63" customHeight="1">
      <c r="A106" s="14" t="s">
        <v>121</v>
      </c>
      <c r="B106" s="15" t="s">
        <v>122</v>
      </c>
      <c r="C106" s="16">
        <f t="shared" si="1"/>
        <v>950000</v>
      </c>
      <c r="D106" s="17"/>
      <c r="E106" s="17">
        <v>950000</v>
      </c>
      <c r="F106" s="17">
        <f>E106</f>
        <v>950000</v>
      </c>
      <c r="G106" s="121"/>
      <c r="H106" s="18"/>
      <c r="I106" s="18"/>
      <c r="J106" s="18"/>
      <c r="K106" s="18"/>
      <c r="L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1:253" s="25" customFormat="1" ht="14.25">
      <c r="A107" s="21">
        <v>40000000</v>
      </c>
      <c r="B107" s="22" t="s">
        <v>2</v>
      </c>
      <c r="C107" s="20">
        <f>C108</f>
        <v>1633285964</v>
      </c>
      <c r="D107" s="13">
        <f>D108</f>
        <v>1633285964</v>
      </c>
      <c r="E107" s="13">
        <f>E108</f>
        <v>0</v>
      </c>
      <c r="F107" s="13">
        <f>F108</f>
        <v>0</v>
      </c>
      <c r="G107" s="121"/>
      <c r="H107" s="23"/>
      <c r="I107" s="24"/>
      <c r="J107" s="24"/>
      <c r="K107" s="24"/>
      <c r="L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s="28" customFormat="1" ht="14.25">
      <c r="A108" s="21">
        <v>41000000</v>
      </c>
      <c r="B108" s="26" t="s">
        <v>20</v>
      </c>
      <c r="C108" s="20">
        <f>D108+E108</f>
        <v>1633285964</v>
      </c>
      <c r="D108" s="13">
        <f>D109+D114+D112</f>
        <v>1633285964</v>
      </c>
      <c r="E108" s="13">
        <f>E114</f>
        <v>0</v>
      </c>
      <c r="F108" s="13">
        <f>F114</f>
        <v>0</v>
      </c>
      <c r="G108" s="121"/>
      <c r="H108" s="27"/>
      <c r="I108" s="27"/>
      <c r="J108" s="27"/>
      <c r="K108" s="27"/>
      <c r="L108" s="27"/>
      <c r="IK108" s="27"/>
      <c r="IL108" s="27"/>
      <c r="IM108" s="27"/>
      <c r="IN108" s="27"/>
      <c r="IO108" s="27"/>
      <c r="IP108" s="27"/>
      <c r="IQ108" s="27"/>
      <c r="IR108" s="27"/>
      <c r="IS108" s="27"/>
    </row>
    <row r="109" spans="1:253" s="96" customFormat="1" ht="28.5">
      <c r="A109" s="94">
        <v>41030000</v>
      </c>
      <c r="B109" s="100" t="s">
        <v>154</v>
      </c>
      <c r="C109" s="70">
        <f>D109+E109</f>
        <v>473106200</v>
      </c>
      <c r="D109" s="71">
        <f>D110+D111</f>
        <v>473106200</v>
      </c>
      <c r="E109" s="71"/>
      <c r="F109" s="71"/>
      <c r="G109" s="121"/>
      <c r="H109" s="95"/>
      <c r="I109" s="95"/>
      <c r="J109" s="95"/>
      <c r="K109" s="95"/>
      <c r="L109" s="95"/>
      <c r="IK109" s="95"/>
      <c r="IL109" s="95"/>
      <c r="IM109" s="95"/>
      <c r="IN109" s="95"/>
      <c r="IO109" s="95"/>
      <c r="IP109" s="95"/>
      <c r="IQ109" s="95"/>
      <c r="IR109" s="95"/>
      <c r="IS109" s="95"/>
    </row>
    <row r="110" spans="1:253" s="39" customFormat="1" ht="30">
      <c r="A110" s="78">
        <v>41033900</v>
      </c>
      <c r="B110" s="81" t="s">
        <v>143</v>
      </c>
      <c r="C110" s="36">
        <f>D110+E110</f>
        <v>259300600</v>
      </c>
      <c r="D110" s="37">
        <v>259300600</v>
      </c>
      <c r="E110" s="37"/>
      <c r="F110" s="37"/>
      <c r="G110" s="121"/>
      <c r="H110" s="38"/>
      <c r="I110" s="38"/>
      <c r="J110" s="38"/>
      <c r="K110" s="38"/>
      <c r="L110" s="38"/>
      <c r="IK110" s="38"/>
      <c r="IL110" s="38"/>
      <c r="IM110" s="38"/>
      <c r="IN110" s="38"/>
      <c r="IO110" s="38"/>
      <c r="IP110" s="38"/>
      <c r="IQ110" s="38"/>
      <c r="IR110" s="38"/>
      <c r="IS110" s="38"/>
    </row>
    <row r="111" spans="1:253" s="39" customFormat="1" ht="30">
      <c r="A111" s="78">
        <v>41034200</v>
      </c>
      <c r="B111" s="81" t="s">
        <v>146</v>
      </c>
      <c r="C111" s="36">
        <f>D111+E111</f>
        <v>213805600</v>
      </c>
      <c r="D111" s="37">
        <v>213805600</v>
      </c>
      <c r="E111" s="37"/>
      <c r="F111" s="37"/>
      <c r="G111" s="121"/>
      <c r="H111" s="38"/>
      <c r="I111" s="38"/>
      <c r="J111" s="38"/>
      <c r="K111" s="38"/>
      <c r="L111" s="38"/>
      <c r="IK111" s="38"/>
      <c r="IL111" s="38"/>
      <c r="IM111" s="38"/>
      <c r="IN111" s="38"/>
      <c r="IO111" s="38"/>
      <c r="IP111" s="38"/>
      <c r="IQ111" s="38"/>
      <c r="IR111" s="38"/>
      <c r="IS111" s="38"/>
    </row>
    <row r="112" spans="1:253" s="96" customFormat="1" ht="28.5">
      <c r="A112" s="94">
        <v>41040000</v>
      </c>
      <c r="B112" s="100" t="s">
        <v>170</v>
      </c>
      <c r="C112" s="70">
        <f>D112</f>
        <v>2684590</v>
      </c>
      <c r="D112" s="71">
        <f>D113</f>
        <v>2684590</v>
      </c>
      <c r="E112" s="71"/>
      <c r="F112" s="71"/>
      <c r="G112" s="121">
        <v>11</v>
      </c>
      <c r="H112" s="95"/>
      <c r="I112" s="95"/>
      <c r="J112" s="95"/>
      <c r="K112" s="95"/>
      <c r="L112" s="95"/>
      <c r="IK112" s="95"/>
      <c r="IL112" s="95"/>
      <c r="IM112" s="95"/>
      <c r="IN112" s="95"/>
      <c r="IO112" s="95"/>
      <c r="IP112" s="95"/>
      <c r="IQ112" s="95"/>
      <c r="IR112" s="95"/>
      <c r="IS112" s="95"/>
    </row>
    <row r="113" spans="1:253" s="93" customFormat="1" ht="69" customHeight="1">
      <c r="A113" s="91">
        <v>41040200</v>
      </c>
      <c r="B113" s="81" t="s">
        <v>149</v>
      </c>
      <c r="C113" s="36">
        <f>D113</f>
        <v>2684590</v>
      </c>
      <c r="D113" s="37">
        <v>2684590</v>
      </c>
      <c r="E113" s="37"/>
      <c r="F113" s="37"/>
      <c r="G113" s="121"/>
      <c r="H113" s="92"/>
      <c r="I113" s="92"/>
      <c r="J113" s="92"/>
      <c r="K113" s="92"/>
      <c r="L113" s="92"/>
      <c r="IK113" s="92"/>
      <c r="IL113" s="92"/>
      <c r="IM113" s="92"/>
      <c r="IN113" s="92"/>
      <c r="IO113" s="92"/>
      <c r="IP113" s="92"/>
      <c r="IQ113" s="92"/>
      <c r="IR113" s="92"/>
      <c r="IS113" s="92"/>
    </row>
    <row r="114" spans="1:253" s="96" customFormat="1" ht="28.5">
      <c r="A114" s="94">
        <v>41050000</v>
      </c>
      <c r="B114" s="100" t="s">
        <v>150</v>
      </c>
      <c r="C114" s="70">
        <f t="shared" si="1"/>
        <v>1157495174</v>
      </c>
      <c r="D114" s="71">
        <f>D115+D116+D117+D118+D119+D124+D126+D125</f>
        <v>1157495174</v>
      </c>
      <c r="E114" s="71"/>
      <c r="F114" s="71">
        <f>F119</f>
        <v>0</v>
      </c>
      <c r="G114" s="121"/>
      <c r="H114" s="95"/>
      <c r="I114" s="95"/>
      <c r="J114" s="95"/>
      <c r="K114" s="95"/>
      <c r="L114" s="95"/>
      <c r="IK114" s="95"/>
      <c r="IL114" s="95"/>
      <c r="IM114" s="95"/>
      <c r="IN114" s="95"/>
      <c r="IO114" s="95"/>
      <c r="IP114" s="95"/>
      <c r="IQ114" s="95"/>
      <c r="IR114" s="95"/>
      <c r="IS114" s="95"/>
    </row>
    <row r="115" spans="1:253" s="39" customFormat="1" ht="105" customHeight="1">
      <c r="A115" s="78">
        <v>41050100</v>
      </c>
      <c r="B115" s="81" t="s">
        <v>151</v>
      </c>
      <c r="C115" s="36">
        <f t="shared" si="1"/>
        <v>772232100</v>
      </c>
      <c r="D115" s="37">
        <v>772232100</v>
      </c>
      <c r="E115" s="37"/>
      <c r="F115" s="37"/>
      <c r="G115" s="121"/>
      <c r="H115" s="38"/>
      <c r="I115" s="38"/>
      <c r="J115" s="38"/>
      <c r="K115" s="38"/>
      <c r="L115" s="38"/>
      <c r="IK115" s="38"/>
      <c r="IL115" s="38"/>
      <c r="IM115" s="38"/>
      <c r="IN115" s="38"/>
      <c r="IO115" s="38"/>
      <c r="IP115" s="38"/>
      <c r="IQ115" s="38"/>
      <c r="IR115" s="38"/>
      <c r="IS115" s="38"/>
    </row>
    <row r="116" spans="1:253" s="39" customFormat="1" ht="63.75" customHeight="1">
      <c r="A116" s="78">
        <v>41050200</v>
      </c>
      <c r="B116" s="81" t="s">
        <v>152</v>
      </c>
      <c r="C116" s="36">
        <f t="shared" si="1"/>
        <v>375400</v>
      </c>
      <c r="D116" s="37">
        <v>375400</v>
      </c>
      <c r="E116" s="37"/>
      <c r="F116" s="37"/>
      <c r="G116" s="121"/>
      <c r="H116" s="38"/>
      <c r="I116" s="38"/>
      <c r="J116" s="38"/>
      <c r="K116" s="38"/>
      <c r="L116" s="38"/>
      <c r="IK116" s="38"/>
      <c r="IL116" s="38"/>
      <c r="IM116" s="38"/>
      <c r="IN116" s="38"/>
      <c r="IO116" s="38"/>
      <c r="IP116" s="38"/>
      <c r="IQ116" s="38"/>
      <c r="IR116" s="38"/>
      <c r="IS116" s="38"/>
    </row>
    <row r="117" spans="1:253" s="39" customFormat="1" ht="176.25" customHeight="1">
      <c r="A117" s="78">
        <v>41050300</v>
      </c>
      <c r="B117" s="84" t="s">
        <v>172</v>
      </c>
      <c r="C117" s="36">
        <f t="shared" si="1"/>
        <v>354483700</v>
      </c>
      <c r="D117" s="37">
        <v>354483700</v>
      </c>
      <c r="E117" s="37"/>
      <c r="F117" s="37"/>
      <c r="G117" s="121"/>
      <c r="H117" s="38"/>
      <c r="I117" s="38"/>
      <c r="J117" s="38"/>
      <c r="K117" s="38"/>
      <c r="L117" s="38"/>
      <c r="IK117" s="38"/>
      <c r="IL117" s="38"/>
      <c r="IM117" s="38"/>
      <c r="IN117" s="38"/>
      <c r="IO117" s="38"/>
      <c r="IP117" s="38"/>
      <c r="IQ117" s="38"/>
      <c r="IR117" s="38"/>
      <c r="IS117" s="38"/>
    </row>
    <row r="118" spans="1:253" s="39" customFormat="1" ht="153" customHeight="1">
      <c r="A118" s="78">
        <v>41050700</v>
      </c>
      <c r="B118" s="81" t="s">
        <v>153</v>
      </c>
      <c r="C118" s="36">
        <f t="shared" si="1"/>
        <v>2695700</v>
      </c>
      <c r="D118" s="37">
        <v>2695700</v>
      </c>
      <c r="E118" s="37"/>
      <c r="F118" s="37"/>
      <c r="G118" s="121">
        <v>12</v>
      </c>
      <c r="H118" s="38"/>
      <c r="I118" s="38"/>
      <c r="J118" s="38"/>
      <c r="K118" s="38"/>
      <c r="L118" s="38"/>
      <c r="IK118" s="38"/>
      <c r="IL118" s="38"/>
      <c r="IM118" s="38"/>
      <c r="IN118" s="38"/>
      <c r="IO118" s="38"/>
      <c r="IP118" s="38"/>
      <c r="IQ118" s="38"/>
      <c r="IR118" s="38"/>
      <c r="IS118" s="38"/>
    </row>
    <row r="119" spans="1:253" s="39" customFormat="1" ht="45.75" customHeight="1">
      <c r="A119" s="97">
        <v>41051500</v>
      </c>
      <c r="B119" s="99" t="s">
        <v>155</v>
      </c>
      <c r="C119" s="36">
        <f>D119+E119</f>
        <v>19203500</v>
      </c>
      <c r="D119" s="37">
        <f>D120+D121+D122+D123</f>
        <v>19203500</v>
      </c>
      <c r="E119" s="37"/>
      <c r="F119" s="37"/>
      <c r="G119" s="121"/>
      <c r="H119" s="38"/>
      <c r="I119" s="38"/>
      <c r="J119" s="38"/>
      <c r="K119" s="38"/>
      <c r="L119" s="38"/>
      <c r="IK119" s="38"/>
      <c r="IL119" s="38"/>
      <c r="IM119" s="38"/>
      <c r="IN119" s="38"/>
      <c r="IO119" s="38"/>
      <c r="IP119" s="38"/>
      <c r="IQ119" s="38"/>
      <c r="IR119" s="38"/>
      <c r="IS119" s="38"/>
    </row>
    <row r="120" spans="1:253" s="39" customFormat="1" ht="47.25" customHeight="1">
      <c r="A120" s="98"/>
      <c r="B120" s="99" t="s">
        <v>158</v>
      </c>
      <c r="C120" s="36">
        <f t="shared" si="1"/>
        <v>510100</v>
      </c>
      <c r="D120" s="37">
        <v>510100</v>
      </c>
      <c r="E120" s="37"/>
      <c r="F120" s="37"/>
      <c r="G120" s="121"/>
      <c r="H120" s="38"/>
      <c r="I120" s="38"/>
      <c r="J120" s="38"/>
      <c r="K120" s="38"/>
      <c r="L120" s="38"/>
      <c r="IK120" s="38"/>
      <c r="IL120" s="38"/>
      <c r="IM120" s="38"/>
      <c r="IN120" s="38"/>
      <c r="IO120" s="38"/>
      <c r="IP120" s="38"/>
      <c r="IQ120" s="38"/>
      <c r="IR120" s="38"/>
      <c r="IS120" s="38"/>
    </row>
    <row r="121" spans="1:253" s="39" customFormat="1" ht="65.25" customHeight="1">
      <c r="A121" s="98"/>
      <c r="B121" s="99" t="s">
        <v>156</v>
      </c>
      <c r="C121" s="36">
        <f t="shared" si="1"/>
        <v>651300</v>
      </c>
      <c r="D121" s="37">
        <v>651300</v>
      </c>
      <c r="E121" s="37"/>
      <c r="F121" s="37"/>
      <c r="G121" s="121"/>
      <c r="H121" s="38"/>
      <c r="I121" s="38"/>
      <c r="J121" s="38"/>
      <c r="K121" s="38"/>
      <c r="L121" s="38"/>
      <c r="IK121" s="38"/>
      <c r="IL121" s="38"/>
      <c r="IM121" s="38"/>
      <c r="IN121" s="38"/>
      <c r="IO121" s="38"/>
      <c r="IP121" s="38"/>
      <c r="IQ121" s="38"/>
      <c r="IR121" s="38"/>
      <c r="IS121" s="38"/>
    </row>
    <row r="122" spans="1:253" s="39" customFormat="1" ht="35.25" customHeight="1">
      <c r="A122" s="98"/>
      <c r="B122" s="99" t="s">
        <v>157</v>
      </c>
      <c r="C122" s="36">
        <f t="shared" si="1"/>
        <v>10910600</v>
      </c>
      <c r="D122" s="37">
        <v>10910600</v>
      </c>
      <c r="E122" s="37"/>
      <c r="F122" s="37"/>
      <c r="G122" s="121"/>
      <c r="H122" s="38"/>
      <c r="I122" s="38"/>
      <c r="J122" s="38"/>
      <c r="K122" s="38"/>
      <c r="L122" s="38"/>
      <c r="IK122" s="38"/>
      <c r="IL122" s="38"/>
      <c r="IM122" s="38"/>
      <c r="IN122" s="38"/>
      <c r="IO122" s="38"/>
      <c r="IP122" s="38"/>
      <c r="IQ122" s="38"/>
      <c r="IR122" s="38"/>
      <c r="IS122" s="38"/>
    </row>
    <row r="123" spans="1:253" s="39" customFormat="1" ht="30.75" customHeight="1">
      <c r="A123" s="98"/>
      <c r="B123" s="99" t="s">
        <v>159</v>
      </c>
      <c r="C123" s="36">
        <f t="shared" si="1"/>
        <v>7131500</v>
      </c>
      <c r="D123" s="37">
        <v>7131500</v>
      </c>
      <c r="E123" s="37"/>
      <c r="F123" s="37"/>
      <c r="G123" s="121"/>
      <c r="H123" s="38"/>
      <c r="I123" s="38"/>
      <c r="J123" s="38"/>
      <c r="K123" s="38"/>
      <c r="L123" s="38"/>
      <c r="IK123" s="38"/>
      <c r="IL123" s="38"/>
      <c r="IM123" s="38"/>
      <c r="IN123" s="38"/>
      <c r="IO123" s="38"/>
      <c r="IP123" s="38"/>
      <c r="IQ123" s="38"/>
      <c r="IR123" s="38"/>
      <c r="IS123" s="38"/>
    </row>
    <row r="124" spans="1:253" s="39" customFormat="1" ht="48" customHeight="1">
      <c r="A124" s="78">
        <v>41052000</v>
      </c>
      <c r="B124" s="81" t="s">
        <v>160</v>
      </c>
      <c r="C124" s="36">
        <f>D124+E124</f>
        <v>6911500</v>
      </c>
      <c r="D124" s="37">
        <v>6911500</v>
      </c>
      <c r="E124" s="37"/>
      <c r="F124" s="37"/>
      <c r="G124" s="121"/>
      <c r="H124" s="38"/>
      <c r="I124" s="38"/>
      <c r="J124" s="38"/>
      <c r="K124" s="38"/>
      <c r="L124" s="38"/>
      <c r="IK124" s="38"/>
      <c r="IL124" s="38"/>
      <c r="IM124" s="38"/>
      <c r="IN124" s="38"/>
      <c r="IO124" s="38"/>
      <c r="IP124" s="38"/>
      <c r="IQ124" s="38"/>
      <c r="IR124" s="38"/>
      <c r="IS124" s="38"/>
    </row>
    <row r="125" spans="1:253" s="39" customFormat="1" ht="63.75" customHeight="1">
      <c r="A125" s="105">
        <v>41053300</v>
      </c>
      <c r="B125" s="81" t="s">
        <v>171</v>
      </c>
      <c r="C125" s="36">
        <f>D125+E125</f>
        <v>76310</v>
      </c>
      <c r="D125" s="37">
        <f>22500+53810</f>
        <v>76310</v>
      </c>
      <c r="E125" s="37"/>
      <c r="F125" s="37"/>
      <c r="G125" s="112">
        <v>13</v>
      </c>
      <c r="H125" s="38"/>
      <c r="I125" s="38"/>
      <c r="J125" s="38"/>
      <c r="K125" s="38"/>
      <c r="L125" s="38"/>
      <c r="IK125" s="38"/>
      <c r="IL125" s="38"/>
      <c r="IM125" s="38"/>
      <c r="IN125" s="38"/>
      <c r="IO125" s="38"/>
      <c r="IP125" s="38"/>
      <c r="IQ125" s="38"/>
      <c r="IR125" s="38"/>
      <c r="IS125" s="38"/>
    </row>
    <row r="126" spans="1:253" s="39" customFormat="1" ht="25.5" customHeight="1">
      <c r="A126" s="105">
        <v>41053900</v>
      </c>
      <c r="B126" s="81" t="s">
        <v>161</v>
      </c>
      <c r="C126" s="36">
        <f t="shared" si="1"/>
        <v>1516964</v>
      </c>
      <c r="D126" s="37">
        <f>D127+D128+D129++D130+D131+D132+D133+D134</f>
        <v>1516964</v>
      </c>
      <c r="E126" s="37"/>
      <c r="F126" s="37"/>
      <c r="G126" s="112"/>
      <c r="H126" s="38"/>
      <c r="I126" s="38"/>
      <c r="J126" s="38"/>
      <c r="K126" s="38"/>
      <c r="L126" s="38"/>
      <c r="IK126" s="38"/>
      <c r="IL126" s="38"/>
      <c r="IM126" s="38"/>
      <c r="IN126" s="38"/>
      <c r="IO126" s="38"/>
      <c r="IP126" s="38"/>
      <c r="IQ126" s="38"/>
      <c r="IR126" s="38"/>
      <c r="IS126" s="38"/>
    </row>
    <row r="127" spans="1:253" s="39" customFormat="1" ht="105">
      <c r="A127" s="101"/>
      <c r="B127" s="99" t="s">
        <v>162</v>
      </c>
      <c r="C127" s="36">
        <f aca="true" t="shared" si="2" ref="C127:C134">D127</f>
        <v>72900</v>
      </c>
      <c r="D127" s="37">
        <v>72900</v>
      </c>
      <c r="E127" s="37"/>
      <c r="F127" s="37"/>
      <c r="G127" s="112"/>
      <c r="H127" s="38"/>
      <c r="I127" s="38"/>
      <c r="J127" s="38"/>
      <c r="K127" s="38"/>
      <c r="L127" s="38"/>
      <c r="IK127" s="38"/>
      <c r="IL127" s="38"/>
      <c r="IM127" s="38"/>
      <c r="IN127" s="38"/>
      <c r="IO127" s="38"/>
      <c r="IP127" s="38"/>
      <c r="IQ127" s="38"/>
      <c r="IR127" s="38"/>
      <c r="IS127" s="38"/>
    </row>
    <row r="128" spans="1:253" s="39" customFormat="1" ht="30">
      <c r="A128" s="103"/>
      <c r="B128" s="99" t="s">
        <v>163</v>
      </c>
      <c r="C128" s="36">
        <f t="shared" si="2"/>
        <v>28300</v>
      </c>
      <c r="D128" s="37">
        <v>28300</v>
      </c>
      <c r="E128" s="37"/>
      <c r="F128" s="37"/>
      <c r="G128" s="112"/>
      <c r="H128" s="38"/>
      <c r="I128" s="38"/>
      <c r="J128" s="38"/>
      <c r="K128" s="38"/>
      <c r="L128" s="38"/>
      <c r="IK128" s="38"/>
      <c r="IL128" s="38"/>
      <c r="IM128" s="38"/>
      <c r="IN128" s="38"/>
      <c r="IO128" s="38"/>
      <c r="IP128" s="38"/>
      <c r="IQ128" s="38"/>
      <c r="IR128" s="38"/>
      <c r="IS128" s="38"/>
    </row>
    <row r="129" spans="1:253" s="39" customFormat="1" ht="60">
      <c r="A129" s="103"/>
      <c r="B129" s="99" t="s">
        <v>164</v>
      </c>
      <c r="C129" s="36">
        <f t="shared" si="2"/>
        <v>346100</v>
      </c>
      <c r="D129" s="37">
        <v>346100</v>
      </c>
      <c r="E129" s="37"/>
      <c r="F129" s="37"/>
      <c r="G129" s="112"/>
      <c r="H129" s="38"/>
      <c r="I129" s="38"/>
      <c r="J129" s="38"/>
      <c r="K129" s="38"/>
      <c r="L129" s="38"/>
      <c r="IK129" s="38"/>
      <c r="IL129" s="38"/>
      <c r="IM129" s="38"/>
      <c r="IN129" s="38"/>
      <c r="IO129" s="38"/>
      <c r="IP129" s="38"/>
      <c r="IQ129" s="38"/>
      <c r="IR129" s="38"/>
      <c r="IS129" s="38"/>
    </row>
    <row r="130" spans="1:253" s="39" customFormat="1" ht="15">
      <c r="A130" s="103"/>
      <c r="B130" s="99" t="s">
        <v>165</v>
      </c>
      <c r="C130" s="36">
        <f t="shared" si="2"/>
        <v>840</v>
      </c>
      <c r="D130" s="37">
        <v>840</v>
      </c>
      <c r="E130" s="37"/>
      <c r="F130" s="37"/>
      <c r="G130" s="112"/>
      <c r="H130" s="38"/>
      <c r="I130" s="38"/>
      <c r="J130" s="38"/>
      <c r="K130" s="38"/>
      <c r="L130" s="38"/>
      <c r="IK130" s="38"/>
      <c r="IL130" s="38"/>
      <c r="IM130" s="38"/>
      <c r="IN130" s="38"/>
      <c r="IO130" s="38"/>
      <c r="IP130" s="38"/>
      <c r="IQ130" s="38"/>
      <c r="IR130" s="38"/>
      <c r="IS130" s="38"/>
    </row>
    <row r="131" spans="1:253" s="39" customFormat="1" ht="30">
      <c r="A131" s="103"/>
      <c r="B131" s="99" t="s">
        <v>166</v>
      </c>
      <c r="C131" s="36">
        <f t="shared" si="2"/>
        <v>625100</v>
      </c>
      <c r="D131" s="37">
        <v>625100</v>
      </c>
      <c r="E131" s="37"/>
      <c r="F131" s="37"/>
      <c r="G131" s="112"/>
      <c r="H131" s="38"/>
      <c r="I131" s="38"/>
      <c r="J131" s="38"/>
      <c r="K131" s="38"/>
      <c r="L131" s="38"/>
      <c r="IK131" s="38"/>
      <c r="IL131" s="38"/>
      <c r="IM131" s="38"/>
      <c r="IN131" s="38"/>
      <c r="IO131" s="38"/>
      <c r="IP131" s="38"/>
      <c r="IQ131" s="38"/>
      <c r="IR131" s="38"/>
      <c r="IS131" s="38"/>
    </row>
    <row r="132" spans="1:253" s="39" customFormat="1" ht="15" customHeight="1">
      <c r="A132" s="103"/>
      <c r="B132" s="99" t="s">
        <v>167</v>
      </c>
      <c r="C132" s="36">
        <f t="shared" si="2"/>
        <v>200700</v>
      </c>
      <c r="D132" s="37">
        <v>200700</v>
      </c>
      <c r="E132" s="37"/>
      <c r="F132" s="37"/>
      <c r="G132" s="112"/>
      <c r="H132" s="38"/>
      <c r="I132" s="38"/>
      <c r="J132" s="38"/>
      <c r="K132" s="38"/>
      <c r="L132" s="38"/>
      <c r="IK132" s="38"/>
      <c r="IL132" s="38"/>
      <c r="IM132" s="38"/>
      <c r="IN132" s="38"/>
      <c r="IO132" s="38"/>
      <c r="IP132" s="38"/>
      <c r="IQ132" s="38"/>
      <c r="IR132" s="38"/>
      <c r="IS132" s="38"/>
    </row>
    <row r="133" spans="1:253" s="39" customFormat="1" ht="45">
      <c r="A133" s="103"/>
      <c r="B133" s="99" t="s">
        <v>168</v>
      </c>
      <c r="C133" s="36">
        <f t="shared" si="2"/>
        <v>188024</v>
      </c>
      <c r="D133" s="37">
        <v>188024</v>
      </c>
      <c r="E133" s="37"/>
      <c r="F133" s="37"/>
      <c r="G133" s="112"/>
      <c r="H133" s="38"/>
      <c r="I133" s="38"/>
      <c r="J133" s="38"/>
      <c r="K133" s="38"/>
      <c r="L133" s="38"/>
      <c r="IK133" s="38"/>
      <c r="IL133" s="38"/>
      <c r="IM133" s="38"/>
      <c r="IN133" s="38"/>
      <c r="IO133" s="38"/>
      <c r="IP133" s="38"/>
      <c r="IQ133" s="38"/>
      <c r="IR133" s="38"/>
      <c r="IS133" s="38"/>
    </row>
    <row r="134" spans="1:253" s="39" customFormat="1" ht="45">
      <c r="A134" s="104"/>
      <c r="B134" s="99" t="s">
        <v>169</v>
      </c>
      <c r="C134" s="36">
        <f t="shared" si="2"/>
        <v>55000</v>
      </c>
      <c r="D134" s="37">
        <v>55000</v>
      </c>
      <c r="E134" s="37"/>
      <c r="F134" s="37"/>
      <c r="G134" s="112"/>
      <c r="H134" s="38"/>
      <c r="I134" s="38"/>
      <c r="J134" s="38"/>
      <c r="K134" s="38"/>
      <c r="L134" s="38"/>
      <c r="IK134" s="38"/>
      <c r="IL134" s="38"/>
      <c r="IM134" s="38"/>
      <c r="IN134" s="38"/>
      <c r="IO134" s="38"/>
      <c r="IP134" s="38"/>
      <c r="IQ134" s="38"/>
      <c r="IR134" s="38"/>
      <c r="IS134" s="38"/>
    </row>
    <row r="135" spans="1:253" s="74" customFormat="1" ht="15" customHeight="1">
      <c r="A135" s="102">
        <v>50000000</v>
      </c>
      <c r="B135" s="69" t="s">
        <v>10</v>
      </c>
      <c r="C135" s="70">
        <f t="shared" si="1"/>
        <v>1284946</v>
      </c>
      <c r="D135" s="37"/>
      <c r="E135" s="71">
        <f>E136</f>
        <v>1284946</v>
      </c>
      <c r="F135" s="72"/>
      <c r="G135" s="122">
        <v>14</v>
      </c>
      <c r="H135" s="73"/>
      <c r="I135" s="73"/>
      <c r="J135" s="73"/>
      <c r="K135" s="73"/>
      <c r="L135" s="73"/>
      <c r="IK135" s="73"/>
      <c r="IL135" s="73"/>
      <c r="IM135" s="73"/>
      <c r="IN135" s="73"/>
      <c r="IO135" s="73"/>
      <c r="IP135" s="73"/>
      <c r="IQ135" s="73"/>
      <c r="IR135" s="73"/>
      <c r="IS135" s="73"/>
    </row>
    <row r="136" spans="1:253" s="74" customFormat="1" ht="18.75" customHeight="1">
      <c r="A136" s="75" t="s">
        <v>123</v>
      </c>
      <c r="B136" s="69" t="s">
        <v>124</v>
      </c>
      <c r="C136" s="70">
        <f t="shared" si="1"/>
        <v>1284946</v>
      </c>
      <c r="D136" s="76"/>
      <c r="E136" s="77">
        <f>E137</f>
        <v>1284946</v>
      </c>
      <c r="F136" s="76"/>
      <c r="G136" s="122"/>
      <c r="H136" s="73"/>
      <c r="I136" s="73"/>
      <c r="J136" s="73"/>
      <c r="K136" s="73"/>
      <c r="L136" s="73"/>
      <c r="IK136" s="73"/>
      <c r="IL136" s="73"/>
      <c r="IM136" s="73"/>
      <c r="IN136" s="73"/>
      <c r="IO136" s="73"/>
      <c r="IP136" s="73"/>
      <c r="IQ136" s="73"/>
      <c r="IR136" s="73"/>
      <c r="IS136" s="73"/>
    </row>
    <row r="137" spans="1:253" s="74" customFormat="1" ht="63" customHeight="1">
      <c r="A137" s="78">
        <v>50110000</v>
      </c>
      <c r="B137" s="79" t="s">
        <v>125</v>
      </c>
      <c r="C137" s="36">
        <f t="shared" si="1"/>
        <v>1284946</v>
      </c>
      <c r="D137" s="80"/>
      <c r="E137" s="37">
        <v>1284946</v>
      </c>
      <c r="F137" s="80"/>
      <c r="G137" s="122"/>
      <c r="H137" s="73"/>
      <c r="I137" s="73"/>
      <c r="J137" s="73"/>
      <c r="K137" s="73"/>
      <c r="L137" s="73"/>
      <c r="IK137" s="73"/>
      <c r="IL137" s="73"/>
      <c r="IM137" s="73"/>
      <c r="IN137" s="73"/>
      <c r="IO137" s="73"/>
      <c r="IP137" s="73"/>
      <c r="IQ137" s="73"/>
      <c r="IR137" s="73"/>
      <c r="IS137" s="73"/>
    </row>
    <row r="138" spans="1:253" s="31" customFormat="1" ht="15.75">
      <c r="A138" s="64"/>
      <c r="B138" s="65" t="s">
        <v>21</v>
      </c>
      <c r="C138" s="66">
        <f>C11+C57+C98+C135+C107</f>
        <v>3282076161</v>
      </c>
      <c r="D138" s="67">
        <f>D11+D57+D98+D107</f>
        <v>3203575123</v>
      </c>
      <c r="E138" s="67">
        <f>E11+E57+E98+E136+E107</f>
        <v>78501038</v>
      </c>
      <c r="F138" s="67">
        <f>F11+F57+F98+F107</f>
        <v>3250000</v>
      </c>
      <c r="G138" s="122"/>
      <c r="H138" s="29"/>
      <c r="I138" s="29"/>
      <c r="J138" s="30"/>
      <c r="K138" s="30"/>
      <c r="L138" s="30"/>
      <c r="IK138" s="30"/>
      <c r="IL138" s="30"/>
      <c r="IM138" s="30"/>
      <c r="IN138" s="30"/>
      <c r="IO138" s="30"/>
      <c r="IP138" s="30"/>
      <c r="IQ138" s="30"/>
      <c r="IR138" s="30"/>
      <c r="IS138" s="30"/>
    </row>
    <row r="139" spans="1:253" s="31" customFormat="1" ht="15.75">
      <c r="A139" s="45"/>
      <c r="B139" s="46"/>
      <c r="C139" s="47"/>
      <c r="D139" s="48"/>
      <c r="E139" s="48"/>
      <c r="F139" s="48"/>
      <c r="G139" s="122"/>
      <c r="H139" s="29"/>
      <c r="I139" s="29"/>
      <c r="J139" s="30"/>
      <c r="K139" s="30"/>
      <c r="L139" s="30"/>
      <c r="IK139" s="30"/>
      <c r="IL139" s="30"/>
      <c r="IM139" s="30"/>
      <c r="IN139" s="30"/>
      <c r="IO139" s="30"/>
      <c r="IP139" s="30"/>
      <c r="IQ139" s="30"/>
      <c r="IR139" s="30"/>
      <c r="IS139" s="30"/>
    </row>
    <row r="140" spans="1:253" s="31" customFormat="1" ht="15.75">
      <c r="A140" s="45"/>
      <c r="B140" s="46"/>
      <c r="C140" s="47"/>
      <c r="D140" s="48"/>
      <c r="E140" s="48"/>
      <c r="F140" s="48"/>
      <c r="G140" s="122"/>
      <c r="H140" s="29"/>
      <c r="I140" s="29"/>
      <c r="J140" s="30"/>
      <c r="K140" s="30"/>
      <c r="L140" s="30"/>
      <c r="IK140" s="30"/>
      <c r="IL140" s="30"/>
      <c r="IM140" s="30"/>
      <c r="IN140" s="30"/>
      <c r="IO140" s="30"/>
      <c r="IP140" s="30"/>
      <c r="IQ140" s="30"/>
      <c r="IR140" s="30"/>
      <c r="IS140" s="30"/>
    </row>
    <row r="141" spans="1:253" s="111" customFormat="1" ht="20.25">
      <c r="A141" s="109"/>
      <c r="B141" s="110"/>
      <c r="C141" s="110"/>
      <c r="D141" s="110"/>
      <c r="E141" s="119"/>
      <c r="F141" s="120"/>
      <c r="G141" s="122"/>
      <c r="H141" s="110"/>
      <c r="I141" s="110"/>
      <c r="J141" s="110"/>
      <c r="K141" s="110"/>
      <c r="L141" s="110"/>
      <c r="IK141" s="110"/>
      <c r="IL141" s="110"/>
      <c r="IM141" s="110"/>
      <c r="IN141" s="110"/>
      <c r="IO141" s="110"/>
      <c r="IP141" s="110"/>
      <c r="IQ141" s="110"/>
      <c r="IR141" s="110"/>
      <c r="IS141" s="110"/>
    </row>
    <row r="142" spans="1:253" s="32" customFormat="1" ht="20.25">
      <c r="A142" s="109"/>
      <c r="B142" s="33"/>
      <c r="C142" s="33"/>
      <c r="D142" s="33"/>
      <c r="E142" s="33"/>
      <c r="F142" s="33"/>
      <c r="G142" s="122"/>
      <c r="H142" s="33"/>
      <c r="I142" s="33"/>
      <c r="J142" s="33"/>
      <c r="K142" s="33"/>
      <c r="L142" s="33"/>
      <c r="IK142" s="33"/>
      <c r="IL142" s="33"/>
      <c r="IM142" s="33"/>
      <c r="IN142" s="33"/>
      <c r="IO142" s="33"/>
      <c r="IP142" s="33"/>
      <c r="IQ142" s="33"/>
      <c r="IR142" s="33"/>
      <c r="IS142" s="33"/>
    </row>
    <row r="143" spans="2:253" s="32" customFormat="1" ht="18.75" customHeight="1">
      <c r="B143" s="33"/>
      <c r="C143" s="33"/>
      <c r="D143" s="33"/>
      <c r="E143" s="33"/>
      <c r="F143" s="33"/>
      <c r="G143" s="122"/>
      <c r="H143" s="33"/>
      <c r="I143" s="33"/>
      <c r="J143" s="33"/>
      <c r="K143" s="33"/>
      <c r="L143" s="33"/>
      <c r="IK143" s="33"/>
      <c r="IL143" s="33"/>
      <c r="IM143" s="33"/>
      <c r="IN143" s="33"/>
      <c r="IO143" s="33"/>
      <c r="IP143" s="33"/>
      <c r="IQ143" s="33"/>
      <c r="IR143" s="33"/>
      <c r="IS143" s="33"/>
    </row>
    <row r="144" spans="1:253" s="111" customFormat="1" ht="20.25">
      <c r="A144" s="109" t="s">
        <v>176</v>
      </c>
      <c r="B144" s="110"/>
      <c r="C144" s="110"/>
      <c r="D144" s="110"/>
      <c r="E144" s="119" t="s">
        <v>178</v>
      </c>
      <c r="F144" s="120"/>
      <c r="G144" s="122"/>
      <c r="H144" s="110"/>
      <c r="I144" s="110"/>
      <c r="J144" s="110"/>
      <c r="K144" s="110"/>
      <c r="L144" s="110"/>
      <c r="IK144" s="110"/>
      <c r="IL144" s="110"/>
      <c r="IM144" s="110"/>
      <c r="IN144" s="110"/>
      <c r="IO144" s="110"/>
      <c r="IP144" s="110"/>
      <c r="IQ144" s="110"/>
      <c r="IR144" s="110"/>
      <c r="IS144" s="110"/>
    </row>
    <row r="145" spans="1:253" s="32" customFormat="1" ht="20.25">
      <c r="A145" s="109" t="s">
        <v>177</v>
      </c>
      <c r="B145" s="33"/>
      <c r="C145" s="33"/>
      <c r="D145" s="33"/>
      <c r="E145" s="33"/>
      <c r="F145" s="33"/>
      <c r="G145" s="122"/>
      <c r="H145" s="33"/>
      <c r="I145" s="33"/>
      <c r="J145" s="33"/>
      <c r="K145" s="33"/>
      <c r="L145" s="33"/>
      <c r="IK145" s="33"/>
      <c r="IL145" s="33"/>
      <c r="IM145" s="33"/>
      <c r="IN145" s="33"/>
      <c r="IO145" s="33"/>
      <c r="IP145" s="33"/>
      <c r="IQ145" s="33"/>
      <c r="IR145" s="33"/>
      <c r="IS145" s="33"/>
    </row>
    <row r="146" spans="1:253" s="44" customFormat="1" ht="17.25" customHeight="1">
      <c r="A146" s="43"/>
      <c r="B146" s="43"/>
      <c r="C146" s="43"/>
      <c r="D146" s="43"/>
      <c r="E146" s="43"/>
      <c r="F146" s="43"/>
      <c r="G146" s="122"/>
      <c r="H146" s="43"/>
      <c r="I146" s="43"/>
      <c r="J146" s="43"/>
      <c r="K146" s="43"/>
      <c r="L146" s="43"/>
      <c r="IK146" s="43"/>
      <c r="IL146" s="43"/>
      <c r="IM146" s="43"/>
      <c r="IN146" s="43"/>
      <c r="IO146" s="43"/>
      <c r="IP146" s="43"/>
      <c r="IQ146" s="43"/>
      <c r="IR146" s="43"/>
      <c r="IS146" s="43"/>
    </row>
    <row r="147" spans="1:253" s="32" customFormat="1" ht="30" customHeight="1">
      <c r="A147" s="113"/>
      <c r="B147" s="113"/>
      <c r="C147" s="33"/>
      <c r="D147" s="33"/>
      <c r="E147" s="33"/>
      <c r="F147" s="33"/>
      <c r="G147" s="122"/>
      <c r="H147" s="33"/>
      <c r="I147" s="33"/>
      <c r="J147" s="33"/>
      <c r="K147" s="33"/>
      <c r="L147" s="33"/>
      <c r="IK147" s="33"/>
      <c r="IL147" s="33"/>
      <c r="IM147" s="33"/>
      <c r="IN147" s="33"/>
      <c r="IO147" s="33"/>
      <c r="IP147" s="33"/>
      <c r="IQ147" s="33"/>
      <c r="IR147" s="33"/>
      <c r="IS147" s="33"/>
    </row>
    <row r="148" spans="1:253" s="35" customFormat="1" ht="20.25" customHeight="1">
      <c r="A148" s="1"/>
      <c r="B148" s="34"/>
      <c r="C148" s="34"/>
      <c r="D148" s="34"/>
      <c r="E148" s="34"/>
      <c r="F148" s="34"/>
      <c r="G148" s="107"/>
      <c r="H148" s="34"/>
      <c r="I148" s="34"/>
      <c r="J148" s="34"/>
      <c r="K148" s="34"/>
      <c r="L148" s="34"/>
      <c r="IK148" s="34"/>
      <c r="IL148" s="34"/>
      <c r="IM148" s="34"/>
      <c r="IN148" s="34"/>
      <c r="IO148" s="34"/>
      <c r="IP148" s="34"/>
      <c r="IQ148" s="34"/>
      <c r="IR148" s="34"/>
      <c r="IS148" s="34"/>
    </row>
    <row r="149" spans="1:253" s="35" customFormat="1" ht="20.25" customHeight="1">
      <c r="A149" s="1"/>
      <c r="B149" s="34"/>
      <c r="C149" s="51"/>
      <c r="D149" s="34"/>
      <c r="E149" s="34"/>
      <c r="F149" s="34"/>
      <c r="G149" s="107"/>
      <c r="H149" s="34"/>
      <c r="I149" s="34"/>
      <c r="J149" s="34"/>
      <c r="K149" s="34"/>
      <c r="L149" s="34"/>
      <c r="IK149" s="34"/>
      <c r="IL149" s="34"/>
      <c r="IM149" s="34"/>
      <c r="IN149" s="34"/>
      <c r="IO149" s="34"/>
      <c r="IP149" s="34"/>
      <c r="IQ149" s="34"/>
      <c r="IR149" s="34"/>
      <c r="IS149" s="34"/>
    </row>
    <row r="150" spans="1:253" s="35" customFormat="1" ht="20.25" customHeight="1">
      <c r="A150" s="1"/>
      <c r="B150" s="34"/>
      <c r="C150" s="34"/>
      <c r="D150" s="34"/>
      <c r="E150" s="34"/>
      <c r="F150" s="34"/>
      <c r="G150" s="107"/>
      <c r="H150" s="34"/>
      <c r="I150" s="34"/>
      <c r="J150" s="34"/>
      <c r="K150" s="34"/>
      <c r="L150" s="34"/>
      <c r="IK150" s="34"/>
      <c r="IL150" s="34"/>
      <c r="IM150" s="34"/>
      <c r="IN150" s="34"/>
      <c r="IO150" s="34"/>
      <c r="IP150" s="34"/>
      <c r="IQ150" s="34"/>
      <c r="IR150" s="34"/>
      <c r="IS150" s="34"/>
    </row>
    <row r="151" spans="1:253" s="35" customFormat="1" ht="20.25" customHeight="1">
      <c r="A151" s="1"/>
      <c r="B151" s="34"/>
      <c r="C151" s="51"/>
      <c r="D151" s="34"/>
      <c r="E151" s="34"/>
      <c r="F151" s="34"/>
      <c r="G151" s="107"/>
      <c r="H151" s="34"/>
      <c r="I151" s="34"/>
      <c r="J151" s="34"/>
      <c r="K151" s="34"/>
      <c r="L151" s="34"/>
      <c r="IK151" s="34"/>
      <c r="IL151" s="34"/>
      <c r="IM151" s="34"/>
      <c r="IN151" s="34"/>
      <c r="IO151" s="34"/>
      <c r="IP151" s="34"/>
      <c r="IQ151" s="34"/>
      <c r="IR151" s="34"/>
      <c r="IS151" s="34"/>
    </row>
    <row r="152" ht="15" customHeight="1">
      <c r="G152" s="107"/>
    </row>
    <row r="153" ht="15" customHeight="1">
      <c r="G153" s="107"/>
    </row>
    <row r="154" ht="15" customHeight="1">
      <c r="G154" s="107"/>
    </row>
    <row r="155" ht="15" customHeight="1">
      <c r="G155" s="107"/>
    </row>
    <row r="156" ht="15" customHeight="1">
      <c r="G156" s="107"/>
    </row>
    <row r="157" ht="15" customHeight="1">
      <c r="G157" s="107"/>
    </row>
    <row r="158" ht="15" customHeight="1">
      <c r="G158" s="107"/>
    </row>
    <row r="159" ht="15" customHeight="1">
      <c r="G159" s="107"/>
    </row>
    <row r="160" ht="15" customHeight="1">
      <c r="G160" s="107"/>
    </row>
    <row r="161" ht="15" customHeight="1">
      <c r="G161" s="107"/>
    </row>
    <row r="162" ht="15" customHeight="1">
      <c r="G162" s="107"/>
    </row>
    <row r="163" ht="15">
      <c r="G163" s="107"/>
    </row>
    <row r="164" ht="15">
      <c r="G164" s="107"/>
    </row>
    <row r="165" ht="15">
      <c r="G165" s="107"/>
    </row>
    <row r="166" ht="15">
      <c r="G166" s="107"/>
    </row>
    <row r="167" ht="15">
      <c r="G167" s="107"/>
    </row>
    <row r="168" ht="15">
      <c r="G168" s="107"/>
    </row>
    <row r="169" ht="15">
      <c r="G169" s="107"/>
    </row>
    <row r="170" ht="15">
      <c r="G170" s="107"/>
    </row>
    <row r="171" ht="15">
      <c r="G171" s="107"/>
    </row>
    <row r="172" ht="15">
      <c r="G172" s="107"/>
    </row>
    <row r="173" ht="15">
      <c r="G173" s="107"/>
    </row>
    <row r="174" ht="15">
      <c r="G174" s="107"/>
    </row>
    <row r="175" ht="15">
      <c r="G175" s="107"/>
    </row>
    <row r="176" ht="15">
      <c r="G176" s="107"/>
    </row>
    <row r="177" ht="15">
      <c r="G177" s="107"/>
    </row>
    <row r="178" ht="15">
      <c r="G178" s="107"/>
    </row>
    <row r="179" ht="15">
      <c r="G179" s="107"/>
    </row>
    <row r="180" ht="15">
      <c r="G180" s="107"/>
    </row>
    <row r="181" ht="15">
      <c r="G181" s="107"/>
    </row>
    <row r="182" ht="15">
      <c r="G182" s="107"/>
    </row>
    <row r="183" ht="15">
      <c r="G183" s="107"/>
    </row>
    <row r="184" ht="15">
      <c r="G184" s="107"/>
    </row>
    <row r="185" ht="15">
      <c r="G185" s="107"/>
    </row>
    <row r="186" ht="15">
      <c r="G186" s="107"/>
    </row>
    <row r="187" ht="15">
      <c r="G187" s="107"/>
    </row>
    <row r="188" ht="15">
      <c r="G188" s="107"/>
    </row>
    <row r="189" ht="15">
      <c r="G189" s="107"/>
    </row>
    <row r="190" ht="15">
      <c r="G190" s="107"/>
    </row>
    <row r="191" ht="15">
      <c r="G191" s="107"/>
    </row>
  </sheetData>
  <sheetProtection/>
  <mergeCells count="20">
    <mergeCell ref="G8:G17"/>
    <mergeCell ref="G18:G34"/>
    <mergeCell ref="G135:G147"/>
    <mergeCell ref="G35:G53"/>
    <mergeCell ref="G54:G68"/>
    <mergeCell ref="G69:G84"/>
    <mergeCell ref="G85:G99"/>
    <mergeCell ref="G100:G111"/>
    <mergeCell ref="G112:G117"/>
    <mergeCell ref="G118:G124"/>
    <mergeCell ref="G125:G134"/>
    <mergeCell ref="A147:B147"/>
    <mergeCell ref="A6:F6"/>
    <mergeCell ref="A8:A9"/>
    <mergeCell ref="B8:B9"/>
    <mergeCell ref="C8:C9"/>
    <mergeCell ref="D8:D9"/>
    <mergeCell ref="E8:F8"/>
    <mergeCell ref="E141:F141"/>
    <mergeCell ref="E144:F144"/>
  </mergeCells>
  <printOptions horizontalCentered="1"/>
  <pageMargins left="0.5511811023622047" right="0.1968503937007874" top="1.062992125984252" bottom="0.5905511811023623" header="0.6692913385826772" footer="0.4724409448818898"/>
  <pageSetup fitToHeight="13" horizontalDpi="600" verticalDpi="600" orientation="landscape" paperSize="9" scale="97" r:id="rId1"/>
  <headerFooter alignWithMargins="0">
    <oddHeader>&amp;R&amp;11
Продовження додатку 1</oddHeader>
  </headerFooter>
  <rowBreaks count="3" manualBreakCount="3">
    <brk id="111" max="6" man="1"/>
    <brk id="124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2018-01-10T07:14:40Z</cp:lastPrinted>
  <dcterms:created xsi:type="dcterms:W3CDTF">2014-01-17T10:52:16Z</dcterms:created>
  <dcterms:modified xsi:type="dcterms:W3CDTF">2018-01-10T07:14:45Z</dcterms:modified>
  <cp:category/>
  <cp:version/>
  <cp:contentType/>
  <cp:contentStatus/>
</cp:coreProperties>
</file>