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definedNames>
    <definedName name="_xlnm.Print_Area" localSheetId="0">'додаток 1'!$A$1:$P$51</definedName>
    <definedName name="_xlnm.Print_Area" localSheetId="1">'додаток 2'!$A$1:$Q$73</definedName>
    <definedName name="_xlnm.Print_Area" localSheetId="2">'додаток 3'!$A$1:$P$42</definedName>
    <definedName name="_xlnm.Print_Area" localSheetId="3">'додаток 4'!$A$1:$O$36</definedName>
  </definedNames>
  <calcPr fullCalcOnLoad="1"/>
</workbook>
</file>

<file path=xl/sharedStrings.xml><?xml version="1.0" encoding="utf-8"?>
<sst xmlns="http://schemas.openxmlformats.org/spreadsheetml/2006/main" count="333" uniqueCount="103">
  <si>
    <t xml:space="preserve">       Додаток 1</t>
  </si>
  <si>
    <t>до рішення виконавчого комітету</t>
  </si>
  <si>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</si>
  <si>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</si>
  <si>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</si>
  <si>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</si>
  <si>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</si>
  <si>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</si>
  <si>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</si>
  <si>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</si>
  <si>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</si>
  <si>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</si>
  <si>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</si>
  <si>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</si>
  <si>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</si>
  <si>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</si>
  <si>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</si>
  <si>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</si>
  <si>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</si>
  <si>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 xml:space="preserve">КУ "Сумська міська клінічна лікарня №1" </t>
  </si>
  <si>
    <t>в т.ч. без орендарів</t>
  </si>
  <si>
    <t>2.</t>
  </si>
  <si>
    <t xml:space="preserve">КУ "Сумська міська клінічна лікарня №4" </t>
  </si>
  <si>
    <t>спеціальний фонд</t>
  </si>
  <si>
    <t>3.</t>
  </si>
  <si>
    <t xml:space="preserve">КУ "Сумська міська клінічна лікарня №5" </t>
  </si>
  <si>
    <t>ТОВ "Сумитеплоенерго"</t>
  </si>
  <si>
    <t>Разом, з них:</t>
  </si>
  <si>
    <t>4.</t>
  </si>
  <si>
    <t>Разом лікарні</t>
  </si>
  <si>
    <t>5.</t>
  </si>
  <si>
    <t>7.</t>
  </si>
  <si>
    <t>8.</t>
  </si>
  <si>
    <t xml:space="preserve">Централізована бухгалтерія </t>
  </si>
  <si>
    <t>Всього</t>
  </si>
  <si>
    <t xml:space="preserve">Інформаційно-аналітичний центр медичної статистики </t>
  </si>
  <si>
    <t xml:space="preserve">Органи місцевого самоврядування </t>
  </si>
  <si>
    <t>Додаток 2</t>
  </si>
  <si>
    <t>куб.м.</t>
  </si>
  <si>
    <t>Назва ЛПЗ</t>
  </si>
  <si>
    <t>КУ "Сумська міська клінічна лікарня №1"</t>
  </si>
  <si>
    <t>в т.ч.без орендарів</t>
  </si>
  <si>
    <t>КУ "Сумська міська клінічна лікарня №4"</t>
  </si>
  <si>
    <t>КУ "Сумська міська клінічна лікарня №5"</t>
  </si>
  <si>
    <t xml:space="preserve">Разом   лікарні      </t>
  </si>
  <si>
    <t xml:space="preserve">Разом         </t>
  </si>
  <si>
    <t>кВат/год</t>
  </si>
  <si>
    <t>КУ "Сумська міська клінічна дитяча лікарня Святої Зінаїди"</t>
  </si>
  <si>
    <t>Спеціальнй фонд</t>
  </si>
  <si>
    <t>Спецільний фонд</t>
  </si>
  <si>
    <t>Продовження додатку</t>
  </si>
  <si>
    <t>9.</t>
  </si>
  <si>
    <t>№з/п</t>
  </si>
  <si>
    <t>10.</t>
  </si>
  <si>
    <t>11.</t>
  </si>
  <si>
    <t xml:space="preserve">КУ "Сумська міська клінічна дитяча лікарня Святої Зінаїди"  </t>
  </si>
  <si>
    <t>Органи місцевого самоврядування</t>
  </si>
  <si>
    <t>КУ "Сумська міська дитяча клінічна  лікарня Святої Зінаїди"</t>
  </si>
  <si>
    <t>2015 рік</t>
  </si>
  <si>
    <t>КЗ "Центр первинної медико-санітарної допомги №3 м. Суми"</t>
  </si>
  <si>
    <t>Постачальник</t>
  </si>
  <si>
    <t>КП "Міськводоканал"</t>
  </si>
  <si>
    <t>у т.ч.без орендарів</t>
  </si>
  <si>
    <t>водовідведення разом,</t>
  </si>
  <si>
    <t xml:space="preserve"> споживання холодної води</t>
  </si>
  <si>
    <t xml:space="preserve"> споживання гарячої води води</t>
  </si>
  <si>
    <t xml:space="preserve"> споживання гарячої води </t>
  </si>
  <si>
    <t xml:space="preserve">Разом   (водовідведення)     </t>
  </si>
  <si>
    <t xml:space="preserve">КУ "Сумська міська клінічна стоматологічна поліклініка" </t>
  </si>
  <si>
    <t>12.</t>
  </si>
  <si>
    <t>водовідведення, разом</t>
  </si>
  <si>
    <t>КУ "Сумська міська клінічна стоматологічна поліклініка"</t>
  </si>
  <si>
    <t xml:space="preserve"> </t>
  </si>
  <si>
    <t>Додаток 3</t>
  </si>
  <si>
    <t>13.</t>
  </si>
  <si>
    <t>споживання теплової енергії по установах та закладах відділу охорони здоров'я Сумської міської ради на 2016 рік</t>
  </si>
  <si>
    <t>2016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</si>
  <si>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2016 рік</t>
  </si>
  <si>
    <t xml:space="preserve">       споживання електричної енергії по установах та закладах відділу охорони здоров'я Сумської міської ради на 2016 рік</t>
  </si>
  <si>
    <t>Додаток 4</t>
  </si>
  <si>
    <t>від                                    №</t>
  </si>
  <si>
    <t>тис. куб.м.</t>
  </si>
  <si>
    <t>листопд</t>
  </si>
  <si>
    <t>КУ"Сумська міська клінічна лікарня №1"</t>
  </si>
  <si>
    <t>КУ"Сумська міська клінічна лікарня №4"</t>
  </si>
  <si>
    <t>Разом</t>
  </si>
  <si>
    <t>споживання природного газу по установах та закладах відділу охорони здоров'я Сумської міської ради на 2016 рік</t>
  </si>
  <si>
    <t>6.</t>
  </si>
  <si>
    <t>у т.ч. без орендарів</t>
  </si>
  <si>
    <t xml:space="preserve"> без орендарів, у т.ч.:</t>
  </si>
  <si>
    <t xml:space="preserve"> без орендарів,   у т.ч.:</t>
  </si>
  <si>
    <t xml:space="preserve"> Разом по  лікарням (водовідведення)     </t>
  </si>
  <si>
    <t>№/зп</t>
  </si>
  <si>
    <t xml:space="preserve"> Дирекція "Котельня Північного промвузла ПАТ "Сумське НВО" </t>
  </si>
  <si>
    <t xml:space="preserve">від                          .2016               №  </t>
  </si>
  <si>
    <t>КУ "Сумська міська клінічна поліклініка №6"</t>
  </si>
  <si>
    <t xml:space="preserve">КУ "Сумський міський клінічний пологовий будинок Пресвятої Діви Марії" </t>
  </si>
  <si>
    <t>КЗ "Центр первинної медико-санітарної допомги №3  м. Суми"</t>
  </si>
  <si>
    <t xml:space="preserve">від                     2016               №  </t>
  </si>
  <si>
    <t xml:space="preserve">від                        .2016               № </t>
  </si>
  <si>
    <t xml:space="preserve">Начальник відділу </t>
  </si>
  <si>
    <t>О.В. Братушка</t>
  </si>
  <si>
    <t xml:space="preserve"> Дирекція "Котельня Північного промвузла ПАТ "Сумське НВО",                                                   ТОВ "Сумитеплоенерго",                                                                                                                                                                              ТОВ "Сумитеплоенерго"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</si>
</sst>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00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5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4" fillId="32" borderId="0" xfId="0" applyFont="1" applyFill="1" applyBorder="1" applyAlignment="1">
      <alignment wrapText="1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0" fillId="32" borderId="0" xfId="0" applyFill="1" applyAlignment="1">
      <alignment/>
    </xf>
    <xf numFmtId="0" fontId="16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7" fillId="32" borderId="0" xfId="0" applyFont="1" applyFill="1" applyBorder="1" applyAlignment="1">
      <alignment horizontal="left"/>
    </xf>
    <xf numFmtId="0" fontId="18" fillId="32" borderId="10" xfId="0" applyFont="1" applyFill="1" applyBorder="1" applyAlignment="1">
      <alignment/>
    </xf>
    <xf numFmtId="0" fontId="18" fillId="32" borderId="10" xfId="0" applyFont="1" applyFill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196" fontId="19" fillId="0" borderId="0" xfId="0" applyNumberFormat="1" applyFont="1" applyAlignment="1">
      <alignment/>
    </xf>
    <xf numFmtId="1" fontId="11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2" fontId="18" fillId="32" borderId="1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/>
    </xf>
    <xf numFmtId="196" fontId="11" fillId="32" borderId="10" xfId="0" applyNumberFormat="1" applyFont="1" applyFill="1" applyBorder="1" applyAlignment="1">
      <alignment horizontal="center"/>
    </xf>
    <xf numFmtId="196" fontId="18" fillId="32" borderId="10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textRotation="90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196" fontId="18" fillId="32" borderId="11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175" fontId="18" fillId="32" borderId="10" xfId="0" applyNumberFormat="1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/>
    </xf>
    <xf numFmtId="1" fontId="18" fillId="32" borderId="13" xfId="0" applyNumberFormat="1" applyFont="1" applyFill="1" applyBorder="1" applyAlignment="1">
      <alignment horizontal="center"/>
    </xf>
    <xf numFmtId="2" fontId="18" fillId="32" borderId="13" xfId="0" applyNumberFormat="1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196" fontId="18" fillId="0" borderId="10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0" xfId="0" applyFill="1" applyBorder="1" applyAlignment="1">
      <alignment/>
    </xf>
    <xf numFmtId="19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32" borderId="16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left"/>
    </xf>
    <xf numFmtId="0" fontId="11" fillId="32" borderId="16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justify"/>
    </xf>
    <xf numFmtId="197" fontId="2" fillId="32" borderId="10" xfId="0" applyNumberFormat="1" applyFont="1" applyFill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97" fontId="10" fillId="0" borderId="10" xfId="0" applyNumberFormat="1" applyFont="1" applyBorder="1" applyAlignment="1">
      <alignment/>
    </xf>
    <xf numFmtId="0" fontId="18" fillId="32" borderId="15" xfId="0" applyFont="1" applyFill="1" applyBorder="1" applyAlignment="1">
      <alignment horizontal="justify"/>
    </xf>
    <xf numFmtId="0" fontId="18" fillId="0" borderId="15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left"/>
    </xf>
    <xf numFmtId="196" fontId="11" fillId="32" borderId="10" xfId="0" applyNumberFormat="1" applyFont="1" applyFill="1" applyBorder="1" applyAlignment="1">
      <alignment horizontal="center" vertical="center"/>
    </xf>
    <xf numFmtId="1" fontId="18" fillId="32" borderId="10" xfId="0" applyNumberFormat="1" applyFont="1" applyFill="1" applyBorder="1" applyAlignment="1">
      <alignment horizontal="left"/>
    </xf>
    <xf numFmtId="1" fontId="18" fillId="32" borderId="16" xfId="0" applyNumberFormat="1" applyFont="1" applyFill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196" fontId="18" fillId="32" borderId="10" xfId="0" applyNumberFormat="1" applyFont="1" applyFill="1" applyBorder="1" applyAlignment="1">
      <alignment horizontal="left"/>
    </xf>
    <xf numFmtId="196" fontId="18" fillId="0" borderId="10" xfId="0" applyNumberFormat="1" applyFont="1" applyFill="1" applyBorder="1" applyAlignment="1">
      <alignment horizontal="left"/>
    </xf>
    <xf numFmtId="202" fontId="18" fillId="0" borderId="10" xfId="0" applyNumberFormat="1" applyFont="1" applyFill="1" applyBorder="1" applyAlignment="1">
      <alignment horizontal="left" vertical="center"/>
    </xf>
    <xf numFmtId="196" fontId="11" fillId="32" borderId="10" xfId="0" applyNumberFormat="1" applyFont="1" applyFill="1" applyBorder="1" applyAlignment="1">
      <alignment horizontal="left"/>
    </xf>
    <xf numFmtId="196" fontId="18" fillId="32" borderId="11" xfId="0" applyNumberFormat="1" applyFont="1" applyFill="1" applyBorder="1" applyAlignment="1">
      <alignment horizontal="left"/>
    </xf>
    <xf numFmtId="196" fontId="11" fillId="0" borderId="10" xfId="0" applyNumberFormat="1" applyFont="1" applyBorder="1" applyAlignment="1">
      <alignment horizontal="left"/>
    </xf>
    <xf numFmtId="0" fontId="11" fillId="32" borderId="13" xfId="0" applyFont="1" applyFill="1" applyBorder="1" applyAlignment="1">
      <alignment horizontal="center" textRotation="90"/>
    </xf>
    <xf numFmtId="196" fontId="18" fillId="32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1" fontId="18" fillId="32" borderId="17" xfId="0" applyNumberFormat="1" applyFont="1" applyFill="1" applyBorder="1" applyAlignment="1">
      <alignment horizontal="left"/>
    </xf>
    <xf numFmtId="0" fontId="2" fillId="32" borderId="13" xfId="0" applyFont="1" applyFill="1" applyBorder="1" applyAlignment="1">
      <alignment/>
    </xf>
    <xf numFmtId="201" fontId="2" fillId="0" borderId="13" xfId="0" applyNumberFormat="1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left"/>
    </xf>
    <xf numFmtId="196" fontId="18" fillId="32" borderId="0" xfId="0" applyNumberFormat="1" applyFont="1" applyFill="1" applyBorder="1" applyAlignment="1">
      <alignment horizontal="left"/>
    </xf>
    <xf numFmtId="202" fontId="18" fillId="0" borderId="0" xfId="0" applyNumberFormat="1" applyFont="1" applyFill="1" applyBorder="1" applyAlignment="1">
      <alignment horizontal="left" vertical="center"/>
    </xf>
    <xf numFmtId="0" fontId="18" fillId="32" borderId="11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0" fillId="32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" fontId="18" fillId="32" borderId="16" xfId="0" applyNumberFormat="1" applyFont="1" applyFill="1" applyBorder="1" applyAlignment="1">
      <alignment horizontal="center"/>
    </xf>
    <xf numFmtId="1" fontId="18" fillId="32" borderId="18" xfId="0" applyNumberFormat="1" applyFont="1" applyFill="1" applyBorder="1" applyAlignment="1">
      <alignment horizontal="center"/>
    </xf>
    <xf numFmtId="1" fontId="18" fillId="32" borderId="15" xfId="0" applyNumberFormat="1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18" fillId="32" borderId="16" xfId="0" applyFont="1" applyFill="1" applyBorder="1" applyAlignment="1">
      <alignment horizontal="justify"/>
    </xf>
    <xf numFmtId="0" fontId="18" fillId="32" borderId="15" xfId="0" applyFont="1" applyFill="1" applyBorder="1" applyAlignment="1">
      <alignment horizontal="justify"/>
    </xf>
    <xf numFmtId="0" fontId="18" fillId="32" borderId="16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32" borderId="16" xfId="0" applyFont="1" applyFill="1" applyBorder="1" applyAlignment="1">
      <alignment horizontal="left"/>
    </xf>
    <xf numFmtId="0" fontId="18" fillId="32" borderId="15" xfId="0" applyFont="1" applyFill="1" applyBorder="1" applyAlignment="1">
      <alignment horizontal="left"/>
    </xf>
    <xf numFmtId="0" fontId="19" fillId="0" borderId="15" xfId="0" applyFont="1" applyBorder="1" applyAlignment="1">
      <alignment/>
    </xf>
    <xf numFmtId="0" fontId="18" fillId="32" borderId="16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175" fontId="18" fillId="32" borderId="16" xfId="0" applyNumberFormat="1" applyFont="1" applyFill="1" applyBorder="1" applyAlignment="1">
      <alignment horizontal="justify"/>
    </xf>
    <xf numFmtId="175" fontId="18" fillId="32" borderId="15" xfId="0" applyNumberFormat="1" applyFont="1" applyFill="1" applyBorder="1" applyAlignment="1">
      <alignment horizontal="justify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32" borderId="16" xfId="0" applyFont="1" applyFill="1" applyBorder="1" applyAlignment="1">
      <alignment horizontal="left" vertical="top" wrapText="1"/>
    </xf>
    <xf numFmtId="0" fontId="18" fillId="32" borderId="15" xfId="0" applyFont="1" applyFill="1" applyBorder="1" applyAlignment="1">
      <alignment horizontal="left" vertical="top" wrapText="1"/>
    </xf>
    <xf numFmtId="175" fontId="18" fillId="0" borderId="16" xfId="0" applyNumberFormat="1" applyFont="1" applyFill="1" applyBorder="1" applyAlignment="1">
      <alignment horizontal="justify"/>
    </xf>
    <xf numFmtId="175" fontId="18" fillId="0" borderId="15" xfId="0" applyNumberFormat="1" applyFont="1" applyFill="1" applyBorder="1" applyAlignment="1">
      <alignment horizontal="justify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196" fontId="18" fillId="32" borderId="10" xfId="0" applyNumberFormat="1" applyFont="1" applyFill="1" applyBorder="1" applyAlignment="1">
      <alignment horizontal="left"/>
    </xf>
    <xf numFmtId="0" fontId="18" fillId="0" borderId="16" xfId="0" applyFont="1" applyBorder="1" applyAlignment="1">
      <alignment horizontal="justify"/>
    </xf>
    <xf numFmtId="0" fontId="18" fillId="0" borderId="15" xfId="0" applyFont="1" applyBorder="1" applyAlignment="1">
      <alignment horizontal="justify"/>
    </xf>
    <xf numFmtId="0" fontId="18" fillId="32" borderId="11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="75" zoomScaleNormal="75" zoomScaleSheetLayoutView="75" zoomScalePageLayoutView="0" workbookViewId="0" topLeftCell="A37">
      <selection activeCell="C42" sqref="C42:C44"/>
    </sheetView>
  </sheetViews>
  <sheetFormatPr defaultColWidth="9.140625" defaultRowHeight="12.75"/>
  <cols>
    <col min="1" max="1" width="6.7109375" style="0" customWidth="1"/>
    <col min="2" max="2" width="34.00390625" style="0" customWidth="1"/>
    <col min="3" max="3" width="32.421875" style="0" customWidth="1"/>
    <col min="4" max="4" width="9.00390625" style="0" customWidth="1"/>
    <col min="5" max="5" width="7.7109375" style="0" customWidth="1"/>
    <col min="6" max="6" width="8.140625" style="0" customWidth="1"/>
    <col min="7" max="7" width="8.28125" style="0" customWidth="1"/>
    <col min="8" max="8" width="7.28125" style="0" customWidth="1"/>
    <col min="9" max="9" width="7.00390625" style="0" customWidth="1"/>
    <col min="10" max="10" width="8.00390625" style="0" customWidth="1"/>
    <col min="11" max="11" width="7.57421875" style="0" customWidth="1"/>
    <col min="12" max="12" width="7.28125" style="0" customWidth="1"/>
    <col min="13" max="13" width="8.00390625" style="0" customWidth="1"/>
    <col min="14" max="14" width="8.140625" style="0" customWidth="1"/>
    <col min="15" max="15" width="7.8515625" style="0" customWidth="1"/>
    <col min="16" max="16" width="8.8515625" style="0" customWidth="1"/>
    <col min="17" max="17" width="12.140625" style="0" customWidth="1"/>
  </cols>
  <sheetData>
    <row r="1" spans="10:16" ht="18.75">
      <c r="J1" s="1"/>
      <c r="K1" s="2" t="s">
        <v>0</v>
      </c>
      <c r="L1" s="2"/>
      <c r="M1" s="2"/>
      <c r="N1" s="2"/>
      <c r="O1" s="2"/>
      <c r="P1" s="1"/>
    </row>
    <row r="2" spans="1:16" ht="20.25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1</v>
      </c>
      <c r="L2" s="7"/>
      <c r="M2" s="7"/>
      <c r="N2" s="7"/>
      <c r="O2" s="1"/>
      <c r="P2" s="1"/>
    </row>
    <row r="3" spans="1:16" ht="20.25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94</v>
      </c>
      <c r="L3" s="12"/>
      <c r="M3" s="12"/>
      <c r="N3" s="7"/>
      <c r="O3" s="9"/>
      <c r="P3" s="1"/>
    </row>
    <row r="4" spans="1:16" ht="20.25">
      <c r="A4" s="13"/>
      <c r="B4" s="14"/>
      <c r="C4" s="15"/>
      <c r="D4" s="16"/>
      <c r="E4" s="16"/>
      <c r="F4" s="16"/>
      <c r="G4" s="16" t="s">
        <v>2</v>
      </c>
      <c r="H4" s="1"/>
      <c r="I4" s="16"/>
      <c r="J4" s="16"/>
      <c r="K4" s="16"/>
      <c r="L4" s="16"/>
      <c r="M4" s="16"/>
      <c r="N4" s="16"/>
      <c r="O4" s="16"/>
      <c r="P4" s="1"/>
    </row>
    <row r="5" spans="1:16" ht="18.75">
      <c r="A5" s="17"/>
      <c r="B5" s="122" t="s">
        <v>75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3:16" ht="15.75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3</v>
      </c>
      <c r="P6" s="17"/>
    </row>
    <row r="7" spans="1:17" ht="52.5">
      <c r="A7" s="33" t="s">
        <v>52</v>
      </c>
      <c r="B7" s="54" t="s">
        <v>4</v>
      </c>
      <c r="C7" s="54" t="s">
        <v>5</v>
      </c>
      <c r="D7" s="47" t="s">
        <v>6</v>
      </c>
      <c r="E7" s="47" t="s">
        <v>7</v>
      </c>
      <c r="F7" s="47" t="s">
        <v>8</v>
      </c>
      <c r="G7" s="47" t="s">
        <v>9</v>
      </c>
      <c r="H7" s="47" t="s">
        <v>10</v>
      </c>
      <c r="I7" s="47" t="s">
        <v>11</v>
      </c>
      <c r="J7" s="47" t="s">
        <v>12</v>
      </c>
      <c r="K7" s="47" t="s">
        <v>13</v>
      </c>
      <c r="L7" s="47" t="s">
        <v>14</v>
      </c>
      <c r="M7" s="47" t="s">
        <v>15</v>
      </c>
      <c r="N7" s="47" t="s">
        <v>16</v>
      </c>
      <c r="O7" s="47" t="s">
        <v>17</v>
      </c>
      <c r="P7" s="47" t="s">
        <v>76</v>
      </c>
      <c r="Q7" s="110"/>
    </row>
    <row r="8" spans="1:16" ht="31.5">
      <c r="A8" s="123" t="s">
        <v>18</v>
      </c>
      <c r="B8" s="54" t="s">
        <v>19</v>
      </c>
      <c r="C8" s="119" t="s">
        <v>26</v>
      </c>
      <c r="D8" s="33">
        <v>324</v>
      </c>
      <c r="E8" s="46">
        <v>267</v>
      </c>
      <c r="F8" s="33">
        <v>244</v>
      </c>
      <c r="G8" s="33">
        <v>137</v>
      </c>
      <c r="H8" s="33">
        <v>8</v>
      </c>
      <c r="I8" s="33">
        <v>8</v>
      </c>
      <c r="J8" s="33">
        <v>7</v>
      </c>
      <c r="K8" s="33">
        <v>6</v>
      </c>
      <c r="L8" s="33">
        <v>7</v>
      </c>
      <c r="M8" s="33">
        <v>48</v>
      </c>
      <c r="N8" s="33">
        <v>250</v>
      </c>
      <c r="O8" s="33">
        <v>330</v>
      </c>
      <c r="P8" s="33">
        <f aca="true" t="shared" si="0" ref="P8:P17">SUM(D8:O8)</f>
        <v>1636</v>
      </c>
    </row>
    <row r="9" spans="1:17" ht="15.75">
      <c r="A9" s="124"/>
      <c r="B9" s="54" t="s">
        <v>88</v>
      </c>
      <c r="C9" s="120"/>
      <c r="D9" s="46">
        <v>312</v>
      </c>
      <c r="E9" s="46">
        <v>257</v>
      </c>
      <c r="F9" s="46">
        <v>236</v>
      </c>
      <c r="G9" s="46">
        <v>132</v>
      </c>
      <c r="H9" s="46">
        <v>8</v>
      </c>
      <c r="I9" s="46">
        <v>8</v>
      </c>
      <c r="J9" s="46">
        <v>7</v>
      </c>
      <c r="K9" s="46">
        <v>6</v>
      </c>
      <c r="L9" s="46">
        <v>7</v>
      </c>
      <c r="M9" s="46">
        <v>37</v>
      </c>
      <c r="N9" s="46">
        <v>150</v>
      </c>
      <c r="O9" s="46">
        <v>322</v>
      </c>
      <c r="P9" s="46">
        <f>SUM(D9:O9)</f>
        <v>1482</v>
      </c>
      <c r="Q9" s="64"/>
    </row>
    <row r="10" spans="1:16" ht="15.75">
      <c r="A10" s="125"/>
      <c r="B10" s="54" t="s">
        <v>23</v>
      </c>
      <c r="C10" s="121"/>
      <c r="D10" s="46">
        <v>0.1</v>
      </c>
      <c r="E10" s="46">
        <v>0</v>
      </c>
      <c r="F10" s="46">
        <v>0.5</v>
      </c>
      <c r="G10" s="46">
        <v>0.2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0.2</v>
      </c>
      <c r="N10" s="46">
        <v>0.2</v>
      </c>
      <c r="O10" s="46">
        <v>0.3</v>
      </c>
      <c r="P10" s="46">
        <f t="shared" si="0"/>
        <v>1.5</v>
      </c>
    </row>
    <row r="11" spans="1:16" ht="34.5" customHeight="1">
      <c r="A11" s="123" t="s">
        <v>21</v>
      </c>
      <c r="B11" s="54" t="s">
        <v>22</v>
      </c>
      <c r="C11" s="119" t="s">
        <v>93</v>
      </c>
      <c r="D11" s="46">
        <v>247</v>
      </c>
      <c r="E11" s="46">
        <v>242</v>
      </c>
      <c r="F11" s="46">
        <v>190</v>
      </c>
      <c r="G11" s="46">
        <v>120</v>
      </c>
      <c r="H11" s="46">
        <v>8</v>
      </c>
      <c r="I11" s="46">
        <v>4</v>
      </c>
      <c r="J11" s="46">
        <v>0</v>
      </c>
      <c r="K11" s="46">
        <v>0</v>
      </c>
      <c r="L11" s="46">
        <v>0</v>
      </c>
      <c r="M11" s="46">
        <v>99</v>
      </c>
      <c r="N11" s="46">
        <v>240</v>
      </c>
      <c r="O11" s="46">
        <v>265</v>
      </c>
      <c r="P11" s="46">
        <f t="shared" si="0"/>
        <v>1415</v>
      </c>
    </row>
    <row r="12" spans="1:17" ht="15.75">
      <c r="A12" s="124"/>
      <c r="B12" s="54" t="s">
        <v>88</v>
      </c>
      <c r="C12" s="120"/>
      <c r="D12" s="46">
        <v>223</v>
      </c>
      <c r="E12" s="46">
        <v>224</v>
      </c>
      <c r="F12" s="46">
        <v>173</v>
      </c>
      <c r="G12" s="46">
        <v>110</v>
      </c>
      <c r="H12" s="46">
        <v>5</v>
      </c>
      <c r="I12" s="46">
        <v>2</v>
      </c>
      <c r="J12" s="46">
        <v>0</v>
      </c>
      <c r="K12" s="46">
        <v>0</v>
      </c>
      <c r="L12" s="46">
        <v>0</v>
      </c>
      <c r="M12" s="46">
        <v>87</v>
      </c>
      <c r="N12" s="46">
        <v>213</v>
      </c>
      <c r="O12" s="46">
        <v>242</v>
      </c>
      <c r="P12" s="46">
        <f>SUM(D12:O12)</f>
        <v>1279</v>
      </c>
      <c r="Q12" s="64"/>
    </row>
    <row r="13" spans="1:16" ht="15.75">
      <c r="A13" s="125"/>
      <c r="B13" s="54" t="s">
        <v>23</v>
      </c>
      <c r="C13" s="121"/>
      <c r="D13" s="46">
        <v>18</v>
      </c>
      <c r="E13" s="46">
        <v>13</v>
      </c>
      <c r="F13" s="46">
        <v>9</v>
      </c>
      <c r="G13" s="46">
        <v>7</v>
      </c>
      <c r="H13" s="46">
        <v>1</v>
      </c>
      <c r="I13" s="46">
        <v>1</v>
      </c>
      <c r="J13" s="46">
        <v>0</v>
      </c>
      <c r="K13" s="46">
        <v>0</v>
      </c>
      <c r="L13" s="46">
        <v>0</v>
      </c>
      <c r="M13" s="46">
        <v>9</v>
      </c>
      <c r="N13" s="46">
        <v>16</v>
      </c>
      <c r="O13" s="46">
        <v>18</v>
      </c>
      <c r="P13" s="46">
        <f>SUM(D13:O13)</f>
        <v>92</v>
      </c>
    </row>
    <row r="14" spans="1:16" ht="31.5">
      <c r="A14" s="123" t="s">
        <v>24</v>
      </c>
      <c r="B14" s="54" t="s">
        <v>25</v>
      </c>
      <c r="C14" s="119" t="s">
        <v>26</v>
      </c>
      <c r="D14" s="46">
        <v>605</v>
      </c>
      <c r="E14" s="46">
        <v>480</v>
      </c>
      <c r="F14" s="46">
        <v>422</v>
      </c>
      <c r="G14" s="46">
        <v>280</v>
      </c>
      <c r="H14" s="46">
        <v>52</v>
      </c>
      <c r="I14" s="46">
        <v>46</v>
      </c>
      <c r="J14" s="46">
        <v>28</v>
      </c>
      <c r="K14" s="46">
        <v>13</v>
      </c>
      <c r="L14" s="46">
        <v>40</v>
      </c>
      <c r="M14" s="68">
        <v>183</v>
      </c>
      <c r="N14" s="46">
        <v>514</v>
      </c>
      <c r="O14" s="46">
        <v>604</v>
      </c>
      <c r="P14" s="46">
        <f>SUM(D14:O14)</f>
        <v>3267</v>
      </c>
    </row>
    <row r="15" spans="1:17" ht="15.75">
      <c r="A15" s="125"/>
      <c r="B15" s="54" t="s">
        <v>88</v>
      </c>
      <c r="C15" s="120"/>
      <c r="D15" s="46">
        <v>586</v>
      </c>
      <c r="E15" s="46">
        <v>465</v>
      </c>
      <c r="F15" s="46">
        <v>409</v>
      </c>
      <c r="G15" s="46">
        <v>271</v>
      </c>
      <c r="H15" s="46">
        <v>51</v>
      </c>
      <c r="I15" s="46">
        <v>44</v>
      </c>
      <c r="J15" s="46">
        <v>28</v>
      </c>
      <c r="K15" s="46">
        <v>0</v>
      </c>
      <c r="L15" s="46">
        <v>40</v>
      </c>
      <c r="M15" s="46">
        <v>198</v>
      </c>
      <c r="N15" s="46">
        <v>410</v>
      </c>
      <c r="O15" s="46">
        <v>588</v>
      </c>
      <c r="P15" s="46">
        <f t="shared" si="0"/>
        <v>3090</v>
      </c>
      <c r="Q15" s="64"/>
    </row>
    <row r="16" spans="1:16" ht="15.75">
      <c r="A16" s="49"/>
      <c r="B16" s="54" t="s">
        <v>23</v>
      </c>
      <c r="C16" s="121"/>
      <c r="D16" s="46"/>
      <c r="E16" s="46"/>
      <c r="F16" s="46"/>
      <c r="G16" s="46"/>
      <c r="H16" s="46"/>
      <c r="I16" s="46"/>
      <c r="J16" s="46"/>
      <c r="K16" s="46">
        <v>12.8</v>
      </c>
      <c r="L16" s="46">
        <v>0</v>
      </c>
      <c r="M16" s="46">
        <v>1</v>
      </c>
      <c r="N16" s="46">
        <v>2</v>
      </c>
      <c r="O16" s="46">
        <v>2</v>
      </c>
      <c r="P16" s="46">
        <f t="shared" si="0"/>
        <v>17.8</v>
      </c>
    </row>
    <row r="17" spans="1:16" ht="36" customHeight="1">
      <c r="A17" s="48"/>
      <c r="B17" s="55" t="s">
        <v>55</v>
      </c>
      <c r="C17" s="54" t="s">
        <v>27</v>
      </c>
      <c r="D17" s="46">
        <v>473</v>
      </c>
      <c r="E17" s="46">
        <v>569</v>
      </c>
      <c r="F17" s="46">
        <v>425</v>
      </c>
      <c r="G17" s="46">
        <v>285</v>
      </c>
      <c r="H17" s="46">
        <v>35</v>
      </c>
      <c r="I17" s="46">
        <v>6</v>
      </c>
      <c r="J17" s="46">
        <v>3</v>
      </c>
      <c r="K17" s="46">
        <v>5</v>
      </c>
      <c r="L17" s="46">
        <v>22</v>
      </c>
      <c r="M17" s="46">
        <v>174</v>
      </c>
      <c r="N17" s="46">
        <v>534</v>
      </c>
      <c r="O17" s="46">
        <v>600</v>
      </c>
      <c r="P17" s="46">
        <f t="shared" si="0"/>
        <v>3131</v>
      </c>
    </row>
    <row r="18" spans="1:16" ht="15.75">
      <c r="A18" s="49"/>
      <c r="B18" s="54" t="s">
        <v>88</v>
      </c>
      <c r="C18" s="54"/>
      <c r="D18" s="46">
        <f>D19+D20</f>
        <v>447</v>
      </c>
      <c r="E18" s="46">
        <f aca="true" t="shared" si="1" ref="E18:P18">E19+E20</f>
        <v>550</v>
      </c>
      <c r="F18" s="46">
        <f t="shared" si="1"/>
        <v>404</v>
      </c>
      <c r="G18" s="46">
        <f t="shared" si="1"/>
        <v>256</v>
      </c>
      <c r="H18" s="46">
        <f t="shared" si="1"/>
        <v>34</v>
      </c>
      <c r="I18" s="46">
        <f t="shared" si="1"/>
        <v>6</v>
      </c>
      <c r="J18" s="46">
        <f t="shared" si="1"/>
        <v>3</v>
      </c>
      <c r="K18" s="46">
        <f t="shared" si="1"/>
        <v>5</v>
      </c>
      <c r="L18" s="46">
        <f t="shared" si="1"/>
        <v>21</v>
      </c>
      <c r="M18" s="46">
        <f t="shared" si="1"/>
        <v>152</v>
      </c>
      <c r="N18" s="46">
        <f t="shared" si="1"/>
        <v>525</v>
      </c>
      <c r="O18" s="46">
        <f t="shared" si="1"/>
        <v>575</v>
      </c>
      <c r="P18" s="46">
        <f t="shared" si="1"/>
        <v>2978</v>
      </c>
    </row>
    <row r="19" spans="1:17" ht="21.75" customHeight="1">
      <c r="A19" s="49"/>
      <c r="B19" s="56"/>
      <c r="C19" s="54" t="s">
        <v>26</v>
      </c>
      <c r="D19" s="46">
        <v>400</v>
      </c>
      <c r="E19" s="46">
        <v>466</v>
      </c>
      <c r="F19" s="46">
        <v>362</v>
      </c>
      <c r="G19" s="46">
        <v>223</v>
      </c>
      <c r="H19" s="46">
        <v>34</v>
      </c>
      <c r="I19" s="46">
        <v>6</v>
      </c>
      <c r="J19" s="46">
        <v>3</v>
      </c>
      <c r="K19" s="46">
        <v>5</v>
      </c>
      <c r="L19" s="46">
        <v>21</v>
      </c>
      <c r="M19" s="46">
        <v>135</v>
      </c>
      <c r="N19" s="46">
        <v>465</v>
      </c>
      <c r="O19" s="46">
        <v>520</v>
      </c>
      <c r="P19" s="46">
        <f>SUM(D19:O19)</f>
        <v>2640</v>
      </c>
      <c r="Q19" s="64"/>
    </row>
    <row r="20" spans="1:17" ht="46.5" customHeight="1">
      <c r="A20" s="50" t="s">
        <v>28</v>
      </c>
      <c r="B20" s="57"/>
      <c r="C20" s="54" t="s">
        <v>93</v>
      </c>
      <c r="D20" s="46">
        <v>47</v>
      </c>
      <c r="E20" s="68">
        <v>84</v>
      </c>
      <c r="F20" s="68">
        <v>42</v>
      </c>
      <c r="G20" s="68">
        <v>33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17</v>
      </c>
      <c r="N20" s="68">
        <v>60</v>
      </c>
      <c r="O20" s="68">
        <v>55</v>
      </c>
      <c r="P20" s="46">
        <f>SUM(D20:O20)</f>
        <v>338</v>
      </c>
      <c r="Q20" s="64"/>
    </row>
    <row r="21" spans="1:16" ht="15.75">
      <c r="A21" s="48"/>
      <c r="B21" s="58" t="s">
        <v>29</v>
      </c>
      <c r="C21" s="59" t="s">
        <v>27</v>
      </c>
      <c r="D21" s="45">
        <f aca="true" t="shared" si="2" ref="D21:P21">D8+D11+D14+D17</f>
        <v>1649</v>
      </c>
      <c r="E21" s="45">
        <f t="shared" si="2"/>
        <v>1558</v>
      </c>
      <c r="F21" s="45">
        <f t="shared" si="2"/>
        <v>1281</v>
      </c>
      <c r="G21" s="45">
        <f t="shared" si="2"/>
        <v>822</v>
      </c>
      <c r="H21" s="45">
        <f t="shared" si="2"/>
        <v>103</v>
      </c>
      <c r="I21" s="45">
        <f t="shared" si="2"/>
        <v>64</v>
      </c>
      <c r="J21" s="45">
        <f t="shared" si="2"/>
        <v>38</v>
      </c>
      <c r="K21" s="45">
        <f t="shared" si="2"/>
        <v>24</v>
      </c>
      <c r="L21" s="45">
        <f t="shared" si="2"/>
        <v>69</v>
      </c>
      <c r="M21" s="45">
        <f t="shared" si="2"/>
        <v>504</v>
      </c>
      <c r="N21" s="45">
        <f t="shared" si="2"/>
        <v>1538</v>
      </c>
      <c r="O21" s="45">
        <f t="shared" si="2"/>
        <v>1799</v>
      </c>
      <c r="P21" s="45">
        <f t="shared" si="2"/>
        <v>9449</v>
      </c>
    </row>
    <row r="22" spans="1:16" ht="15.75">
      <c r="A22" s="49"/>
      <c r="B22" s="59" t="s">
        <v>90</v>
      </c>
      <c r="C22" s="59"/>
      <c r="D22" s="45">
        <f>D23+D24</f>
        <v>1568</v>
      </c>
      <c r="E22" s="45">
        <f aca="true" t="shared" si="3" ref="E22:P22">E23+E24</f>
        <v>1496</v>
      </c>
      <c r="F22" s="45">
        <f t="shared" si="3"/>
        <v>1222</v>
      </c>
      <c r="G22" s="45">
        <f t="shared" si="3"/>
        <v>769</v>
      </c>
      <c r="H22" s="45">
        <f t="shared" si="3"/>
        <v>98</v>
      </c>
      <c r="I22" s="45">
        <f t="shared" si="3"/>
        <v>60</v>
      </c>
      <c r="J22" s="45">
        <f t="shared" si="3"/>
        <v>38</v>
      </c>
      <c r="K22" s="45">
        <f t="shared" si="3"/>
        <v>11</v>
      </c>
      <c r="L22" s="45">
        <f t="shared" si="3"/>
        <v>68</v>
      </c>
      <c r="M22" s="45">
        <f t="shared" si="3"/>
        <v>474</v>
      </c>
      <c r="N22" s="45">
        <f t="shared" si="3"/>
        <v>1298</v>
      </c>
      <c r="O22" s="45">
        <f t="shared" si="3"/>
        <v>1727</v>
      </c>
      <c r="P22" s="45">
        <f t="shared" si="3"/>
        <v>8829</v>
      </c>
    </row>
    <row r="23" spans="1:16" ht="19.5" customHeight="1">
      <c r="A23" s="37"/>
      <c r="B23" s="59"/>
      <c r="C23" s="59" t="s">
        <v>26</v>
      </c>
      <c r="D23" s="45">
        <f aca="true" t="shared" si="4" ref="D23:P23">D9+D15+D19</f>
        <v>1298</v>
      </c>
      <c r="E23" s="45">
        <f t="shared" si="4"/>
        <v>1188</v>
      </c>
      <c r="F23" s="45">
        <f t="shared" si="4"/>
        <v>1007</v>
      </c>
      <c r="G23" s="45">
        <f t="shared" si="4"/>
        <v>626</v>
      </c>
      <c r="H23" s="45">
        <f t="shared" si="4"/>
        <v>93</v>
      </c>
      <c r="I23" s="45">
        <f t="shared" si="4"/>
        <v>58</v>
      </c>
      <c r="J23" s="45">
        <f t="shared" si="4"/>
        <v>38</v>
      </c>
      <c r="K23" s="45">
        <f t="shared" si="4"/>
        <v>11</v>
      </c>
      <c r="L23" s="45">
        <f t="shared" si="4"/>
        <v>68</v>
      </c>
      <c r="M23" s="45">
        <f t="shared" si="4"/>
        <v>370</v>
      </c>
      <c r="N23" s="45">
        <f t="shared" si="4"/>
        <v>1025</v>
      </c>
      <c r="O23" s="45">
        <f t="shared" si="4"/>
        <v>1430</v>
      </c>
      <c r="P23" s="45">
        <f t="shared" si="4"/>
        <v>7212</v>
      </c>
    </row>
    <row r="24" spans="1:16" ht="53.25" customHeight="1">
      <c r="A24" s="38"/>
      <c r="B24" s="59"/>
      <c r="C24" s="59" t="s">
        <v>93</v>
      </c>
      <c r="D24" s="100">
        <f>D12+D20</f>
        <v>270</v>
      </c>
      <c r="E24" s="100">
        <f aca="true" t="shared" si="5" ref="E24:P24">E12+E20</f>
        <v>308</v>
      </c>
      <c r="F24" s="100">
        <f t="shared" si="5"/>
        <v>215</v>
      </c>
      <c r="G24" s="100">
        <f t="shared" si="5"/>
        <v>143</v>
      </c>
      <c r="H24" s="100">
        <f t="shared" si="5"/>
        <v>5</v>
      </c>
      <c r="I24" s="100">
        <f t="shared" si="5"/>
        <v>2</v>
      </c>
      <c r="J24" s="100">
        <f t="shared" si="5"/>
        <v>0</v>
      </c>
      <c r="K24" s="100">
        <f t="shared" si="5"/>
        <v>0</v>
      </c>
      <c r="L24" s="100">
        <f t="shared" si="5"/>
        <v>0</v>
      </c>
      <c r="M24" s="100">
        <f t="shared" si="5"/>
        <v>104</v>
      </c>
      <c r="N24" s="100">
        <f t="shared" si="5"/>
        <v>273</v>
      </c>
      <c r="O24" s="100">
        <f t="shared" si="5"/>
        <v>297</v>
      </c>
      <c r="P24" s="100">
        <f t="shared" si="5"/>
        <v>1617</v>
      </c>
    </row>
    <row r="25" spans="1:16" ht="15.75">
      <c r="A25" s="37"/>
      <c r="B25" s="59" t="s">
        <v>49</v>
      </c>
      <c r="C25" s="59"/>
      <c r="D25" s="45">
        <f>D10+D13+D16</f>
        <v>18.1</v>
      </c>
      <c r="E25" s="45">
        <f aca="true" t="shared" si="6" ref="E25:P25">E10+E13+E16</f>
        <v>13</v>
      </c>
      <c r="F25" s="45">
        <f t="shared" si="6"/>
        <v>9.5</v>
      </c>
      <c r="G25" s="45">
        <f t="shared" si="6"/>
        <v>7.2</v>
      </c>
      <c r="H25" s="45">
        <f t="shared" si="6"/>
        <v>1</v>
      </c>
      <c r="I25" s="45">
        <f t="shared" si="6"/>
        <v>1</v>
      </c>
      <c r="J25" s="45">
        <f t="shared" si="6"/>
        <v>0</v>
      </c>
      <c r="K25" s="45">
        <f t="shared" si="6"/>
        <v>12.8</v>
      </c>
      <c r="L25" s="45">
        <f t="shared" si="6"/>
        <v>0</v>
      </c>
      <c r="M25" s="45">
        <f t="shared" si="6"/>
        <v>10.2</v>
      </c>
      <c r="N25" s="45">
        <f t="shared" si="6"/>
        <v>18.2</v>
      </c>
      <c r="O25" s="45">
        <f t="shared" si="6"/>
        <v>20.3</v>
      </c>
      <c r="P25" s="45">
        <f t="shared" si="6"/>
        <v>111.3</v>
      </c>
    </row>
    <row r="26" spans="1:16" ht="15.75">
      <c r="A26" s="37"/>
      <c r="B26" s="59"/>
      <c r="C26" s="59"/>
      <c r="D26" s="41"/>
      <c r="E26" s="41"/>
      <c r="F26" s="41"/>
      <c r="G26" s="41"/>
      <c r="H26" s="41"/>
      <c r="I26" s="41"/>
      <c r="J26" s="41"/>
      <c r="K26" s="41"/>
      <c r="L26" s="41"/>
      <c r="M26" s="126" t="s">
        <v>50</v>
      </c>
      <c r="N26" s="127"/>
      <c r="O26" s="127"/>
      <c r="P26" s="128"/>
    </row>
    <row r="27" spans="1:16" ht="52.5">
      <c r="A27" s="33" t="s">
        <v>52</v>
      </c>
      <c r="B27" s="54" t="s">
        <v>4</v>
      </c>
      <c r="C27" s="54" t="s">
        <v>5</v>
      </c>
      <c r="D27" s="47" t="s">
        <v>6</v>
      </c>
      <c r="E27" s="47" t="s">
        <v>7</v>
      </c>
      <c r="F27" s="47" t="s">
        <v>8</v>
      </c>
      <c r="G27" s="47" t="s">
        <v>9</v>
      </c>
      <c r="H27" s="47" t="s">
        <v>10</v>
      </c>
      <c r="I27" s="47" t="s">
        <v>11</v>
      </c>
      <c r="J27" s="47" t="s">
        <v>12</v>
      </c>
      <c r="K27" s="47" t="s">
        <v>13</v>
      </c>
      <c r="L27" s="47" t="s">
        <v>14</v>
      </c>
      <c r="M27" s="47" t="s">
        <v>15</v>
      </c>
      <c r="N27" s="47" t="s">
        <v>16</v>
      </c>
      <c r="O27" s="47" t="s">
        <v>17</v>
      </c>
      <c r="P27" s="47" t="s">
        <v>58</v>
      </c>
    </row>
    <row r="28" spans="1:16" ht="53.25" customHeight="1">
      <c r="A28" s="123" t="s">
        <v>30</v>
      </c>
      <c r="B28" s="54" t="s">
        <v>96</v>
      </c>
      <c r="C28" s="54"/>
      <c r="D28" s="46">
        <v>286</v>
      </c>
      <c r="E28" s="46">
        <v>254</v>
      </c>
      <c r="F28" s="46">
        <v>199</v>
      </c>
      <c r="G28" s="46">
        <v>151</v>
      </c>
      <c r="H28" s="46">
        <v>32</v>
      </c>
      <c r="I28" s="46">
        <v>11</v>
      </c>
      <c r="J28" s="46">
        <v>15</v>
      </c>
      <c r="K28" s="46">
        <v>10</v>
      </c>
      <c r="L28" s="46">
        <v>13</v>
      </c>
      <c r="M28" s="46">
        <v>147</v>
      </c>
      <c r="N28" s="46">
        <v>222</v>
      </c>
      <c r="O28" s="46">
        <v>290</v>
      </c>
      <c r="P28" s="46">
        <f aca="true" t="shared" si="7" ref="P28:P35">SUM(D28:O28)</f>
        <v>1630</v>
      </c>
    </row>
    <row r="29" spans="1:16" ht="21" customHeight="1">
      <c r="A29" s="124"/>
      <c r="B29" s="54" t="s">
        <v>88</v>
      </c>
      <c r="C29" s="54"/>
      <c r="D29" s="46">
        <f>D30+D31</f>
        <v>282</v>
      </c>
      <c r="E29" s="46">
        <f aca="true" t="shared" si="8" ref="E29:P29">E30+E31</f>
        <v>252</v>
      </c>
      <c r="F29" s="46">
        <f t="shared" si="8"/>
        <v>197</v>
      </c>
      <c r="G29" s="46">
        <f t="shared" si="8"/>
        <v>149</v>
      </c>
      <c r="H29" s="46">
        <f t="shared" si="8"/>
        <v>32</v>
      </c>
      <c r="I29" s="46">
        <f t="shared" si="8"/>
        <v>11</v>
      </c>
      <c r="J29" s="46">
        <f t="shared" si="8"/>
        <v>10</v>
      </c>
      <c r="K29" s="46">
        <f t="shared" si="8"/>
        <v>10</v>
      </c>
      <c r="L29" s="46">
        <f t="shared" si="8"/>
        <v>13</v>
      </c>
      <c r="M29" s="46">
        <f t="shared" si="8"/>
        <v>100</v>
      </c>
      <c r="N29" s="46">
        <f t="shared" si="8"/>
        <v>242</v>
      </c>
      <c r="O29" s="46">
        <f t="shared" si="8"/>
        <v>310</v>
      </c>
      <c r="P29" s="46">
        <f t="shared" si="8"/>
        <v>1608</v>
      </c>
    </row>
    <row r="30" spans="1:17" ht="15.75">
      <c r="A30" s="124"/>
      <c r="C30" s="54" t="s">
        <v>26</v>
      </c>
      <c r="D30" s="68">
        <v>269</v>
      </c>
      <c r="E30" s="68">
        <v>236</v>
      </c>
      <c r="F30" s="68">
        <v>184</v>
      </c>
      <c r="G30" s="68">
        <v>142</v>
      </c>
      <c r="H30" s="68">
        <v>32</v>
      </c>
      <c r="I30" s="68">
        <v>11</v>
      </c>
      <c r="J30" s="68">
        <v>10</v>
      </c>
      <c r="K30" s="68">
        <v>10</v>
      </c>
      <c r="L30" s="68">
        <v>13</v>
      </c>
      <c r="M30" s="68">
        <v>97</v>
      </c>
      <c r="N30" s="68">
        <v>230</v>
      </c>
      <c r="O30" s="68">
        <v>293</v>
      </c>
      <c r="P30" s="53">
        <f t="shared" si="7"/>
        <v>1527</v>
      </c>
      <c r="Q30" s="64"/>
    </row>
    <row r="31" spans="1:17" ht="50.25" customHeight="1">
      <c r="A31" s="124"/>
      <c r="C31" s="54" t="s">
        <v>93</v>
      </c>
      <c r="D31" s="53">
        <v>13</v>
      </c>
      <c r="E31" s="53">
        <v>16</v>
      </c>
      <c r="F31" s="53">
        <v>13</v>
      </c>
      <c r="G31" s="53">
        <v>7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3</v>
      </c>
      <c r="N31" s="53">
        <v>12</v>
      </c>
      <c r="O31" s="53">
        <v>17</v>
      </c>
      <c r="P31" s="53">
        <f t="shared" si="7"/>
        <v>81</v>
      </c>
      <c r="Q31" s="111"/>
    </row>
    <row r="32" spans="1:16" ht="15.75">
      <c r="A32" s="125"/>
      <c r="B32" s="54" t="s">
        <v>23</v>
      </c>
      <c r="C32" s="5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>
        <v>2.5</v>
      </c>
      <c r="P32" s="53">
        <f>SUM(D32:O32)</f>
        <v>2.5</v>
      </c>
    </row>
    <row r="33" spans="1:16" ht="34.5" customHeight="1">
      <c r="A33" s="123" t="s">
        <v>87</v>
      </c>
      <c r="B33" s="57" t="s">
        <v>97</v>
      </c>
      <c r="C33" s="119" t="s">
        <v>93</v>
      </c>
      <c r="D33" s="46">
        <v>50</v>
      </c>
      <c r="E33" s="46">
        <v>47</v>
      </c>
      <c r="F33" s="46">
        <v>35</v>
      </c>
      <c r="G33" s="46">
        <v>24</v>
      </c>
      <c r="H33" s="46"/>
      <c r="I33" s="46"/>
      <c r="J33" s="46"/>
      <c r="K33" s="46"/>
      <c r="L33" s="46"/>
      <c r="M33" s="46">
        <v>33</v>
      </c>
      <c r="N33" s="46">
        <v>59</v>
      </c>
      <c r="O33" s="46">
        <v>66</v>
      </c>
      <c r="P33" s="46">
        <f t="shared" si="7"/>
        <v>314</v>
      </c>
    </row>
    <row r="34" spans="1:17" ht="15.75">
      <c r="A34" s="124"/>
      <c r="B34" s="54" t="s">
        <v>88</v>
      </c>
      <c r="C34" s="120"/>
      <c r="D34" s="72">
        <v>48</v>
      </c>
      <c r="E34" s="72">
        <v>45</v>
      </c>
      <c r="F34" s="72">
        <v>33</v>
      </c>
      <c r="G34" s="72">
        <v>22</v>
      </c>
      <c r="H34" s="72"/>
      <c r="I34" s="72"/>
      <c r="J34" s="72"/>
      <c r="K34" s="72"/>
      <c r="L34" s="72"/>
      <c r="M34" s="72">
        <v>31</v>
      </c>
      <c r="N34" s="72">
        <v>50</v>
      </c>
      <c r="O34" s="72">
        <v>59</v>
      </c>
      <c r="P34" s="46">
        <f t="shared" si="7"/>
        <v>288</v>
      </c>
      <c r="Q34" s="64"/>
    </row>
    <row r="35" spans="1:16" ht="15.75">
      <c r="A35" s="125"/>
      <c r="B35" s="54" t="s">
        <v>23</v>
      </c>
      <c r="C35" s="121"/>
      <c r="D35" s="46">
        <v>1</v>
      </c>
      <c r="E35" s="46">
        <v>1</v>
      </c>
      <c r="F35" s="46">
        <v>1</v>
      </c>
      <c r="G35" s="46">
        <v>1</v>
      </c>
      <c r="H35" s="46"/>
      <c r="I35" s="46"/>
      <c r="J35" s="46"/>
      <c r="K35" s="46"/>
      <c r="L35" s="46"/>
      <c r="M35" s="46">
        <v>1</v>
      </c>
      <c r="N35" s="46">
        <v>1</v>
      </c>
      <c r="O35" s="46">
        <v>1</v>
      </c>
      <c r="P35" s="46">
        <f t="shared" si="7"/>
        <v>7</v>
      </c>
    </row>
    <row r="36" spans="1:16" ht="31.5">
      <c r="A36" s="123" t="s">
        <v>31</v>
      </c>
      <c r="B36" s="54" t="s">
        <v>95</v>
      </c>
      <c r="C36" s="119" t="s">
        <v>26</v>
      </c>
      <c r="D36" s="46">
        <v>32</v>
      </c>
      <c r="E36" s="46">
        <f>E37+E38</f>
        <v>37</v>
      </c>
      <c r="F36" s="46">
        <f>F37+F38</f>
        <v>17</v>
      </c>
      <c r="G36" s="46"/>
      <c r="H36" s="46"/>
      <c r="I36" s="46"/>
      <c r="J36" s="46"/>
      <c r="K36" s="46"/>
      <c r="L36" s="46"/>
      <c r="M36" s="46">
        <f>M37+M38</f>
        <v>6</v>
      </c>
      <c r="N36" s="46">
        <f>N37+N38</f>
        <v>17</v>
      </c>
      <c r="O36" s="46">
        <f>O37+O38</f>
        <v>32</v>
      </c>
      <c r="P36" s="46">
        <f>SUM(D36:O36)</f>
        <v>141</v>
      </c>
    </row>
    <row r="37" spans="1:17" ht="15.75">
      <c r="A37" s="124"/>
      <c r="B37" s="54" t="s">
        <v>88</v>
      </c>
      <c r="C37" s="120"/>
      <c r="D37" s="46">
        <v>16</v>
      </c>
      <c r="E37" s="46">
        <v>13</v>
      </c>
      <c r="F37" s="46">
        <v>2</v>
      </c>
      <c r="G37" s="46"/>
      <c r="H37" s="46"/>
      <c r="I37" s="46"/>
      <c r="J37" s="46"/>
      <c r="K37" s="46"/>
      <c r="L37" s="46"/>
      <c r="M37" s="46">
        <v>3</v>
      </c>
      <c r="N37" s="46">
        <v>4</v>
      </c>
      <c r="O37" s="46">
        <v>13</v>
      </c>
      <c r="P37" s="46">
        <f>SUM(D37:O37)</f>
        <v>51</v>
      </c>
      <c r="Q37" s="111"/>
    </row>
    <row r="38" spans="1:16" ht="15.75">
      <c r="A38" s="125"/>
      <c r="B38" s="54" t="s">
        <v>23</v>
      </c>
      <c r="C38" s="121"/>
      <c r="D38" s="43">
        <v>28</v>
      </c>
      <c r="E38" s="43">
        <v>24</v>
      </c>
      <c r="F38" s="43">
        <v>15</v>
      </c>
      <c r="G38" s="43"/>
      <c r="H38" s="43"/>
      <c r="I38" s="43"/>
      <c r="J38" s="43"/>
      <c r="K38" s="43"/>
      <c r="L38" s="43"/>
      <c r="M38" s="43">
        <v>3</v>
      </c>
      <c r="N38" s="43">
        <v>13</v>
      </c>
      <c r="O38" s="43">
        <v>19</v>
      </c>
      <c r="P38" s="46">
        <f>SUM(D38:O38)</f>
        <v>102</v>
      </c>
    </row>
    <row r="39" spans="1:16" ht="31.5">
      <c r="A39" s="123" t="s">
        <v>32</v>
      </c>
      <c r="B39" s="60" t="s">
        <v>68</v>
      </c>
      <c r="C39" s="119" t="s">
        <v>26</v>
      </c>
      <c r="D39" s="68">
        <v>59</v>
      </c>
      <c r="E39" s="68">
        <v>56</v>
      </c>
      <c r="F39" s="68">
        <v>48</v>
      </c>
      <c r="G39" s="68">
        <v>20</v>
      </c>
      <c r="H39" s="68"/>
      <c r="I39" s="68"/>
      <c r="J39" s="68"/>
      <c r="K39" s="68"/>
      <c r="L39" s="68"/>
      <c r="M39" s="68">
        <v>32</v>
      </c>
      <c r="N39" s="68">
        <v>50</v>
      </c>
      <c r="O39" s="68">
        <v>70</v>
      </c>
      <c r="P39" s="68">
        <f aca="true" t="shared" si="9" ref="P39:P44">SUM(D39:O39)</f>
        <v>335</v>
      </c>
    </row>
    <row r="40" spans="1:17" ht="15.75">
      <c r="A40" s="124"/>
      <c r="B40" s="54" t="s">
        <v>88</v>
      </c>
      <c r="C40" s="120"/>
      <c r="D40" s="46">
        <v>38</v>
      </c>
      <c r="E40" s="46">
        <v>37</v>
      </c>
      <c r="F40" s="46">
        <v>35</v>
      </c>
      <c r="G40" s="46">
        <v>11</v>
      </c>
      <c r="H40" s="46"/>
      <c r="I40" s="46"/>
      <c r="J40" s="46"/>
      <c r="K40" s="46"/>
      <c r="L40" s="46"/>
      <c r="M40" s="46">
        <v>13</v>
      </c>
      <c r="N40" s="46">
        <v>29</v>
      </c>
      <c r="O40" s="46">
        <v>41</v>
      </c>
      <c r="P40" s="46">
        <f t="shared" si="9"/>
        <v>204</v>
      </c>
      <c r="Q40" s="64"/>
    </row>
    <row r="41" spans="1:16" ht="15.75">
      <c r="A41" s="125"/>
      <c r="B41" s="54" t="s">
        <v>23</v>
      </c>
      <c r="C41" s="121"/>
      <c r="D41" s="46">
        <v>18</v>
      </c>
      <c r="E41" s="46">
        <v>18</v>
      </c>
      <c r="F41" s="46">
        <v>6</v>
      </c>
      <c r="G41" s="46">
        <v>5</v>
      </c>
      <c r="H41" s="46"/>
      <c r="I41" s="46"/>
      <c r="J41" s="46"/>
      <c r="K41" s="46"/>
      <c r="L41" s="46"/>
      <c r="M41" s="46">
        <v>8</v>
      </c>
      <c r="N41" s="46">
        <v>14</v>
      </c>
      <c r="O41" s="46">
        <v>17</v>
      </c>
      <c r="P41" s="46">
        <f t="shared" si="9"/>
        <v>86</v>
      </c>
    </row>
    <row r="42" spans="1:17" ht="48" customHeight="1">
      <c r="A42" s="51" t="s">
        <v>51</v>
      </c>
      <c r="B42" s="54" t="s">
        <v>35</v>
      </c>
      <c r="C42" s="119" t="s">
        <v>102</v>
      </c>
      <c r="D42" s="43">
        <v>0</v>
      </c>
      <c r="E42" s="43">
        <v>1</v>
      </c>
      <c r="F42" s="43">
        <v>1</v>
      </c>
      <c r="G42" s="43">
        <v>0.2</v>
      </c>
      <c r="H42" s="34"/>
      <c r="I42" s="34"/>
      <c r="J42" s="34"/>
      <c r="K42" s="34"/>
      <c r="L42" s="34"/>
      <c r="M42" s="43">
        <v>0.4</v>
      </c>
      <c r="N42" s="43">
        <v>1</v>
      </c>
      <c r="O42" s="43">
        <v>1.2</v>
      </c>
      <c r="P42" s="43">
        <f t="shared" si="9"/>
        <v>4.8</v>
      </c>
      <c r="Q42" s="65"/>
    </row>
    <row r="43" spans="1:17" ht="24" customHeight="1">
      <c r="A43" s="48" t="s">
        <v>53</v>
      </c>
      <c r="B43" s="54" t="s">
        <v>33</v>
      </c>
      <c r="C43" s="120"/>
      <c r="D43" s="43">
        <v>0</v>
      </c>
      <c r="E43" s="43">
        <v>1</v>
      </c>
      <c r="F43" s="43">
        <v>1</v>
      </c>
      <c r="G43" s="43">
        <v>0</v>
      </c>
      <c r="H43" s="34"/>
      <c r="I43" s="34"/>
      <c r="J43" s="34"/>
      <c r="K43" s="34"/>
      <c r="L43" s="34"/>
      <c r="M43" s="43">
        <v>0.4</v>
      </c>
      <c r="N43" s="43">
        <v>0.5</v>
      </c>
      <c r="O43" s="43">
        <v>0.8</v>
      </c>
      <c r="P43" s="43">
        <f t="shared" si="9"/>
        <v>3.7</v>
      </c>
      <c r="Q43" s="65"/>
    </row>
    <row r="44" spans="1:17" ht="31.5" customHeight="1">
      <c r="A44" s="48" t="s">
        <v>54</v>
      </c>
      <c r="B44" s="54" t="s">
        <v>56</v>
      </c>
      <c r="C44" s="121"/>
      <c r="D44" s="43">
        <v>2.2</v>
      </c>
      <c r="E44" s="43">
        <v>2.2</v>
      </c>
      <c r="F44" s="43">
        <v>1</v>
      </c>
      <c r="G44" s="43">
        <v>0.5</v>
      </c>
      <c r="H44" s="34"/>
      <c r="I44" s="34"/>
      <c r="J44" s="34"/>
      <c r="K44" s="34"/>
      <c r="L44" s="34"/>
      <c r="M44" s="43">
        <v>0.8</v>
      </c>
      <c r="N44" s="43">
        <v>1.5</v>
      </c>
      <c r="O44" s="43">
        <v>2</v>
      </c>
      <c r="P44" s="43">
        <f t="shared" si="9"/>
        <v>10.2</v>
      </c>
      <c r="Q44" s="65"/>
    </row>
    <row r="45" spans="1:16" ht="15.75">
      <c r="A45" s="123"/>
      <c r="B45" s="61" t="s">
        <v>34</v>
      </c>
      <c r="C45" s="59" t="s">
        <v>27</v>
      </c>
      <c r="D45" s="45">
        <f>D21+D28+D33+D36+D39+D42+D43+D44</f>
        <v>2078.2</v>
      </c>
      <c r="E45" s="45">
        <f aca="true" t="shared" si="10" ref="E45:P45">E21+E28+E33+E36+E39+E42+E43+E44</f>
        <v>1956.2</v>
      </c>
      <c r="F45" s="45">
        <f t="shared" si="10"/>
        <v>1583</v>
      </c>
      <c r="G45" s="45">
        <f t="shared" si="10"/>
        <v>1017.7</v>
      </c>
      <c r="H45" s="45">
        <f t="shared" si="10"/>
        <v>135</v>
      </c>
      <c r="I45" s="45">
        <f t="shared" si="10"/>
        <v>75</v>
      </c>
      <c r="J45" s="45">
        <f t="shared" si="10"/>
        <v>53</v>
      </c>
      <c r="K45" s="45">
        <f t="shared" si="10"/>
        <v>34</v>
      </c>
      <c r="L45" s="45">
        <f t="shared" si="10"/>
        <v>82</v>
      </c>
      <c r="M45" s="45">
        <f t="shared" si="10"/>
        <v>723.5999999999999</v>
      </c>
      <c r="N45" s="45">
        <f t="shared" si="10"/>
        <v>1889</v>
      </c>
      <c r="O45" s="45">
        <f t="shared" si="10"/>
        <v>2261</v>
      </c>
      <c r="P45" s="45">
        <f t="shared" si="10"/>
        <v>11887.7</v>
      </c>
    </row>
    <row r="46" spans="1:16" ht="15.75">
      <c r="A46" s="124"/>
      <c r="B46" s="59" t="s">
        <v>89</v>
      </c>
      <c r="C46" s="59"/>
      <c r="D46" s="45">
        <f>D47+D48</f>
        <v>1954.2</v>
      </c>
      <c r="E46" s="45">
        <f aca="true" t="shared" si="11" ref="E46:P46">E47+E48</f>
        <v>1847.2</v>
      </c>
      <c r="F46" s="45">
        <f t="shared" si="11"/>
        <v>1492</v>
      </c>
      <c r="G46" s="45">
        <f t="shared" si="11"/>
        <v>951.7</v>
      </c>
      <c r="H46" s="45">
        <f t="shared" si="11"/>
        <v>130</v>
      </c>
      <c r="I46" s="45">
        <f t="shared" si="11"/>
        <v>71</v>
      </c>
      <c r="J46" s="45">
        <f t="shared" si="11"/>
        <v>48</v>
      </c>
      <c r="K46" s="45">
        <f t="shared" si="11"/>
        <v>21</v>
      </c>
      <c r="L46" s="45">
        <f t="shared" si="11"/>
        <v>81</v>
      </c>
      <c r="M46" s="45">
        <f t="shared" si="11"/>
        <v>622.6</v>
      </c>
      <c r="N46" s="45">
        <f t="shared" si="11"/>
        <v>1626</v>
      </c>
      <c r="O46" s="45">
        <f t="shared" si="11"/>
        <v>2154</v>
      </c>
      <c r="P46" s="45">
        <f t="shared" si="11"/>
        <v>10998.7</v>
      </c>
    </row>
    <row r="47" spans="1:16" ht="19.5" customHeight="1">
      <c r="A47" s="124"/>
      <c r="B47" s="62"/>
      <c r="C47" s="59" t="s">
        <v>26</v>
      </c>
      <c r="D47" s="45">
        <f>D23+D30+D37+D40+D44+D43</f>
        <v>1623.2</v>
      </c>
      <c r="E47" s="45">
        <f aca="true" t="shared" si="12" ref="E47:P47">E23+E30+E37+E40+E44+E43</f>
        <v>1477.2</v>
      </c>
      <c r="F47" s="45">
        <f t="shared" si="12"/>
        <v>1230</v>
      </c>
      <c r="G47" s="45">
        <f t="shared" si="12"/>
        <v>779.5</v>
      </c>
      <c r="H47" s="45">
        <f t="shared" si="12"/>
        <v>125</v>
      </c>
      <c r="I47" s="45">
        <f t="shared" si="12"/>
        <v>69</v>
      </c>
      <c r="J47" s="45">
        <f t="shared" si="12"/>
        <v>48</v>
      </c>
      <c r="K47" s="45">
        <f t="shared" si="12"/>
        <v>21</v>
      </c>
      <c r="L47" s="45">
        <f t="shared" si="12"/>
        <v>81</v>
      </c>
      <c r="M47" s="45">
        <f t="shared" si="12"/>
        <v>484.2</v>
      </c>
      <c r="N47" s="45">
        <f t="shared" si="12"/>
        <v>1290</v>
      </c>
      <c r="O47" s="45">
        <f t="shared" si="12"/>
        <v>1779.8</v>
      </c>
      <c r="P47" s="45">
        <f t="shared" si="12"/>
        <v>9007.900000000001</v>
      </c>
    </row>
    <row r="48" spans="1:16" ht="33.75" customHeight="1">
      <c r="A48" s="125"/>
      <c r="B48" s="62"/>
      <c r="C48" s="59" t="s">
        <v>93</v>
      </c>
      <c r="D48" s="45">
        <f>D24+D31+D34+D42</f>
        <v>331</v>
      </c>
      <c r="E48" s="45">
        <f aca="true" t="shared" si="13" ref="E48:P48">E24+E31+E34+E42</f>
        <v>370</v>
      </c>
      <c r="F48" s="45">
        <f t="shared" si="13"/>
        <v>262</v>
      </c>
      <c r="G48" s="45">
        <f t="shared" si="13"/>
        <v>172.2</v>
      </c>
      <c r="H48" s="45">
        <f t="shared" si="13"/>
        <v>5</v>
      </c>
      <c r="I48" s="45">
        <f t="shared" si="13"/>
        <v>2</v>
      </c>
      <c r="J48" s="45">
        <f t="shared" si="13"/>
        <v>0</v>
      </c>
      <c r="K48" s="45">
        <f t="shared" si="13"/>
        <v>0</v>
      </c>
      <c r="L48" s="45">
        <f t="shared" si="13"/>
        <v>0</v>
      </c>
      <c r="M48" s="45">
        <f t="shared" si="13"/>
        <v>138.4</v>
      </c>
      <c r="N48" s="45">
        <f t="shared" si="13"/>
        <v>336</v>
      </c>
      <c r="O48" s="45">
        <f t="shared" si="13"/>
        <v>374.2</v>
      </c>
      <c r="P48" s="45">
        <f t="shared" si="13"/>
        <v>1990.8</v>
      </c>
    </row>
    <row r="49" spans="1:16" ht="15.75">
      <c r="A49" s="42"/>
      <c r="B49" s="63" t="s">
        <v>48</v>
      </c>
      <c r="C49" s="63"/>
      <c r="D49" s="45">
        <f>D25+D32+D35+D38+D41</f>
        <v>65.1</v>
      </c>
      <c r="E49" s="45">
        <f aca="true" t="shared" si="14" ref="E49:P49">E25+E32+E35+E38+E41</f>
        <v>56</v>
      </c>
      <c r="F49" s="45">
        <f t="shared" si="14"/>
        <v>31.5</v>
      </c>
      <c r="G49" s="45">
        <f t="shared" si="14"/>
        <v>13.2</v>
      </c>
      <c r="H49" s="45">
        <f t="shared" si="14"/>
        <v>1</v>
      </c>
      <c r="I49" s="45">
        <f t="shared" si="14"/>
        <v>1</v>
      </c>
      <c r="J49" s="45">
        <f t="shared" si="14"/>
        <v>0</v>
      </c>
      <c r="K49" s="45">
        <f t="shared" si="14"/>
        <v>12.8</v>
      </c>
      <c r="L49" s="45">
        <f t="shared" si="14"/>
        <v>0</v>
      </c>
      <c r="M49" s="45">
        <f t="shared" si="14"/>
        <v>22.2</v>
      </c>
      <c r="N49" s="45">
        <f t="shared" si="14"/>
        <v>46.2</v>
      </c>
      <c r="O49" s="45">
        <f t="shared" si="14"/>
        <v>59.8</v>
      </c>
      <c r="P49" s="45">
        <f t="shared" si="14"/>
        <v>308.8</v>
      </c>
    </row>
    <row r="50" spans="1:16" ht="15.75">
      <c r="A50" s="21"/>
      <c r="B50" s="39"/>
      <c r="C50" s="39"/>
      <c r="D50" s="40"/>
      <c r="E50" s="39"/>
      <c r="F50" s="39"/>
      <c r="G50" s="39"/>
      <c r="H50" s="44"/>
      <c r="I50" s="39"/>
      <c r="J50" s="39"/>
      <c r="K50" s="39"/>
      <c r="L50" s="39"/>
      <c r="M50" s="39"/>
      <c r="N50" s="39"/>
      <c r="O50" s="39"/>
      <c r="P50" s="39"/>
    </row>
    <row r="51" spans="1:16" ht="18.75">
      <c r="A51" s="21"/>
      <c r="B51" s="22" t="s">
        <v>100</v>
      </c>
      <c r="C51" s="22"/>
      <c r="D51" s="16"/>
      <c r="E51" s="16"/>
      <c r="F51" s="16"/>
      <c r="G51" s="16"/>
      <c r="H51" s="16"/>
      <c r="I51" s="16"/>
      <c r="J51" s="16"/>
      <c r="K51" s="16"/>
      <c r="L51" s="52"/>
      <c r="M51" s="52" t="s">
        <v>101</v>
      </c>
      <c r="N51" s="52"/>
      <c r="O51" s="52"/>
      <c r="P51" s="40"/>
    </row>
    <row r="52" spans="1:16" ht="15">
      <c r="A52" s="39"/>
      <c r="B52" s="39"/>
      <c r="C52" s="39"/>
      <c r="D52" s="4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5">
      <c r="A53" s="39"/>
      <c r="P53" s="39"/>
    </row>
    <row r="54" spans="1:16" ht="18.75">
      <c r="A54" s="39"/>
      <c r="B54" s="22"/>
      <c r="C54" s="22"/>
      <c r="D54" s="16"/>
      <c r="E54" s="16"/>
      <c r="F54" s="16"/>
      <c r="G54" s="16"/>
      <c r="H54" s="16"/>
      <c r="I54" s="16"/>
      <c r="J54" s="16"/>
      <c r="K54" s="16"/>
      <c r="L54" s="52"/>
      <c r="M54" s="52"/>
      <c r="N54" s="52"/>
      <c r="O54" s="52"/>
      <c r="P54" s="21"/>
    </row>
  </sheetData>
  <sheetProtection/>
  <mergeCells count="17">
    <mergeCell ref="B5:P5"/>
    <mergeCell ref="A11:A13"/>
    <mergeCell ref="M26:P26"/>
    <mergeCell ref="A8:A10"/>
    <mergeCell ref="A28:A32"/>
    <mergeCell ref="A45:A48"/>
    <mergeCell ref="A39:A41"/>
    <mergeCell ref="A14:A15"/>
    <mergeCell ref="A33:A35"/>
    <mergeCell ref="A36:A38"/>
    <mergeCell ref="C42:C44"/>
    <mergeCell ref="C8:C10"/>
    <mergeCell ref="C11:C13"/>
    <mergeCell ref="C14:C16"/>
    <mergeCell ref="C33:C35"/>
    <mergeCell ref="C36:C38"/>
    <mergeCell ref="C39:C41"/>
  </mergeCells>
  <printOptions/>
  <pageMargins left="0.5905511811023623" right="0.3937007874015748" top="1.1811023622047245" bottom="0.1968503937007874" header="0.5118110236220472" footer="0.5118110236220472"/>
  <pageSetup horizontalDpi="600" verticalDpi="600" orientation="landscape" paperSize="9" scale="75" r:id="rId1"/>
  <rowBreaks count="2" manualBreakCount="2">
    <brk id="25" max="15" man="1"/>
    <brk id="5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view="pageBreakPreview" zoomScale="75" zoomScaleNormal="75" zoomScaleSheetLayoutView="75" zoomScalePageLayoutView="0" workbookViewId="0" topLeftCell="A4">
      <selection activeCell="B21" sqref="B21:C21"/>
    </sheetView>
  </sheetViews>
  <sheetFormatPr defaultColWidth="9.140625" defaultRowHeight="12.75"/>
  <cols>
    <col min="1" max="1" width="5.140625" style="0" customWidth="1"/>
    <col min="3" max="3" width="35.7109375" style="0" customWidth="1"/>
    <col min="4" max="4" width="24.00390625" style="0" customWidth="1"/>
    <col min="5" max="5" width="8.57421875" style="0" customWidth="1"/>
    <col min="6" max="6" width="8.00390625" style="0" customWidth="1"/>
    <col min="7" max="7" width="9.7109375" style="0" customWidth="1"/>
    <col min="8" max="8" width="8.7109375" style="0" customWidth="1"/>
    <col min="9" max="9" width="9.00390625" style="0" customWidth="1"/>
    <col min="10" max="10" width="8.8515625" style="0" customWidth="1"/>
    <col min="11" max="11" width="8.57421875" style="0" customWidth="1"/>
    <col min="12" max="12" width="9.28125" style="0" bestFit="1" customWidth="1"/>
    <col min="13" max="13" width="9.7109375" style="0" customWidth="1"/>
    <col min="14" max="14" width="9.57421875" style="0" customWidth="1"/>
    <col min="15" max="15" width="9.7109375" style="0" customWidth="1"/>
    <col min="16" max="16" width="9.8515625" style="0" bestFit="1" customWidth="1"/>
    <col min="17" max="17" width="10.8515625" style="0" customWidth="1"/>
  </cols>
  <sheetData>
    <row r="1" spans="12:17" ht="18.75">
      <c r="L1" s="1"/>
      <c r="M1" s="12" t="s">
        <v>37</v>
      </c>
      <c r="N1" s="12"/>
      <c r="O1" s="12"/>
      <c r="P1" s="1"/>
      <c r="Q1" s="1"/>
    </row>
    <row r="2" spans="1:17" ht="18.75">
      <c r="A2" s="23"/>
      <c r="B2" s="24"/>
      <c r="C2" s="24"/>
      <c r="D2" s="24"/>
      <c r="E2" s="25"/>
      <c r="F2" s="25"/>
      <c r="G2" s="25"/>
      <c r="H2" s="25"/>
      <c r="I2" s="25"/>
      <c r="J2" s="26"/>
      <c r="K2" s="5"/>
      <c r="L2" s="7" t="s">
        <v>1</v>
      </c>
      <c r="M2" s="7"/>
      <c r="N2" s="7"/>
      <c r="O2" s="7"/>
      <c r="P2" s="1"/>
      <c r="Q2" s="1"/>
    </row>
    <row r="3" spans="1:17" ht="18.75">
      <c r="A3" s="23"/>
      <c r="B3" s="24"/>
      <c r="C3" s="24"/>
      <c r="D3" s="24"/>
      <c r="E3" s="25"/>
      <c r="F3" s="25"/>
      <c r="G3" s="25"/>
      <c r="H3" s="25"/>
      <c r="I3" s="25"/>
      <c r="J3" s="26"/>
      <c r="K3" s="5"/>
      <c r="L3" s="7" t="s">
        <v>98</v>
      </c>
      <c r="M3" s="12"/>
      <c r="N3" s="12"/>
      <c r="O3" s="7"/>
      <c r="P3" s="9"/>
      <c r="Q3" s="1"/>
    </row>
    <row r="4" spans="1:17" ht="18.75">
      <c r="A4" s="27"/>
      <c r="B4" s="122" t="s">
        <v>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8.75">
      <c r="A5" s="27"/>
      <c r="B5" s="122" t="s">
        <v>77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6" ht="18.75">
      <c r="A6" s="27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8" t="s">
        <v>38</v>
      </c>
    </row>
    <row r="7" spans="1:18" ht="15.75">
      <c r="A7" s="32" t="s">
        <v>52</v>
      </c>
      <c r="B7" s="133" t="s">
        <v>39</v>
      </c>
      <c r="C7" s="134"/>
      <c r="D7" s="66" t="s">
        <v>60</v>
      </c>
      <c r="E7" s="80" t="s">
        <v>6</v>
      </c>
      <c r="F7" s="80" t="s">
        <v>7</v>
      </c>
      <c r="G7" s="80" t="s">
        <v>8</v>
      </c>
      <c r="H7" s="80" t="s">
        <v>9</v>
      </c>
      <c r="I7" s="80" t="s">
        <v>10</v>
      </c>
      <c r="J7" s="80" t="s">
        <v>11</v>
      </c>
      <c r="K7" s="80" t="s">
        <v>12</v>
      </c>
      <c r="L7" s="80" t="s">
        <v>13</v>
      </c>
      <c r="M7" s="80" t="s">
        <v>14</v>
      </c>
      <c r="N7" s="80" t="s">
        <v>15</v>
      </c>
      <c r="O7" s="80" t="s">
        <v>16</v>
      </c>
      <c r="P7" s="80" t="s">
        <v>17</v>
      </c>
      <c r="Q7" s="80" t="s">
        <v>76</v>
      </c>
      <c r="R7" s="116"/>
    </row>
    <row r="8" spans="1:17" ht="15.75">
      <c r="A8" s="69"/>
      <c r="B8" s="137" t="s">
        <v>40</v>
      </c>
      <c r="C8" s="138"/>
      <c r="D8" s="66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6.5" customHeight="1">
      <c r="A9" s="150" t="s">
        <v>18</v>
      </c>
      <c r="B9" s="133" t="s">
        <v>63</v>
      </c>
      <c r="C9" s="134"/>
      <c r="D9" s="66" t="s">
        <v>61</v>
      </c>
      <c r="E9" s="104">
        <f>E12+E15</f>
        <v>1731</v>
      </c>
      <c r="F9" s="104">
        <f aca="true" t="shared" si="0" ref="F9:P9">F12+F15</f>
        <v>1853</v>
      </c>
      <c r="G9" s="104">
        <f t="shared" si="0"/>
        <v>1740</v>
      </c>
      <c r="H9" s="104">
        <f t="shared" si="0"/>
        <v>1928</v>
      </c>
      <c r="I9" s="104">
        <f t="shared" si="0"/>
        <v>1533</v>
      </c>
      <c r="J9" s="104">
        <f t="shared" si="0"/>
        <v>1535</v>
      </c>
      <c r="K9" s="104">
        <f t="shared" si="0"/>
        <v>1398</v>
      </c>
      <c r="L9" s="104">
        <f t="shared" si="0"/>
        <v>1514</v>
      </c>
      <c r="M9" s="104">
        <f t="shared" si="0"/>
        <v>1535</v>
      </c>
      <c r="N9" s="104">
        <f t="shared" si="0"/>
        <v>2185</v>
      </c>
      <c r="O9" s="104">
        <f t="shared" si="0"/>
        <v>2285</v>
      </c>
      <c r="P9" s="104">
        <f t="shared" si="0"/>
        <v>2286</v>
      </c>
      <c r="Q9" s="80">
        <f>SUM(P9+O9+N9+M9+L9+K9+J9+I9+H9+G9+F9+E9)</f>
        <v>21523</v>
      </c>
    </row>
    <row r="10" spans="1:17" ht="15.75">
      <c r="A10" s="151"/>
      <c r="B10" s="133" t="s">
        <v>62</v>
      </c>
      <c r="C10" s="134"/>
      <c r="D10" s="66"/>
      <c r="E10" s="104">
        <f>E13+E16</f>
        <v>1522</v>
      </c>
      <c r="F10" s="104">
        <f aca="true" t="shared" si="1" ref="F10:P10">F13+F16</f>
        <v>1629</v>
      </c>
      <c r="G10" s="104">
        <f t="shared" si="1"/>
        <v>1529</v>
      </c>
      <c r="H10" s="104">
        <f t="shared" si="1"/>
        <v>1725</v>
      </c>
      <c r="I10" s="104">
        <f t="shared" si="1"/>
        <v>1377</v>
      </c>
      <c r="J10" s="104">
        <f t="shared" si="1"/>
        <v>1387</v>
      </c>
      <c r="K10" s="104">
        <f t="shared" si="1"/>
        <v>1262</v>
      </c>
      <c r="L10" s="104">
        <f t="shared" si="1"/>
        <v>1347</v>
      </c>
      <c r="M10" s="104">
        <f t="shared" si="1"/>
        <v>1382</v>
      </c>
      <c r="N10" s="104">
        <f t="shared" si="1"/>
        <v>1449</v>
      </c>
      <c r="O10" s="104">
        <f t="shared" si="1"/>
        <v>1580</v>
      </c>
      <c r="P10" s="104">
        <f t="shared" si="1"/>
        <v>1700</v>
      </c>
      <c r="Q10" s="104">
        <f>Q13+Q16</f>
        <v>17889</v>
      </c>
    </row>
    <row r="11" spans="1:17" ht="15.75">
      <c r="A11" s="151"/>
      <c r="B11" s="133" t="s">
        <v>23</v>
      </c>
      <c r="C11" s="134"/>
      <c r="D11" s="66"/>
      <c r="E11" s="104">
        <f>E14+E17</f>
        <v>2</v>
      </c>
      <c r="F11" s="104">
        <f aca="true" t="shared" si="2" ref="F11:P11">F14+F17</f>
        <v>1</v>
      </c>
      <c r="G11" s="104">
        <f t="shared" si="2"/>
        <v>5</v>
      </c>
      <c r="H11" s="104">
        <f t="shared" si="2"/>
        <v>3</v>
      </c>
      <c r="I11" s="104">
        <f t="shared" si="2"/>
        <v>7</v>
      </c>
      <c r="J11" s="104">
        <f t="shared" si="2"/>
        <v>5</v>
      </c>
      <c r="K11" s="104">
        <f t="shared" si="2"/>
        <v>2</v>
      </c>
      <c r="L11" s="104">
        <f t="shared" si="2"/>
        <v>7</v>
      </c>
      <c r="M11" s="104">
        <f t="shared" si="2"/>
        <v>2</v>
      </c>
      <c r="N11" s="104">
        <f t="shared" si="2"/>
        <v>8</v>
      </c>
      <c r="O11" s="104">
        <f t="shared" si="2"/>
        <v>6</v>
      </c>
      <c r="P11" s="104">
        <f t="shared" si="2"/>
        <v>6</v>
      </c>
      <c r="Q11" s="80">
        <f>SUM(P11+O11+N11+M11+L11+K11+J11+I11+H11+G11+F11+E11)</f>
        <v>54</v>
      </c>
    </row>
    <row r="12" spans="1:17" ht="20.25" customHeight="1">
      <c r="A12" s="151"/>
      <c r="B12" s="133" t="s">
        <v>64</v>
      </c>
      <c r="C12" s="134"/>
      <c r="D12" s="66" t="s">
        <v>61</v>
      </c>
      <c r="E12" s="104">
        <v>1133</v>
      </c>
      <c r="F12" s="104">
        <v>1219</v>
      </c>
      <c r="G12" s="104">
        <v>1190</v>
      </c>
      <c r="H12" s="104">
        <v>1324</v>
      </c>
      <c r="I12" s="104">
        <v>1115</v>
      </c>
      <c r="J12" s="104">
        <v>1120</v>
      </c>
      <c r="K12" s="104">
        <v>967</v>
      </c>
      <c r="L12" s="104">
        <v>1090</v>
      </c>
      <c r="M12" s="104">
        <v>1077</v>
      </c>
      <c r="N12" s="104">
        <v>1405</v>
      </c>
      <c r="O12" s="104">
        <v>1505</v>
      </c>
      <c r="P12" s="104">
        <v>1405</v>
      </c>
      <c r="Q12" s="80">
        <f>SUM(P12+O12+N12+M12+L12+K12+J12+I12+H12+G12+F12+E12)</f>
        <v>14550</v>
      </c>
    </row>
    <row r="13" spans="1:17" ht="15.75">
      <c r="A13" s="151"/>
      <c r="B13" s="133" t="s">
        <v>62</v>
      </c>
      <c r="C13" s="134"/>
      <c r="D13" s="66"/>
      <c r="E13" s="104">
        <v>988</v>
      </c>
      <c r="F13" s="104">
        <v>1058</v>
      </c>
      <c r="G13" s="104">
        <v>1045</v>
      </c>
      <c r="H13" s="104">
        <v>1170</v>
      </c>
      <c r="I13" s="104">
        <v>1016</v>
      </c>
      <c r="J13" s="104">
        <v>1026</v>
      </c>
      <c r="K13" s="104">
        <v>882</v>
      </c>
      <c r="L13" s="104">
        <v>986</v>
      </c>
      <c r="M13" s="104">
        <v>985</v>
      </c>
      <c r="N13" s="104">
        <v>979</v>
      </c>
      <c r="O13" s="104">
        <v>1000</v>
      </c>
      <c r="P13" s="104">
        <v>1100</v>
      </c>
      <c r="Q13" s="104">
        <f>SUM(E13:P13)</f>
        <v>12235</v>
      </c>
    </row>
    <row r="14" spans="1:17" ht="15.75">
      <c r="A14" s="151"/>
      <c r="B14" s="133" t="s">
        <v>23</v>
      </c>
      <c r="C14" s="134"/>
      <c r="D14" s="66"/>
      <c r="E14" s="104">
        <v>1</v>
      </c>
      <c r="F14" s="104">
        <v>0</v>
      </c>
      <c r="G14" s="104">
        <v>3</v>
      </c>
      <c r="H14" s="104">
        <v>2</v>
      </c>
      <c r="I14" s="104">
        <v>4</v>
      </c>
      <c r="J14" s="104">
        <v>3</v>
      </c>
      <c r="K14" s="104">
        <v>1</v>
      </c>
      <c r="L14" s="104">
        <v>6</v>
      </c>
      <c r="M14" s="104">
        <v>0</v>
      </c>
      <c r="N14" s="104">
        <v>5</v>
      </c>
      <c r="O14" s="104">
        <v>5</v>
      </c>
      <c r="P14" s="104">
        <v>5</v>
      </c>
      <c r="Q14" s="104">
        <f>SUM(E14:P14)</f>
        <v>35</v>
      </c>
    </row>
    <row r="15" spans="1:17" ht="31.5">
      <c r="A15" s="151"/>
      <c r="B15" s="133" t="s">
        <v>66</v>
      </c>
      <c r="C15" s="134"/>
      <c r="D15" s="54" t="s">
        <v>26</v>
      </c>
      <c r="E15" s="104">
        <v>598</v>
      </c>
      <c r="F15" s="104">
        <v>634</v>
      </c>
      <c r="G15" s="104">
        <v>550</v>
      </c>
      <c r="H15" s="104">
        <v>604</v>
      </c>
      <c r="I15" s="104">
        <v>418</v>
      </c>
      <c r="J15" s="104">
        <v>415</v>
      </c>
      <c r="K15" s="104">
        <v>431</v>
      </c>
      <c r="L15" s="104">
        <v>424</v>
      </c>
      <c r="M15" s="104">
        <v>458</v>
      </c>
      <c r="N15" s="104">
        <v>780</v>
      </c>
      <c r="O15" s="104">
        <v>780</v>
      </c>
      <c r="P15" s="104">
        <v>881</v>
      </c>
      <c r="Q15" s="104">
        <f>SUM(E15:P15)</f>
        <v>6973</v>
      </c>
    </row>
    <row r="16" spans="1:17" ht="15.75">
      <c r="A16" s="151"/>
      <c r="B16" s="133" t="s">
        <v>62</v>
      </c>
      <c r="C16" s="134"/>
      <c r="D16" s="66"/>
      <c r="E16" s="104">
        <v>534</v>
      </c>
      <c r="F16" s="104">
        <v>571</v>
      </c>
      <c r="G16" s="104">
        <v>484</v>
      </c>
      <c r="H16" s="104">
        <v>555</v>
      </c>
      <c r="I16" s="104">
        <v>361</v>
      </c>
      <c r="J16" s="104">
        <v>361</v>
      </c>
      <c r="K16" s="104">
        <v>380</v>
      </c>
      <c r="L16" s="104">
        <v>361</v>
      </c>
      <c r="M16" s="104">
        <v>397</v>
      </c>
      <c r="N16" s="104">
        <v>470</v>
      </c>
      <c r="O16" s="104">
        <v>580</v>
      </c>
      <c r="P16" s="104">
        <v>600</v>
      </c>
      <c r="Q16" s="104">
        <f>SUM(E16:P16)</f>
        <v>5654</v>
      </c>
    </row>
    <row r="17" spans="1:17" ht="15.75">
      <c r="A17" s="152"/>
      <c r="B17" s="133" t="s">
        <v>23</v>
      </c>
      <c r="C17" s="134"/>
      <c r="D17" s="66"/>
      <c r="E17" s="104">
        <v>1</v>
      </c>
      <c r="F17" s="104">
        <v>1</v>
      </c>
      <c r="G17" s="104">
        <v>2</v>
      </c>
      <c r="H17" s="104">
        <v>1</v>
      </c>
      <c r="I17" s="104">
        <v>3</v>
      </c>
      <c r="J17" s="104">
        <v>2</v>
      </c>
      <c r="K17" s="104">
        <v>1</v>
      </c>
      <c r="L17" s="104">
        <v>1</v>
      </c>
      <c r="M17" s="104">
        <v>2</v>
      </c>
      <c r="N17" s="104">
        <v>3</v>
      </c>
      <c r="O17" s="104">
        <v>1</v>
      </c>
      <c r="P17" s="104">
        <v>1</v>
      </c>
      <c r="Q17" s="104">
        <f>SUM(E17:P17)</f>
        <v>19</v>
      </c>
    </row>
    <row r="18" spans="1:17" ht="16.5" customHeight="1">
      <c r="A18" s="123" t="s">
        <v>21</v>
      </c>
      <c r="B18" s="137" t="s">
        <v>42</v>
      </c>
      <c r="C18" s="138"/>
      <c r="D18" s="66" t="s">
        <v>61</v>
      </c>
      <c r="E18" s="80">
        <v>1033</v>
      </c>
      <c r="F18" s="80">
        <v>1296</v>
      </c>
      <c r="G18" s="80">
        <v>1226</v>
      </c>
      <c r="H18" s="80">
        <v>1246</v>
      </c>
      <c r="I18" s="80">
        <v>1219</v>
      </c>
      <c r="J18" s="80">
        <v>1030</v>
      </c>
      <c r="K18" s="80">
        <v>814</v>
      </c>
      <c r="L18" s="80">
        <v>1060</v>
      </c>
      <c r="M18" s="80">
        <v>1007</v>
      </c>
      <c r="N18" s="80">
        <v>1363</v>
      </c>
      <c r="O18" s="80">
        <v>1363</v>
      </c>
      <c r="P18" s="80">
        <v>1480</v>
      </c>
      <c r="Q18" s="80">
        <f>SUM(P18+O18+N18+M18+L18+K18+J18+I18+H18+G18+F18+E18)</f>
        <v>14137</v>
      </c>
    </row>
    <row r="19" spans="1:17" ht="15.75">
      <c r="A19" s="124"/>
      <c r="B19" s="133" t="s">
        <v>62</v>
      </c>
      <c r="C19" s="134"/>
      <c r="D19" s="66"/>
      <c r="E19" s="80">
        <v>868</v>
      </c>
      <c r="F19" s="80">
        <v>1133</v>
      </c>
      <c r="G19" s="80">
        <v>1064</v>
      </c>
      <c r="H19" s="80">
        <v>1083</v>
      </c>
      <c r="I19" s="80">
        <v>1053</v>
      </c>
      <c r="J19" s="80">
        <v>865</v>
      </c>
      <c r="K19" s="80">
        <v>651</v>
      </c>
      <c r="L19" s="80">
        <v>897</v>
      </c>
      <c r="M19" s="80">
        <v>844</v>
      </c>
      <c r="N19" s="80">
        <v>1200</v>
      </c>
      <c r="O19" s="80">
        <v>986</v>
      </c>
      <c r="P19" s="80">
        <v>1100</v>
      </c>
      <c r="Q19" s="80">
        <f>SUM(P19+O19+N19+M19+L19+K19+J19+I19+H19+G19+F19+E19)</f>
        <v>11744</v>
      </c>
    </row>
    <row r="20" spans="1:17" ht="15.75">
      <c r="A20" s="125"/>
      <c r="B20" s="133" t="s">
        <v>23</v>
      </c>
      <c r="C20" s="134"/>
      <c r="D20" s="66"/>
      <c r="E20" s="80">
        <v>115</v>
      </c>
      <c r="F20" s="80">
        <v>113</v>
      </c>
      <c r="G20" s="80">
        <v>114</v>
      </c>
      <c r="H20" s="80">
        <v>114</v>
      </c>
      <c r="I20" s="80">
        <v>115</v>
      </c>
      <c r="J20" s="80">
        <v>116</v>
      </c>
      <c r="K20" s="80">
        <v>114</v>
      </c>
      <c r="L20" s="80">
        <v>114</v>
      </c>
      <c r="M20" s="80">
        <v>114</v>
      </c>
      <c r="N20" s="80">
        <v>114</v>
      </c>
      <c r="O20" s="80">
        <v>114</v>
      </c>
      <c r="P20" s="80">
        <v>114</v>
      </c>
      <c r="Q20" s="80">
        <f>SUM(E20:P20)</f>
        <v>1371</v>
      </c>
    </row>
    <row r="21" spans="1:17" ht="15.75">
      <c r="A21" s="123" t="s">
        <v>24</v>
      </c>
      <c r="B21" s="137" t="s">
        <v>43</v>
      </c>
      <c r="C21" s="138"/>
      <c r="D21" s="66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1:17" ht="15.75" customHeight="1">
      <c r="A22" s="124"/>
      <c r="B22" s="133" t="s">
        <v>70</v>
      </c>
      <c r="C22" s="134"/>
      <c r="D22" s="66" t="s">
        <v>61</v>
      </c>
      <c r="E22" s="104">
        <f>E25+E28</f>
        <v>2512</v>
      </c>
      <c r="F22" s="104">
        <f aca="true" t="shared" si="3" ref="F22:Q22">F25+F28</f>
        <v>2020</v>
      </c>
      <c r="G22" s="104">
        <f t="shared" si="3"/>
        <v>2528</v>
      </c>
      <c r="H22" s="104">
        <f t="shared" si="3"/>
        <v>3022</v>
      </c>
      <c r="I22" s="104">
        <f t="shared" si="3"/>
        <v>2518</v>
      </c>
      <c r="J22" s="104">
        <f t="shared" si="3"/>
        <v>2215</v>
      </c>
      <c r="K22" s="104">
        <f t="shared" si="3"/>
        <v>2716</v>
      </c>
      <c r="L22" s="104">
        <f t="shared" si="3"/>
        <v>2504</v>
      </c>
      <c r="M22" s="104">
        <f t="shared" si="3"/>
        <v>2805</v>
      </c>
      <c r="N22" s="104">
        <f t="shared" si="3"/>
        <v>2812</v>
      </c>
      <c r="O22" s="104">
        <f t="shared" si="3"/>
        <v>2520</v>
      </c>
      <c r="P22" s="104">
        <f t="shared" si="3"/>
        <v>2530</v>
      </c>
      <c r="Q22" s="104">
        <f t="shared" si="3"/>
        <v>30702</v>
      </c>
    </row>
    <row r="23" spans="1:17" ht="15.75">
      <c r="A23" s="124"/>
      <c r="B23" s="133" t="s">
        <v>62</v>
      </c>
      <c r="C23" s="134"/>
      <c r="D23" s="66"/>
      <c r="E23" s="105">
        <f>E26+E28</f>
        <v>2020</v>
      </c>
      <c r="F23" s="105">
        <f aca="true" t="shared" si="4" ref="F23:Q23">F26+F28</f>
        <v>1611</v>
      </c>
      <c r="G23" s="105">
        <f t="shared" si="4"/>
        <v>2007</v>
      </c>
      <c r="H23" s="105">
        <f t="shared" si="4"/>
        <v>2470</v>
      </c>
      <c r="I23" s="105">
        <f t="shared" si="4"/>
        <v>2122</v>
      </c>
      <c r="J23" s="105">
        <f t="shared" si="4"/>
        <v>1857</v>
      </c>
      <c r="K23" s="105">
        <f t="shared" si="4"/>
        <v>2220</v>
      </c>
      <c r="L23" s="105">
        <f t="shared" si="4"/>
        <v>2103</v>
      </c>
      <c r="M23" s="105">
        <f t="shared" si="4"/>
        <v>2378</v>
      </c>
      <c r="N23" s="105">
        <f t="shared" si="4"/>
        <v>2180</v>
      </c>
      <c r="O23" s="105">
        <f t="shared" si="4"/>
        <v>1839</v>
      </c>
      <c r="P23" s="105">
        <f t="shared" si="4"/>
        <v>2030</v>
      </c>
      <c r="Q23" s="105">
        <f t="shared" si="4"/>
        <v>24837</v>
      </c>
    </row>
    <row r="24" spans="1:17" ht="15.75">
      <c r="A24" s="124"/>
      <c r="B24" s="133" t="s">
        <v>23</v>
      </c>
      <c r="C24" s="134"/>
      <c r="D24" s="66"/>
      <c r="E24" s="80">
        <v>8</v>
      </c>
      <c r="F24" s="80">
        <v>10</v>
      </c>
      <c r="G24" s="80">
        <v>24</v>
      </c>
      <c r="H24" s="80">
        <v>12</v>
      </c>
      <c r="I24" s="80">
        <v>24</v>
      </c>
      <c r="J24" s="80">
        <v>0</v>
      </c>
      <c r="K24" s="80">
        <v>11</v>
      </c>
      <c r="L24" s="80">
        <v>25</v>
      </c>
      <c r="M24" s="80">
        <v>25</v>
      </c>
      <c r="N24" s="80">
        <v>25</v>
      </c>
      <c r="O24" s="80">
        <v>25</v>
      </c>
      <c r="P24" s="80">
        <v>25</v>
      </c>
      <c r="Q24" s="105">
        <f>SUM(E24:P24)</f>
        <v>214</v>
      </c>
    </row>
    <row r="25" spans="1:17" ht="21" customHeight="1">
      <c r="A25" s="124"/>
      <c r="B25" s="133" t="s">
        <v>64</v>
      </c>
      <c r="C25" s="134"/>
      <c r="D25" s="66" t="s">
        <v>61</v>
      </c>
      <c r="E25" s="104">
        <v>2500</v>
      </c>
      <c r="F25" s="104">
        <v>2000</v>
      </c>
      <c r="G25" s="104">
        <v>2500</v>
      </c>
      <c r="H25" s="104">
        <v>3000</v>
      </c>
      <c r="I25" s="104">
        <v>2500</v>
      </c>
      <c r="J25" s="104">
        <v>2200</v>
      </c>
      <c r="K25" s="104">
        <v>2700</v>
      </c>
      <c r="L25" s="104">
        <v>2500</v>
      </c>
      <c r="M25" s="104">
        <v>2800</v>
      </c>
      <c r="N25" s="104">
        <v>2800</v>
      </c>
      <c r="O25" s="104">
        <v>2500</v>
      </c>
      <c r="P25" s="104">
        <v>2500</v>
      </c>
      <c r="Q25" s="104">
        <f>SUM(E25:P25)</f>
        <v>30500</v>
      </c>
    </row>
    <row r="26" spans="1:17" ht="15.75">
      <c r="A26" s="124"/>
      <c r="B26" s="133" t="s">
        <v>62</v>
      </c>
      <c r="C26" s="134"/>
      <c r="D26" s="66"/>
      <c r="E26" s="104">
        <v>2008</v>
      </c>
      <c r="F26" s="104">
        <v>1591</v>
      </c>
      <c r="G26" s="104">
        <v>1979</v>
      </c>
      <c r="H26" s="104">
        <v>2448</v>
      </c>
      <c r="I26" s="104">
        <v>2104</v>
      </c>
      <c r="J26" s="104">
        <v>1842</v>
      </c>
      <c r="K26" s="104">
        <v>2204</v>
      </c>
      <c r="L26" s="104">
        <v>2099</v>
      </c>
      <c r="M26" s="104">
        <v>2373</v>
      </c>
      <c r="N26" s="104">
        <v>2168</v>
      </c>
      <c r="O26" s="104">
        <v>1819</v>
      </c>
      <c r="P26" s="104">
        <v>2000</v>
      </c>
      <c r="Q26" s="104">
        <f>SUM(E26:P26)</f>
        <v>24635</v>
      </c>
    </row>
    <row r="27" spans="1:17" ht="15.75">
      <c r="A27" s="124"/>
      <c r="B27" s="133" t="s">
        <v>23</v>
      </c>
      <c r="C27" s="134"/>
      <c r="D27" s="66"/>
      <c r="E27" s="80"/>
      <c r="F27" s="80"/>
      <c r="G27" s="80"/>
      <c r="H27" s="80"/>
      <c r="I27" s="80"/>
      <c r="J27" s="80"/>
      <c r="K27" s="80"/>
      <c r="L27" s="80"/>
      <c r="M27" s="80"/>
      <c r="N27" s="80">
        <f>N24</f>
        <v>25</v>
      </c>
      <c r="O27" s="80">
        <f>O24</f>
        <v>25</v>
      </c>
      <c r="P27" s="80">
        <f>P24</f>
        <v>25</v>
      </c>
      <c r="Q27" s="80">
        <f>SUM(N27:P27)</f>
        <v>75</v>
      </c>
    </row>
    <row r="28" spans="1:17" ht="31.5">
      <c r="A28" s="125"/>
      <c r="B28" s="133" t="s">
        <v>66</v>
      </c>
      <c r="C28" s="134"/>
      <c r="D28" s="54" t="s">
        <v>26</v>
      </c>
      <c r="E28" s="101">
        <v>12</v>
      </c>
      <c r="F28" s="101">
        <v>20</v>
      </c>
      <c r="G28" s="101">
        <v>28</v>
      </c>
      <c r="H28" s="101">
        <v>22</v>
      </c>
      <c r="I28" s="101">
        <v>18</v>
      </c>
      <c r="J28" s="101">
        <v>15</v>
      </c>
      <c r="K28" s="101">
        <v>16</v>
      </c>
      <c r="L28" s="101">
        <v>4</v>
      </c>
      <c r="M28" s="101">
        <v>5</v>
      </c>
      <c r="N28" s="101">
        <v>12</v>
      </c>
      <c r="O28" s="101">
        <v>20</v>
      </c>
      <c r="P28" s="101">
        <v>30</v>
      </c>
      <c r="Q28" s="104">
        <f>SUM(E28:P28)</f>
        <v>202</v>
      </c>
    </row>
    <row r="29" spans="1:17" ht="32.25" customHeight="1">
      <c r="A29" s="123" t="s">
        <v>28</v>
      </c>
      <c r="B29" s="131" t="s">
        <v>47</v>
      </c>
      <c r="C29" s="132"/>
      <c r="D29" s="9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ht="18" customHeight="1">
      <c r="A30" s="124"/>
      <c r="B30" s="133" t="s">
        <v>70</v>
      </c>
      <c r="C30" s="134"/>
      <c r="D30" s="66" t="s">
        <v>61</v>
      </c>
      <c r="E30" s="104">
        <f>E32+E34</f>
        <v>2164</v>
      </c>
      <c r="F30" s="104">
        <f aca="true" t="shared" si="5" ref="F30:Q30">F32+F34</f>
        <v>2180</v>
      </c>
      <c r="G30" s="104">
        <f t="shared" si="5"/>
        <v>2777</v>
      </c>
      <c r="H30" s="104">
        <f t="shared" si="5"/>
        <v>2361</v>
      </c>
      <c r="I30" s="104">
        <f t="shared" si="5"/>
        <v>2188</v>
      </c>
      <c r="J30" s="104">
        <f t="shared" si="5"/>
        <v>2110</v>
      </c>
      <c r="K30" s="104">
        <f t="shared" si="5"/>
        <v>1587</v>
      </c>
      <c r="L30" s="104">
        <f t="shared" si="5"/>
        <v>1911</v>
      </c>
      <c r="M30" s="104">
        <f t="shared" si="5"/>
        <v>1862</v>
      </c>
      <c r="N30" s="104">
        <f t="shared" si="5"/>
        <v>1649</v>
      </c>
      <c r="O30" s="104">
        <f t="shared" si="5"/>
        <v>1390</v>
      </c>
      <c r="P30" s="104">
        <f t="shared" si="5"/>
        <v>1767</v>
      </c>
      <c r="Q30" s="104">
        <f t="shared" si="5"/>
        <v>23946</v>
      </c>
    </row>
    <row r="31" spans="1:17" ht="17.25" customHeight="1">
      <c r="A31" s="124"/>
      <c r="B31" s="133" t="s">
        <v>62</v>
      </c>
      <c r="C31" s="134"/>
      <c r="D31" s="66"/>
      <c r="E31" s="104">
        <f>E33+E34</f>
        <v>2044</v>
      </c>
      <c r="F31" s="104">
        <f aca="true" t="shared" si="6" ref="F31:Q31">F33+F34</f>
        <v>2063</v>
      </c>
      <c r="G31" s="104">
        <f t="shared" si="6"/>
        <v>2675</v>
      </c>
      <c r="H31" s="104">
        <f t="shared" si="6"/>
        <v>2240</v>
      </c>
      <c r="I31" s="104">
        <f t="shared" si="6"/>
        <v>2075</v>
      </c>
      <c r="J31" s="104">
        <f t="shared" si="6"/>
        <v>1970</v>
      </c>
      <c r="K31" s="104">
        <f t="shared" si="6"/>
        <v>1453</v>
      </c>
      <c r="L31" s="104">
        <f t="shared" si="6"/>
        <v>1790</v>
      </c>
      <c r="M31" s="104">
        <f t="shared" si="6"/>
        <v>1759</v>
      </c>
      <c r="N31" s="104">
        <f t="shared" si="6"/>
        <v>1536</v>
      </c>
      <c r="O31" s="104">
        <f t="shared" si="6"/>
        <v>1468</v>
      </c>
      <c r="P31" s="104">
        <f t="shared" si="6"/>
        <v>1855</v>
      </c>
      <c r="Q31" s="104">
        <f t="shared" si="6"/>
        <v>22928</v>
      </c>
    </row>
    <row r="32" spans="1:17" ht="15" customHeight="1">
      <c r="A32" s="124"/>
      <c r="B32" s="133" t="s">
        <v>64</v>
      </c>
      <c r="C32" s="134"/>
      <c r="D32" s="66" t="s">
        <v>61</v>
      </c>
      <c r="E32" s="104">
        <v>2056</v>
      </c>
      <c r="F32" s="104">
        <v>2105</v>
      </c>
      <c r="G32" s="104">
        <v>2707</v>
      </c>
      <c r="H32" s="104">
        <v>2285</v>
      </c>
      <c r="I32" s="104">
        <v>2120</v>
      </c>
      <c r="J32" s="104">
        <v>2110</v>
      </c>
      <c r="K32" s="104">
        <v>1515</v>
      </c>
      <c r="L32" s="104">
        <v>1911</v>
      </c>
      <c r="M32" s="104">
        <v>1862</v>
      </c>
      <c r="N32" s="104">
        <v>1593</v>
      </c>
      <c r="O32" s="104">
        <v>1360</v>
      </c>
      <c r="P32" s="104">
        <v>1712</v>
      </c>
      <c r="Q32" s="104">
        <f>SUM(E32:P32)</f>
        <v>23336</v>
      </c>
    </row>
    <row r="33" spans="1:18" ht="15" customHeight="1">
      <c r="A33" s="124"/>
      <c r="B33" s="133" t="s">
        <v>62</v>
      </c>
      <c r="C33" s="134"/>
      <c r="D33" s="66"/>
      <c r="E33" s="104">
        <v>1936</v>
      </c>
      <c r="F33" s="104">
        <v>1988</v>
      </c>
      <c r="G33" s="104">
        <v>2605</v>
      </c>
      <c r="H33" s="104">
        <v>2164</v>
      </c>
      <c r="I33" s="104">
        <v>2007</v>
      </c>
      <c r="J33" s="104">
        <v>1970</v>
      </c>
      <c r="K33" s="104">
        <v>1381</v>
      </c>
      <c r="L33" s="104">
        <v>1790</v>
      </c>
      <c r="M33" s="104">
        <v>1759</v>
      </c>
      <c r="N33" s="104">
        <v>1480</v>
      </c>
      <c r="O33" s="104">
        <v>1438</v>
      </c>
      <c r="P33" s="104">
        <v>1800</v>
      </c>
      <c r="Q33" s="104">
        <f>SUM(E33:P33)</f>
        <v>22318</v>
      </c>
      <c r="R33" s="117"/>
    </row>
    <row r="34" spans="1:18" ht="31.5">
      <c r="A34" s="49"/>
      <c r="B34" s="133" t="s">
        <v>66</v>
      </c>
      <c r="C34" s="134"/>
      <c r="D34" s="54" t="s">
        <v>26</v>
      </c>
      <c r="E34" s="106">
        <v>108</v>
      </c>
      <c r="F34" s="106">
        <v>75</v>
      </c>
      <c r="G34" s="106">
        <v>70</v>
      </c>
      <c r="H34" s="106">
        <v>76</v>
      </c>
      <c r="I34" s="106">
        <v>68</v>
      </c>
      <c r="J34" s="106">
        <v>0</v>
      </c>
      <c r="K34" s="106">
        <v>72</v>
      </c>
      <c r="L34" s="106">
        <v>0</v>
      </c>
      <c r="M34" s="106">
        <v>0</v>
      </c>
      <c r="N34" s="106">
        <v>56</v>
      </c>
      <c r="O34" s="106">
        <v>30</v>
      </c>
      <c r="P34" s="106">
        <v>55</v>
      </c>
      <c r="Q34" s="104">
        <f>SUM(E34:P34)</f>
        <v>610</v>
      </c>
      <c r="R34" s="118"/>
    </row>
    <row r="35" spans="1:17" ht="15" customHeight="1">
      <c r="A35" s="123"/>
      <c r="B35" s="129" t="s">
        <v>91</v>
      </c>
      <c r="C35" s="130"/>
      <c r="D35" s="67" t="s">
        <v>61</v>
      </c>
      <c r="E35" s="107">
        <f aca="true" t="shared" si="7" ref="E35:Q35">E38+E43</f>
        <v>7440</v>
      </c>
      <c r="F35" s="107">
        <f t="shared" si="7"/>
        <v>7349</v>
      </c>
      <c r="G35" s="107">
        <f t="shared" si="7"/>
        <v>8271</v>
      </c>
      <c r="H35" s="107">
        <f t="shared" si="7"/>
        <v>8557</v>
      </c>
      <c r="I35" s="107">
        <f t="shared" si="7"/>
        <v>7458</v>
      </c>
      <c r="J35" s="107">
        <f t="shared" si="7"/>
        <v>6890</v>
      </c>
      <c r="K35" s="107">
        <f t="shared" si="7"/>
        <v>6515</v>
      </c>
      <c r="L35" s="107">
        <f t="shared" si="7"/>
        <v>6989</v>
      </c>
      <c r="M35" s="107">
        <f t="shared" si="7"/>
        <v>7209</v>
      </c>
      <c r="N35" s="107">
        <f t="shared" si="7"/>
        <v>8009</v>
      </c>
      <c r="O35" s="107">
        <f t="shared" si="7"/>
        <v>7558</v>
      </c>
      <c r="P35" s="107">
        <f t="shared" si="7"/>
        <v>8063</v>
      </c>
      <c r="Q35" s="107">
        <f t="shared" si="7"/>
        <v>90308</v>
      </c>
    </row>
    <row r="36" spans="1:17" ht="15.75">
      <c r="A36" s="124"/>
      <c r="B36" s="129" t="s">
        <v>41</v>
      </c>
      <c r="C36" s="130"/>
      <c r="D36" s="67"/>
      <c r="E36" s="107">
        <f aca="true" t="shared" si="8" ref="E36:Q36">E39+E44</f>
        <v>6454</v>
      </c>
      <c r="F36" s="107">
        <f t="shared" si="8"/>
        <v>6436</v>
      </c>
      <c r="G36" s="107">
        <f t="shared" si="8"/>
        <v>7275</v>
      </c>
      <c r="H36" s="107">
        <f t="shared" si="8"/>
        <v>7518</v>
      </c>
      <c r="I36" s="107">
        <f t="shared" si="8"/>
        <v>6627</v>
      </c>
      <c r="J36" s="107">
        <f t="shared" si="8"/>
        <v>6079</v>
      </c>
      <c r="K36" s="107">
        <f t="shared" si="8"/>
        <v>5586</v>
      </c>
      <c r="L36" s="107">
        <f t="shared" si="8"/>
        <v>6137</v>
      </c>
      <c r="M36" s="107">
        <f t="shared" si="8"/>
        <v>6363</v>
      </c>
      <c r="N36" s="107">
        <f t="shared" si="8"/>
        <v>6365</v>
      </c>
      <c r="O36" s="107">
        <f t="shared" si="8"/>
        <v>5873</v>
      </c>
      <c r="P36" s="107">
        <f t="shared" si="8"/>
        <v>6685</v>
      </c>
      <c r="Q36" s="107">
        <f t="shared" si="8"/>
        <v>77398</v>
      </c>
    </row>
    <row r="37" spans="1:17" ht="15.75">
      <c r="A37" s="125"/>
      <c r="B37" s="129" t="s">
        <v>23</v>
      </c>
      <c r="C37" s="130"/>
      <c r="D37" s="67"/>
      <c r="E37" s="107">
        <f aca="true" t="shared" si="9" ref="E37:Q37">E40+E45</f>
        <v>117</v>
      </c>
      <c r="F37" s="107">
        <f t="shared" si="9"/>
        <v>114</v>
      </c>
      <c r="G37" s="107">
        <f t="shared" si="9"/>
        <v>119</v>
      </c>
      <c r="H37" s="107">
        <f t="shared" si="9"/>
        <v>117</v>
      </c>
      <c r="I37" s="107">
        <f t="shared" si="9"/>
        <v>122</v>
      </c>
      <c r="J37" s="107">
        <f t="shared" si="9"/>
        <v>121</v>
      </c>
      <c r="K37" s="107">
        <f t="shared" si="9"/>
        <v>116</v>
      </c>
      <c r="L37" s="107">
        <f t="shared" si="9"/>
        <v>121</v>
      </c>
      <c r="M37" s="107">
        <f t="shared" si="9"/>
        <v>116</v>
      </c>
      <c r="N37" s="107">
        <f t="shared" si="9"/>
        <v>147</v>
      </c>
      <c r="O37" s="107">
        <f t="shared" si="9"/>
        <v>145</v>
      </c>
      <c r="P37" s="107">
        <f t="shared" si="9"/>
        <v>145</v>
      </c>
      <c r="Q37" s="107">
        <f t="shared" si="9"/>
        <v>1500</v>
      </c>
    </row>
    <row r="38" spans="1:17" ht="16.5" customHeight="1">
      <c r="A38" s="49"/>
      <c r="B38" s="129" t="s">
        <v>64</v>
      </c>
      <c r="C38" s="130"/>
      <c r="D38" s="67" t="s">
        <v>61</v>
      </c>
      <c r="E38" s="107">
        <f>E12+E18+E25+E32</f>
        <v>6722</v>
      </c>
      <c r="F38" s="107">
        <f aca="true" t="shared" si="10" ref="F38:Q38">F12+F18+F25+F32</f>
        <v>6620</v>
      </c>
      <c r="G38" s="107">
        <f t="shared" si="10"/>
        <v>7623</v>
      </c>
      <c r="H38" s="107">
        <f t="shared" si="10"/>
        <v>7855</v>
      </c>
      <c r="I38" s="107">
        <f t="shared" si="10"/>
        <v>6954</v>
      </c>
      <c r="J38" s="107">
        <f t="shared" si="10"/>
        <v>6460</v>
      </c>
      <c r="K38" s="107">
        <f t="shared" si="10"/>
        <v>5996</v>
      </c>
      <c r="L38" s="107">
        <f t="shared" si="10"/>
        <v>6561</v>
      </c>
      <c r="M38" s="107">
        <f t="shared" si="10"/>
        <v>6746</v>
      </c>
      <c r="N38" s="107">
        <f t="shared" si="10"/>
        <v>7161</v>
      </c>
      <c r="O38" s="107">
        <f t="shared" si="10"/>
        <v>6728</v>
      </c>
      <c r="P38" s="107">
        <f t="shared" si="10"/>
        <v>7097</v>
      </c>
      <c r="Q38" s="107">
        <f t="shared" si="10"/>
        <v>82523</v>
      </c>
    </row>
    <row r="39" spans="1:17" ht="15.75">
      <c r="A39" s="49"/>
      <c r="B39" s="129" t="s">
        <v>62</v>
      </c>
      <c r="C39" s="130"/>
      <c r="D39" s="67"/>
      <c r="E39" s="107">
        <f>E13+E19+E26+E33</f>
        <v>5800</v>
      </c>
      <c r="F39" s="107">
        <f aca="true" t="shared" si="11" ref="F39:Q39">F13+F19+F26+F33</f>
        <v>5770</v>
      </c>
      <c r="G39" s="107">
        <f t="shared" si="11"/>
        <v>6693</v>
      </c>
      <c r="H39" s="107">
        <f t="shared" si="11"/>
        <v>6865</v>
      </c>
      <c r="I39" s="107">
        <f t="shared" si="11"/>
        <v>6180</v>
      </c>
      <c r="J39" s="107">
        <f t="shared" si="11"/>
        <v>5703</v>
      </c>
      <c r="K39" s="107">
        <f t="shared" si="11"/>
        <v>5118</v>
      </c>
      <c r="L39" s="107">
        <f t="shared" si="11"/>
        <v>5772</v>
      </c>
      <c r="M39" s="107">
        <f t="shared" si="11"/>
        <v>5961</v>
      </c>
      <c r="N39" s="107">
        <f t="shared" si="11"/>
        <v>5827</v>
      </c>
      <c r="O39" s="107">
        <f t="shared" si="11"/>
        <v>5243</v>
      </c>
      <c r="P39" s="107">
        <f t="shared" si="11"/>
        <v>6000</v>
      </c>
      <c r="Q39" s="107">
        <f t="shared" si="11"/>
        <v>70932</v>
      </c>
    </row>
    <row r="40" spans="1:17" ht="15.75">
      <c r="A40" s="49"/>
      <c r="B40" s="129" t="s">
        <v>23</v>
      </c>
      <c r="C40" s="130"/>
      <c r="D40" s="67"/>
      <c r="E40" s="107">
        <f>E14+E20+E27</f>
        <v>116</v>
      </c>
      <c r="F40" s="107">
        <f aca="true" t="shared" si="12" ref="F40:Q40">F14+F20+F27</f>
        <v>113</v>
      </c>
      <c r="G40" s="107">
        <f t="shared" si="12"/>
        <v>117</v>
      </c>
      <c r="H40" s="107">
        <f t="shared" si="12"/>
        <v>116</v>
      </c>
      <c r="I40" s="107">
        <f t="shared" si="12"/>
        <v>119</v>
      </c>
      <c r="J40" s="107">
        <f t="shared" si="12"/>
        <v>119</v>
      </c>
      <c r="K40" s="107">
        <f t="shared" si="12"/>
        <v>115</v>
      </c>
      <c r="L40" s="107">
        <f t="shared" si="12"/>
        <v>120</v>
      </c>
      <c r="M40" s="107">
        <f t="shared" si="12"/>
        <v>114</v>
      </c>
      <c r="N40" s="107">
        <f t="shared" si="12"/>
        <v>144</v>
      </c>
      <c r="O40" s="107">
        <f t="shared" si="12"/>
        <v>144</v>
      </c>
      <c r="P40" s="107">
        <f t="shared" si="12"/>
        <v>144</v>
      </c>
      <c r="Q40" s="107">
        <f t="shared" si="12"/>
        <v>1481</v>
      </c>
    </row>
    <row r="41" spans="1:17" ht="15.75">
      <c r="A41" s="49"/>
      <c r="B41" s="81"/>
      <c r="C41" s="67"/>
      <c r="D41" s="67"/>
      <c r="E41" s="107"/>
      <c r="F41" s="107"/>
      <c r="G41" s="107"/>
      <c r="H41" s="107"/>
      <c r="I41" s="107"/>
      <c r="J41" s="107"/>
      <c r="K41" s="107"/>
      <c r="L41" s="107"/>
      <c r="M41" s="107"/>
      <c r="N41" s="153" t="s">
        <v>50</v>
      </c>
      <c r="O41" s="153"/>
      <c r="P41" s="153"/>
      <c r="Q41" s="153"/>
    </row>
    <row r="42" spans="1:17" ht="15.75">
      <c r="A42" s="49" t="s">
        <v>92</v>
      </c>
      <c r="B42" s="133" t="s">
        <v>39</v>
      </c>
      <c r="C42" s="134"/>
      <c r="D42" s="66"/>
      <c r="E42" s="80" t="s">
        <v>6</v>
      </c>
      <c r="F42" s="80" t="s">
        <v>7</v>
      </c>
      <c r="G42" s="80" t="s">
        <v>8</v>
      </c>
      <c r="H42" s="80" t="s">
        <v>9</v>
      </c>
      <c r="I42" s="80" t="s">
        <v>10</v>
      </c>
      <c r="J42" s="80" t="s">
        <v>11</v>
      </c>
      <c r="K42" s="80" t="s">
        <v>12</v>
      </c>
      <c r="L42" s="80" t="s">
        <v>13</v>
      </c>
      <c r="M42" s="80" t="s">
        <v>14</v>
      </c>
      <c r="N42" s="80" t="s">
        <v>15</v>
      </c>
      <c r="O42" s="80" t="s">
        <v>16</v>
      </c>
      <c r="P42" s="80" t="s">
        <v>17</v>
      </c>
      <c r="Q42" s="80" t="s">
        <v>76</v>
      </c>
    </row>
    <row r="43" spans="1:17" ht="31.5">
      <c r="A43" s="49"/>
      <c r="B43" s="129" t="s">
        <v>65</v>
      </c>
      <c r="C43" s="130"/>
      <c r="D43" s="59" t="s">
        <v>26</v>
      </c>
      <c r="E43" s="107">
        <f>E15+E28+E34</f>
        <v>718</v>
      </c>
      <c r="F43" s="107">
        <f aca="true" t="shared" si="13" ref="F43:Q43">F15+F28+F34</f>
        <v>729</v>
      </c>
      <c r="G43" s="107">
        <f t="shared" si="13"/>
        <v>648</v>
      </c>
      <c r="H43" s="107">
        <f t="shared" si="13"/>
        <v>702</v>
      </c>
      <c r="I43" s="107">
        <f t="shared" si="13"/>
        <v>504</v>
      </c>
      <c r="J43" s="107">
        <f t="shared" si="13"/>
        <v>430</v>
      </c>
      <c r="K43" s="107">
        <f t="shared" si="13"/>
        <v>519</v>
      </c>
      <c r="L43" s="107">
        <f t="shared" si="13"/>
        <v>428</v>
      </c>
      <c r="M43" s="107">
        <f t="shared" si="13"/>
        <v>463</v>
      </c>
      <c r="N43" s="107">
        <f t="shared" si="13"/>
        <v>848</v>
      </c>
      <c r="O43" s="107">
        <f t="shared" si="13"/>
        <v>830</v>
      </c>
      <c r="P43" s="107">
        <f t="shared" si="13"/>
        <v>966</v>
      </c>
      <c r="Q43" s="107">
        <f t="shared" si="13"/>
        <v>7785</v>
      </c>
    </row>
    <row r="44" spans="1:17" ht="15.75">
      <c r="A44" s="49"/>
      <c r="B44" s="129" t="s">
        <v>62</v>
      </c>
      <c r="C44" s="130"/>
      <c r="D44" s="67"/>
      <c r="E44" s="107">
        <f>E16+E28+E34</f>
        <v>654</v>
      </c>
      <c r="F44" s="107">
        <f aca="true" t="shared" si="14" ref="F44:Q44">F16+F28+F34</f>
        <v>666</v>
      </c>
      <c r="G44" s="107">
        <f t="shared" si="14"/>
        <v>582</v>
      </c>
      <c r="H44" s="107">
        <f t="shared" si="14"/>
        <v>653</v>
      </c>
      <c r="I44" s="107">
        <f t="shared" si="14"/>
        <v>447</v>
      </c>
      <c r="J44" s="107">
        <f t="shared" si="14"/>
        <v>376</v>
      </c>
      <c r="K44" s="107">
        <f t="shared" si="14"/>
        <v>468</v>
      </c>
      <c r="L44" s="107">
        <f t="shared" si="14"/>
        <v>365</v>
      </c>
      <c r="M44" s="107">
        <f t="shared" si="14"/>
        <v>402</v>
      </c>
      <c r="N44" s="107">
        <f t="shared" si="14"/>
        <v>538</v>
      </c>
      <c r="O44" s="107">
        <f t="shared" si="14"/>
        <v>630</v>
      </c>
      <c r="P44" s="107">
        <f t="shared" si="14"/>
        <v>685</v>
      </c>
      <c r="Q44" s="107">
        <f t="shared" si="14"/>
        <v>6466</v>
      </c>
    </row>
    <row r="45" spans="1:17" ht="15.75">
      <c r="A45" s="49"/>
      <c r="B45" s="129" t="s">
        <v>23</v>
      </c>
      <c r="C45" s="130"/>
      <c r="D45" s="67"/>
      <c r="E45" s="107">
        <f>E17</f>
        <v>1</v>
      </c>
      <c r="F45" s="107">
        <f aca="true" t="shared" si="15" ref="F45:Q45">F17</f>
        <v>1</v>
      </c>
      <c r="G45" s="107">
        <f t="shared" si="15"/>
        <v>2</v>
      </c>
      <c r="H45" s="107">
        <f t="shared" si="15"/>
        <v>1</v>
      </c>
      <c r="I45" s="107">
        <f t="shared" si="15"/>
        <v>3</v>
      </c>
      <c r="J45" s="107">
        <f t="shared" si="15"/>
        <v>2</v>
      </c>
      <c r="K45" s="107">
        <f t="shared" si="15"/>
        <v>1</v>
      </c>
      <c r="L45" s="107">
        <f t="shared" si="15"/>
        <v>1</v>
      </c>
      <c r="M45" s="107">
        <f t="shared" si="15"/>
        <v>2</v>
      </c>
      <c r="N45" s="107">
        <f t="shared" si="15"/>
        <v>3</v>
      </c>
      <c r="O45" s="107">
        <f t="shared" si="15"/>
        <v>1</v>
      </c>
      <c r="P45" s="107">
        <f t="shared" si="15"/>
        <v>1</v>
      </c>
      <c r="Q45" s="107">
        <f t="shared" si="15"/>
        <v>19</v>
      </c>
    </row>
    <row r="46" spans="1:17" ht="49.5" customHeight="1">
      <c r="A46" s="123" t="s">
        <v>30</v>
      </c>
      <c r="B46" s="131" t="s">
        <v>96</v>
      </c>
      <c r="C46" s="132"/>
      <c r="D46" s="66" t="s">
        <v>61</v>
      </c>
      <c r="E46" s="104">
        <v>854</v>
      </c>
      <c r="F46" s="104">
        <v>863</v>
      </c>
      <c r="G46" s="104">
        <v>833</v>
      </c>
      <c r="H46" s="104">
        <v>934</v>
      </c>
      <c r="I46" s="104">
        <v>718</v>
      </c>
      <c r="J46" s="104">
        <v>827</v>
      </c>
      <c r="K46" s="104">
        <v>622</v>
      </c>
      <c r="L46" s="104">
        <v>766</v>
      </c>
      <c r="M46" s="104">
        <v>842</v>
      </c>
      <c r="N46" s="104">
        <v>756</v>
      </c>
      <c r="O46" s="104">
        <v>900</v>
      </c>
      <c r="P46" s="104">
        <v>1000</v>
      </c>
      <c r="Q46" s="104">
        <f>SUM(P46+O46+N46+M46+L46+K46+J46+I46+H46+G46+F46+E46)</f>
        <v>9915</v>
      </c>
    </row>
    <row r="47" spans="1:17" ht="15.75">
      <c r="A47" s="124"/>
      <c r="B47" s="133" t="s">
        <v>62</v>
      </c>
      <c r="C47" s="134"/>
      <c r="D47" s="66"/>
      <c r="E47" s="105">
        <v>818</v>
      </c>
      <c r="F47" s="105">
        <v>846</v>
      </c>
      <c r="G47" s="105">
        <v>816</v>
      </c>
      <c r="H47" s="105">
        <v>916</v>
      </c>
      <c r="I47" s="105">
        <v>701</v>
      </c>
      <c r="J47" s="105">
        <v>810</v>
      </c>
      <c r="K47" s="105">
        <v>600</v>
      </c>
      <c r="L47" s="105">
        <v>743</v>
      </c>
      <c r="M47" s="105">
        <v>793</v>
      </c>
      <c r="N47" s="105">
        <v>726</v>
      </c>
      <c r="O47" s="105">
        <v>868</v>
      </c>
      <c r="P47" s="105">
        <v>950</v>
      </c>
      <c r="Q47" s="104">
        <f>SUM(P47+O47+N47+M47+L47+K47+J47+I47+H47+G47+F47+E47)</f>
        <v>9587</v>
      </c>
    </row>
    <row r="48" spans="1:17" ht="15.75">
      <c r="A48" s="125"/>
      <c r="B48" s="133" t="s">
        <v>23</v>
      </c>
      <c r="C48" s="134"/>
      <c r="D48" s="98"/>
      <c r="E48" s="108"/>
      <c r="F48" s="108"/>
      <c r="G48" s="108"/>
      <c r="H48" s="108"/>
      <c r="I48" s="108"/>
      <c r="J48" s="108"/>
      <c r="K48" s="108"/>
      <c r="L48" s="108"/>
      <c r="M48" s="108"/>
      <c r="N48" s="104"/>
      <c r="O48" s="104"/>
      <c r="P48" s="104">
        <v>24</v>
      </c>
      <c r="Q48" s="104">
        <f>SUM(P48+O48+N48+M48+L48+K48+J48+I48+H48+G48+F48+E48)</f>
        <v>24</v>
      </c>
    </row>
    <row r="49" spans="1:17" ht="30" customHeight="1">
      <c r="A49" s="145" t="s">
        <v>31</v>
      </c>
      <c r="B49" s="142" t="s">
        <v>59</v>
      </c>
      <c r="C49" s="143"/>
      <c r="D49" s="66" t="s">
        <v>61</v>
      </c>
      <c r="E49" s="104">
        <v>246</v>
      </c>
      <c r="F49" s="104">
        <v>182</v>
      </c>
      <c r="G49" s="104">
        <v>205</v>
      </c>
      <c r="H49" s="104">
        <v>189</v>
      </c>
      <c r="I49" s="104">
        <v>167</v>
      </c>
      <c r="J49" s="104">
        <v>179</v>
      </c>
      <c r="K49" s="104">
        <v>197</v>
      </c>
      <c r="L49" s="104">
        <v>162</v>
      </c>
      <c r="M49" s="104">
        <v>197</v>
      </c>
      <c r="N49" s="104">
        <v>199</v>
      </c>
      <c r="O49" s="104">
        <v>206</v>
      </c>
      <c r="P49" s="104">
        <v>200</v>
      </c>
      <c r="Q49" s="104">
        <f aca="true" t="shared" si="16" ref="Q49:Q60">SUM(P49+O49+N49+M49+L49+K49+J49+I49+H49+G49+F49+E49)</f>
        <v>2329</v>
      </c>
    </row>
    <row r="50" spans="1:17" ht="15.75">
      <c r="A50" s="145"/>
      <c r="B50" s="133" t="s">
        <v>62</v>
      </c>
      <c r="C50" s="134"/>
      <c r="D50" s="66"/>
      <c r="E50" s="106">
        <v>217</v>
      </c>
      <c r="F50" s="106">
        <v>153</v>
      </c>
      <c r="G50" s="106">
        <v>176</v>
      </c>
      <c r="H50" s="106">
        <v>160</v>
      </c>
      <c r="I50" s="106">
        <v>138</v>
      </c>
      <c r="J50" s="106">
        <v>150</v>
      </c>
      <c r="K50" s="106">
        <v>174</v>
      </c>
      <c r="L50" s="106">
        <v>134</v>
      </c>
      <c r="M50" s="106">
        <v>167</v>
      </c>
      <c r="N50" s="106">
        <v>165</v>
      </c>
      <c r="O50" s="106">
        <v>174</v>
      </c>
      <c r="P50" s="106">
        <v>175</v>
      </c>
      <c r="Q50" s="104">
        <f t="shared" si="16"/>
        <v>1983</v>
      </c>
    </row>
    <row r="51" spans="1:17" ht="15.75">
      <c r="A51" s="145"/>
      <c r="B51" s="133" t="s">
        <v>23</v>
      </c>
      <c r="C51" s="134"/>
      <c r="D51" s="66"/>
      <c r="E51" s="104">
        <v>6</v>
      </c>
      <c r="F51" s="104">
        <v>6</v>
      </c>
      <c r="G51" s="104">
        <v>6</v>
      </c>
      <c r="H51" s="104">
        <v>6</v>
      </c>
      <c r="I51" s="104">
        <v>6</v>
      </c>
      <c r="J51" s="104">
        <v>6</v>
      </c>
      <c r="K51" s="104">
        <v>0</v>
      </c>
      <c r="L51" s="104">
        <v>5</v>
      </c>
      <c r="M51" s="104">
        <v>7</v>
      </c>
      <c r="N51" s="104">
        <v>6</v>
      </c>
      <c r="O51" s="104">
        <v>6</v>
      </c>
      <c r="P51" s="104">
        <v>7</v>
      </c>
      <c r="Q51" s="104">
        <f t="shared" si="16"/>
        <v>67</v>
      </c>
    </row>
    <row r="52" spans="1:17" ht="32.25" customHeight="1">
      <c r="A52" s="123" t="s">
        <v>32</v>
      </c>
      <c r="B52" s="146" t="s">
        <v>95</v>
      </c>
      <c r="C52" s="147"/>
      <c r="D52" s="66" t="s">
        <v>61</v>
      </c>
      <c r="E52" s="104">
        <f>SUM(E53:E54)</f>
        <v>50</v>
      </c>
      <c r="F52" s="104">
        <f aca="true" t="shared" si="17" ref="F52:Q52">SUM(F53:F54)</f>
        <v>50</v>
      </c>
      <c r="G52" s="104">
        <f t="shared" si="17"/>
        <v>50</v>
      </c>
      <c r="H52" s="104">
        <f t="shared" si="17"/>
        <v>45</v>
      </c>
      <c r="I52" s="104">
        <f t="shared" si="17"/>
        <v>45</v>
      </c>
      <c r="J52" s="104">
        <f t="shared" si="17"/>
        <v>45</v>
      </c>
      <c r="K52" s="104">
        <f t="shared" si="17"/>
        <v>43</v>
      </c>
      <c r="L52" s="104">
        <f t="shared" si="17"/>
        <v>39</v>
      </c>
      <c r="M52" s="104">
        <f t="shared" si="17"/>
        <v>63</v>
      </c>
      <c r="N52" s="104">
        <f t="shared" si="17"/>
        <v>75</v>
      </c>
      <c r="O52" s="104">
        <f t="shared" si="17"/>
        <v>78</v>
      </c>
      <c r="P52" s="104">
        <f t="shared" si="17"/>
        <v>80</v>
      </c>
      <c r="Q52" s="104">
        <f t="shared" si="17"/>
        <v>663</v>
      </c>
    </row>
    <row r="53" spans="1:17" ht="15" customHeight="1">
      <c r="A53" s="124"/>
      <c r="B53" s="140" t="s">
        <v>20</v>
      </c>
      <c r="C53" s="141"/>
      <c r="D53" s="97"/>
      <c r="E53" s="104">
        <v>35</v>
      </c>
      <c r="F53" s="104">
        <v>30</v>
      </c>
      <c r="G53" s="104">
        <v>30</v>
      </c>
      <c r="H53" s="104">
        <v>30</v>
      </c>
      <c r="I53" s="104">
        <v>31</v>
      </c>
      <c r="J53" s="104">
        <v>20</v>
      </c>
      <c r="K53" s="104">
        <v>20</v>
      </c>
      <c r="L53" s="104">
        <v>19</v>
      </c>
      <c r="M53" s="104">
        <v>20</v>
      </c>
      <c r="N53" s="104">
        <v>30</v>
      </c>
      <c r="O53" s="104">
        <v>30</v>
      </c>
      <c r="P53" s="104">
        <v>32</v>
      </c>
      <c r="Q53" s="104">
        <f>SUM(E53:P53)</f>
        <v>327</v>
      </c>
    </row>
    <row r="54" spans="1:17" ht="15" customHeight="1">
      <c r="A54" s="125"/>
      <c r="B54" s="140" t="s">
        <v>23</v>
      </c>
      <c r="C54" s="141"/>
      <c r="D54" s="97"/>
      <c r="E54" s="104">
        <v>15</v>
      </c>
      <c r="F54" s="104">
        <v>20</v>
      </c>
      <c r="G54" s="104">
        <v>20</v>
      </c>
      <c r="H54" s="104">
        <v>15</v>
      </c>
      <c r="I54" s="104">
        <v>14</v>
      </c>
      <c r="J54" s="104">
        <v>25</v>
      </c>
      <c r="K54" s="104">
        <v>23</v>
      </c>
      <c r="L54" s="104">
        <v>20</v>
      </c>
      <c r="M54" s="104">
        <v>43</v>
      </c>
      <c r="N54" s="104">
        <v>45</v>
      </c>
      <c r="O54" s="104">
        <v>48</v>
      </c>
      <c r="P54" s="104">
        <v>48</v>
      </c>
      <c r="Q54" s="104">
        <f>SUM(P54+O54+N54+M54+L54+K54+J54+I54+H54+G54+F54+E54)</f>
        <v>336</v>
      </c>
    </row>
    <row r="55" spans="1:17" ht="32.25" customHeight="1">
      <c r="A55" s="145" t="s">
        <v>53</v>
      </c>
      <c r="B55" s="148" t="s">
        <v>71</v>
      </c>
      <c r="C55" s="149"/>
      <c r="D55" s="66" t="s">
        <v>61</v>
      </c>
      <c r="E55" s="80">
        <v>220</v>
      </c>
      <c r="F55" s="80">
        <v>220</v>
      </c>
      <c r="G55" s="80">
        <v>190</v>
      </c>
      <c r="H55" s="80">
        <v>170</v>
      </c>
      <c r="I55" s="80">
        <v>175</v>
      </c>
      <c r="J55" s="80">
        <v>175</v>
      </c>
      <c r="K55" s="80">
        <v>177</v>
      </c>
      <c r="L55" s="80">
        <v>176</v>
      </c>
      <c r="M55" s="80">
        <v>166</v>
      </c>
      <c r="N55" s="80">
        <v>190</v>
      </c>
      <c r="O55" s="80">
        <v>193</v>
      </c>
      <c r="P55" s="80">
        <v>230</v>
      </c>
      <c r="Q55" s="80">
        <f>SUM(E55:P55)</f>
        <v>2282</v>
      </c>
    </row>
    <row r="56" spans="1:17" ht="15.75">
      <c r="A56" s="145"/>
      <c r="B56" s="135" t="s">
        <v>62</v>
      </c>
      <c r="C56" s="136"/>
      <c r="D56" s="96"/>
      <c r="E56" s="80">
        <v>120</v>
      </c>
      <c r="F56" s="80">
        <v>120</v>
      </c>
      <c r="G56" s="80">
        <v>155</v>
      </c>
      <c r="H56" s="80">
        <v>116</v>
      </c>
      <c r="I56" s="80">
        <v>117</v>
      </c>
      <c r="J56" s="80">
        <v>123</v>
      </c>
      <c r="K56" s="80">
        <v>87</v>
      </c>
      <c r="L56" s="80">
        <v>101</v>
      </c>
      <c r="M56" s="80">
        <v>86</v>
      </c>
      <c r="N56" s="80">
        <v>100</v>
      </c>
      <c r="O56" s="80">
        <v>130</v>
      </c>
      <c r="P56" s="80">
        <v>140</v>
      </c>
      <c r="Q56" s="80">
        <f t="shared" si="16"/>
        <v>1395</v>
      </c>
    </row>
    <row r="57" spans="1:17" ht="15.75">
      <c r="A57" s="145"/>
      <c r="B57" s="135" t="s">
        <v>23</v>
      </c>
      <c r="C57" s="136"/>
      <c r="D57" s="96"/>
      <c r="E57" s="80">
        <v>30</v>
      </c>
      <c r="F57" s="80">
        <v>30</v>
      </c>
      <c r="G57" s="80">
        <v>44</v>
      </c>
      <c r="H57" s="80">
        <v>35</v>
      </c>
      <c r="I57" s="80">
        <v>35</v>
      </c>
      <c r="J57" s="80">
        <v>35</v>
      </c>
      <c r="K57" s="80">
        <v>30</v>
      </c>
      <c r="L57" s="80">
        <v>28</v>
      </c>
      <c r="M57" s="80">
        <v>30</v>
      </c>
      <c r="N57" s="80">
        <v>30</v>
      </c>
      <c r="O57" s="80">
        <v>30</v>
      </c>
      <c r="P57" s="80">
        <v>30</v>
      </c>
      <c r="Q57" s="80">
        <f t="shared" si="16"/>
        <v>387</v>
      </c>
    </row>
    <row r="58" spans="1:18" ht="31.5" customHeight="1">
      <c r="A58" s="51" t="s">
        <v>54</v>
      </c>
      <c r="B58" s="131" t="s">
        <v>35</v>
      </c>
      <c r="C58" s="139"/>
      <c r="D58" s="66" t="s">
        <v>61</v>
      </c>
      <c r="E58" s="80">
        <v>0</v>
      </c>
      <c r="F58" s="80">
        <v>3</v>
      </c>
      <c r="G58" s="80">
        <v>3</v>
      </c>
      <c r="H58" s="80">
        <v>0</v>
      </c>
      <c r="I58" s="80">
        <v>8</v>
      </c>
      <c r="J58" s="80">
        <v>4</v>
      </c>
      <c r="K58" s="80">
        <v>3</v>
      </c>
      <c r="L58" s="80">
        <v>4</v>
      </c>
      <c r="M58" s="80">
        <v>2</v>
      </c>
      <c r="N58" s="80">
        <v>2</v>
      </c>
      <c r="O58" s="80">
        <v>2</v>
      </c>
      <c r="P58" s="80">
        <v>2</v>
      </c>
      <c r="Q58" s="104">
        <f>SUM(E58:P58)</f>
        <v>33</v>
      </c>
      <c r="R58" s="116"/>
    </row>
    <row r="59" spans="1:17" ht="21.75" customHeight="1">
      <c r="A59" s="51" t="s">
        <v>69</v>
      </c>
      <c r="B59" s="133" t="s">
        <v>33</v>
      </c>
      <c r="C59" s="134"/>
      <c r="D59" s="66" t="s">
        <v>61</v>
      </c>
      <c r="E59" s="104">
        <v>5</v>
      </c>
      <c r="F59" s="104">
        <v>5</v>
      </c>
      <c r="G59" s="104">
        <v>5</v>
      </c>
      <c r="H59" s="104"/>
      <c r="I59" s="104"/>
      <c r="J59" s="104"/>
      <c r="K59" s="104"/>
      <c r="L59" s="104"/>
      <c r="M59" s="104"/>
      <c r="N59" s="104"/>
      <c r="O59" s="104">
        <v>15</v>
      </c>
      <c r="P59" s="104">
        <v>15</v>
      </c>
      <c r="Q59" s="104">
        <f>SUM(E59:P59)</f>
        <v>45</v>
      </c>
    </row>
    <row r="60" spans="1:17" ht="18.75" customHeight="1">
      <c r="A60" s="51" t="s">
        <v>74</v>
      </c>
      <c r="B60" s="133" t="s">
        <v>36</v>
      </c>
      <c r="C60" s="134"/>
      <c r="D60" s="66" t="s">
        <v>61</v>
      </c>
      <c r="E60" s="80">
        <v>2.5</v>
      </c>
      <c r="F60" s="80">
        <v>2.5</v>
      </c>
      <c r="G60" s="80">
        <v>2.5</v>
      </c>
      <c r="H60" s="80"/>
      <c r="I60" s="80"/>
      <c r="J60" s="80"/>
      <c r="K60" s="80"/>
      <c r="L60" s="80"/>
      <c r="M60" s="80"/>
      <c r="N60" s="80"/>
      <c r="O60" s="80">
        <v>15</v>
      </c>
      <c r="P60" s="80">
        <v>15</v>
      </c>
      <c r="Q60" s="80">
        <f t="shared" si="16"/>
        <v>37.5</v>
      </c>
    </row>
    <row r="61" spans="1:17" ht="15.75">
      <c r="A61" s="144"/>
      <c r="B61" s="129" t="s">
        <v>67</v>
      </c>
      <c r="C61" s="130"/>
      <c r="D61" s="67" t="s">
        <v>61</v>
      </c>
      <c r="E61" s="107">
        <f>E64+E67</f>
        <v>8817.5</v>
      </c>
      <c r="F61" s="107">
        <f aca="true" t="shared" si="18" ref="F61:Q61">F64+F67</f>
        <v>8674.5</v>
      </c>
      <c r="G61" s="107">
        <f t="shared" si="18"/>
        <v>9559.5</v>
      </c>
      <c r="H61" s="107">
        <f t="shared" si="18"/>
        <v>9895</v>
      </c>
      <c r="I61" s="107">
        <f t="shared" si="18"/>
        <v>8571</v>
      </c>
      <c r="J61" s="107">
        <f t="shared" si="18"/>
        <v>8120</v>
      </c>
      <c r="K61" s="107">
        <f t="shared" si="18"/>
        <v>7557</v>
      </c>
      <c r="L61" s="107">
        <f t="shared" si="18"/>
        <v>8136</v>
      </c>
      <c r="M61" s="107">
        <f t="shared" si="18"/>
        <v>8479</v>
      </c>
      <c r="N61" s="107">
        <f t="shared" si="18"/>
        <v>9231</v>
      </c>
      <c r="O61" s="107">
        <f t="shared" si="18"/>
        <v>8967</v>
      </c>
      <c r="P61" s="107">
        <f t="shared" si="18"/>
        <v>9605</v>
      </c>
      <c r="Q61" s="107">
        <f t="shared" si="18"/>
        <v>105612.5</v>
      </c>
    </row>
    <row r="62" spans="1:17" ht="15.75">
      <c r="A62" s="144"/>
      <c r="B62" s="129" t="s">
        <v>62</v>
      </c>
      <c r="C62" s="130"/>
      <c r="D62" s="67"/>
      <c r="E62" s="109">
        <f>E65+E68</f>
        <v>7651.5</v>
      </c>
      <c r="F62" s="109">
        <f aca="true" t="shared" si="19" ref="F62:Q62">F65+F68</f>
        <v>7595.5</v>
      </c>
      <c r="G62" s="109">
        <f t="shared" si="19"/>
        <v>8462.5</v>
      </c>
      <c r="H62" s="109">
        <f t="shared" si="19"/>
        <v>8740</v>
      </c>
      <c r="I62" s="109">
        <f t="shared" si="19"/>
        <v>7622</v>
      </c>
      <c r="J62" s="109">
        <f t="shared" si="19"/>
        <v>7186</v>
      </c>
      <c r="K62" s="109">
        <f t="shared" si="19"/>
        <v>6470</v>
      </c>
      <c r="L62" s="109">
        <f t="shared" si="19"/>
        <v>7138</v>
      </c>
      <c r="M62" s="109">
        <f t="shared" si="19"/>
        <v>7431</v>
      </c>
      <c r="N62" s="109">
        <f t="shared" si="19"/>
        <v>7388</v>
      </c>
      <c r="O62" s="109">
        <f t="shared" si="19"/>
        <v>7107</v>
      </c>
      <c r="P62" s="109">
        <f t="shared" si="19"/>
        <v>8014</v>
      </c>
      <c r="Q62" s="109">
        <f t="shared" si="19"/>
        <v>90805.5</v>
      </c>
    </row>
    <row r="63" spans="1:17" ht="15.75">
      <c r="A63" s="144"/>
      <c r="B63" s="129" t="s">
        <v>23</v>
      </c>
      <c r="C63" s="130"/>
      <c r="D63" s="67"/>
      <c r="E63" s="109">
        <f>E66+E69</f>
        <v>168</v>
      </c>
      <c r="F63" s="109">
        <f aca="true" t="shared" si="20" ref="F63:Q63">F66+F69</f>
        <v>170</v>
      </c>
      <c r="G63" s="109">
        <f t="shared" si="20"/>
        <v>189</v>
      </c>
      <c r="H63" s="109">
        <f t="shared" si="20"/>
        <v>173</v>
      </c>
      <c r="I63" s="109">
        <f t="shared" si="20"/>
        <v>177</v>
      </c>
      <c r="J63" s="109">
        <f t="shared" si="20"/>
        <v>187</v>
      </c>
      <c r="K63" s="109">
        <f t="shared" si="20"/>
        <v>169</v>
      </c>
      <c r="L63" s="109">
        <f t="shared" si="20"/>
        <v>174</v>
      </c>
      <c r="M63" s="109">
        <f t="shared" si="20"/>
        <v>196</v>
      </c>
      <c r="N63" s="109">
        <f t="shared" si="20"/>
        <v>228</v>
      </c>
      <c r="O63" s="109">
        <f t="shared" si="20"/>
        <v>229</v>
      </c>
      <c r="P63" s="109">
        <f t="shared" si="20"/>
        <v>254</v>
      </c>
      <c r="Q63" s="109">
        <f t="shared" si="20"/>
        <v>2314</v>
      </c>
    </row>
    <row r="64" spans="1:17" ht="15.75">
      <c r="A64" s="71"/>
      <c r="B64" s="129" t="s">
        <v>64</v>
      </c>
      <c r="C64" s="130"/>
      <c r="D64" s="67" t="s">
        <v>61</v>
      </c>
      <c r="E64" s="109">
        <f>E38+E46+E49+E52+E55+E58+E59+E60</f>
        <v>8099.5</v>
      </c>
      <c r="F64" s="109">
        <f aca="true" t="shared" si="21" ref="F64:Q64">F38+F46+F49+F52+F55+F58+F59+F60</f>
        <v>7945.5</v>
      </c>
      <c r="G64" s="109">
        <f t="shared" si="21"/>
        <v>8911.5</v>
      </c>
      <c r="H64" s="109">
        <f t="shared" si="21"/>
        <v>9193</v>
      </c>
      <c r="I64" s="109">
        <f t="shared" si="21"/>
        <v>8067</v>
      </c>
      <c r="J64" s="109">
        <f t="shared" si="21"/>
        <v>7690</v>
      </c>
      <c r="K64" s="109">
        <f t="shared" si="21"/>
        <v>7038</v>
      </c>
      <c r="L64" s="109">
        <f t="shared" si="21"/>
        <v>7708</v>
      </c>
      <c r="M64" s="109">
        <f t="shared" si="21"/>
        <v>8016</v>
      </c>
      <c r="N64" s="109">
        <f t="shared" si="21"/>
        <v>8383</v>
      </c>
      <c r="O64" s="109">
        <f t="shared" si="21"/>
        <v>8137</v>
      </c>
      <c r="P64" s="109">
        <f t="shared" si="21"/>
        <v>8639</v>
      </c>
      <c r="Q64" s="109">
        <f t="shared" si="21"/>
        <v>97827.5</v>
      </c>
    </row>
    <row r="65" spans="1:17" ht="15.75">
      <c r="A65" s="71"/>
      <c r="B65" s="129" t="s">
        <v>62</v>
      </c>
      <c r="C65" s="130"/>
      <c r="D65" s="67"/>
      <c r="E65" s="109">
        <f aca="true" t="shared" si="22" ref="E65:Q65">E39+E47+E50+E56+E58+E59+E60+E53</f>
        <v>6997.5</v>
      </c>
      <c r="F65" s="109">
        <f t="shared" si="22"/>
        <v>6929.5</v>
      </c>
      <c r="G65" s="109">
        <f t="shared" si="22"/>
        <v>7880.5</v>
      </c>
      <c r="H65" s="109">
        <f t="shared" si="22"/>
        <v>8087</v>
      </c>
      <c r="I65" s="109">
        <f t="shared" si="22"/>
        <v>7175</v>
      </c>
      <c r="J65" s="109">
        <f t="shared" si="22"/>
        <v>6810</v>
      </c>
      <c r="K65" s="109">
        <f t="shared" si="22"/>
        <v>6002</v>
      </c>
      <c r="L65" s="109">
        <f t="shared" si="22"/>
        <v>6773</v>
      </c>
      <c r="M65" s="109">
        <f t="shared" si="22"/>
        <v>7029</v>
      </c>
      <c r="N65" s="109">
        <f t="shared" si="22"/>
        <v>6850</v>
      </c>
      <c r="O65" s="109">
        <f t="shared" si="22"/>
        <v>6477</v>
      </c>
      <c r="P65" s="109">
        <f t="shared" si="22"/>
        <v>7329</v>
      </c>
      <c r="Q65" s="109">
        <f t="shared" si="22"/>
        <v>84339.5</v>
      </c>
    </row>
    <row r="66" spans="1:17" ht="15.75">
      <c r="A66" s="71"/>
      <c r="B66" s="129" t="s">
        <v>23</v>
      </c>
      <c r="C66" s="130"/>
      <c r="D66" s="67"/>
      <c r="E66" s="109">
        <f aca="true" t="shared" si="23" ref="E66:Q66">E40+E48+E51+E57+E54</f>
        <v>167</v>
      </c>
      <c r="F66" s="109">
        <f t="shared" si="23"/>
        <v>169</v>
      </c>
      <c r="G66" s="109">
        <f t="shared" si="23"/>
        <v>187</v>
      </c>
      <c r="H66" s="109">
        <f t="shared" si="23"/>
        <v>172</v>
      </c>
      <c r="I66" s="109">
        <f t="shared" si="23"/>
        <v>174</v>
      </c>
      <c r="J66" s="109">
        <f t="shared" si="23"/>
        <v>185</v>
      </c>
      <c r="K66" s="109">
        <f t="shared" si="23"/>
        <v>168</v>
      </c>
      <c r="L66" s="109">
        <f t="shared" si="23"/>
        <v>173</v>
      </c>
      <c r="M66" s="109">
        <f t="shared" si="23"/>
        <v>194</v>
      </c>
      <c r="N66" s="109">
        <f t="shared" si="23"/>
        <v>225</v>
      </c>
      <c r="O66" s="109">
        <f t="shared" si="23"/>
        <v>228</v>
      </c>
      <c r="P66" s="109">
        <f t="shared" si="23"/>
        <v>253</v>
      </c>
      <c r="Q66" s="109">
        <f t="shared" si="23"/>
        <v>2295</v>
      </c>
    </row>
    <row r="67" spans="1:17" ht="31.5">
      <c r="A67" s="71"/>
      <c r="B67" s="129" t="s">
        <v>65</v>
      </c>
      <c r="C67" s="130"/>
      <c r="D67" s="59" t="s">
        <v>26</v>
      </c>
      <c r="E67" s="109">
        <f>E43</f>
        <v>718</v>
      </c>
      <c r="F67" s="109">
        <f aca="true" t="shared" si="24" ref="F67:Q67">F43</f>
        <v>729</v>
      </c>
      <c r="G67" s="109">
        <f t="shared" si="24"/>
        <v>648</v>
      </c>
      <c r="H67" s="109">
        <f t="shared" si="24"/>
        <v>702</v>
      </c>
      <c r="I67" s="109">
        <f t="shared" si="24"/>
        <v>504</v>
      </c>
      <c r="J67" s="109">
        <f t="shared" si="24"/>
        <v>430</v>
      </c>
      <c r="K67" s="109">
        <f t="shared" si="24"/>
        <v>519</v>
      </c>
      <c r="L67" s="109">
        <f t="shared" si="24"/>
        <v>428</v>
      </c>
      <c r="M67" s="109">
        <f t="shared" si="24"/>
        <v>463</v>
      </c>
      <c r="N67" s="109">
        <f t="shared" si="24"/>
        <v>848</v>
      </c>
      <c r="O67" s="109">
        <f t="shared" si="24"/>
        <v>830</v>
      </c>
      <c r="P67" s="109">
        <f t="shared" si="24"/>
        <v>966</v>
      </c>
      <c r="Q67" s="109">
        <f t="shared" si="24"/>
        <v>7785</v>
      </c>
    </row>
    <row r="68" spans="1:17" ht="15.75">
      <c r="A68" s="71"/>
      <c r="B68" s="129" t="s">
        <v>62</v>
      </c>
      <c r="C68" s="130"/>
      <c r="D68" s="67"/>
      <c r="E68" s="109">
        <f aca="true" t="shared" si="25" ref="E68:Q69">E44</f>
        <v>654</v>
      </c>
      <c r="F68" s="109">
        <f t="shared" si="25"/>
        <v>666</v>
      </c>
      <c r="G68" s="109">
        <f t="shared" si="25"/>
        <v>582</v>
      </c>
      <c r="H68" s="109">
        <f t="shared" si="25"/>
        <v>653</v>
      </c>
      <c r="I68" s="109">
        <f t="shared" si="25"/>
        <v>447</v>
      </c>
      <c r="J68" s="109">
        <f t="shared" si="25"/>
        <v>376</v>
      </c>
      <c r="K68" s="109">
        <f t="shared" si="25"/>
        <v>468</v>
      </c>
      <c r="L68" s="109">
        <f t="shared" si="25"/>
        <v>365</v>
      </c>
      <c r="M68" s="109">
        <f t="shared" si="25"/>
        <v>402</v>
      </c>
      <c r="N68" s="109">
        <f t="shared" si="25"/>
        <v>538</v>
      </c>
      <c r="O68" s="109">
        <f t="shared" si="25"/>
        <v>630</v>
      </c>
      <c r="P68" s="109">
        <f t="shared" si="25"/>
        <v>685</v>
      </c>
      <c r="Q68" s="109">
        <f t="shared" si="25"/>
        <v>6466</v>
      </c>
    </row>
    <row r="69" spans="1:17" ht="15.75">
      <c r="A69" s="71"/>
      <c r="B69" s="129" t="s">
        <v>23</v>
      </c>
      <c r="C69" s="130"/>
      <c r="D69" s="67"/>
      <c r="E69" s="109">
        <f t="shared" si="25"/>
        <v>1</v>
      </c>
      <c r="F69" s="109">
        <f t="shared" si="25"/>
        <v>1</v>
      </c>
      <c r="G69" s="109">
        <f t="shared" si="25"/>
        <v>2</v>
      </c>
      <c r="H69" s="109">
        <f t="shared" si="25"/>
        <v>1</v>
      </c>
      <c r="I69" s="109">
        <f t="shared" si="25"/>
        <v>3</v>
      </c>
      <c r="J69" s="109">
        <f t="shared" si="25"/>
        <v>2</v>
      </c>
      <c r="K69" s="109">
        <f t="shared" si="25"/>
        <v>1</v>
      </c>
      <c r="L69" s="109">
        <f t="shared" si="25"/>
        <v>1</v>
      </c>
      <c r="M69" s="109">
        <f t="shared" si="25"/>
        <v>2</v>
      </c>
      <c r="N69" s="109">
        <f t="shared" si="25"/>
        <v>3</v>
      </c>
      <c r="O69" s="109">
        <f t="shared" si="25"/>
        <v>1</v>
      </c>
      <c r="P69" s="109">
        <f t="shared" si="25"/>
        <v>1</v>
      </c>
      <c r="Q69" s="109">
        <f t="shared" si="25"/>
        <v>19</v>
      </c>
    </row>
    <row r="70" spans="5:17" ht="15.75"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7:17" ht="15.75">
      <c r="G71" t="s">
        <v>72</v>
      </c>
      <c r="Q71" s="70"/>
    </row>
    <row r="72" spans="5:17" ht="15.75"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2:17" ht="18.75">
      <c r="B73" s="21"/>
      <c r="C73" s="22" t="s">
        <v>100</v>
      </c>
      <c r="D73" s="22"/>
      <c r="E73" s="16"/>
      <c r="F73" s="16"/>
      <c r="G73" s="16"/>
      <c r="H73" s="16"/>
      <c r="I73" s="16"/>
      <c r="J73" s="16"/>
      <c r="K73" s="16"/>
      <c r="L73" s="16"/>
      <c r="M73" s="52"/>
      <c r="N73" s="52" t="s">
        <v>101</v>
      </c>
      <c r="O73" s="52"/>
      <c r="P73" s="52"/>
      <c r="Q73" s="40"/>
    </row>
    <row r="74" spans="16:17" ht="15.75">
      <c r="P74" s="70"/>
      <c r="Q74" s="70"/>
    </row>
    <row r="75" spans="5:17" ht="15.75"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5:17" ht="15.75"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5:17" ht="15.75"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</row>
  </sheetData>
  <sheetProtection/>
  <mergeCells count="75">
    <mergeCell ref="B29:C29"/>
    <mergeCell ref="N41:Q41"/>
    <mergeCell ref="B42:C42"/>
    <mergeCell ref="B30:C30"/>
    <mergeCell ref="B31:C31"/>
    <mergeCell ref="B32:C32"/>
    <mergeCell ref="B33:C33"/>
    <mergeCell ref="B34:C34"/>
    <mergeCell ref="B35:C35"/>
    <mergeCell ref="A21:A28"/>
    <mergeCell ref="B22:C22"/>
    <mergeCell ref="B23:C23"/>
    <mergeCell ref="B25:C25"/>
    <mergeCell ref="B28:C28"/>
    <mergeCell ref="B24:C24"/>
    <mergeCell ref="B26:C26"/>
    <mergeCell ref="B27:C27"/>
    <mergeCell ref="B11:C11"/>
    <mergeCell ref="B44:C44"/>
    <mergeCell ref="B43:C43"/>
    <mergeCell ref="B4:Q4"/>
    <mergeCell ref="B5:Q5"/>
    <mergeCell ref="B7:C7"/>
    <mergeCell ref="B9:C9"/>
    <mergeCell ref="B8:C8"/>
    <mergeCell ref="B18:C18"/>
    <mergeCell ref="B20:C20"/>
    <mergeCell ref="A9:A17"/>
    <mergeCell ref="B16:C16"/>
    <mergeCell ref="B17:C17"/>
    <mergeCell ref="A35:A37"/>
    <mergeCell ref="B36:C36"/>
    <mergeCell ref="B37:C37"/>
    <mergeCell ref="A18:A20"/>
    <mergeCell ref="B19:C19"/>
    <mergeCell ref="B12:C12"/>
    <mergeCell ref="B10:C10"/>
    <mergeCell ref="A46:A48"/>
    <mergeCell ref="B48:C48"/>
    <mergeCell ref="B60:C60"/>
    <mergeCell ref="A29:A33"/>
    <mergeCell ref="B52:C52"/>
    <mergeCell ref="B40:C40"/>
    <mergeCell ref="A55:A57"/>
    <mergeCell ref="B55:C55"/>
    <mergeCell ref="B56:C56"/>
    <mergeCell ref="A52:A54"/>
    <mergeCell ref="B49:C49"/>
    <mergeCell ref="A61:A63"/>
    <mergeCell ref="B61:C61"/>
    <mergeCell ref="B62:C62"/>
    <mergeCell ref="B63:C63"/>
    <mergeCell ref="B54:C54"/>
    <mergeCell ref="A49:A51"/>
    <mergeCell ref="B50:C50"/>
    <mergeCell ref="B69:C69"/>
    <mergeCell ref="B45:C45"/>
    <mergeCell ref="B65:C65"/>
    <mergeCell ref="B66:C66"/>
    <mergeCell ref="B58:C58"/>
    <mergeCell ref="B59:C59"/>
    <mergeCell ref="B64:C64"/>
    <mergeCell ref="B67:C67"/>
    <mergeCell ref="B51:C51"/>
    <mergeCell ref="B53:C53"/>
    <mergeCell ref="B68:C68"/>
    <mergeCell ref="B46:C46"/>
    <mergeCell ref="B13:C13"/>
    <mergeCell ref="B14:C14"/>
    <mergeCell ref="B15:C15"/>
    <mergeCell ref="B38:C38"/>
    <mergeCell ref="B39:C39"/>
    <mergeCell ref="B57:C57"/>
    <mergeCell ref="B21:C21"/>
    <mergeCell ref="B47:C47"/>
  </mergeCells>
  <printOptions/>
  <pageMargins left="0.3937007874015748" right="0.3937007874015748" top="0.7874015748031497" bottom="0" header="0.5118110236220472" footer="0.5118110236220472"/>
  <pageSetup horizontalDpi="600" verticalDpi="600" orientation="landscape" paperSize="9" scale="70" r:id="rId1"/>
  <rowBreaks count="1" manualBreakCount="1">
    <brk id="4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R43"/>
  <sheetViews>
    <sheetView view="pageBreakPreview" zoomScale="75" zoomScaleNormal="75" zoomScaleSheetLayoutView="75" zoomScalePageLayoutView="0" workbookViewId="0" topLeftCell="A22">
      <selection activeCell="B22" sqref="B22:C22"/>
    </sheetView>
  </sheetViews>
  <sheetFormatPr defaultColWidth="9.140625" defaultRowHeight="12.75"/>
  <cols>
    <col min="1" max="1" width="5.28125" style="0" customWidth="1"/>
    <col min="3" max="3" width="33.140625" style="0" customWidth="1"/>
    <col min="4" max="4" width="9.7109375" style="0" customWidth="1"/>
    <col min="5" max="15" width="11.00390625" style="0" bestFit="1" customWidth="1"/>
    <col min="16" max="16" width="10.8515625" style="0" customWidth="1"/>
  </cols>
  <sheetData>
    <row r="1" spans="12:15" ht="18.75">
      <c r="L1" s="1"/>
      <c r="M1" s="1"/>
      <c r="N1" s="12" t="s">
        <v>73</v>
      </c>
      <c r="O1" s="12"/>
    </row>
    <row r="2" spans="1:15" ht="18.75">
      <c r="A2" s="29"/>
      <c r="B2" s="31"/>
      <c r="C2" s="29"/>
      <c r="D2" s="30"/>
      <c r="E2" s="30"/>
      <c r="F2" s="30"/>
      <c r="G2" s="30"/>
      <c r="H2" s="30"/>
      <c r="L2" s="7" t="s">
        <v>1</v>
      </c>
      <c r="M2" s="7"/>
      <c r="N2" s="7"/>
      <c r="O2" s="7"/>
    </row>
    <row r="3" spans="1:16" ht="18.75">
      <c r="A3" s="29"/>
      <c r="B3" s="31"/>
      <c r="C3" s="29"/>
      <c r="D3" s="30"/>
      <c r="E3" s="30"/>
      <c r="F3" s="30"/>
      <c r="G3" s="30"/>
      <c r="H3" s="30"/>
      <c r="L3" s="7" t="s">
        <v>99</v>
      </c>
      <c r="M3" s="12"/>
      <c r="N3" s="12"/>
      <c r="O3" s="7"/>
      <c r="P3" s="9"/>
    </row>
    <row r="4" spans="1:16" ht="18.75">
      <c r="A4" s="27"/>
      <c r="B4" s="122" t="s">
        <v>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8.75">
      <c r="A5" s="27"/>
      <c r="B5" s="122" t="s">
        <v>78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8.75">
      <c r="A6" s="27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8" t="s">
        <v>46</v>
      </c>
      <c r="P6" s="29"/>
    </row>
    <row r="7" spans="1:17" ht="15.75">
      <c r="A7" s="32"/>
      <c r="B7" s="73" t="s">
        <v>39</v>
      </c>
      <c r="C7" s="73"/>
      <c r="D7" s="73" t="s">
        <v>6</v>
      </c>
      <c r="E7" s="73" t="s">
        <v>7</v>
      </c>
      <c r="F7" s="73" t="s">
        <v>8</v>
      </c>
      <c r="G7" s="73" t="s">
        <v>9</v>
      </c>
      <c r="H7" s="73" t="s">
        <v>10</v>
      </c>
      <c r="I7" s="73" t="s">
        <v>11</v>
      </c>
      <c r="J7" s="73" t="s">
        <v>12</v>
      </c>
      <c r="K7" s="73" t="s">
        <v>13</v>
      </c>
      <c r="L7" s="73" t="s">
        <v>14</v>
      </c>
      <c r="M7" s="73" t="s">
        <v>15</v>
      </c>
      <c r="N7" s="73" t="s">
        <v>16</v>
      </c>
      <c r="O7" s="73" t="s">
        <v>17</v>
      </c>
      <c r="P7" s="73" t="s">
        <v>76</v>
      </c>
      <c r="Q7" s="112"/>
    </row>
    <row r="8" spans="1:16" ht="18.75" customHeight="1">
      <c r="A8" s="150" t="s">
        <v>18</v>
      </c>
      <c r="B8" s="73" t="s">
        <v>40</v>
      </c>
      <c r="C8" s="73"/>
      <c r="D8" s="76">
        <v>36818</v>
      </c>
      <c r="E8" s="76">
        <v>39818</v>
      </c>
      <c r="F8" s="76">
        <v>34570</v>
      </c>
      <c r="G8" s="76">
        <v>30530</v>
      </c>
      <c r="H8" s="76">
        <v>32060</v>
      </c>
      <c r="I8" s="76">
        <v>30140</v>
      </c>
      <c r="J8" s="76">
        <v>29800</v>
      </c>
      <c r="K8" s="76">
        <v>29400</v>
      </c>
      <c r="L8" s="76">
        <v>31200</v>
      </c>
      <c r="M8" s="76">
        <v>45000</v>
      </c>
      <c r="N8" s="76">
        <v>47000</v>
      </c>
      <c r="O8" s="76">
        <v>47000</v>
      </c>
      <c r="P8" s="76">
        <f>SUM(D8:O8)</f>
        <v>433336</v>
      </c>
    </row>
    <row r="9" spans="1:16" ht="15.75">
      <c r="A9" s="151"/>
      <c r="B9" s="73" t="s">
        <v>62</v>
      </c>
      <c r="C9" s="73"/>
      <c r="D9" s="76">
        <v>29917</v>
      </c>
      <c r="E9" s="76">
        <v>32169</v>
      </c>
      <c r="F9" s="76">
        <v>28178</v>
      </c>
      <c r="G9" s="76">
        <v>23827</v>
      </c>
      <c r="H9" s="76">
        <v>25181</v>
      </c>
      <c r="I9" s="76">
        <v>25105</v>
      </c>
      <c r="J9" s="76">
        <v>22023</v>
      </c>
      <c r="K9" s="76">
        <v>21333</v>
      </c>
      <c r="L9" s="76">
        <v>23664</v>
      </c>
      <c r="M9" s="76">
        <v>30643</v>
      </c>
      <c r="N9" s="76">
        <v>31000</v>
      </c>
      <c r="O9" s="76">
        <v>35000</v>
      </c>
      <c r="P9" s="77">
        <f>SUM(D9:O9)</f>
        <v>328040</v>
      </c>
    </row>
    <row r="10" spans="1:16" ht="15.75">
      <c r="A10" s="152"/>
      <c r="B10" s="73" t="s">
        <v>23</v>
      </c>
      <c r="C10" s="73"/>
      <c r="D10" s="76">
        <v>29</v>
      </c>
      <c r="E10" s="76">
        <v>0</v>
      </c>
      <c r="F10" s="76">
        <v>104</v>
      </c>
      <c r="G10" s="76">
        <v>49</v>
      </c>
      <c r="H10" s="76">
        <v>110</v>
      </c>
      <c r="I10" s="76">
        <v>98</v>
      </c>
      <c r="J10" s="76">
        <v>27</v>
      </c>
      <c r="K10" s="76">
        <v>147</v>
      </c>
      <c r="L10" s="76">
        <v>137</v>
      </c>
      <c r="M10" s="76">
        <v>50</v>
      </c>
      <c r="N10" s="76">
        <v>60</v>
      </c>
      <c r="O10" s="76">
        <v>60</v>
      </c>
      <c r="P10" s="77">
        <f aca="true" t="shared" si="0" ref="P10:P36">SUM(D10:O10)</f>
        <v>871</v>
      </c>
    </row>
    <row r="11" spans="1:16" ht="15.75">
      <c r="A11" s="123" t="s">
        <v>21</v>
      </c>
      <c r="B11" s="73" t="s">
        <v>42</v>
      </c>
      <c r="C11" s="73"/>
      <c r="D11" s="76">
        <v>44942</v>
      </c>
      <c r="E11" s="76">
        <v>42025</v>
      </c>
      <c r="F11" s="76">
        <v>39528</v>
      </c>
      <c r="G11" s="76">
        <v>40576</v>
      </c>
      <c r="H11" s="76">
        <v>35791</v>
      </c>
      <c r="I11" s="76">
        <v>33524</v>
      </c>
      <c r="J11" s="76">
        <v>26850</v>
      </c>
      <c r="K11" s="76">
        <v>27872</v>
      </c>
      <c r="L11" s="76">
        <v>32081</v>
      </c>
      <c r="M11" s="76">
        <v>37000</v>
      </c>
      <c r="N11" s="76">
        <v>49200</v>
      </c>
      <c r="O11" s="76">
        <v>46099</v>
      </c>
      <c r="P11" s="77">
        <f t="shared" si="0"/>
        <v>455488</v>
      </c>
    </row>
    <row r="12" spans="1:17" ht="15.75">
      <c r="A12" s="124"/>
      <c r="B12" s="73" t="s">
        <v>62</v>
      </c>
      <c r="C12" s="73"/>
      <c r="D12" s="76">
        <v>40887</v>
      </c>
      <c r="E12" s="76">
        <v>37355</v>
      </c>
      <c r="F12" s="76">
        <v>35929</v>
      </c>
      <c r="G12" s="76">
        <v>35600</v>
      </c>
      <c r="H12" s="76">
        <v>32000</v>
      </c>
      <c r="I12" s="76">
        <v>30000</v>
      </c>
      <c r="J12" s="76">
        <v>24000</v>
      </c>
      <c r="K12" s="76">
        <v>24128</v>
      </c>
      <c r="L12" s="76">
        <v>29356</v>
      </c>
      <c r="M12" s="76">
        <v>34723</v>
      </c>
      <c r="N12" s="76">
        <v>43578</v>
      </c>
      <c r="O12" s="76">
        <v>43000</v>
      </c>
      <c r="P12" s="77">
        <f t="shared" si="0"/>
        <v>410556</v>
      </c>
      <c r="Q12" s="38"/>
    </row>
    <row r="13" spans="1:16" ht="15.75">
      <c r="A13" s="125"/>
      <c r="B13" s="73" t="s">
        <v>23</v>
      </c>
      <c r="C13" s="73"/>
      <c r="D13" s="76">
        <v>1519</v>
      </c>
      <c r="E13" s="76">
        <v>1216</v>
      </c>
      <c r="F13" s="76">
        <v>1476</v>
      </c>
      <c r="G13" s="76">
        <v>1771</v>
      </c>
      <c r="H13" s="76">
        <v>991</v>
      </c>
      <c r="I13" s="76">
        <v>1785</v>
      </c>
      <c r="J13" s="76">
        <v>997</v>
      </c>
      <c r="K13" s="76">
        <v>969</v>
      </c>
      <c r="L13" s="76">
        <v>1420</v>
      </c>
      <c r="M13" s="76">
        <v>1500</v>
      </c>
      <c r="N13" s="76">
        <v>1600</v>
      </c>
      <c r="O13" s="76">
        <v>1800</v>
      </c>
      <c r="P13" s="77">
        <f t="shared" si="0"/>
        <v>17044</v>
      </c>
    </row>
    <row r="14" spans="1:16" ht="15.75">
      <c r="A14" s="123" t="s">
        <v>24</v>
      </c>
      <c r="B14" s="73" t="s">
        <v>43</v>
      </c>
      <c r="C14" s="73"/>
      <c r="D14" s="76">
        <v>76193</v>
      </c>
      <c r="E14" s="76">
        <v>87109</v>
      </c>
      <c r="F14" s="76">
        <v>68326</v>
      </c>
      <c r="G14" s="76">
        <v>60910</v>
      </c>
      <c r="H14" s="76">
        <v>56906</v>
      </c>
      <c r="I14" s="76">
        <v>59085</v>
      </c>
      <c r="J14" s="76">
        <v>52887</v>
      </c>
      <c r="K14" s="76">
        <v>57286</v>
      </c>
      <c r="L14" s="76">
        <v>57770</v>
      </c>
      <c r="M14" s="76">
        <v>70820</v>
      </c>
      <c r="N14" s="76">
        <v>73420</v>
      </c>
      <c r="O14" s="76">
        <v>75920</v>
      </c>
      <c r="P14" s="77">
        <f t="shared" si="0"/>
        <v>796632</v>
      </c>
    </row>
    <row r="15" spans="1:17" ht="15.75">
      <c r="A15" s="124"/>
      <c r="B15" s="73" t="s">
        <v>62</v>
      </c>
      <c r="C15" s="73"/>
      <c r="D15" s="76">
        <v>49327</v>
      </c>
      <c r="E15" s="76">
        <v>55571</v>
      </c>
      <c r="F15" s="76">
        <v>42504</v>
      </c>
      <c r="G15" s="76">
        <v>38130</v>
      </c>
      <c r="H15" s="76">
        <v>36060</v>
      </c>
      <c r="I15" s="76">
        <v>38803</v>
      </c>
      <c r="J15" s="76">
        <v>36487</v>
      </c>
      <c r="K15" s="76">
        <v>39566</v>
      </c>
      <c r="L15" s="76">
        <v>42085</v>
      </c>
      <c r="M15" s="76">
        <v>48853</v>
      </c>
      <c r="N15" s="76">
        <v>43500</v>
      </c>
      <c r="O15" s="76">
        <v>49000</v>
      </c>
      <c r="P15" s="77">
        <f t="shared" si="0"/>
        <v>519886</v>
      </c>
      <c r="Q15" s="38"/>
    </row>
    <row r="16" spans="1:16" ht="15.75">
      <c r="A16" s="125"/>
      <c r="B16" s="73" t="s">
        <v>23</v>
      </c>
      <c r="C16" s="73"/>
      <c r="D16" s="76">
        <v>0</v>
      </c>
      <c r="E16" s="76">
        <v>0</v>
      </c>
      <c r="F16" s="76">
        <v>825</v>
      </c>
      <c r="G16" s="76">
        <v>0</v>
      </c>
      <c r="H16" s="76">
        <v>0</v>
      </c>
      <c r="I16" s="76">
        <v>0</v>
      </c>
      <c r="J16" s="76">
        <v>684</v>
      </c>
      <c r="K16" s="76">
        <v>0</v>
      </c>
      <c r="L16" s="76">
        <v>0</v>
      </c>
      <c r="M16" s="76">
        <v>20</v>
      </c>
      <c r="N16" s="76">
        <v>20</v>
      </c>
      <c r="O16" s="76">
        <v>20</v>
      </c>
      <c r="P16" s="77">
        <f t="shared" si="0"/>
        <v>1569</v>
      </c>
    </row>
    <row r="17" spans="1:16" ht="30" customHeight="1">
      <c r="A17" s="123" t="s">
        <v>28</v>
      </c>
      <c r="B17" s="154" t="s">
        <v>57</v>
      </c>
      <c r="C17" s="155"/>
      <c r="D17" s="76">
        <v>48210</v>
      </c>
      <c r="E17" s="76">
        <v>48600</v>
      </c>
      <c r="F17" s="76">
        <v>51616</v>
      </c>
      <c r="G17" s="76">
        <v>43602</v>
      </c>
      <c r="H17" s="76">
        <v>58217</v>
      </c>
      <c r="I17" s="76">
        <v>48190</v>
      </c>
      <c r="J17" s="76">
        <v>36474</v>
      </c>
      <c r="K17" s="76">
        <v>39340</v>
      </c>
      <c r="L17" s="76">
        <v>39900</v>
      </c>
      <c r="M17" s="76">
        <v>57940</v>
      </c>
      <c r="N17" s="76">
        <v>53100</v>
      </c>
      <c r="O17" s="76">
        <v>54100</v>
      </c>
      <c r="P17" s="77">
        <f t="shared" si="0"/>
        <v>579289</v>
      </c>
    </row>
    <row r="18" spans="1:17" ht="15.75">
      <c r="A18" s="125"/>
      <c r="B18" s="73" t="s">
        <v>62</v>
      </c>
      <c r="C18" s="73"/>
      <c r="D18" s="76">
        <v>42929</v>
      </c>
      <c r="E18" s="76">
        <v>43160</v>
      </c>
      <c r="F18" s="76">
        <v>46809</v>
      </c>
      <c r="G18" s="76">
        <v>39067</v>
      </c>
      <c r="H18" s="76">
        <v>54041</v>
      </c>
      <c r="I18" s="76">
        <v>43346</v>
      </c>
      <c r="J18" s="76">
        <v>32012</v>
      </c>
      <c r="K18" s="76">
        <v>35085</v>
      </c>
      <c r="L18" s="76">
        <v>36534</v>
      </c>
      <c r="M18" s="76">
        <v>55090</v>
      </c>
      <c r="N18" s="76">
        <v>45700</v>
      </c>
      <c r="O18" s="76">
        <v>45000</v>
      </c>
      <c r="P18" s="77">
        <f>SUM(D18:O18)</f>
        <v>518773</v>
      </c>
      <c r="Q18" s="38"/>
    </row>
    <row r="19" spans="1:16" ht="15.75">
      <c r="A19" s="123"/>
      <c r="B19" s="74" t="s">
        <v>44</v>
      </c>
      <c r="C19" s="74"/>
      <c r="D19" s="78">
        <f>D8+D11+D14+D17</f>
        <v>206163</v>
      </c>
      <c r="E19" s="78">
        <f aca="true" t="shared" si="1" ref="E19:P19">E8+E11+E14+E17</f>
        <v>217552</v>
      </c>
      <c r="F19" s="78">
        <f t="shared" si="1"/>
        <v>194040</v>
      </c>
      <c r="G19" s="78">
        <f t="shared" si="1"/>
        <v>175618</v>
      </c>
      <c r="H19" s="78">
        <f t="shared" si="1"/>
        <v>182974</v>
      </c>
      <c r="I19" s="78">
        <f t="shared" si="1"/>
        <v>170939</v>
      </c>
      <c r="J19" s="78">
        <f t="shared" si="1"/>
        <v>146011</v>
      </c>
      <c r="K19" s="78">
        <f t="shared" si="1"/>
        <v>153898</v>
      </c>
      <c r="L19" s="78">
        <f t="shared" si="1"/>
        <v>160951</v>
      </c>
      <c r="M19" s="78">
        <f t="shared" si="1"/>
        <v>210760</v>
      </c>
      <c r="N19" s="78">
        <f t="shared" si="1"/>
        <v>222720</v>
      </c>
      <c r="O19" s="78">
        <f t="shared" si="1"/>
        <v>223119</v>
      </c>
      <c r="P19" s="78">
        <f t="shared" si="1"/>
        <v>2264745</v>
      </c>
    </row>
    <row r="20" spans="1:16" ht="15.75">
      <c r="A20" s="124"/>
      <c r="B20" s="74" t="s">
        <v>62</v>
      </c>
      <c r="C20" s="74"/>
      <c r="D20" s="78">
        <f>D9+D12+D15+D18</f>
        <v>163060</v>
      </c>
      <c r="E20" s="78">
        <f aca="true" t="shared" si="2" ref="E20:P20">E9+E12+E15+E18</f>
        <v>168255</v>
      </c>
      <c r="F20" s="78">
        <f t="shared" si="2"/>
        <v>153420</v>
      </c>
      <c r="G20" s="78">
        <f t="shared" si="2"/>
        <v>136624</v>
      </c>
      <c r="H20" s="78">
        <f t="shared" si="2"/>
        <v>147282</v>
      </c>
      <c r="I20" s="78">
        <f t="shared" si="2"/>
        <v>137254</v>
      </c>
      <c r="J20" s="78">
        <f t="shared" si="2"/>
        <v>114522</v>
      </c>
      <c r="K20" s="78">
        <f t="shared" si="2"/>
        <v>120112</v>
      </c>
      <c r="L20" s="78">
        <f t="shared" si="2"/>
        <v>131639</v>
      </c>
      <c r="M20" s="78">
        <f t="shared" si="2"/>
        <v>169309</v>
      </c>
      <c r="N20" s="78">
        <f t="shared" si="2"/>
        <v>163778</v>
      </c>
      <c r="O20" s="78">
        <f t="shared" si="2"/>
        <v>172000</v>
      </c>
      <c r="P20" s="78">
        <f t="shared" si="2"/>
        <v>1777255</v>
      </c>
    </row>
    <row r="21" spans="1:16" ht="15.75">
      <c r="A21" s="125"/>
      <c r="B21" s="74" t="s">
        <v>23</v>
      </c>
      <c r="C21" s="74"/>
      <c r="D21" s="78">
        <f>D10+D13+D16</f>
        <v>1548</v>
      </c>
      <c r="E21" s="78">
        <f aca="true" t="shared" si="3" ref="E21:O21">E10+E13+E16</f>
        <v>1216</v>
      </c>
      <c r="F21" s="78">
        <f t="shared" si="3"/>
        <v>2405</v>
      </c>
      <c r="G21" s="78">
        <f t="shared" si="3"/>
        <v>1820</v>
      </c>
      <c r="H21" s="78">
        <f t="shared" si="3"/>
        <v>1101</v>
      </c>
      <c r="I21" s="78">
        <f t="shared" si="3"/>
        <v>1883</v>
      </c>
      <c r="J21" s="78">
        <f t="shared" si="3"/>
        <v>1708</v>
      </c>
      <c r="K21" s="78">
        <f t="shared" si="3"/>
        <v>1116</v>
      </c>
      <c r="L21" s="78">
        <f t="shared" si="3"/>
        <v>1557</v>
      </c>
      <c r="M21" s="78">
        <f t="shared" si="3"/>
        <v>1570</v>
      </c>
      <c r="N21" s="78">
        <f t="shared" si="3"/>
        <v>1680</v>
      </c>
      <c r="O21" s="78">
        <f t="shared" si="3"/>
        <v>1880</v>
      </c>
      <c r="P21" s="79">
        <f t="shared" si="0"/>
        <v>19484</v>
      </c>
    </row>
    <row r="22" spans="1:16" ht="45.75" customHeight="1">
      <c r="A22" s="123" t="s">
        <v>30</v>
      </c>
      <c r="B22" s="131" t="s">
        <v>96</v>
      </c>
      <c r="C22" s="132"/>
      <c r="D22" s="76">
        <v>30220</v>
      </c>
      <c r="E22" s="76">
        <v>35540</v>
      </c>
      <c r="F22" s="76">
        <v>23505</v>
      </c>
      <c r="G22" s="76">
        <v>23545</v>
      </c>
      <c r="H22" s="76">
        <v>17100</v>
      </c>
      <c r="I22" s="76">
        <v>22445</v>
      </c>
      <c r="J22" s="76">
        <v>15820</v>
      </c>
      <c r="K22" s="76">
        <v>17115</v>
      </c>
      <c r="L22" s="76">
        <v>16980</v>
      </c>
      <c r="M22" s="76">
        <v>35400</v>
      </c>
      <c r="N22" s="76">
        <v>37500</v>
      </c>
      <c r="O22" s="76">
        <v>40000</v>
      </c>
      <c r="P22" s="77">
        <f t="shared" si="0"/>
        <v>315170</v>
      </c>
    </row>
    <row r="23" spans="1:17" ht="15.75">
      <c r="A23" s="124"/>
      <c r="B23" s="73" t="s">
        <v>62</v>
      </c>
      <c r="C23" s="73"/>
      <c r="D23" s="76">
        <v>29020</v>
      </c>
      <c r="E23" s="76">
        <v>34893</v>
      </c>
      <c r="F23" s="76">
        <v>22638</v>
      </c>
      <c r="G23" s="76">
        <v>22856</v>
      </c>
      <c r="H23" s="76">
        <v>16382</v>
      </c>
      <c r="I23" s="76">
        <v>21968</v>
      </c>
      <c r="J23" s="76">
        <v>14871</v>
      </c>
      <c r="K23" s="76">
        <v>16175</v>
      </c>
      <c r="L23" s="76">
        <v>16390</v>
      </c>
      <c r="M23" s="76">
        <v>24328</v>
      </c>
      <c r="N23" s="76">
        <v>25000</v>
      </c>
      <c r="O23" s="76">
        <v>36000</v>
      </c>
      <c r="P23" s="77">
        <f t="shared" si="0"/>
        <v>280521</v>
      </c>
      <c r="Q23" s="38"/>
    </row>
    <row r="24" spans="1:16" ht="15.75">
      <c r="A24" s="125"/>
      <c r="B24" s="73" t="s">
        <v>23</v>
      </c>
      <c r="C24" s="73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>
        <v>496</v>
      </c>
      <c r="P24" s="77">
        <v>496</v>
      </c>
    </row>
    <row r="25" spans="1:16" ht="30" customHeight="1">
      <c r="A25" s="123" t="s">
        <v>87</v>
      </c>
      <c r="B25" s="142" t="s">
        <v>59</v>
      </c>
      <c r="C25" s="143"/>
      <c r="D25" s="76">
        <v>5993</v>
      </c>
      <c r="E25" s="76">
        <v>6040</v>
      </c>
      <c r="F25" s="76">
        <v>5465</v>
      </c>
      <c r="G25" s="76">
        <v>3565</v>
      </c>
      <c r="H25" s="76">
        <v>3020</v>
      </c>
      <c r="I25" s="76">
        <v>2930</v>
      </c>
      <c r="J25" s="76">
        <v>2420</v>
      </c>
      <c r="K25" s="76">
        <v>3865</v>
      </c>
      <c r="L25" s="76">
        <v>5085</v>
      </c>
      <c r="M25" s="76">
        <v>8040</v>
      </c>
      <c r="N25" s="76">
        <v>8810</v>
      </c>
      <c r="O25" s="76">
        <v>10130</v>
      </c>
      <c r="P25" s="77">
        <f t="shared" si="0"/>
        <v>65363</v>
      </c>
    </row>
    <row r="26" spans="1:17" ht="15.75">
      <c r="A26" s="124"/>
      <c r="B26" s="73" t="s">
        <v>62</v>
      </c>
      <c r="C26" s="73"/>
      <c r="D26" s="76">
        <v>5493</v>
      </c>
      <c r="E26" s="76">
        <v>5510</v>
      </c>
      <c r="F26" s="76">
        <v>4983</v>
      </c>
      <c r="G26" s="76">
        <v>3032</v>
      </c>
      <c r="H26" s="76">
        <v>2524</v>
      </c>
      <c r="I26" s="76">
        <v>2472</v>
      </c>
      <c r="J26" s="76">
        <v>1988</v>
      </c>
      <c r="K26" s="76">
        <v>3396</v>
      </c>
      <c r="L26" s="76">
        <v>4598</v>
      </c>
      <c r="M26" s="76">
        <v>5189</v>
      </c>
      <c r="N26" s="76">
        <v>6312</v>
      </c>
      <c r="O26" s="76">
        <v>6300</v>
      </c>
      <c r="P26" s="77">
        <f t="shared" si="0"/>
        <v>51797</v>
      </c>
      <c r="Q26" s="38"/>
    </row>
    <row r="27" spans="1:16" ht="15.75">
      <c r="A27" s="125"/>
      <c r="B27" s="73" t="s">
        <v>23</v>
      </c>
      <c r="C27" s="73"/>
      <c r="D27" s="76">
        <v>383</v>
      </c>
      <c r="E27" s="76">
        <v>374</v>
      </c>
      <c r="F27" s="76">
        <v>377</v>
      </c>
      <c r="G27" s="76">
        <v>372</v>
      </c>
      <c r="H27" s="76">
        <v>353</v>
      </c>
      <c r="I27" s="76">
        <v>345</v>
      </c>
      <c r="J27" s="76">
        <v>324</v>
      </c>
      <c r="K27" s="76">
        <v>320</v>
      </c>
      <c r="L27" s="76">
        <v>330</v>
      </c>
      <c r="M27" s="76">
        <v>330</v>
      </c>
      <c r="N27" s="76">
        <v>330</v>
      </c>
      <c r="O27" s="76">
        <v>330</v>
      </c>
      <c r="P27" s="77">
        <f t="shared" si="0"/>
        <v>4168</v>
      </c>
    </row>
    <row r="28" spans="1:16" ht="34.5" customHeight="1">
      <c r="A28" s="123" t="s">
        <v>31</v>
      </c>
      <c r="B28" s="146" t="s">
        <v>95</v>
      </c>
      <c r="C28" s="147"/>
      <c r="D28" s="76">
        <f>D29+D30</f>
        <v>2792</v>
      </c>
      <c r="E28" s="76">
        <f aca="true" t="shared" si="4" ref="E28:P28">E29+E30</f>
        <v>2609</v>
      </c>
      <c r="F28" s="76">
        <f t="shared" si="4"/>
        <v>2594</v>
      </c>
      <c r="G28" s="76">
        <f t="shared" si="4"/>
        <v>2387</v>
      </c>
      <c r="H28" s="76">
        <f t="shared" si="4"/>
        <v>2141</v>
      </c>
      <c r="I28" s="76">
        <f t="shared" si="4"/>
        <v>2100</v>
      </c>
      <c r="J28" s="76">
        <f t="shared" si="4"/>
        <v>2093</v>
      </c>
      <c r="K28" s="76">
        <f t="shared" si="4"/>
        <v>1690</v>
      </c>
      <c r="L28" s="76">
        <f t="shared" si="4"/>
        <v>1919</v>
      </c>
      <c r="M28" s="76">
        <f t="shared" si="4"/>
        <v>2549</v>
      </c>
      <c r="N28" s="76">
        <f t="shared" si="4"/>
        <v>2800</v>
      </c>
      <c r="O28" s="76">
        <f t="shared" si="4"/>
        <v>2900</v>
      </c>
      <c r="P28" s="76">
        <f t="shared" si="4"/>
        <v>28574</v>
      </c>
    </row>
    <row r="29" spans="1:16" ht="15.75">
      <c r="A29" s="124"/>
      <c r="B29" s="146" t="s">
        <v>62</v>
      </c>
      <c r="C29" s="147"/>
      <c r="D29" s="76">
        <v>1200</v>
      </c>
      <c r="E29" s="76">
        <v>1100</v>
      </c>
      <c r="F29" s="76">
        <v>1000</v>
      </c>
      <c r="G29" s="76">
        <v>900</v>
      </c>
      <c r="H29" s="76">
        <v>900</v>
      </c>
      <c r="I29" s="76">
        <v>800</v>
      </c>
      <c r="J29" s="76">
        <v>793</v>
      </c>
      <c r="K29" s="76">
        <v>843</v>
      </c>
      <c r="L29" s="76">
        <v>800</v>
      </c>
      <c r="M29" s="76">
        <v>949</v>
      </c>
      <c r="N29" s="76">
        <v>1100</v>
      </c>
      <c r="O29" s="76">
        <v>1200</v>
      </c>
      <c r="P29" s="77">
        <f>SUM(D29:O29)</f>
        <v>11585</v>
      </c>
    </row>
    <row r="30" spans="1:16" ht="15.75">
      <c r="A30" s="125"/>
      <c r="B30" s="146" t="s">
        <v>23</v>
      </c>
      <c r="C30" s="147"/>
      <c r="D30" s="76">
        <v>1592</v>
      </c>
      <c r="E30" s="76">
        <v>1509</v>
      </c>
      <c r="F30" s="76">
        <v>1594</v>
      </c>
      <c r="G30" s="76">
        <v>1487</v>
      </c>
      <c r="H30" s="76">
        <v>1241</v>
      </c>
      <c r="I30" s="76">
        <v>1300</v>
      </c>
      <c r="J30" s="76">
        <v>1300</v>
      </c>
      <c r="K30" s="76">
        <v>847</v>
      </c>
      <c r="L30" s="76">
        <v>1119</v>
      </c>
      <c r="M30" s="76">
        <v>1600</v>
      </c>
      <c r="N30" s="76">
        <v>1700</v>
      </c>
      <c r="O30" s="76">
        <v>1700</v>
      </c>
      <c r="P30" s="77">
        <f>SUM(D30:O30)</f>
        <v>16989</v>
      </c>
    </row>
    <row r="31" spans="1:16" ht="31.5" customHeight="1">
      <c r="A31" s="150" t="s">
        <v>32</v>
      </c>
      <c r="B31" s="148" t="s">
        <v>71</v>
      </c>
      <c r="C31" s="149"/>
      <c r="D31" s="76">
        <v>7902</v>
      </c>
      <c r="E31" s="76">
        <v>8700</v>
      </c>
      <c r="F31" s="76">
        <v>6900</v>
      </c>
      <c r="G31" s="76">
        <v>7200</v>
      </c>
      <c r="H31" s="76">
        <v>6600</v>
      </c>
      <c r="I31" s="76">
        <v>7300</v>
      </c>
      <c r="J31" s="76">
        <v>6800</v>
      </c>
      <c r="K31" s="76">
        <v>7520</v>
      </c>
      <c r="L31" s="76">
        <v>6450</v>
      </c>
      <c r="M31" s="76">
        <v>8300</v>
      </c>
      <c r="N31" s="76">
        <v>16935</v>
      </c>
      <c r="O31" s="76">
        <v>11600</v>
      </c>
      <c r="P31" s="77">
        <f t="shared" si="0"/>
        <v>102207</v>
      </c>
    </row>
    <row r="32" spans="1:17" ht="15.75">
      <c r="A32" s="151"/>
      <c r="B32" s="73" t="s">
        <v>62</v>
      </c>
      <c r="C32" s="73"/>
      <c r="D32" s="76">
        <v>5402</v>
      </c>
      <c r="E32" s="76">
        <v>5103</v>
      </c>
      <c r="F32" s="76">
        <v>4557</v>
      </c>
      <c r="G32" s="76">
        <v>4375</v>
      </c>
      <c r="H32" s="76">
        <v>4235</v>
      </c>
      <c r="I32" s="76">
        <v>4462</v>
      </c>
      <c r="J32" s="76">
        <v>3408</v>
      </c>
      <c r="K32" s="76">
        <v>2491</v>
      </c>
      <c r="L32" s="76">
        <v>3505</v>
      </c>
      <c r="M32" s="76">
        <v>4200</v>
      </c>
      <c r="N32" s="76">
        <v>6432</v>
      </c>
      <c r="O32" s="76">
        <v>6500</v>
      </c>
      <c r="P32" s="77">
        <f t="shared" si="0"/>
        <v>54670</v>
      </c>
      <c r="Q32" s="38"/>
    </row>
    <row r="33" spans="1:16" ht="15.75">
      <c r="A33" s="152"/>
      <c r="B33" s="73" t="s">
        <v>23</v>
      </c>
      <c r="C33" s="73"/>
      <c r="D33" s="76">
        <v>2500</v>
      </c>
      <c r="E33" s="76">
        <v>3000</v>
      </c>
      <c r="F33" s="76">
        <v>2000</v>
      </c>
      <c r="G33" s="76">
        <v>2000</v>
      </c>
      <c r="H33" s="76">
        <v>2000</v>
      </c>
      <c r="I33" s="76">
        <v>2500</v>
      </c>
      <c r="J33" s="76">
        <v>3000</v>
      </c>
      <c r="K33" s="76">
        <v>4600</v>
      </c>
      <c r="L33" s="76">
        <v>2600</v>
      </c>
      <c r="M33" s="76">
        <v>3500</v>
      </c>
      <c r="N33" s="76">
        <v>4500</v>
      </c>
      <c r="O33" s="76">
        <v>4500</v>
      </c>
      <c r="P33" s="77">
        <f t="shared" si="0"/>
        <v>36700</v>
      </c>
    </row>
    <row r="34" spans="1:17" ht="30.75" customHeight="1">
      <c r="A34" s="36" t="s">
        <v>51</v>
      </c>
      <c r="B34" s="131" t="s">
        <v>35</v>
      </c>
      <c r="C34" s="139"/>
      <c r="D34" s="76">
        <v>0</v>
      </c>
      <c r="E34" s="76">
        <v>90</v>
      </c>
      <c r="F34" s="76">
        <v>108</v>
      </c>
      <c r="G34" s="76">
        <v>0</v>
      </c>
      <c r="H34" s="76">
        <v>228</v>
      </c>
      <c r="I34" s="76">
        <v>112</v>
      </c>
      <c r="J34" s="76">
        <v>101</v>
      </c>
      <c r="K34" s="76">
        <v>98</v>
      </c>
      <c r="L34" s="76">
        <v>116</v>
      </c>
      <c r="M34" s="76">
        <v>102</v>
      </c>
      <c r="N34" s="76">
        <v>100</v>
      </c>
      <c r="O34" s="76">
        <v>100</v>
      </c>
      <c r="P34" s="77">
        <f t="shared" si="0"/>
        <v>1155</v>
      </c>
      <c r="Q34" s="38"/>
    </row>
    <row r="35" spans="1:17" ht="15.75">
      <c r="A35" s="36" t="s">
        <v>53</v>
      </c>
      <c r="B35" s="73" t="s">
        <v>33</v>
      </c>
      <c r="C35" s="73"/>
      <c r="D35" s="101">
        <v>453</v>
      </c>
      <c r="E35" s="101">
        <v>495</v>
      </c>
      <c r="F35" s="101">
        <v>453</v>
      </c>
      <c r="G35" s="101">
        <v>382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1462</v>
      </c>
      <c r="N35" s="101">
        <v>555</v>
      </c>
      <c r="O35" s="102">
        <v>600</v>
      </c>
      <c r="P35" s="99">
        <f t="shared" si="0"/>
        <v>4400</v>
      </c>
      <c r="Q35" s="113"/>
    </row>
    <row r="36" spans="1:16" ht="15.75">
      <c r="A36" s="36" t="s">
        <v>54</v>
      </c>
      <c r="B36" s="73" t="s">
        <v>36</v>
      </c>
      <c r="C36" s="73"/>
      <c r="D36" s="80">
        <v>430</v>
      </c>
      <c r="E36" s="80">
        <v>410</v>
      </c>
      <c r="F36" s="80">
        <v>410</v>
      </c>
      <c r="G36" s="80">
        <v>400</v>
      </c>
      <c r="H36" s="80"/>
      <c r="I36" s="80"/>
      <c r="J36" s="80"/>
      <c r="K36" s="80"/>
      <c r="L36" s="80"/>
      <c r="M36" s="80">
        <v>836</v>
      </c>
      <c r="N36" s="80">
        <v>336</v>
      </c>
      <c r="O36" s="75">
        <v>340</v>
      </c>
      <c r="P36" s="77">
        <f t="shared" si="0"/>
        <v>3162</v>
      </c>
    </row>
    <row r="37" spans="1:16" ht="15.75">
      <c r="A37" s="156"/>
      <c r="B37" s="74" t="s">
        <v>45</v>
      </c>
      <c r="C37" s="74"/>
      <c r="D37" s="103">
        <f>D19+D22+D25+D31+D34+D35+D36+D28</f>
        <v>253953</v>
      </c>
      <c r="E37" s="103">
        <f aca="true" t="shared" si="5" ref="E37:P37">E19+E22+E25+E31+E34+E35+E36+E28</f>
        <v>271436</v>
      </c>
      <c r="F37" s="103">
        <f t="shared" si="5"/>
        <v>233475</v>
      </c>
      <c r="G37" s="103">
        <f t="shared" si="5"/>
        <v>213097</v>
      </c>
      <c r="H37" s="103">
        <f t="shared" si="5"/>
        <v>212063</v>
      </c>
      <c r="I37" s="103">
        <f t="shared" si="5"/>
        <v>205826</v>
      </c>
      <c r="J37" s="103">
        <f t="shared" si="5"/>
        <v>173245</v>
      </c>
      <c r="K37" s="103">
        <f t="shared" si="5"/>
        <v>184186</v>
      </c>
      <c r="L37" s="103">
        <f t="shared" si="5"/>
        <v>191501</v>
      </c>
      <c r="M37" s="103">
        <f t="shared" si="5"/>
        <v>267449</v>
      </c>
      <c r="N37" s="103">
        <f t="shared" si="5"/>
        <v>289756</v>
      </c>
      <c r="O37" s="103">
        <f t="shared" si="5"/>
        <v>288789</v>
      </c>
      <c r="P37" s="103">
        <f t="shared" si="5"/>
        <v>2784776</v>
      </c>
    </row>
    <row r="38" spans="1:16" ht="15.75">
      <c r="A38" s="157"/>
      <c r="B38" s="74" t="s">
        <v>62</v>
      </c>
      <c r="C38" s="74"/>
      <c r="D38" s="103">
        <f>D20+D23+D26+D32+D34+D35+D36+D29</f>
        <v>205058</v>
      </c>
      <c r="E38" s="103">
        <f aca="true" t="shared" si="6" ref="E38:P38">E20+E23+E26+E32+E34+E35+E36+E29</f>
        <v>215856</v>
      </c>
      <c r="F38" s="103">
        <f t="shared" si="6"/>
        <v>187569</v>
      </c>
      <c r="G38" s="103">
        <f t="shared" si="6"/>
        <v>168569</v>
      </c>
      <c r="H38" s="103">
        <f t="shared" si="6"/>
        <v>171551</v>
      </c>
      <c r="I38" s="103">
        <f t="shared" si="6"/>
        <v>167068</v>
      </c>
      <c r="J38" s="103">
        <f t="shared" si="6"/>
        <v>135683</v>
      </c>
      <c r="K38" s="103">
        <f t="shared" si="6"/>
        <v>143115</v>
      </c>
      <c r="L38" s="103">
        <f t="shared" si="6"/>
        <v>157048</v>
      </c>
      <c r="M38" s="103">
        <f t="shared" si="6"/>
        <v>206375</v>
      </c>
      <c r="N38" s="103">
        <f t="shared" si="6"/>
        <v>203613</v>
      </c>
      <c r="O38" s="103">
        <f t="shared" si="6"/>
        <v>223040</v>
      </c>
      <c r="P38" s="103">
        <f t="shared" si="6"/>
        <v>2184545</v>
      </c>
    </row>
    <row r="39" spans="1:16" ht="15.75">
      <c r="A39" s="158"/>
      <c r="B39" s="74" t="s">
        <v>23</v>
      </c>
      <c r="C39" s="74"/>
      <c r="D39" s="103">
        <f>D21+D24+D27+D33+D30</f>
        <v>6023</v>
      </c>
      <c r="E39" s="103">
        <f aca="true" t="shared" si="7" ref="E39:P39">E21+E24+E27+E33+E30</f>
        <v>6099</v>
      </c>
      <c r="F39" s="103">
        <f t="shared" si="7"/>
        <v>6376</v>
      </c>
      <c r="G39" s="103">
        <f t="shared" si="7"/>
        <v>5679</v>
      </c>
      <c r="H39" s="103">
        <f t="shared" si="7"/>
        <v>4695</v>
      </c>
      <c r="I39" s="103">
        <f t="shared" si="7"/>
        <v>6028</v>
      </c>
      <c r="J39" s="103">
        <f t="shared" si="7"/>
        <v>6332</v>
      </c>
      <c r="K39" s="103">
        <f t="shared" si="7"/>
        <v>6883</v>
      </c>
      <c r="L39" s="103">
        <f t="shared" si="7"/>
        <v>5606</v>
      </c>
      <c r="M39" s="103">
        <f t="shared" si="7"/>
        <v>7000</v>
      </c>
      <c r="N39" s="103">
        <f t="shared" si="7"/>
        <v>8210</v>
      </c>
      <c r="O39" s="103">
        <f t="shared" si="7"/>
        <v>8906</v>
      </c>
      <c r="P39" s="103">
        <f t="shared" si="7"/>
        <v>77837</v>
      </c>
    </row>
    <row r="40" ht="15.75">
      <c r="A40" s="35"/>
    </row>
    <row r="41" ht="15.75">
      <c r="A41" s="20"/>
    </row>
    <row r="42" spans="1:18" ht="18.75">
      <c r="A42" s="21"/>
      <c r="B42" s="22" t="s">
        <v>100</v>
      </c>
      <c r="C42" s="22"/>
      <c r="D42" s="16"/>
      <c r="E42" s="16"/>
      <c r="F42" s="16"/>
      <c r="G42" s="16"/>
      <c r="H42" s="16"/>
      <c r="I42" s="16"/>
      <c r="J42" s="16"/>
      <c r="K42" s="16"/>
      <c r="L42" s="52"/>
      <c r="M42" s="52" t="s">
        <v>101</v>
      </c>
      <c r="N42" s="52"/>
      <c r="O42" s="52"/>
      <c r="P42" s="40"/>
      <c r="Q42" s="52"/>
      <c r="R42" s="40"/>
    </row>
    <row r="43" spans="2:15" ht="18.75">
      <c r="B43" s="22"/>
      <c r="C43" s="22"/>
      <c r="D43" s="16"/>
      <c r="E43" s="16"/>
      <c r="F43" s="16"/>
      <c r="G43" s="16"/>
      <c r="H43" s="16"/>
      <c r="I43" s="16"/>
      <c r="J43" s="16"/>
      <c r="K43" s="16"/>
      <c r="L43" s="52"/>
      <c r="M43" s="52"/>
      <c r="N43" s="52"/>
      <c r="O43" s="52"/>
    </row>
  </sheetData>
  <sheetProtection/>
  <mergeCells count="20">
    <mergeCell ref="A37:A39"/>
    <mergeCell ref="A17:A18"/>
    <mergeCell ref="A14:A16"/>
    <mergeCell ref="A19:A21"/>
    <mergeCell ref="A25:A27"/>
    <mergeCell ref="A22:A24"/>
    <mergeCell ref="A28:A30"/>
    <mergeCell ref="A31:A33"/>
    <mergeCell ref="B25:C25"/>
    <mergeCell ref="B31:C31"/>
    <mergeCell ref="B34:C34"/>
    <mergeCell ref="B28:C28"/>
    <mergeCell ref="B29:C29"/>
    <mergeCell ref="B30:C30"/>
    <mergeCell ref="B4:P4"/>
    <mergeCell ref="B5:P5"/>
    <mergeCell ref="B22:C22"/>
    <mergeCell ref="B17:C17"/>
    <mergeCell ref="A8:A10"/>
    <mergeCell ref="A11:A13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27"/>
  <sheetViews>
    <sheetView view="pageBreakPreview" zoomScale="75" zoomScaleNormal="75" zoomScaleSheetLayoutView="75" zoomScalePageLayoutView="0" workbookViewId="0" topLeftCell="A1">
      <selection activeCell="B24" sqref="B24"/>
    </sheetView>
  </sheetViews>
  <sheetFormatPr defaultColWidth="9.140625" defaultRowHeight="12.75"/>
  <cols>
    <col min="1" max="1" width="6.8515625" style="0" customWidth="1"/>
    <col min="2" max="2" width="49.7109375" style="0" customWidth="1"/>
    <col min="4" max="4" width="10.00390625" style="0" bestFit="1" customWidth="1"/>
    <col min="13" max="13" width="11.421875" style="0" bestFit="1" customWidth="1"/>
    <col min="15" max="15" width="11.421875" style="0" customWidth="1"/>
    <col min="16" max="16" width="10.00390625" style="0" bestFit="1" customWidth="1"/>
  </cols>
  <sheetData>
    <row r="5" spans="1:15" ht="18.75">
      <c r="A5" s="82"/>
      <c r="B5" s="83"/>
      <c r="C5" s="82"/>
      <c r="D5" s="82"/>
      <c r="E5" s="82"/>
      <c r="F5" s="82"/>
      <c r="G5" s="82"/>
      <c r="K5" s="1"/>
      <c r="L5" s="12" t="s">
        <v>79</v>
      </c>
      <c r="M5" s="12"/>
      <c r="N5" s="12"/>
      <c r="O5" s="1"/>
    </row>
    <row r="6" spans="1:15" ht="18.75">
      <c r="A6" s="82"/>
      <c r="B6" s="83"/>
      <c r="C6" s="82"/>
      <c r="D6" s="82"/>
      <c r="E6" s="82"/>
      <c r="F6" s="82"/>
      <c r="G6" s="82"/>
      <c r="K6" s="7" t="s">
        <v>1</v>
      </c>
      <c r="L6" s="7"/>
      <c r="M6" s="7"/>
      <c r="N6" s="7"/>
      <c r="O6" s="1"/>
    </row>
    <row r="7" spans="1:15" ht="18.75">
      <c r="A7" s="82"/>
      <c r="B7" s="31"/>
      <c r="C7" s="82"/>
      <c r="D7" s="82"/>
      <c r="E7" s="82"/>
      <c r="F7" s="82"/>
      <c r="G7" s="82"/>
      <c r="K7" s="12" t="s">
        <v>80</v>
      </c>
      <c r="L7" s="12"/>
      <c r="M7" s="12"/>
      <c r="N7" s="7"/>
      <c r="O7" s="9"/>
    </row>
    <row r="8" spans="1:15" ht="18.75">
      <c r="A8" s="82"/>
      <c r="B8" s="31"/>
      <c r="C8" s="82"/>
      <c r="D8" s="82"/>
      <c r="E8" s="82"/>
      <c r="F8" s="82"/>
      <c r="G8" s="82"/>
      <c r="H8" s="82"/>
      <c r="I8" s="82"/>
      <c r="J8" s="22"/>
      <c r="K8" s="12"/>
      <c r="L8" s="12"/>
      <c r="M8" s="12"/>
      <c r="N8" s="7"/>
      <c r="O8" s="9"/>
    </row>
    <row r="9" spans="1:15" ht="20.25">
      <c r="A9" s="82"/>
      <c r="B9" s="31"/>
      <c r="C9" s="82"/>
      <c r="D9" s="82"/>
      <c r="E9" s="82"/>
      <c r="F9" s="82"/>
      <c r="G9" s="82"/>
      <c r="H9" s="82"/>
      <c r="I9" s="82"/>
      <c r="J9" s="82"/>
      <c r="K9" s="11"/>
      <c r="L9" s="11"/>
      <c r="M9" s="11"/>
      <c r="N9" s="6"/>
      <c r="O9" s="84"/>
    </row>
    <row r="10" spans="1:15" ht="18.75">
      <c r="A10" s="16"/>
      <c r="B10" s="122" t="s">
        <v>2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ht="18.75">
      <c r="A11" s="122" t="s">
        <v>86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85"/>
      <c r="N12" s="86" t="s">
        <v>81</v>
      </c>
      <c r="O12" s="83"/>
    </row>
    <row r="13" spans="1:16" ht="18.75">
      <c r="A13" s="87" t="s">
        <v>52</v>
      </c>
      <c r="B13" s="88" t="s">
        <v>39</v>
      </c>
      <c r="C13" s="87" t="s">
        <v>6</v>
      </c>
      <c r="D13" s="87" t="s">
        <v>7</v>
      </c>
      <c r="E13" s="87" t="s">
        <v>8</v>
      </c>
      <c r="F13" s="87" t="s">
        <v>9</v>
      </c>
      <c r="G13" s="87" t="s">
        <v>10</v>
      </c>
      <c r="H13" s="87" t="s">
        <v>11</v>
      </c>
      <c r="I13" s="87" t="s">
        <v>12</v>
      </c>
      <c r="J13" s="87" t="s">
        <v>13</v>
      </c>
      <c r="K13" s="87" t="s">
        <v>14</v>
      </c>
      <c r="L13" s="87" t="s">
        <v>15</v>
      </c>
      <c r="M13" s="87" t="s">
        <v>82</v>
      </c>
      <c r="N13" s="87" t="s">
        <v>17</v>
      </c>
      <c r="O13" s="87" t="s">
        <v>76</v>
      </c>
      <c r="P13" s="114"/>
    </row>
    <row r="14" spans="1:15" ht="45" customHeight="1">
      <c r="A14" s="87" t="s">
        <v>18</v>
      </c>
      <c r="B14" s="89" t="s">
        <v>83</v>
      </c>
      <c r="C14" s="90">
        <f>C15</f>
        <v>1.5</v>
      </c>
      <c r="D14" s="90">
        <f>D15</f>
        <v>0.8</v>
      </c>
      <c r="E14" s="90">
        <f>E15</f>
        <v>0.91</v>
      </c>
      <c r="F14" s="90">
        <v>0.24</v>
      </c>
      <c r="G14" s="90"/>
      <c r="H14" s="90"/>
      <c r="I14" s="90"/>
      <c r="J14" s="90"/>
      <c r="K14" s="90"/>
      <c r="L14" s="90"/>
      <c r="M14" s="90">
        <f>M15</f>
        <v>1.5</v>
      </c>
      <c r="N14" s="90">
        <f>N15</f>
        <v>1.5</v>
      </c>
      <c r="O14" s="90">
        <f>SUM(C14:N14)</f>
        <v>6.45</v>
      </c>
    </row>
    <row r="15" spans="1:15" ht="18.75">
      <c r="A15" s="87"/>
      <c r="B15" s="88" t="s">
        <v>62</v>
      </c>
      <c r="C15" s="90">
        <v>1.5</v>
      </c>
      <c r="D15" s="90">
        <v>0.8</v>
      </c>
      <c r="E15" s="90">
        <v>0.91</v>
      </c>
      <c r="F15" s="90">
        <v>0.24</v>
      </c>
      <c r="G15" s="90"/>
      <c r="H15" s="90"/>
      <c r="I15" s="90"/>
      <c r="J15" s="90"/>
      <c r="K15" s="90"/>
      <c r="L15" s="90"/>
      <c r="M15" s="90">
        <v>1.5</v>
      </c>
      <c r="N15" s="90">
        <v>1.5</v>
      </c>
      <c r="O15" s="90">
        <f>SUM(C15:N15)</f>
        <v>6.45</v>
      </c>
    </row>
    <row r="16" spans="1:15" ht="42.75" customHeight="1">
      <c r="A16" s="87" t="s">
        <v>21</v>
      </c>
      <c r="B16" s="89" t="s">
        <v>84</v>
      </c>
      <c r="C16" s="90">
        <f>C17</f>
        <v>29.697</v>
      </c>
      <c r="D16" s="90">
        <f aca="true" t="shared" si="0" ref="D16:O16">D17</f>
        <v>16.871</v>
      </c>
      <c r="E16" s="90">
        <f t="shared" si="0"/>
        <v>14.5</v>
      </c>
      <c r="F16" s="90">
        <f t="shared" si="0"/>
        <v>6.262</v>
      </c>
      <c r="G16" s="90">
        <f t="shared" si="0"/>
        <v>0</v>
      </c>
      <c r="H16" s="90">
        <f t="shared" si="0"/>
        <v>0</v>
      </c>
      <c r="I16" s="90">
        <f t="shared" si="0"/>
        <v>0</v>
      </c>
      <c r="J16" s="90">
        <f t="shared" si="0"/>
        <v>0</v>
      </c>
      <c r="K16" s="90">
        <f t="shared" si="0"/>
        <v>0</v>
      </c>
      <c r="L16" s="90">
        <f t="shared" si="0"/>
        <v>13.17</v>
      </c>
      <c r="M16" s="90">
        <f t="shared" si="0"/>
        <v>16</v>
      </c>
      <c r="N16" s="90">
        <f t="shared" si="0"/>
        <v>19.5</v>
      </c>
      <c r="O16" s="90">
        <f t="shared" si="0"/>
        <v>116</v>
      </c>
    </row>
    <row r="17" spans="1:16" ht="18.75">
      <c r="A17" s="87"/>
      <c r="B17" s="88" t="s">
        <v>62</v>
      </c>
      <c r="C17" s="91">
        <v>29.697</v>
      </c>
      <c r="D17" s="91">
        <v>16.871</v>
      </c>
      <c r="E17" s="91">
        <v>14.5</v>
      </c>
      <c r="F17" s="91">
        <v>6.262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13.17</v>
      </c>
      <c r="M17" s="91">
        <v>16</v>
      </c>
      <c r="N17" s="91">
        <v>19.5</v>
      </c>
      <c r="O17" s="90">
        <f>SUM(C17:N17)</f>
        <v>116</v>
      </c>
      <c r="P17" s="115"/>
    </row>
    <row r="18" spans="1:15" ht="18.75">
      <c r="A18" s="92"/>
      <c r="B18" s="93" t="s">
        <v>85</v>
      </c>
      <c r="C18" s="94">
        <f>C14+C16</f>
        <v>31.197</v>
      </c>
      <c r="D18" s="94">
        <f aca="true" t="shared" si="1" ref="D18:O18">D14+D16</f>
        <v>17.671</v>
      </c>
      <c r="E18" s="94">
        <f t="shared" si="1"/>
        <v>15.41</v>
      </c>
      <c r="F18" s="94">
        <f t="shared" si="1"/>
        <v>6.502</v>
      </c>
      <c r="G18" s="94">
        <f t="shared" si="1"/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4">
        <f t="shared" si="1"/>
        <v>13.17</v>
      </c>
      <c r="M18" s="94">
        <f t="shared" si="1"/>
        <v>17.5</v>
      </c>
      <c r="N18" s="94">
        <f t="shared" si="1"/>
        <v>21</v>
      </c>
      <c r="O18" s="94">
        <f t="shared" si="1"/>
        <v>122.45</v>
      </c>
    </row>
    <row r="19" spans="1:15" ht="18.75">
      <c r="A19" s="92"/>
      <c r="B19" s="93" t="s">
        <v>41</v>
      </c>
      <c r="C19" s="94">
        <f>C15+C17</f>
        <v>31.197</v>
      </c>
      <c r="D19" s="94">
        <f aca="true" t="shared" si="2" ref="D19:O19">D15+D17</f>
        <v>17.671</v>
      </c>
      <c r="E19" s="94">
        <f t="shared" si="2"/>
        <v>15.41</v>
      </c>
      <c r="F19" s="94">
        <f t="shared" si="2"/>
        <v>6.502</v>
      </c>
      <c r="G19" s="94">
        <f t="shared" si="2"/>
        <v>0</v>
      </c>
      <c r="H19" s="94">
        <f t="shared" si="2"/>
        <v>0</v>
      </c>
      <c r="I19" s="94">
        <f t="shared" si="2"/>
        <v>0</v>
      </c>
      <c r="J19" s="94">
        <f t="shared" si="2"/>
        <v>0</v>
      </c>
      <c r="K19" s="94">
        <f t="shared" si="2"/>
        <v>0</v>
      </c>
      <c r="L19" s="94">
        <f t="shared" si="2"/>
        <v>13.17</v>
      </c>
      <c r="M19" s="94">
        <f t="shared" si="2"/>
        <v>17.5</v>
      </c>
      <c r="N19" s="94">
        <f t="shared" si="2"/>
        <v>21</v>
      </c>
      <c r="O19" s="94">
        <f t="shared" si="2"/>
        <v>122.45</v>
      </c>
    </row>
    <row r="27" spans="1:16" ht="18.75">
      <c r="A27" s="21"/>
      <c r="B27" s="22" t="s">
        <v>100</v>
      </c>
      <c r="C27" s="22"/>
      <c r="D27" s="16"/>
      <c r="E27" s="16"/>
      <c r="F27" s="16"/>
      <c r="G27" s="16"/>
      <c r="H27" s="16"/>
      <c r="I27" s="16"/>
      <c r="J27" s="16"/>
      <c r="K27" s="16"/>
      <c r="L27" s="52"/>
      <c r="M27" s="52" t="s">
        <v>101</v>
      </c>
      <c r="N27" s="52"/>
      <c r="O27" s="52"/>
      <c r="P27" s="40"/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Шуліпа Ольга Василівна</cp:lastModifiedBy>
  <cp:lastPrinted>2016-12-01T09:13:15Z</cp:lastPrinted>
  <dcterms:created xsi:type="dcterms:W3CDTF">1996-10-08T23:32:33Z</dcterms:created>
  <dcterms:modified xsi:type="dcterms:W3CDTF">2016-12-07T12:19:51Z</dcterms:modified>
  <cp:category/>
  <cp:version/>
  <cp:contentType/>
  <cp:contentStatus/>
</cp:coreProperties>
</file>