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 1 до пояс" sheetId="1" r:id="rId1"/>
    <sheet name="таб 2 до пояс" sheetId="2" r:id="rId2"/>
    <sheet name="таб 3 до пояс" sheetId="3" r:id="rId3"/>
    <sheet name="таб 4,5 до пояс" sheetId="4" r:id="rId4"/>
    <sheet name="таб 6 до пояс  " sheetId="5" r:id="rId5"/>
    <sheet name="таб 7 до пояс " sheetId="6" r:id="rId6"/>
  </sheets>
  <externalReferences>
    <externalReference r:id="rId9"/>
  </externalReferences>
  <definedNames>
    <definedName name="_xlnm.Print_Area" localSheetId="0">'таб 1 до пояс'!$A$1:$J$21</definedName>
    <definedName name="_xlnm.Print_Area" localSheetId="1">'таб 2 до пояс'!$A$1:$J$29</definedName>
    <definedName name="_xlnm.Print_Area" localSheetId="2">'таб 3 до пояс'!$A$1:$H$32</definedName>
    <definedName name="_xlnm.Print_Area" localSheetId="3">'таб 4,5 до пояс'!$A$1:$E$33</definedName>
    <definedName name="_xlnm.Print_Area" localSheetId="5">'таб 7 до пояс '!$A$1:$L$18</definedName>
  </definedNames>
  <calcPr fullCalcOnLoad="1"/>
</workbook>
</file>

<file path=xl/sharedStrings.xml><?xml version="1.0" encoding="utf-8"?>
<sst xmlns="http://schemas.openxmlformats.org/spreadsheetml/2006/main" count="162" uniqueCount="111">
  <si>
    <t>Плановий рік (усього)</t>
  </si>
  <si>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</si>
  <si>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</si>
  <si>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</si>
  <si>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</si>
  <si>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</si>
  <si>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</si>
  <si>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</si>
  <si>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</si>
  <si>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</si>
  <si>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Х</t>
  </si>
  <si>
    <t>Таблиця 4</t>
  </si>
  <si>
    <t>Таблиця 1</t>
  </si>
  <si>
    <t>Керівник підприємства</t>
  </si>
  <si>
    <t>(ПІБ)</t>
  </si>
  <si>
    <t>(підпис)</t>
  </si>
  <si>
    <t>до пояснювальної записки</t>
  </si>
  <si>
    <t>Види доходів</t>
  </si>
  <si>
    <t>Фактичне виконання за минулий рік</t>
  </si>
  <si>
    <t>Планові показники поточного року</t>
  </si>
  <si>
    <t>Довідково: фактичне виконання за 1 півріччя поточного року</t>
  </si>
  <si>
    <t>Планові показники на наступний рік</t>
  </si>
  <si>
    <t>тис.грн.</t>
  </si>
  <si>
    <t>%</t>
  </si>
  <si>
    <t>Порівняння планових показників на наступний рік з фактичним виконанням минулого року</t>
  </si>
  <si>
    <t>Порівняння планових показників на наступний рік з плановими показниками поточного року</t>
  </si>
  <si>
    <t>Доходи підприємства</t>
  </si>
  <si>
    <t>Чистий дохід (виручка) від реалізації продукції (товарів, робіт, послуг) ,у тому числі:</t>
  </si>
  <si>
    <t>Таблиця 2</t>
  </si>
  <si>
    <t>Аналіз операційних витрат</t>
  </si>
  <si>
    <t>Показники</t>
  </si>
  <si>
    <t>Планові показники наступного року</t>
  </si>
  <si>
    <t>структура витрат,%</t>
  </si>
  <si>
    <t>Порівняння структур витрат, %</t>
  </si>
  <si>
    <t>план наступного року до фактичних минулого року</t>
  </si>
  <si>
    <t>план наступного року до плану поточного року</t>
  </si>
  <si>
    <t>Матеріальні витрати</t>
  </si>
  <si>
    <t>Операційні витрати, всього</t>
  </si>
  <si>
    <t>Витрати підприємства в розрахунку на 1 грн. реалізованої продукції</t>
  </si>
  <si>
    <t>Довідково: фактичне виконання за 1 півріччя поточного року, тис.грн.</t>
  </si>
  <si>
    <t>витрати на 1 грн. реалізованої продукції (робіт, послуг) грн. коп.</t>
  </si>
  <si>
    <t>Обсяг реалізованої продукції (робіт,послуг), тис грн.( без ПДВ)</t>
  </si>
  <si>
    <t>Середньоспискова чисельність штатних працівників, чол.</t>
  </si>
  <si>
    <t>одиниць</t>
  </si>
  <si>
    <t>Витрати, всього, тис грн., в тому числі:</t>
  </si>
  <si>
    <t>1. Операційні витрати</t>
  </si>
  <si>
    <t>1.1. Собівартість, в т.ч.:</t>
  </si>
  <si>
    <t>витрати на оплату праці</t>
  </si>
  <si>
    <t>відрахування на соціальні заходи</t>
  </si>
  <si>
    <t>амортизація</t>
  </si>
  <si>
    <t>матеріальні витрати</t>
  </si>
  <si>
    <t>1.3.Витрати на збут,тис. грн, в т/ч:</t>
  </si>
  <si>
    <t>Ефективність діяльності підприємства</t>
  </si>
  <si>
    <t>Найменування</t>
  </si>
  <si>
    <t>Обсяг реалізованої продукції (робіт, послуг) на плановий рік, (без ПДВ), тис.грн.</t>
  </si>
  <si>
    <t>Обсяг реалізованої продукції (робіт, послуг) на поточний рік, (без ПДВ), тис.грн.</t>
  </si>
  <si>
    <t>Ріст обсягу реалізованої продукції (виконаних робіт, наданих послуг), %</t>
  </si>
  <si>
    <t>Фонд оплати праці на плановий рік, тис.грн.</t>
  </si>
  <si>
    <t>Фонд оплати праці на поточний рік, тис.грн.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</si>
  <si>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</si>
  <si>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</si>
  <si>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</si>
  <si>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</si>
  <si>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</si>
  <si>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</si>
  <si>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</si>
  <si>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</si>
  <si>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</si>
  <si>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</si>
  <si>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</si>
  <si>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</si>
  <si>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- площа потенційних об"єктів оренди</t>
  </si>
  <si>
    <t>Таблиця 6</t>
  </si>
  <si>
    <t>Довідково:фактичне виконання  за 1 півріччя поточного року</t>
  </si>
  <si>
    <t>план на наступний рік, всьго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</si>
  <si>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</si>
  <si>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</si>
  <si>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</si>
  <si>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</si>
  <si>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</si>
  <si>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Середньоблікова чисельність штатних працівників, чол.</t>
  </si>
  <si>
    <t>Фонд оплати праці штатних працівників,тис.грн.,в т/ч</t>
  </si>
  <si>
    <t>- додаткова зарплата</t>
  </si>
  <si>
    <t xml:space="preserve">- основна зарплата </t>
  </si>
  <si>
    <t>Середньмісячна заробітна плата 1 штатного працівника, грн.</t>
  </si>
  <si>
    <t>Заборгованість із заробітної плати, тис.грн.</t>
  </si>
  <si>
    <t>Продуктивність праці на 1 працюючого, грн. в місяць</t>
  </si>
  <si>
    <t>Таблиця 7</t>
  </si>
  <si>
    <t>Розподіл коштів, отриманих з міського бюджету на поповнення Статутного капіталу</t>
  </si>
  <si>
    <t>Факт минулого року</t>
  </si>
  <si>
    <t>Фінансовий план поточного року</t>
  </si>
  <si>
    <t>у тому числі</t>
  </si>
  <si>
    <t>Поповнення Статутного капіталу підприємства, тис.грн.</t>
  </si>
  <si>
    <t>Надходження коштів з міського бюджету</t>
  </si>
  <si>
    <t>Направлення коштів</t>
  </si>
  <si>
    <t>На придбання та оновлення необоротних активів, тис.грн.</t>
  </si>
  <si>
    <t>…..</t>
  </si>
  <si>
    <t>___________________</t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</si>
  <si>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</si>
  <si>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1.4.Інші операційні витрати, тис.грн.</t>
    </r>
    <r>
      <rPr>
        <i/>
        <sz val="14"/>
        <rFont val="Times New Roman"/>
        <family val="1"/>
      </rPr>
      <t>(розшифрувати)</t>
    </r>
  </si>
  <si>
    <r>
      <t xml:space="preserve">2. Фінансові витрати, тис.грн. </t>
    </r>
    <r>
      <rPr>
        <i/>
        <sz val="14"/>
        <rFont val="Times New Roman"/>
        <family val="1"/>
      </rPr>
      <t>(розшифрувати)</t>
    </r>
  </si>
  <si>
    <r>
      <t xml:space="preserve">3. Інші витрати, тис.грн. </t>
    </r>
    <r>
      <rPr>
        <i/>
        <sz val="14"/>
        <rFont val="Times New Roman"/>
        <family val="1"/>
      </rPr>
      <t>(розшифрувати)</t>
    </r>
  </si>
  <si>
    <t>Аналіз продуктивності праці</t>
  </si>
  <si>
    <t xml:space="preserve">Діяльність у сфері проводового електрозв’язку </t>
  </si>
  <si>
    <t>Виробництво кіно-та відеофільмів,телевізійних програм</t>
  </si>
  <si>
    <t>Консультування з питань інформатизації</t>
  </si>
  <si>
    <t>придбання ОЗ</t>
  </si>
  <si>
    <t>капремонт ОЗ</t>
  </si>
  <si>
    <t>1.2.Адміністративні витрати,тис.грн., в тому числі:</t>
  </si>
  <si>
    <t xml:space="preserve">1268,00  
</t>
  </si>
  <si>
    <t>Дяговець О.В.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</si>
</sst>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\г\."/>
    <numFmt numFmtId="181" formatCode="0.00000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"/>
    <numFmt numFmtId="190" formatCode="0.000000"/>
    <numFmt numFmtId="191" formatCode="_-* #,##0&quot;₴&quot;_-;\-* #,##0&quot;₴&quot;_-;_-* &quot;-&quot;&quot;₴&quot;_-;_-@_-"/>
    <numFmt numFmtId="192" formatCode="_-* #,##0_₴_-;\-* #,##0_₴_-;_-* &quot;-&quot;_₴_-;_-@_-"/>
    <numFmt numFmtId="193" formatCode="_-* #,##0.00_₴_-;\-* #,##0.00_₴_-;_-* &quot;-&quot;??_₴_-;_-@_-"/>
    <numFmt numFmtId="194" formatCode="_-* #,##0.00\ _г_р_н_._-;\-* #,##0.00\ _г_р_н_._-;_-* &quot;-&quot;??\ _г_р_н_._-;_-@_-"/>
    <numFmt numFmtId="195" formatCode="#,##0.0"/>
    <numFmt numFmtId="196" formatCode="###\ ##0.000"/>
    <numFmt numFmtId="197" formatCode="#,##0.0_ ;[Red]\-#,##0.0\ "/>
    <numFmt numFmtId="198" formatCode="0.0;\(0.0\);\ ;\-"/>
    <numFmt numFmtId="199" formatCode="[$-FC19]d\ mmmm\ yyyy\ &quot;г.&quot;"/>
    <numFmt numFmtId="200" formatCode="0.00000000"/>
    <numFmt numFmtId="201" formatCode="dd\.mm\.yyyy;@"/>
    <numFmt numFmtId="202" formatCode="_(* #,##0_);_(* \(#,##0\);_(* &quot;-&quot;??_);_(@_)"/>
  </numFmts>
  <fonts count="9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Narrow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1"/>
      <color indexed="8"/>
      <name val="Arial Cyr"/>
      <family val="2"/>
    </font>
    <font>
      <sz val="11"/>
      <color indexed="9"/>
      <name val="Arial Cyr"/>
      <family val="2"/>
    </font>
    <font>
      <b/>
      <sz val="12"/>
      <name val="Arial"/>
      <family val="2"/>
    </font>
    <font>
      <sz val="10"/>
      <name val="FreeSet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2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2"/>
      <name val="Journal"/>
      <family val="0"/>
    </font>
    <font>
      <sz val="11"/>
      <color indexed="17"/>
      <name val="Arial Cyr"/>
      <family val="2"/>
    </font>
    <font>
      <sz val="10"/>
      <name val="Tahoma"/>
      <family val="2"/>
    </font>
    <font>
      <sz val="10"/>
      <name val="Petersburg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76" fillId="8" borderId="0" applyNumberFormat="0" applyBorder="0" applyAlignment="0" applyProtection="0"/>
    <xf numFmtId="0" fontId="29" fillId="2" borderId="0" applyNumberFormat="0" applyBorder="0" applyAlignment="0" applyProtection="0"/>
    <xf numFmtId="0" fontId="14" fillId="2" borderId="0" applyNumberFormat="0" applyBorder="0" applyAlignment="0" applyProtection="0"/>
    <xf numFmtId="0" fontId="76" fillId="9" borderId="0" applyNumberFormat="0" applyBorder="0" applyAlignment="0" applyProtection="0"/>
    <xf numFmtId="0" fontId="29" fillId="3" borderId="0" applyNumberFormat="0" applyBorder="0" applyAlignment="0" applyProtection="0"/>
    <xf numFmtId="0" fontId="14" fillId="3" borderId="0" applyNumberFormat="0" applyBorder="0" applyAlignment="0" applyProtection="0"/>
    <xf numFmtId="0" fontId="76" fillId="10" borderId="0" applyNumberFormat="0" applyBorder="0" applyAlignment="0" applyProtection="0"/>
    <xf numFmtId="0" fontId="29" fillId="4" borderId="0" applyNumberFormat="0" applyBorder="0" applyAlignment="0" applyProtection="0"/>
    <xf numFmtId="0" fontId="14" fillId="4" borderId="0" applyNumberFormat="0" applyBorder="0" applyAlignment="0" applyProtection="0"/>
    <xf numFmtId="0" fontId="76" fillId="11" borderId="0" applyNumberFormat="0" applyBorder="0" applyAlignment="0" applyProtection="0"/>
    <xf numFmtId="0" fontId="29" fillId="5" borderId="0" applyNumberFormat="0" applyBorder="0" applyAlignment="0" applyProtection="0"/>
    <xf numFmtId="0" fontId="14" fillId="5" borderId="0" applyNumberFormat="0" applyBorder="0" applyAlignment="0" applyProtection="0"/>
    <xf numFmtId="0" fontId="76" fillId="12" borderId="0" applyNumberFormat="0" applyBorder="0" applyAlignment="0" applyProtection="0"/>
    <xf numFmtId="0" fontId="29" fillId="6" borderId="0" applyNumberFormat="0" applyBorder="0" applyAlignment="0" applyProtection="0"/>
    <xf numFmtId="0" fontId="14" fillId="6" borderId="0" applyNumberFormat="0" applyBorder="0" applyAlignment="0" applyProtection="0"/>
    <xf numFmtId="0" fontId="76" fillId="13" borderId="0" applyNumberFormat="0" applyBorder="0" applyAlignment="0" applyProtection="0"/>
    <xf numFmtId="0" fontId="29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76" fillId="18" borderId="0" applyNumberFormat="0" applyBorder="0" applyAlignment="0" applyProtection="0"/>
    <xf numFmtId="0" fontId="29" fillId="14" borderId="0" applyNumberFormat="0" applyBorder="0" applyAlignment="0" applyProtection="0"/>
    <xf numFmtId="0" fontId="14" fillId="14" borderId="0" applyNumberFormat="0" applyBorder="0" applyAlignment="0" applyProtection="0"/>
    <xf numFmtId="0" fontId="76" fillId="19" borderId="0" applyNumberFormat="0" applyBorder="0" applyAlignment="0" applyProtection="0"/>
    <xf numFmtId="0" fontId="29" fillId="15" borderId="0" applyNumberFormat="0" applyBorder="0" applyAlignment="0" applyProtection="0"/>
    <xf numFmtId="0" fontId="14" fillId="15" borderId="0" applyNumberFormat="0" applyBorder="0" applyAlignment="0" applyProtection="0"/>
    <xf numFmtId="0" fontId="76" fillId="20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76" fillId="21" borderId="0" applyNumberFormat="0" applyBorder="0" applyAlignment="0" applyProtection="0"/>
    <xf numFmtId="0" fontId="29" fillId="5" borderId="0" applyNumberFormat="0" applyBorder="0" applyAlignment="0" applyProtection="0"/>
    <xf numFmtId="0" fontId="14" fillId="5" borderId="0" applyNumberFormat="0" applyBorder="0" applyAlignment="0" applyProtection="0"/>
    <xf numFmtId="0" fontId="76" fillId="22" borderId="0" applyNumberFormat="0" applyBorder="0" applyAlignment="0" applyProtection="0"/>
    <xf numFmtId="0" fontId="29" fillId="14" borderId="0" applyNumberFormat="0" applyBorder="0" applyAlignment="0" applyProtection="0"/>
    <xf numFmtId="0" fontId="14" fillId="14" borderId="0" applyNumberFormat="0" applyBorder="0" applyAlignment="0" applyProtection="0"/>
    <xf numFmtId="0" fontId="76" fillId="23" borderId="0" applyNumberFormat="0" applyBorder="0" applyAlignment="0" applyProtection="0"/>
    <xf numFmtId="0" fontId="29" fillId="17" borderId="0" applyNumberFormat="0" applyBorder="0" applyAlignment="0" applyProtection="0"/>
    <xf numFmtId="0" fontId="14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77" fillId="28" borderId="0" applyNumberFormat="0" applyBorder="0" applyAlignment="0" applyProtection="0"/>
    <xf numFmtId="0" fontId="30" fillId="24" borderId="0" applyNumberFormat="0" applyBorder="0" applyAlignment="0" applyProtection="0"/>
    <xf numFmtId="0" fontId="16" fillId="24" borderId="0" applyNumberFormat="0" applyBorder="0" applyAlignment="0" applyProtection="0"/>
    <xf numFmtId="0" fontId="77" fillId="29" borderId="0" applyNumberFormat="0" applyBorder="0" applyAlignment="0" applyProtection="0"/>
    <xf numFmtId="0" fontId="30" fillId="15" borderId="0" applyNumberFormat="0" applyBorder="0" applyAlignment="0" applyProtection="0"/>
    <xf numFmtId="0" fontId="16" fillId="15" borderId="0" applyNumberFormat="0" applyBorder="0" applyAlignment="0" applyProtection="0"/>
    <xf numFmtId="0" fontId="77" fillId="30" borderId="0" applyNumberFormat="0" applyBorder="0" applyAlignment="0" applyProtection="0"/>
    <xf numFmtId="0" fontId="30" fillId="16" borderId="0" applyNumberFormat="0" applyBorder="0" applyAlignment="0" applyProtection="0"/>
    <xf numFmtId="0" fontId="16" fillId="16" borderId="0" applyNumberFormat="0" applyBorder="0" applyAlignment="0" applyProtection="0"/>
    <xf numFmtId="0" fontId="77" fillId="31" borderId="0" applyNumberFormat="0" applyBorder="0" applyAlignment="0" applyProtection="0"/>
    <xf numFmtId="0" fontId="30" fillId="25" borderId="0" applyNumberFormat="0" applyBorder="0" applyAlignment="0" applyProtection="0"/>
    <xf numFmtId="0" fontId="16" fillId="25" borderId="0" applyNumberFormat="0" applyBorder="0" applyAlignment="0" applyProtection="0"/>
    <xf numFmtId="0" fontId="77" fillId="32" borderId="0" applyNumberFormat="0" applyBorder="0" applyAlignment="0" applyProtection="0"/>
    <xf numFmtId="0" fontId="30" fillId="26" borderId="0" applyNumberFormat="0" applyBorder="0" applyAlignment="0" applyProtection="0"/>
    <xf numFmtId="0" fontId="16" fillId="26" borderId="0" applyNumberFormat="0" applyBorder="0" applyAlignment="0" applyProtection="0"/>
    <xf numFmtId="0" fontId="77" fillId="33" borderId="0" applyNumberFormat="0" applyBorder="0" applyAlignment="0" applyProtection="0"/>
    <xf numFmtId="0" fontId="30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23" fillId="3" borderId="0" applyNumberFormat="0" applyBorder="0" applyAlignment="0" applyProtection="0"/>
    <xf numFmtId="0" fontId="19" fillId="38" borderId="1" applyNumberFormat="0" applyAlignment="0" applyProtection="0"/>
    <xf numFmtId="0" fontId="21" fillId="39" borderId="2" applyNumberFormat="0" applyAlignment="0" applyProtection="0"/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194" fontId="0" fillId="0" borderId="0" applyFont="0" applyFill="0" applyBorder="0" applyAlignment="0" applyProtection="0"/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0" fontId="24" fillId="0" borderId="0" applyNumberFormat="0" applyFill="0" applyBorder="0" applyAlignment="0" applyProtection="0"/>
    <xf numFmtId="196" fontId="32" fillId="0" borderId="0" applyAlignment="0">
      <protection/>
    </xf>
    <xf numFmtId="0" fontId="2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/>
    </xf>
    <xf numFmtId="49" fontId="0" fillId="0" borderId="0" applyNumberFormat="0" applyFont="0" applyAlignment="0">
      <protection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33" fillId="40" borderId="7">
      <alignment horizontal="left" vertical="center"/>
      <protection locked="0"/>
    </xf>
    <xf numFmtId="49" fontId="33" fillId="40" borderId="7">
      <alignment horizontal="left" vertical="center"/>
      <protection/>
    </xf>
    <xf numFmtId="4" fontId="33" fillId="40" borderId="7">
      <alignment horizontal="right" vertical="center"/>
      <protection locked="0"/>
    </xf>
    <xf numFmtId="4" fontId="33" fillId="40" borderId="7">
      <alignment horizontal="right" vertical="center"/>
      <protection/>
    </xf>
    <xf numFmtId="4" fontId="34" fillId="40" borderId="7">
      <alignment horizontal="right" vertical="center"/>
      <protection locked="0"/>
    </xf>
    <xf numFmtId="49" fontId="35" fillId="40" borderId="3">
      <alignment horizontal="left" vertical="center"/>
      <protection locked="0"/>
    </xf>
    <xf numFmtId="49" fontId="35" fillId="40" borderId="3">
      <alignment horizontal="left" vertical="center"/>
      <protection/>
    </xf>
    <xf numFmtId="49" fontId="36" fillId="40" borderId="3">
      <alignment horizontal="left" vertical="center"/>
      <protection locked="0"/>
    </xf>
    <xf numFmtId="49" fontId="36" fillId="40" borderId="3">
      <alignment horizontal="left" vertical="center"/>
      <protection/>
    </xf>
    <xf numFmtId="4" fontId="35" fillId="40" borderId="3">
      <alignment horizontal="right" vertical="center"/>
      <protection locked="0"/>
    </xf>
    <xf numFmtId="4" fontId="35" fillId="40" borderId="3">
      <alignment horizontal="right" vertical="center"/>
      <protection/>
    </xf>
    <xf numFmtId="4" fontId="37" fillId="40" borderId="3">
      <alignment horizontal="right" vertical="center"/>
      <protection locked="0"/>
    </xf>
    <xf numFmtId="49" fontId="31" fillId="40" borderId="3">
      <alignment horizontal="left" vertical="center"/>
      <protection locked="0"/>
    </xf>
    <xf numFmtId="49" fontId="31" fillId="40" borderId="3">
      <alignment horizontal="left" vertical="center"/>
      <protection locked="0"/>
    </xf>
    <xf numFmtId="49" fontId="31" fillId="40" borderId="3">
      <alignment horizontal="left" vertical="center"/>
      <protection/>
    </xf>
    <xf numFmtId="49" fontId="31" fillId="40" borderId="3">
      <alignment horizontal="left" vertical="center"/>
      <protection/>
    </xf>
    <xf numFmtId="49" fontId="34" fillId="40" borderId="3">
      <alignment horizontal="left" vertical="center"/>
      <protection locked="0"/>
    </xf>
    <xf numFmtId="49" fontId="34" fillId="40" borderId="3">
      <alignment horizontal="left" vertical="center"/>
      <protection/>
    </xf>
    <xf numFmtId="4" fontId="31" fillId="40" borderId="3">
      <alignment horizontal="right" vertical="center"/>
      <protection locked="0"/>
    </xf>
    <xf numFmtId="4" fontId="31" fillId="40" borderId="3">
      <alignment horizontal="right" vertical="center"/>
      <protection locked="0"/>
    </xf>
    <xf numFmtId="4" fontId="31" fillId="40" borderId="3">
      <alignment horizontal="right" vertical="center"/>
      <protection/>
    </xf>
    <xf numFmtId="4" fontId="31" fillId="40" borderId="3">
      <alignment horizontal="right" vertical="center"/>
      <protection/>
    </xf>
    <xf numFmtId="4" fontId="34" fillId="40" borderId="3">
      <alignment horizontal="right" vertical="center"/>
      <protection locked="0"/>
    </xf>
    <xf numFmtId="49" fontId="38" fillId="40" borderId="3">
      <alignment horizontal="left" vertical="center"/>
      <protection locked="0"/>
    </xf>
    <xf numFmtId="49" fontId="38" fillId="40" borderId="3">
      <alignment horizontal="left" vertical="center"/>
      <protection/>
    </xf>
    <xf numFmtId="49" fontId="39" fillId="40" borderId="3">
      <alignment horizontal="left" vertical="center"/>
      <protection locked="0"/>
    </xf>
    <xf numFmtId="49" fontId="39" fillId="40" borderId="3">
      <alignment horizontal="left" vertical="center"/>
      <protection/>
    </xf>
    <xf numFmtId="4" fontId="38" fillId="40" borderId="3">
      <alignment horizontal="right" vertical="center"/>
      <protection locked="0"/>
    </xf>
    <xf numFmtId="4" fontId="38" fillId="40" borderId="3">
      <alignment horizontal="right" vertical="center"/>
      <protection/>
    </xf>
    <xf numFmtId="4" fontId="40" fillId="40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  <protection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  <protection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  <protection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  <protection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  <protection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  <protection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5" fillId="0" borderId="8" applyNumberFormat="0" applyFill="0" applyAlignment="0" applyProtection="0"/>
    <xf numFmtId="0" fontId="22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2" borderId="9" applyNumberFormat="0" applyFont="0" applyAlignment="0" applyProtection="0"/>
    <xf numFmtId="4" fontId="1" fillId="7" borderId="3">
      <alignment horizontal="right" vertical="center"/>
      <protection locked="0"/>
    </xf>
    <xf numFmtId="4" fontId="1" fillId="43" borderId="3">
      <alignment horizontal="right" vertical="center"/>
      <protection locked="0"/>
    </xf>
    <xf numFmtId="4" fontId="1" fillId="38" borderId="3">
      <alignment horizontal="right" vertical="center"/>
      <protection locked="0"/>
    </xf>
    <xf numFmtId="0" fontId="18" fillId="38" borderId="10" applyNumberFormat="0" applyAlignment="0" applyProtection="0"/>
    <xf numFmtId="49" fontId="31" fillId="0" borderId="3">
      <alignment horizontal="left" vertical="center" wrapText="1"/>
      <protection locked="0"/>
    </xf>
    <xf numFmtId="49" fontId="31" fillId="0" borderId="3">
      <alignment horizontal="left" vertical="center" wrapText="1"/>
      <protection locked="0"/>
    </xf>
    <xf numFmtId="0" fontId="11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77" fillId="44" borderId="0" applyNumberFormat="0" applyBorder="0" applyAlignment="0" applyProtection="0"/>
    <xf numFmtId="0" fontId="30" fillId="34" borderId="0" applyNumberFormat="0" applyBorder="0" applyAlignment="0" applyProtection="0"/>
    <xf numFmtId="0" fontId="16" fillId="34" borderId="0" applyNumberFormat="0" applyBorder="0" applyAlignment="0" applyProtection="0"/>
    <xf numFmtId="0" fontId="77" fillId="45" borderId="0" applyNumberFormat="0" applyBorder="0" applyAlignment="0" applyProtection="0"/>
    <xf numFmtId="0" fontId="30" fillId="35" borderId="0" applyNumberFormat="0" applyBorder="0" applyAlignment="0" applyProtection="0"/>
    <xf numFmtId="0" fontId="16" fillId="35" borderId="0" applyNumberFormat="0" applyBorder="0" applyAlignment="0" applyProtection="0"/>
    <xf numFmtId="0" fontId="77" fillId="46" borderId="0" applyNumberFormat="0" applyBorder="0" applyAlignment="0" applyProtection="0"/>
    <xf numFmtId="0" fontId="30" fillId="36" borderId="0" applyNumberFormat="0" applyBorder="0" applyAlignment="0" applyProtection="0"/>
    <xf numFmtId="0" fontId="16" fillId="36" borderId="0" applyNumberFormat="0" applyBorder="0" applyAlignment="0" applyProtection="0"/>
    <xf numFmtId="0" fontId="77" fillId="47" borderId="0" applyNumberFormat="0" applyBorder="0" applyAlignment="0" applyProtection="0"/>
    <xf numFmtId="0" fontId="30" fillId="25" borderId="0" applyNumberFormat="0" applyBorder="0" applyAlignment="0" applyProtection="0"/>
    <xf numFmtId="0" fontId="16" fillId="25" borderId="0" applyNumberFormat="0" applyBorder="0" applyAlignment="0" applyProtection="0"/>
    <xf numFmtId="0" fontId="77" fillId="48" borderId="0" applyNumberFormat="0" applyBorder="0" applyAlignment="0" applyProtection="0"/>
    <xf numFmtId="0" fontId="30" fillId="26" borderId="0" applyNumberFormat="0" applyBorder="0" applyAlignment="0" applyProtection="0"/>
    <xf numFmtId="0" fontId="16" fillId="26" borderId="0" applyNumberFormat="0" applyBorder="0" applyAlignment="0" applyProtection="0"/>
    <xf numFmtId="0" fontId="77" fillId="49" borderId="0" applyNumberFormat="0" applyBorder="0" applyAlignment="0" applyProtection="0"/>
    <xf numFmtId="0" fontId="30" fillId="37" borderId="0" applyNumberFormat="0" applyBorder="0" applyAlignment="0" applyProtection="0"/>
    <xf numFmtId="0" fontId="16" fillId="37" borderId="0" applyNumberFormat="0" applyBorder="0" applyAlignment="0" applyProtection="0"/>
    <xf numFmtId="0" fontId="78" fillId="50" borderId="12" applyNumberFormat="0" applyAlignment="0" applyProtection="0"/>
    <xf numFmtId="0" fontId="45" fillId="7" borderId="1" applyNumberFormat="0" applyAlignment="0" applyProtection="0"/>
    <xf numFmtId="0" fontId="17" fillId="7" borderId="1" applyNumberFormat="0" applyAlignment="0" applyProtection="0"/>
    <xf numFmtId="0" fontId="79" fillId="51" borderId="13" applyNumberFormat="0" applyAlignment="0" applyProtection="0"/>
    <xf numFmtId="0" fontId="46" fillId="38" borderId="10" applyNumberFormat="0" applyAlignment="0" applyProtection="0"/>
    <xf numFmtId="0" fontId="18" fillId="38" borderId="10" applyNumberFormat="0" applyAlignment="0" applyProtection="0"/>
    <xf numFmtId="0" fontId="80" fillId="51" borderId="12" applyNumberFormat="0" applyAlignment="0" applyProtection="0"/>
    <xf numFmtId="0" fontId="47" fillId="38" borderId="1" applyNumberFormat="0" applyAlignment="0" applyProtection="0"/>
    <xf numFmtId="0" fontId="19" fillId="38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1" fillId="0" borderId="14" applyNumberFormat="0" applyFill="0" applyAlignment="0" applyProtection="0"/>
    <xf numFmtId="0" fontId="48" fillId="0" borderId="4" applyNumberFormat="0" applyFill="0" applyAlignment="0" applyProtection="0"/>
    <xf numFmtId="0" fontId="8" fillId="0" borderId="4" applyNumberFormat="0" applyFill="0" applyAlignment="0" applyProtection="0"/>
    <xf numFmtId="0" fontId="82" fillId="0" borderId="15" applyNumberFormat="0" applyFill="0" applyAlignment="0" applyProtection="0"/>
    <xf numFmtId="0" fontId="49" fillId="0" borderId="5" applyNumberFormat="0" applyFill="0" applyAlignment="0" applyProtection="0"/>
    <xf numFmtId="0" fontId="9" fillId="0" borderId="5" applyNumberFormat="0" applyFill="0" applyAlignment="0" applyProtection="0"/>
    <xf numFmtId="0" fontId="83" fillId="0" borderId="16" applyNumberFormat="0" applyFill="0" applyAlignment="0" applyProtection="0"/>
    <xf numFmtId="0" fontId="50" fillId="0" borderId="6" applyNumberFormat="0" applyFill="0" applyAlignment="0" applyProtection="0"/>
    <xf numFmtId="0" fontId="10" fillId="0" borderId="6" applyNumberFormat="0" applyFill="0" applyAlignment="0" applyProtection="0"/>
    <xf numFmtId="0" fontId="8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4" fillId="0" borderId="17" applyNumberFormat="0" applyFill="0" applyAlignment="0" applyProtection="0"/>
    <xf numFmtId="0" fontId="51" fillId="0" borderId="11" applyNumberFormat="0" applyFill="0" applyAlignment="0" applyProtection="0"/>
    <xf numFmtId="0" fontId="20" fillId="0" borderId="11" applyNumberFormat="0" applyFill="0" applyAlignment="0" applyProtection="0"/>
    <xf numFmtId="0" fontId="85" fillId="52" borderId="18" applyNumberFormat="0" applyAlignment="0" applyProtection="0"/>
    <xf numFmtId="0" fontId="52" fillId="39" borderId="2" applyNumberFormat="0" applyAlignment="0" applyProtection="0"/>
    <xf numFmtId="0" fontId="21" fillId="39" borderId="2" applyNumberFormat="0" applyAlignment="0" applyProtection="0"/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53" borderId="0" applyNumberFormat="0" applyBorder="0" applyAlignment="0" applyProtection="0"/>
    <xf numFmtId="0" fontId="53" fillId="41" borderId="0" applyNumberFormat="0" applyBorder="0" applyAlignment="0" applyProtection="0"/>
    <xf numFmtId="0" fontId="22" fillId="4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8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4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4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9" fillId="54" borderId="0" applyNumberFormat="0" applyBorder="0" applyAlignment="0" applyProtection="0"/>
    <xf numFmtId="0" fontId="54" fillId="3" borderId="0" applyNumberFormat="0" applyBorder="0" applyAlignment="0" applyProtection="0"/>
    <xf numFmtId="0" fontId="23" fillId="3" borderId="0" applyNumberFormat="0" applyBorder="0" applyAlignment="0" applyProtection="0"/>
    <xf numFmtId="0" fontId="9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5" borderId="19" applyNumberFormat="0" applyFont="0" applyAlignment="0" applyProtection="0"/>
    <xf numFmtId="0" fontId="56" fillId="42" borderId="9" applyNumberFormat="0" applyFont="0" applyAlignment="0" applyProtection="0"/>
    <xf numFmtId="0" fontId="0" fillId="42" borderId="9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1" fillId="0" borderId="20" applyNumberFormat="0" applyFill="0" applyAlignment="0" applyProtection="0"/>
    <xf numFmtId="0" fontId="57" fillId="0" borderId="8" applyNumberFormat="0" applyFill="0" applyAlignment="0" applyProtection="0"/>
    <xf numFmtId="0" fontId="25" fillId="0" borderId="8" applyNumberFormat="0" applyFill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7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7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4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6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93" fillId="56" borderId="0" applyNumberFormat="0" applyBorder="0" applyAlignment="0" applyProtection="0"/>
    <xf numFmtId="0" fontId="60" fillId="4" borderId="0" applyNumberFormat="0" applyBorder="0" applyAlignment="0" applyProtection="0"/>
    <xf numFmtId="0" fontId="27" fillId="4" borderId="0" applyNumberFormat="0" applyBorder="0" applyAlignment="0" applyProtection="0"/>
    <xf numFmtId="198" fontId="61" fillId="40" borderId="21" applyFill="0" applyBorder="0">
      <alignment horizontal="center" vertical="center" wrapText="1"/>
      <protection locked="0"/>
    </xf>
    <xf numFmtId="196" fontId="62" fillId="0" borderId="0">
      <alignment wrapText="1"/>
      <protection/>
    </xf>
    <xf numFmtId="196" fontId="32" fillId="0" borderId="0">
      <alignment wrapText="1"/>
      <protection/>
    </xf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3" xfId="0" applyNumberFormat="1" applyFont="1" applyBorder="1" applyAlignment="1">
      <alignment wrapText="1"/>
    </xf>
    <xf numFmtId="49" fontId="4" fillId="0" borderId="3" xfId="0" applyNumberFormat="1" applyFont="1" applyFill="1" applyBorder="1" applyAlignment="1">
      <alignment wrapText="1"/>
    </xf>
    <xf numFmtId="49" fontId="4" fillId="0" borderId="3" xfId="0" applyNumberFormat="1" applyFont="1" applyBorder="1" applyAlignment="1">
      <alignment/>
    </xf>
    <xf numFmtId="0" fontId="5" fillId="0" borderId="0" xfId="0" applyFont="1" applyAlignment="1">
      <alignment horizontal="right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1" fontId="4" fillId="0" borderId="3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4" fillId="0" borderId="22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/>
    </xf>
    <xf numFmtId="2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/>
    </xf>
    <xf numFmtId="4" fontId="4" fillId="0" borderId="3" xfId="279" applyNumberFormat="1" applyFont="1" applyFill="1" applyBorder="1" applyAlignment="1">
      <alignment horizontal="center" vertical="center" wrapText="1"/>
      <protection/>
    </xf>
    <xf numFmtId="4" fontId="4" fillId="0" borderId="3" xfId="0" applyNumberFormat="1" applyFont="1" applyBorder="1" applyAlignment="1">
      <alignment/>
    </xf>
    <xf numFmtId="4" fontId="4" fillId="0" borderId="3" xfId="0" applyNumberFormat="1" applyFont="1" applyFill="1" applyBorder="1" applyAlignment="1" quotePrefix="1">
      <alignment horizontal="center" vertical="center" wrapText="1"/>
    </xf>
    <xf numFmtId="0" fontId="4" fillId="57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 textRotation="180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401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Акцент1" xfId="29"/>
    <cellStyle name="20% - Акцент1 2" xfId="30"/>
    <cellStyle name="20% - Акцент1 3" xfId="31"/>
    <cellStyle name="20% - Акцент2" xfId="32"/>
    <cellStyle name="20% - Акцент2 2" xfId="33"/>
    <cellStyle name="20% - Акцент2 3" xfId="34"/>
    <cellStyle name="20% - Акцент3" xfId="35"/>
    <cellStyle name="20% - Акцент3 2" xfId="36"/>
    <cellStyle name="20% - Акцент3 3" xfId="37"/>
    <cellStyle name="20% - Акцент4" xfId="38"/>
    <cellStyle name="20% - Акцент4 2" xfId="39"/>
    <cellStyle name="20% - Акцент4 3" xfId="40"/>
    <cellStyle name="20% - Акцент5" xfId="41"/>
    <cellStyle name="20% - Акцент5 2" xfId="42"/>
    <cellStyle name="20% - Акцент5 3" xfId="43"/>
    <cellStyle name="20% -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Акцент1" xfId="53"/>
    <cellStyle name="40% - Акцент1 2" xfId="54"/>
    <cellStyle name="40% - Акцент1 3" xfId="55"/>
    <cellStyle name="40% - Акцент2" xfId="56"/>
    <cellStyle name="40% - Акцент2 2" xfId="57"/>
    <cellStyle name="40% - Акцент2 3" xfId="58"/>
    <cellStyle name="40% - Акцент3" xfId="59"/>
    <cellStyle name="40% - Акцент3 2" xfId="60"/>
    <cellStyle name="40% - Акцент3 3" xfId="61"/>
    <cellStyle name="40% - Акцент4" xfId="62"/>
    <cellStyle name="40% - Акцент4 2" xfId="63"/>
    <cellStyle name="40% - Акцент4 3" xfId="64"/>
    <cellStyle name="40% - Акцент5" xfId="65"/>
    <cellStyle name="40% - Акцент5 2" xfId="66"/>
    <cellStyle name="40% - Акцент5 3" xfId="67"/>
    <cellStyle name="40% -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- Акцент1" xfId="77"/>
    <cellStyle name="60% - Акцент1 2" xfId="78"/>
    <cellStyle name="60% - Акцент1 3" xfId="79"/>
    <cellStyle name="60% - Акцент2" xfId="80"/>
    <cellStyle name="60% - Акцент2 2" xfId="81"/>
    <cellStyle name="60% - Акцент2 3" xfId="82"/>
    <cellStyle name="60% - Акцент3" xfId="83"/>
    <cellStyle name="60% - Акцент3 2" xfId="84"/>
    <cellStyle name="60% - Акцент3 3" xfId="85"/>
    <cellStyle name="60% - Акцент4" xfId="86"/>
    <cellStyle name="60% - Акцент4 2" xfId="87"/>
    <cellStyle name="60% - Акцент4 3" xfId="88"/>
    <cellStyle name="60% - Акцент5" xfId="89"/>
    <cellStyle name="60% - Акцент5 2" xfId="90"/>
    <cellStyle name="60% - Акцент5 3" xfId="91"/>
    <cellStyle name="60% -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" xfId="101"/>
    <cellStyle name="Calculation" xfId="102"/>
    <cellStyle name="Check Cell" xfId="103"/>
    <cellStyle name="Column-Header" xfId="104"/>
    <cellStyle name="Column-Header 2" xfId="105"/>
    <cellStyle name="Column-Header 3" xfId="106"/>
    <cellStyle name="Column-Header 4" xfId="107"/>
    <cellStyle name="Column-Header 5" xfId="108"/>
    <cellStyle name="Column-Header 6" xfId="109"/>
    <cellStyle name="Column-Header 7" xfId="110"/>
    <cellStyle name="Column-Header 7 2" xfId="111"/>
    <cellStyle name="Column-Header 8" xfId="112"/>
    <cellStyle name="Column-Header 8 2" xfId="113"/>
    <cellStyle name="Column-Header 9" xfId="114"/>
    <cellStyle name="Column-Header 9 2" xfId="115"/>
    <cellStyle name="Column-Header_Zvit rux-koshtiv 2010 Департамент " xfId="116"/>
    <cellStyle name="Comma_2005_03_15-Финансовый_БГ" xfId="117"/>
    <cellStyle name="Define-Column" xfId="118"/>
    <cellStyle name="Define-Column 10" xfId="119"/>
    <cellStyle name="Define-Column 2" xfId="120"/>
    <cellStyle name="Define-Column 3" xfId="121"/>
    <cellStyle name="Define-Column 4" xfId="122"/>
    <cellStyle name="Define-Column 5" xfId="123"/>
    <cellStyle name="Define-Column 6" xfId="124"/>
    <cellStyle name="Define-Column 7" xfId="125"/>
    <cellStyle name="Define-Column 7 2" xfId="126"/>
    <cellStyle name="Define-Column 7 3" xfId="127"/>
    <cellStyle name="Define-Column 8" xfId="128"/>
    <cellStyle name="Define-Column 8 2" xfId="129"/>
    <cellStyle name="Define-Column 8 3" xfId="130"/>
    <cellStyle name="Define-Column 9" xfId="131"/>
    <cellStyle name="Define-Column 9 2" xfId="132"/>
    <cellStyle name="Define-Column 9 3" xfId="133"/>
    <cellStyle name="Define-Column_Zvit rux-koshtiv 2010 Департамент " xfId="134"/>
    <cellStyle name="Explanatory Text" xfId="135"/>
    <cellStyle name="FS10" xfId="136"/>
    <cellStyle name="Good" xfId="137"/>
    <cellStyle name="Heading 1" xfId="138"/>
    <cellStyle name="Heading 2" xfId="139"/>
    <cellStyle name="Heading 3" xfId="140"/>
    <cellStyle name="Heading 4" xfId="141"/>
    <cellStyle name="Hyperlink 2" xfId="142"/>
    <cellStyle name="Input" xfId="143"/>
    <cellStyle name="Level0" xfId="144"/>
    <cellStyle name="Level0 10" xfId="145"/>
    <cellStyle name="Level0 2" xfId="146"/>
    <cellStyle name="Level0 2 2" xfId="147"/>
    <cellStyle name="Level0 3" xfId="148"/>
    <cellStyle name="Level0 3 2" xfId="149"/>
    <cellStyle name="Level0 4" xfId="150"/>
    <cellStyle name="Level0 4 2" xfId="151"/>
    <cellStyle name="Level0 5" xfId="152"/>
    <cellStyle name="Level0 6" xfId="153"/>
    <cellStyle name="Level0 7" xfId="154"/>
    <cellStyle name="Level0 7 2" xfId="155"/>
    <cellStyle name="Level0 7 3" xfId="156"/>
    <cellStyle name="Level0 8" xfId="157"/>
    <cellStyle name="Level0 8 2" xfId="158"/>
    <cellStyle name="Level0 8 3" xfId="159"/>
    <cellStyle name="Level0 9" xfId="160"/>
    <cellStyle name="Level0 9 2" xfId="161"/>
    <cellStyle name="Level0 9 3" xfId="162"/>
    <cellStyle name="Level0_Zvit rux-koshtiv 2010 Департамент " xfId="163"/>
    <cellStyle name="Level1" xfId="164"/>
    <cellStyle name="Level1 2" xfId="165"/>
    <cellStyle name="Level1-Numbers" xfId="166"/>
    <cellStyle name="Level1-Numbers 2" xfId="167"/>
    <cellStyle name="Level1-Numbers-Hide" xfId="168"/>
    <cellStyle name="Level2" xfId="169"/>
    <cellStyle name="Level2 2" xfId="170"/>
    <cellStyle name="Level2-Hide" xfId="171"/>
    <cellStyle name="Level2-Hide 2" xfId="172"/>
    <cellStyle name="Level2-Numbers" xfId="173"/>
    <cellStyle name="Level2-Numbers 2" xfId="174"/>
    <cellStyle name="Level2-Numbers-Hide" xfId="175"/>
    <cellStyle name="Level3" xfId="176"/>
    <cellStyle name="Level3 2" xfId="177"/>
    <cellStyle name="Level3 3" xfId="178"/>
    <cellStyle name="Level3_План департамент_2010_1207" xfId="179"/>
    <cellStyle name="Level3-Hide" xfId="180"/>
    <cellStyle name="Level3-Hide 2" xfId="181"/>
    <cellStyle name="Level3-Numbers" xfId="182"/>
    <cellStyle name="Level3-Numbers 2" xfId="183"/>
    <cellStyle name="Level3-Numbers 3" xfId="184"/>
    <cellStyle name="Level3-Numbers_План департамент_2010_1207" xfId="185"/>
    <cellStyle name="Level3-Numbers-Hide" xfId="186"/>
    <cellStyle name="Level4" xfId="187"/>
    <cellStyle name="Level4 2" xfId="188"/>
    <cellStyle name="Level4-Hide" xfId="189"/>
    <cellStyle name="Level4-Hide 2" xfId="190"/>
    <cellStyle name="Level4-Numbers" xfId="191"/>
    <cellStyle name="Level4-Numbers 2" xfId="192"/>
    <cellStyle name="Level4-Numbers-Hide" xfId="193"/>
    <cellStyle name="Level5" xfId="194"/>
    <cellStyle name="Level5 2" xfId="195"/>
    <cellStyle name="Level5-Hide" xfId="196"/>
    <cellStyle name="Level5-Hide 2" xfId="197"/>
    <cellStyle name="Level5-Numbers" xfId="198"/>
    <cellStyle name="Level5-Numbers 2" xfId="199"/>
    <cellStyle name="Level5-Numbers-Hide" xfId="200"/>
    <cellStyle name="Level6" xfId="201"/>
    <cellStyle name="Level6 2" xfId="202"/>
    <cellStyle name="Level6-Hide" xfId="203"/>
    <cellStyle name="Level6-Hide 2" xfId="204"/>
    <cellStyle name="Level6-Numbers" xfId="205"/>
    <cellStyle name="Level6-Numbers 2" xfId="206"/>
    <cellStyle name="Level7" xfId="207"/>
    <cellStyle name="Level7-Hide" xfId="208"/>
    <cellStyle name="Level7-Numbers" xfId="209"/>
    <cellStyle name="Linked Cell" xfId="210"/>
    <cellStyle name="Neutral" xfId="211"/>
    <cellStyle name="Normal 2" xfId="212"/>
    <cellStyle name="Normal_2005_03_15-Финансовый_БГ" xfId="213"/>
    <cellStyle name="Note" xfId="214"/>
    <cellStyle name="Number-Cells" xfId="215"/>
    <cellStyle name="Number-Cells-Column2" xfId="216"/>
    <cellStyle name="Number-Cells-Column5" xfId="217"/>
    <cellStyle name="Output" xfId="218"/>
    <cellStyle name="Row-Header" xfId="219"/>
    <cellStyle name="Row-Header 2" xfId="220"/>
    <cellStyle name="Title" xfId="221"/>
    <cellStyle name="Total" xfId="222"/>
    <cellStyle name="Warning Text" xfId="223"/>
    <cellStyle name="Акцент1" xfId="224"/>
    <cellStyle name="Акцент1 2" xfId="225"/>
    <cellStyle name="Акцент1 3" xfId="226"/>
    <cellStyle name="Акцент2" xfId="227"/>
    <cellStyle name="Акцент2 2" xfId="228"/>
    <cellStyle name="Акцент2 3" xfId="229"/>
    <cellStyle name="Акцент3" xfId="230"/>
    <cellStyle name="Акцент3 2" xfId="231"/>
    <cellStyle name="Акцент3 3" xfId="232"/>
    <cellStyle name="Акцент4" xfId="233"/>
    <cellStyle name="Акцент4 2" xfId="234"/>
    <cellStyle name="Акцент4 3" xfId="235"/>
    <cellStyle name="Акцент5" xfId="236"/>
    <cellStyle name="Акцент5 2" xfId="237"/>
    <cellStyle name="Акцент5 3" xfId="238"/>
    <cellStyle name="Акцент6" xfId="239"/>
    <cellStyle name="Акцент6 2" xfId="240"/>
    <cellStyle name="Акцент6 3" xfId="241"/>
    <cellStyle name="Ввод " xfId="242"/>
    <cellStyle name="Ввод  2" xfId="243"/>
    <cellStyle name="Ввод  3" xfId="244"/>
    <cellStyle name="Вывод" xfId="245"/>
    <cellStyle name="Вывод 2" xfId="246"/>
    <cellStyle name="Вывод 3" xfId="247"/>
    <cellStyle name="Вычисление" xfId="248"/>
    <cellStyle name="Вычисление 2" xfId="249"/>
    <cellStyle name="Вычисление 3" xfId="250"/>
    <cellStyle name="Hyperlink" xfId="251"/>
    <cellStyle name="Currency" xfId="252"/>
    <cellStyle name="Currency [0]" xfId="253"/>
    <cellStyle name="Денежный 2" xfId="254"/>
    <cellStyle name="Заголовок 1" xfId="255"/>
    <cellStyle name="Заголовок 1 2" xfId="256"/>
    <cellStyle name="Заголовок 1 3" xfId="257"/>
    <cellStyle name="Заголовок 2" xfId="258"/>
    <cellStyle name="Заголовок 2 2" xfId="259"/>
    <cellStyle name="Заголовок 2 3" xfId="260"/>
    <cellStyle name="Заголовок 3" xfId="261"/>
    <cellStyle name="Заголовок 3 2" xfId="262"/>
    <cellStyle name="Заголовок 3 3" xfId="263"/>
    <cellStyle name="Заголовок 4" xfId="264"/>
    <cellStyle name="Заголовок 4 2" xfId="265"/>
    <cellStyle name="Заголовок 4 3" xfId="266"/>
    <cellStyle name="Итог" xfId="267"/>
    <cellStyle name="Итог 2" xfId="268"/>
    <cellStyle name="Итог 3" xfId="269"/>
    <cellStyle name="Контрольная ячейка" xfId="270"/>
    <cellStyle name="Контрольная ячейка 2" xfId="271"/>
    <cellStyle name="Контрольная ячейка 3" xfId="272"/>
    <cellStyle name="Название" xfId="273"/>
    <cellStyle name="Название 2" xfId="274"/>
    <cellStyle name="Название 3" xfId="275"/>
    <cellStyle name="Нейтральный" xfId="276"/>
    <cellStyle name="Нейтральный 2" xfId="277"/>
    <cellStyle name="Нейтральный 3" xfId="278"/>
    <cellStyle name="Обычный 10" xfId="279"/>
    <cellStyle name="Обычный 11" xfId="280"/>
    <cellStyle name="Обычный 12" xfId="281"/>
    <cellStyle name="Обычный 13" xfId="282"/>
    <cellStyle name="Обычный 14" xfId="283"/>
    <cellStyle name="Обычный 15" xfId="284"/>
    <cellStyle name="Обычный 16" xfId="285"/>
    <cellStyle name="Обычный 17" xfId="286"/>
    <cellStyle name="Обычный 18" xfId="287"/>
    <cellStyle name="Обычный 19" xfId="288"/>
    <cellStyle name="Обычный 2" xfId="289"/>
    <cellStyle name="Обычный 2 10" xfId="290"/>
    <cellStyle name="Обычный 2 11" xfId="291"/>
    <cellStyle name="Обычный 2 12" xfId="292"/>
    <cellStyle name="Обычный 2 13" xfId="293"/>
    <cellStyle name="Обычный 2 14" xfId="294"/>
    <cellStyle name="Обычный 2 15" xfId="295"/>
    <cellStyle name="Обычный 2 16" xfId="296"/>
    <cellStyle name="Обычный 2 2" xfId="297"/>
    <cellStyle name="Обычный 2 2 2" xfId="298"/>
    <cellStyle name="Обычный 2 2 3" xfId="299"/>
    <cellStyle name="Обычный 2 2_Расшифровка прочих" xfId="300"/>
    <cellStyle name="Обычный 2 3" xfId="301"/>
    <cellStyle name="Обычный 2 4" xfId="302"/>
    <cellStyle name="Обычный 2 5" xfId="303"/>
    <cellStyle name="Обычный 2 6" xfId="304"/>
    <cellStyle name="Обычный 2 7" xfId="305"/>
    <cellStyle name="Обычный 2 8" xfId="306"/>
    <cellStyle name="Обычный 2 9" xfId="307"/>
    <cellStyle name="Обычный 2_2604-2010" xfId="308"/>
    <cellStyle name="Обычный 3" xfId="309"/>
    <cellStyle name="Обычный 3 10" xfId="310"/>
    <cellStyle name="Обычный 3 11" xfId="311"/>
    <cellStyle name="Обычный 3 12" xfId="312"/>
    <cellStyle name="Обычный 3 13" xfId="313"/>
    <cellStyle name="Обычный 3 14" xfId="314"/>
    <cellStyle name="Обычный 3 2" xfId="315"/>
    <cellStyle name="Обычный 3 3" xfId="316"/>
    <cellStyle name="Обычный 3 4" xfId="317"/>
    <cellStyle name="Обычный 3 5" xfId="318"/>
    <cellStyle name="Обычный 3 6" xfId="319"/>
    <cellStyle name="Обычный 3 7" xfId="320"/>
    <cellStyle name="Обычный 3 8" xfId="321"/>
    <cellStyle name="Обычный 3 9" xfId="322"/>
    <cellStyle name="Обычный 3_Дефицит_7 млрд_0608_бс" xfId="323"/>
    <cellStyle name="Обычный 4" xfId="324"/>
    <cellStyle name="Обычный 5" xfId="325"/>
    <cellStyle name="Обычный 5 2" xfId="326"/>
    <cellStyle name="Обычный 6" xfId="327"/>
    <cellStyle name="Обычный 6 2" xfId="328"/>
    <cellStyle name="Обычный 6 3" xfId="329"/>
    <cellStyle name="Обычный 6 4" xfId="330"/>
    <cellStyle name="Обычный 6_Дефицит_7 млрд_0608_бс" xfId="331"/>
    <cellStyle name="Обычный 7" xfId="332"/>
    <cellStyle name="Обычный 7 2" xfId="333"/>
    <cellStyle name="Обычный 8" xfId="334"/>
    <cellStyle name="Обычный 9" xfId="335"/>
    <cellStyle name="Обычный 9 2" xfId="336"/>
    <cellStyle name="Followed Hyperlink" xfId="337"/>
    <cellStyle name="Плохой" xfId="338"/>
    <cellStyle name="Плохой 2" xfId="339"/>
    <cellStyle name="Плохой 3" xfId="340"/>
    <cellStyle name="Пояснение" xfId="341"/>
    <cellStyle name="Пояснение 2" xfId="342"/>
    <cellStyle name="Пояснение 3" xfId="343"/>
    <cellStyle name="Примечание" xfId="344"/>
    <cellStyle name="Примечание 2" xfId="345"/>
    <cellStyle name="Примечание 3" xfId="346"/>
    <cellStyle name="Percent" xfId="347"/>
    <cellStyle name="Процентный 2" xfId="348"/>
    <cellStyle name="Процентный 2 10" xfId="349"/>
    <cellStyle name="Процентный 2 11" xfId="350"/>
    <cellStyle name="Процентный 2 12" xfId="351"/>
    <cellStyle name="Процентный 2 13" xfId="352"/>
    <cellStyle name="Процентный 2 14" xfId="353"/>
    <cellStyle name="Процентный 2 15" xfId="354"/>
    <cellStyle name="Процентный 2 16" xfId="355"/>
    <cellStyle name="Процентный 2 2" xfId="356"/>
    <cellStyle name="Процентный 2 3" xfId="357"/>
    <cellStyle name="Процентный 2 4" xfId="358"/>
    <cellStyle name="Процентный 2 5" xfId="359"/>
    <cellStyle name="Процентный 2 6" xfId="360"/>
    <cellStyle name="Процентный 2 7" xfId="361"/>
    <cellStyle name="Процентный 2 8" xfId="362"/>
    <cellStyle name="Процентный 2 9" xfId="363"/>
    <cellStyle name="Процентный 3" xfId="364"/>
    <cellStyle name="Процентный 4" xfId="365"/>
    <cellStyle name="Процентный 4 2" xfId="366"/>
    <cellStyle name="Связанная ячейка" xfId="367"/>
    <cellStyle name="Связанная ячейка 2" xfId="368"/>
    <cellStyle name="Связанная ячейка 3" xfId="369"/>
    <cellStyle name="Стиль 1" xfId="370"/>
    <cellStyle name="Стиль 1 2" xfId="371"/>
    <cellStyle name="Стиль 1 3" xfId="372"/>
    <cellStyle name="Стиль 1 4" xfId="373"/>
    <cellStyle name="Стиль 1 5" xfId="374"/>
    <cellStyle name="Стиль 1 6" xfId="375"/>
    <cellStyle name="Стиль 1 7" xfId="376"/>
    <cellStyle name="Текст предупреждения" xfId="377"/>
    <cellStyle name="Текст предупреждения 2" xfId="378"/>
    <cellStyle name="Текст предупреждения 3" xfId="379"/>
    <cellStyle name="Тысячи [0]_1.62" xfId="380"/>
    <cellStyle name="Тысячи_1.62" xfId="381"/>
    <cellStyle name="Comma" xfId="382"/>
    <cellStyle name="Comma [0]" xfId="383"/>
    <cellStyle name="Финансовый 2" xfId="384"/>
    <cellStyle name="Финансовый 2 10" xfId="385"/>
    <cellStyle name="Финансовый 2 11" xfId="386"/>
    <cellStyle name="Финансовый 2 12" xfId="387"/>
    <cellStyle name="Финансовый 2 13" xfId="388"/>
    <cellStyle name="Финансовый 2 14" xfId="389"/>
    <cellStyle name="Финансовый 2 15" xfId="390"/>
    <cellStyle name="Финансовый 2 16" xfId="391"/>
    <cellStyle name="Финансовый 2 17" xfId="392"/>
    <cellStyle name="Финансовый 2 2" xfId="393"/>
    <cellStyle name="Финансовый 2 3" xfId="394"/>
    <cellStyle name="Финансовый 2 4" xfId="395"/>
    <cellStyle name="Финансовый 2 5" xfId="396"/>
    <cellStyle name="Финансовый 2 6" xfId="397"/>
    <cellStyle name="Финансовый 2 7" xfId="398"/>
    <cellStyle name="Финансовый 2 8" xfId="399"/>
    <cellStyle name="Финансовый 2 9" xfId="400"/>
    <cellStyle name="Финансовый 3" xfId="401"/>
    <cellStyle name="Финансовый 3 2" xfId="402"/>
    <cellStyle name="Финансовый 4" xfId="403"/>
    <cellStyle name="Финансовый 4 2" xfId="404"/>
    <cellStyle name="Финансовый 4 3" xfId="405"/>
    <cellStyle name="Финансовый 5" xfId="406"/>
    <cellStyle name="Финансовый 6" xfId="407"/>
    <cellStyle name="Финансовый 7" xfId="408"/>
    <cellStyle name="Хороший" xfId="409"/>
    <cellStyle name="Хороший 2" xfId="410"/>
    <cellStyle name="Хороший 3" xfId="411"/>
    <cellStyle name="числовой" xfId="412"/>
    <cellStyle name="Ю" xfId="413"/>
    <cellStyle name="Ю-FreeSet_10" xfId="4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110;&#1085;&#1087;&#1083;&#1072;&#1085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фінплан - зведені показники"/>
      <sheetName val="1.1. Фін результат_табл. 1"/>
      <sheetName val="2._табл 2"/>
      <sheetName val="3. Рух грошових коштів"/>
      <sheetName val="4. Кап. інвестиції"/>
      <sheetName val=" 5. Коефіцієнти"/>
    </sheetNames>
    <sheetDataSet>
      <sheetData sheetId="1">
        <row r="86">
          <cell r="C86">
            <v>35.4</v>
          </cell>
        </row>
        <row r="89">
          <cell r="C89">
            <v>252.29999999999998</v>
          </cell>
        </row>
        <row r="90">
          <cell r="C90">
            <v>97.8</v>
          </cell>
        </row>
        <row r="91">
          <cell r="C91">
            <v>115.6</v>
          </cell>
        </row>
        <row r="92">
          <cell r="C92">
            <v>36.7</v>
          </cell>
        </row>
        <row r="93">
          <cell r="C93">
            <v>537.8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4"/>
  <sheetViews>
    <sheetView tabSelected="1" view="pageBreakPreview" zoomScale="91" zoomScaleSheetLayoutView="91" zoomScalePageLayoutView="0" workbookViewId="0" topLeftCell="A1">
      <selection activeCell="C15" sqref="C15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7.57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140625" style="0" customWidth="1"/>
  </cols>
  <sheetData>
    <row r="1" spans="1:10" ht="18.75">
      <c r="A1" s="8"/>
      <c r="B1" s="8"/>
      <c r="C1" s="8"/>
      <c r="D1" s="8"/>
      <c r="E1" s="8"/>
      <c r="F1" s="8"/>
      <c r="G1" s="8"/>
      <c r="H1" s="8" t="s">
        <v>12</v>
      </c>
      <c r="I1" s="8"/>
      <c r="J1" s="42">
        <v>22</v>
      </c>
    </row>
    <row r="2" spans="1:10" ht="18.75">
      <c r="A2" s="8"/>
      <c r="B2" s="8"/>
      <c r="C2" s="8"/>
      <c r="D2" s="8"/>
      <c r="E2" s="8"/>
      <c r="F2" s="9"/>
      <c r="H2" s="9" t="s">
        <v>16</v>
      </c>
      <c r="I2" s="10"/>
      <c r="J2" s="42"/>
    </row>
    <row r="3" spans="1:10" ht="39" customHeight="1">
      <c r="A3" s="8"/>
      <c r="B3" s="8"/>
      <c r="C3" s="8"/>
      <c r="D3" s="8"/>
      <c r="E3" s="8"/>
      <c r="F3" s="9"/>
      <c r="G3" s="9"/>
      <c r="H3" s="9"/>
      <c r="I3" s="10"/>
      <c r="J3" s="42"/>
    </row>
    <row r="4" spans="1:10" ht="18.75">
      <c r="A4" s="44" t="s">
        <v>26</v>
      </c>
      <c r="B4" s="44"/>
      <c r="C4" s="44"/>
      <c r="D4" s="44"/>
      <c r="E4" s="44"/>
      <c r="F4" s="44"/>
      <c r="G4" s="44"/>
      <c r="H4" s="44"/>
      <c r="I4" s="44"/>
      <c r="J4" s="42"/>
    </row>
    <row r="5" spans="1:10" ht="63.75" customHeight="1">
      <c r="A5" s="45" t="s">
        <v>17</v>
      </c>
      <c r="B5" s="43" t="s">
        <v>18</v>
      </c>
      <c r="C5" s="43" t="s">
        <v>19</v>
      </c>
      <c r="D5" s="43" t="s">
        <v>20</v>
      </c>
      <c r="E5" s="43" t="s">
        <v>21</v>
      </c>
      <c r="F5" s="43" t="s">
        <v>24</v>
      </c>
      <c r="G5" s="43"/>
      <c r="H5" s="43" t="s">
        <v>25</v>
      </c>
      <c r="I5" s="43"/>
      <c r="J5" s="42"/>
    </row>
    <row r="6" spans="1:10" ht="70.5" customHeight="1">
      <c r="A6" s="45"/>
      <c r="B6" s="43"/>
      <c r="C6" s="43"/>
      <c r="D6" s="43"/>
      <c r="E6" s="43"/>
      <c r="F6" s="43"/>
      <c r="G6" s="43"/>
      <c r="H6" s="43"/>
      <c r="I6" s="43"/>
      <c r="J6" s="42"/>
    </row>
    <row r="7" spans="1:10" ht="66.75" customHeight="1">
      <c r="A7" s="45"/>
      <c r="B7" s="43"/>
      <c r="C7" s="43"/>
      <c r="D7" s="43"/>
      <c r="E7" s="43"/>
      <c r="F7" s="15" t="s">
        <v>22</v>
      </c>
      <c r="G7" s="15" t="s">
        <v>23</v>
      </c>
      <c r="H7" s="15" t="s">
        <v>22</v>
      </c>
      <c r="I7" s="15" t="s">
        <v>23</v>
      </c>
      <c r="J7" s="42"/>
    </row>
    <row r="8" spans="1:10" ht="94.5" thickBot="1">
      <c r="A8" s="14" t="s">
        <v>27</v>
      </c>
      <c r="B8" s="13">
        <v>394.46</v>
      </c>
      <c r="C8" s="35">
        <v>390</v>
      </c>
      <c r="D8" s="13">
        <v>213.7</v>
      </c>
      <c r="E8" s="35">
        <v>1350</v>
      </c>
      <c r="F8" s="36">
        <f>E8-B8</f>
        <v>955.54</v>
      </c>
      <c r="G8" s="34">
        <f>E8/B8*100</f>
        <v>342.2400243370684</v>
      </c>
      <c r="H8" s="36">
        <f>E8-C8</f>
        <v>960</v>
      </c>
      <c r="I8" s="34">
        <f>E8/C8*100</f>
        <v>346.1538461538462</v>
      </c>
      <c r="J8" s="42"/>
    </row>
    <row r="9" spans="1:10" ht="27.75" thickBot="1">
      <c r="A9" s="30" t="s">
        <v>103</v>
      </c>
      <c r="B9" s="13">
        <v>29.3</v>
      </c>
      <c r="C9" s="37">
        <v>20</v>
      </c>
      <c r="D9" s="13">
        <v>23.9</v>
      </c>
      <c r="E9" s="37">
        <v>52</v>
      </c>
      <c r="F9" s="36">
        <f>E9-B9</f>
        <v>22.7</v>
      </c>
      <c r="G9" s="34">
        <v>100</v>
      </c>
      <c r="H9" s="36">
        <f>E9-C9</f>
        <v>32</v>
      </c>
      <c r="I9" s="34">
        <f>E9/C9*100</f>
        <v>260</v>
      </c>
      <c r="J9" s="42"/>
    </row>
    <row r="10" spans="1:10" ht="27.75" thickBot="1">
      <c r="A10" s="31" t="s">
        <v>104</v>
      </c>
      <c r="B10" s="13">
        <v>185.5</v>
      </c>
      <c r="C10" s="37">
        <v>214</v>
      </c>
      <c r="D10" s="13">
        <v>107.2</v>
      </c>
      <c r="E10" s="37">
        <v>255</v>
      </c>
      <c r="F10" s="36">
        <f>E10-B10</f>
        <v>69.5</v>
      </c>
      <c r="G10" s="34">
        <f>E10/B10*100</f>
        <v>137.46630727762803</v>
      </c>
      <c r="H10" s="36">
        <f>E10-C10</f>
        <v>41</v>
      </c>
      <c r="I10" s="34">
        <f>E10/C10*100</f>
        <v>119.1588785046729</v>
      </c>
      <c r="J10" s="42"/>
    </row>
    <row r="11" spans="1:10" ht="27.75" thickBot="1">
      <c r="A11" s="31" t="s">
        <v>105</v>
      </c>
      <c r="B11" s="13">
        <v>179.66</v>
      </c>
      <c r="C11" s="37">
        <v>156</v>
      </c>
      <c r="D11" s="13">
        <v>82.6</v>
      </c>
      <c r="E11" s="37">
        <v>1043</v>
      </c>
      <c r="F11" s="36">
        <f>E11-B11</f>
        <v>863.34</v>
      </c>
      <c r="G11" s="34">
        <f>E11/B11*100</f>
        <v>580.5410219303128</v>
      </c>
      <c r="H11" s="36">
        <f>E11-C11</f>
        <v>887</v>
      </c>
      <c r="I11" s="34">
        <f>E11/C11*100</f>
        <v>668.5897435897436</v>
      </c>
      <c r="J11" s="42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42"/>
    </row>
    <row r="13" spans="1:10" ht="12.75">
      <c r="A13" s="3"/>
      <c r="B13" s="3"/>
      <c r="C13" s="3"/>
      <c r="D13" s="3"/>
      <c r="E13" s="3"/>
      <c r="F13" s="3"/>
      <c r="G13" s="3"/>
      <c r="H13" s="3"/>
      <c r="J13" s="42"/>
    </row>
    <row r="14" spans="1:10" ht="12.75">
      <c r="A14" s="3"/>
      <c r="B14" s="3"/>
      <c r="C14" s="3"/>
      <c r="D14" s="3"/>
      <c r="E14" s="3"/>
      <c r="F14" s="3"/>
      <c r="G14" s="3"/>
      <c r="H14" s="3"/>
      <c r="J14" s="42"/>
    </row>
    <row r="15" spans="1:10" ht="12.75">
      <c r="A15" s="3"/>
      <c r="B15" s="3"/>
      <c r="C15" s="3"/>
      <c r="D15" s="3"/>
      <c r="E15" s="3"/>
      <c r="F15" s="3"/>
      <c r="G15" s="3"/>
      <c r="H15" s="3"/>
      <c r="J15" s="42"/>
    </row>
    <row r="16" spans="1:10" ht="12.75">
      <c r="A16" s="3"/>
      <c r="B16" s="3"/>
      <c r="C16" s="3"/>
      <c r="D16" s="3"/>
      <c r="E16" s="3"/>
      <c r="F16" s="3"/>
      <c r="G16" s="3"/>
      <c r="H16" s="3"/>
      <c r="J16" s="42"/>
    </row>
    <row r="17" spans="1:10" ht="12.75">
      <c r="A17" s="3"/>
      <c r="B17" s="3"/>
      <c r="C17" s="3"/>
      <c r="D17" s="3"/>
      <c r="E17" s="3"/>
      <c r="F17" s="3"/>
      <c r="G17" s="3"/>
      <c r="H17" s="3"/>
      <c r="J17" s="42"/>
    </row>
    <row r="18" spans="1:10" ht="12.75">
      <c r="A18" s="3"/>
      <c r="B18" s="3"/>
      <c r="C18" s="3"/>
      <c r="D18" s="3"/>
      <c r="E18" s="3"/>
      <c r="F18" s="3"/>
      <c r="G18" s="3"/>
      <c r="H18" s="3"/>
      <c r="J18" s="42"/>
    </row>
    <row r="19" spans="1:10" ht="12.75">
      <c r="A19" s="3"/>
      <c r="B19" s="3"/>
      <c r="C19" s="3"/>
      <c r="D19" s="3"/>
      <c r="E19" s="3"/>
      <c r="F19" s="3"/>
      <c r="G19" s="3"/>
      <c r="H19" s="3"/>
      <c r="J19" s="42"/>
    </row>
    <row r="20" spans="1:10" ht="12.75">
      <c r="A20" s="3"/>
      <c r="B20" s="3"/>
      <c r="C20" s="3"/>
      <c r="D20" s="3"/>
      <c r="E20" s="3"/>
      <c r="F20" s="3"/>
      <c r="G20" s="3"/>
      <c r="H20" s="3"/>
      <c r="J20" s="42"/>
    </row>
    <row r="21" spans="1:10" ht="12.75">
      <c r="A21" s="3"/>
      <c r="B21" s="3"/>
      <c r="C21" s="3"/>
      <c r="D21" s="3"/>
      <c r="E21" s="3"/>
      <c r="F21" s="3"/>
      <c r="G21" s="3"/>
      <c r="H21" s="3"/>
      <c r="J21" s="42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</sheetData>
  <sheetProtection/>
  <mergeCells count="9">
    <mergeCell ref="J1:J21"/>
    <mergeCell ref="E5:E7"/>
    <mergeCell ref="F5:G6"/>
    <mergeCell ref="H5:I6"/>
    <mergeCell ref="A4:I4"/>
    <mergeCell ref="A5:A7"/>
    <mergeCell ref="B5:B7"/>
    <mergeCell ref="C5:C7"/>
    <mergeCell ref="D5:D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28"/>
  <sheetViews>
    <sheetView view="pageBreakPreview" zoomScale="60" zoomScalePageLayoutView="0" workbookViewId="0" topLeftCell="A1">
      <selection activeCell="A42" sqref="A42"/>
    </sheetView>
  </sheetViews>
  <sheetFormatPr defaultColWidth="9.140625" defaultRowHeight="12.75"/>
  <cols>
    <col min="1" max="1" width="47.8515625" style="8" customWidth="1"/>
    <col min="2" max="2" width="13.8515625" style="8" customWidth="1"/>
    <col min="3" max="3" width="15.00390625" style="8" customWidth="1"/>
    <col min="4" max="4" width="16.421875" style="8" customWidth="1"/>
    <col min="5" max="5" width="14.7109375" style="8" customWidth="1"/>
    <col min="6" max="6" width="17.57421875" style="8" customWidth="1"/>
    <col min="7" max="7" width="16.00390625" style="8" customWidth="1"/>
    <col min="8" max="8" width="18.7109375" style="8" customWidth="1"/>
    <col min="9" max="9" width="14.8515625" style="8" customWidth="1"/>
    <col min="10" max="10" width="17.421875" style="8" customWidth="1"/>
  </cols>
  <sheetData>
    <row r="1" spans="1:10" ht="18.75" customHeight="1">
      <c r="A1" s="17"/>
      <c r="B1" s="17"/>
      <c r="C1" s="17"/>
      <c r="D1" s="17"/>
      <c r="E1" s="17"/>
      <c r="F1" s="17"/>
      <c r="G1" s="17"/>
      <c r="H1" s="17"/>
      <c r="I1" s="8" t="s">
        <v>28</v>
      </c>
      <c r="J1" s="17"/>
    </row>
    <row r="2" spans="1:10" ht="18.75">
      <c r="A2" s="17"/>
      <c r="B2" s="17"/>
      <c r="C2" s="17"/>
      <c r="D2" s="17"/>
      <c r="E2" s="17"/>
      <c r="F2" s="17"/>
      <c r="G2" s="17"/>
      <c r="H2" s="17"/>
      <c r="I2" s="9" t="s">
        <v>16</v>
      </c>
      <c r="J2" s="17"/>
    </row>
    <row r="3" spans="1:10" ht="18.75">
      <c r="A3" s="17"/>
      <c r="B3" s="17"/>
      <c r="C3" s="17"/>
      <c r="D3" s="17"/>
      <c r="E3" s="17"/>
      <c r="F3" s="17"/>
      <c r="J3" s="17"/>
    </row>
    <row r="4" spans="1:10" ht="18.75">
      <c r="A4" s="17"/>
      <c r="B4" s="17"/>
      <c r="C4" s="17"/>
      <c r="D4" s="17"/>
      <c r="E4" s="17"/>
      <c r="F4" s="17"/>
      <c r="H4" s="9"/>
      <c r="I4" s="10"/>
      <c r="J4" s="17"/>
    </row>
    <row r="5" spans="1:10" ht="18.7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8.75">
      <c r="A6" s="46" t="s">
        <v>29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43.5" customHeight="1">
      <c r="A7" s="45" t="s">
        <v>30</v>
      </c>
      <c r="B7" s="43" t="s">
        <v>18</v>
      </c>
      <c r="C7" s="43"/>
      <c r="D7" s="43" t="s">
        <v>19</v>
      </c>
      <c r="E7" s="43"/>
      <c r="F7" s="43" t="s">
        <v>39</v>
      </c>
      <c r="G7" s="43" t="s">
        <v>31</v>
      </c>
      <c r="H7" s="43"/>
      <c r="I7" s="43" t="s">
        <v>33</v>
      </c>
      <c r="J7" s="43"/>
    </row>
    <row r="8" spans="1:10" ht="122.25" customHeight="1">
      <c r="A8" s="45"/>
      <c r="B8" s="15" t="s">
        <v>22</v>
      </c>
      <c r="C8" s="16" t="s">
        <v>32</v>
      </c>
      <c r="D8" s="15" t="s">
        <v>22</v>
      </c>
      <c r="E8" s="16" t="s">
        <v>32</v>
      </c>
      <c r="F8" s="43"/>
      <c r="G8" s="15" t="s">
        <v>22</v>
      </c>
      <c r="H8" s="16" t="s">
        <v>32</v>
      </c>
      <c r="I8" s="16" t="s">
        <v>34</v>
      </c>
      <c r="J8" s="16" t="s">
        <v>35</v>
      </c>
    </row>
    <row r="9" spans="1:10" ht="18.75">
      <c r="A9" s="13" t="s">
        <v>36</v>
      </c>
      <c r="B9" s="38">
        <f>'[1]1.1. Фін результат_табл. 1'!$C$86</f>
        <v>35.4</v>
      </c>
      <c r="C9" s="28">
        <f>B9*C14/B14</f>
        <v>6.582372629230198</v>
      </c>
      <c r="D9" s="13">
        <v>35.4</v>
      </c>
      <c r="E9" s="28">
        <f>D9*E14/D14</f>
        <v>7.527110355092494</v>
      </c>
      <c r="F9" s="13">
        <v>24</v>
      </c>
      <c r="G9" s="13">
        <v>39</v>
      </c>
      <c r="H9" s="28">
        <f>G9*H14/G14</f>
        <v>2.9257314328582145</v>
      </c>
      <c r="I9" s="28">
        <f aca="true" t="shared" si="0" ref="I9:I14">G9/B9*100</f>
        <v>110.16949152542372</v>
      </c>
      <c r="J9" s="28">
        <f aca="true" t="shared" si="1" ref="J9:J14">G9/D9*100</f>
        <v>110.16949152542372</v>
      </c>
    </row>
    <row r="10" spans="1:10" ht="18.75">
      <c r="A10" s="13" t="s">
        <v>6</v>
      </c>
      <c r="B10" s="38">
        <f>'[1]1.1. Фін результат_табл. 1'!$C$89</f>
        <v>252.29999999999998</v>
      </c>
      <c r="C10" s="28">
        <f>B10*C14/B14</f>
        <v>46.91335068798811</v>
      </c>
      <c r="D10" s="13">
        <v>216.6</v>
      </c>
      <c r="E10" s="28">
        <f>D10*E14/D14</f>
        <v>46.055709121837126</v>
      </c>
      <c r="F10" s="13">
        <v>82.1</v>
      </c>
      <c r="G10" s="13">
        <v>947</v>
      </c>
      <c r="H10" s="28">
        <f>G10*H14/G14</f>
        <v>71.04276069017254</v>
      </c>
      <c r="I10" s="28">
        <f t="shared" si="0"/>
        <v>375.34680935394374</v>
      </c>
      <c r="J10" s="28">
        <f t="shared" si="1"/>
        <v>437.21144967682363</v>
      </c>
    </row>
    <row r="11" spans="1:10" ht="18.75">
      <c r="A11" s="14" t="s">
        <v>7</v>
      </c>
      <c r="B11" s="38">
        <f>'[1]1.1. Фін результат_табл. 1'!$C$90</f>
        <v>97.8</v>
      </c>
      <c r="C11" s="28">
        <f>B11*C14/B14</f>
        <v>18.185198958720715</v>
      </c>
      <c r="D11" s="13">
        <v>82.2</v>
      </c>
      <c r="E11" s="28">
        <f>D11*E14/D14</f>
        <v>17.478205400807994</v>
      </c>
      <c r="F11" s="13">
        <v>18.07</v>
      </c>
      <c r="G11" s="13">
        <v>205</v>
      </c>
      <c r="H11" s="28">
        <f>G11*H14/G14</f>
        <v>15.378844711177795</v>
      </c>
      <c r="I11" s="28">
        <f t="shared" si="0"/>
        <v>209.6114519427403</v>
      </c>
      <c r="J11" s="28">
        <f t="shared" si="1"/>
        <v>249.39172749391724</v>
      </c>
    </row>
    <row r="12" spans="1:10" ht="18.75">
      <c r="A12" s="13" t="s">
        <v>8</v>
      </c>
      <c r="B12" s="38">
        <f>'[1]1.1. Фін результат_табл. 1'!$C$91</f>
        <v>115.6</v>
      </c>
      <c r="C12" s="28">
        <f>B12*C14/B14</f>
        <v>21.494979546299742</v>
      </c>
      <c r="D12" s="13">
        <v>103.3</v>
      </c>
      <c r="E12" s="28">
        <f>D12*E14/D14</f>
        <v>21.96470338082075</v>
      </c>
      <c r="F12" s="13">
        <v>32.2</v>
      </c>
      <c r="G12" s="13">
        <v>134</v>
      </c>
      <c r="H12" s="28">
        <f>G12*H14/G14</f>
        <v>10.05251312828207</v>
      </c>
      <c r="I12" s="28">
        <f t="shared" si="0"/>
        <v>115.91695501730104</v>
      </c>
      <c r="J12" s="28">
        <f t="shared" si="1"/>
        <v>129.7192642787996</v>
      </c>
    </row>
    <row r="13" spans="1:10" ht="18.75">
      <c r="A13" s="13" t="s">
        <v>5</v>
      </c>
      <c r="B13" s="38">
        <f>'[1]1.1. Фін результат_табл. 1'!$C$92</f>
        <v>36.7</v>
      </c>
      <c r="C13" s="28">
        <f>B13*C14/B14</f>
        <v>6.824098177761251</v>
      </c>
      <c r="D13" s="13">
        <v>32.8</v>
      </c>
      <c r="E13" s="28">
        <f>D13*E14/D14</f>
        <v>6.9742717414416315</v>
      </c>
      <c r="F13" s="13">
        <v>0.8</v>
      </c>
      <c r="G13" s="13">
        <v>8</v>
      </c>
      <c r="H13" s="28">
        <f>G13*H14/G14</f>
        <v>0.6001500375093773</v>
      </c>
      <c r="I13" s="28">
        <f t="shared" si="0"/>
        <v>21.798365122615802</v>
      </c>
      <c r="J13" s="28">
        <f t="shared" si="1"/>
        <v>24.39024390243903</v>
      </c>
    </row>
    <row r="14" spans="1:10" ht="18.75">
      <c r="A14" s="13" t="s">
        <v>37</v>
      </c>
      <c r="B14" s="38">
        <f>'[1]1.1. Фін результат_табл. 1'!$C$93</f>
        <v>537.8</v>
      </c>
      <c r="C14" s="11">
        <v>100</v>
      </c>
      <c r="D14" s="13">
        <f>SUM(D9:D13)</f>
        <v>470.3</v>
      </c>
      <c r="E14" s="11">
        <v>100</v>
      </c>
      <c r="F14" s="13">
        <f>SUM(F9:F13)</f>
        <v>157.17000000000002</v>
      </c>
      <c r="G14" s="13">
        <f>SUM(G9:G13)</f>
        <v>1333</v>
      </c>
      <c r="H14" s="11">
        <v>100</v>
      </c>
      <c r="I14" s="28">
        <f t="shared" si="0"/>
        <v>247.8616586091484</v>
      </c>
      <c r="J14" s="28">
        <f t="shared" si="1"/>
        <v>283.43610461407616</v>
      </c>
    </row>
    <row r="15" spans="1:10" ht="18.75">
      <c r="A15" s="17"/>
      <c r="B15" s="17"/>
      <c r="C15" s="29"/>
      <c r="D15" s="17"/>
      <c r="E15" s="17"/>
      <c r="F15" s="17"/>
      <c r="G15" s="17"/>
      <c r="H15" s="17"/>
      <c r="I15" s="17"/>
      <c r="J15" s="17"/>
    </row>
    <row r="16" spans="1:10" ht="18.7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8" ht="18.75">
      <c r="A17" s="17"/>
      <c r="B17" s="17"/>
      <c r="C17" s="17"/>
      <c r="D17" s="17"/>
      <c r="E17" s="17"/>
      <c r="F17" s="17"/>
      <c r="G17" s="17"/>
      <c r="H17" s="17"/>
    </row>
    <row r="18" spans="1:8" ht="18.75">
      <c r="A18" s="17"/>
      <c r="B18" s="17"/>
      <c r="C18" s="17"/>
      <c r="D18" s="17"/>
      <c r="E18" s="17"/>
      <c r="F18" s="17"/>
      <c r="G18" s="17"/>
      <c r="H18" s="17"/>
    </row>
    <row r="19" spans="1:8" ht="18.75">
      <c r="A19" s="17"/>
      <c r="B19" s="17"/>
      <c r="C19" s="17"/>
      <c r="D19" s="17"/>
      <c r="E19" s="17"/>
      <c r="F19" s="17"/>
      <c r="G19" s="17"/>
      <c r="H19" s="17"/>
    </row>
    <row r="20" spans="1:8" ht="18.75">
      <c r="A20" s="17"/>
      <c r="B20" s="17"/>
      <c r="C20" s="17"/>
      <c r="D20" s="17"/>
      <c r="E20" s="17"/>
      <c r="F20" s="17"/>
      <c r="G20" s="17"/>
      <c r="H20" s="17"/>
    </row>
    <row r="21" spans="1:8" ht="18.75">
      <c r="A21" s="17"/>
      <c r="B21" s="17"/>
      <c r="C21" s="17"/>
      <c r="D21" s="17"/>
      <c r="E21" s="17"/>
      <c r="F21" s="17"/>
      <c r="G21" s="17"/>
      <c r="H21" s="17"/>
    </row>
    <row r="22" spans="1:8" ht="18.75">
      <c r="A22" s="17"/>
      <c r="B22" s="17"/>
      <c r="C22" s="17"/>
      <c r="D22" s="17"/>
      <c r="E22" s="17"/>
      <c r="F22" s="17"/>
      <c r="G22" s="17"/>
      <c r="H22" s="17"/>
    </row>
    <row r="23" spans="1:8" ht="18.75">
      <c r="A23" s="17"/>
      <c r="B23" s="17"/>
      <c r="C23" s="17"/>
      <c r="D23" s="17"/>
      <c r="E23" s="17"/>
      <c r="F23" s="17"/>
      <c r="G23" s="17"/>
      <c r="H23" s="17"/>
    </row>
    <row r="24" spans="1:8" ht="18.75">
      <c r="A24" s="17"/>
      <c r="B24" s="17"/>
      <c r="C24" s="17"/>
      <c r="D24" s="17"/>
      <c r="E24" s="17"/>
      <c r="F24" s="17"/>
      <c r="G24" s="17"/>
      <c r="H24" s="17"/>
    </row>
    <row r="25" spans="1:8" ht="18.75">
      <c r="A25" s="17"/>
      <c r="B25" s="17"/>
      <c r="C25" s="17"/>
      <c r="D25" s="17"/>
      <c r="E25" s="17"/>
      <c r="F25" s="17"/>
      <c r="G25" s="17"/>
      <c r="H25" s="17"/>
    </row>
    <row r="26" spans="1:8" ht="18.75">
      <c r="A26" s="17"/>
      <c r="B26" s="17"/>
      <c r="C26" s="17"/>
      <c r="D26" s="17"/>
      <c r="E26" s="17"/>
      <c r="F26" s="17"/>
      <c r="G26" s="17"/>
      <c r="H26" s="17"/>
    </row>
    <row r="27" spans="1:8" ht="18.75">
      <c r="A27" s="17"/>
      <c r="B27" s="17"/>
      <c r="C27" s="17"/>
      <c r="D27" s="17"/>
      <c r="E27" s="17"/>
      <c r="F27" s="17"/>
      <c r="G27" s="17"/>
      <c r="H27" s="17"/>
    </row>
    <row r="28" spans="1:8" ht="18.75">
      <c r="A28" s="17"/>
      <c r="B28" s="17"/>
      <c r="C28" s="17"/>
      <c r="D28" s="17"/>
      <c r="E28" s="17"/>
      <c r="F28" s="17"/>
      <c r="G28" s="17"/>
      <c r="H28" s="17"/>
    </row>
  </sheetData>
  <sheetProtection/>
  <mergeCells count="7">
    <mergeCell ref="A6:J6"/>
    <mergeCell ref="A7:A8"/>
    <mergeCell ref="I7:J7"/>
    <mergeCell ref="B7:C7"/>
    <mergeCell ref="D7:E7"/>
    <mergeCell ref="F7:F8"/>
    <mergeCell ref="G7:H7"/>
  </mergeCells>
  <printOptions/>
  <pageMargins left="0.75" right="0.75" top="1" bottom="1" header="0.5" footer="0.5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48"/>
  <sheetViews>
    <sheetView view="pageLayout" workbookViewId="0" topLeftCell="A7">
      <selection activeCell="H21" sqref="H21"/>
    </sheetView>
  </sheetViews>
  <sheetFormatPr defaultColWidth="9.140625" defaultRowHeight="12.75"/>
  <cols>
    <col min="1" max="1" width="44.00390625" style="0" customWidth="1"/>
    <col min="2" max="2" width="11.00390625" style="0" customWidth="1"/>
    <col min="3" max="3" width="16.28125" style="0" customWidth="1"/>
    <col min="4" max="4" width="10.421875" style="0" customWidth="1"/>
    <col min="5" max="5" width="15.7109375" style="0" customWidth="1"/>
    <col min="6" max="6" width="14.8515625" style="0" customWidth="1"/>
    <col min="7" max="7" width="11.7109375" style="0" customWidth="1"/>
    <col min="8" max="8" width="15.57421875" style="0" customWidth="1"/>
    <col min="9" max="9" width="10.28125" style="0" customWidth="1"/>
  </cols>
  <sheetData>
    <row r="1" spans="1:10" ht="18.75">
      <c r="A1" s="17"/>
      <c r="B1" s="17"/>
      <c r="C1" s="17"/>
      <c r="D1" s="17"/>
      <c r="E1" s="17"/>
      <c r="F1" s="8" t="s">
        <v>9</v>
      </c>
      <c r="J1" s="3"/>
    </row>
    <row r="2" spans="1:10" ht="18.75">
      <c r="A2" s="17"/>
      <c r="B2" s="17"/>
      <c r="C2" s="17"/>
      <c r="D2" s="17"/>
      <c r="E2" s="17"/>
      <c r="F2" s="20" t="s">
        <v>16</v>
      </c>
      <c r="H2" s="10"/>
      <c r="J2" s="3"/>
    </row>
    <row r="3" spans="1:10" ht="41.25" customHeight="1">
      <c r="A3" s="17"/>
      <c r="B3" s="17"/>
      <c r="C3" s="17"/>
      <c r="D3" s="17"/>
      <c r="E3" s="17"/>
      <c r="F3" s="17"/>
      <c r="G3" s="17"/>
      <c r="H3" s="17"/>
      <c r="I3" s="3"/>
      <c r="J3" s="3"/>
    </row>
    <row r="4" spans="1:10" ht="18.75">
      <c r="A4" s="44" t="s">
        <v>38</v>
      </c>
      <c r="B4" s="44"/>
      <c r="C4" s="44"/>
      <c r="D4" s="44"/>
      <c r="E4" s="44"/>
      <c r="F4" s="44"/>
      <c r="G4" s="44"/>
      <c r="H4" s="44"/>
      <c r="I4" s="4"/>
      <c r="J4" s="4"/>
    </row>
    <row r="5" spans="1:10" ht="41.25" customHeight="1">
      <c r="A5" s="50" t="s">
        <v>30</v>
      </c>
      <c r="B5" s="51" t="s">
        <v>18</v>
      </c>
      <c r="C5" s="51"/>
      <c r="D5" s="51" t="s">
        <v>19</v>
      </c>
      <c r="E5" s="51"/>
      <c r="F5" s="51" t="s">
        <v>39</v>
      </c>
      <c r="G5" s="51" t="s">
        <v>31</v>
      </c>
      <c r="H5" s="51"/>
      <c r="I5" s="3"/>
      <c r="J5" s="3"/>
    </row>
    <row r="6" spans="1:10" ht="155.25" customHeight="1">
      <c r="A6" s="50"/>
      <c r="B6" s="13" t="s">
        <v>43</v>
      </c>
      <c r="C6" s="14" t="s">
        <v>40</v>
      </c>
      <c r="D6" s="13" t="s">
        <v>43</v>
      </c>
      <c r="E6" s="14" t="s">
        <v>40</v>
      </c>
      <c r="F6" s="51"/>
      <c r="G6" s="13" t="s">
        <v>43</v>
      </c>
      <c r="H6" s="14" t="s">
        <v>40</v>
      </c>
      <c r="I6" s="3"/>
      <c r="J6" s="3"/>
    </row>
    <row r="7" spans="1:10" ht="37.5">
      <c r="A7" s="14" t="s">
        <v>41</v>
      </c>
      <c r="B7" s="11">
        <v>394.46</v>
      </c>
      <c r="C7" s="11" t="s">
        <v>10</v>
      </c>
      <c r="D7" s="11">
        <v>390</v>
      </c>
      <c r="E7" s="11" t="s">
        <v>10</v>
      </c>
      <c r="F7" s="11">
        <v>213.7</v>
      </c>
      <c r="G7" s="11">
        <v>1350</v>
      </c>
      <c r="H7" s="11" t="s">
        <v>10</v>
      </c>
      <c r="I7" s="3"/>
      <c r="J7" s="3"/>
    </row>
    <row r="8" spans="1:10" ht="37.5">
      <c r="A8" s="14" t="s">
        <v>42</v>
      </c>
      <c r="B8" s="11">
        <v>6</v>
      </c>
      <c r="C8" s="11" t="s">
        <v>10</v>
      </c>
      <c r="D8" s="11">
        <v>6</v>
      </c>
      <c r="E8" s="11" t="s">
        <v>10</v>
      </c>
      <c r="F8" s="11">
        <v>6</v>
      </c>
      <c r="G8" s="11">
        <v>15</v>
      </c>
      <c r="H8" s="11" t="s">
        <v>10</v>
      </c>
      <c r="I8" s="3"/>
      <c r="J8" s="3"/>
    </row>
    <row r="9" spans="1:8" ht="37.5">
      <c r="A9" s="14" t="s">
        <v>44</v>
      </c>
      <c r="B9" s="11">
        <f>B10+B16</f>
        <v>537.8</v>
      </c>
      <c r="C9" s="35">
        <f aca="true" t="shared" si="0" ref="C9:H9">C10+C16</f>
        <v>1.4127213783624444</v>
      </c>
      <c r="D9" s="11">
        <f>D10+D16</f>
        <v>471.12</v>
      </c>
      <c r="E9" s="35">
        <f>E10+E16</f>
        <v>1.3070357114505722</v>
      </c>
      <c r="F9" s="11">
        <f>F10+F16</f>
        <v>278.57</v>
      </c>
      <c r="G9" s="11">
        <f t="shared" si="0"/>
        <v>1324</v>
      </c>
      <c r="H9" s="35">
        <f t="shared" si="0"/>
        <v>1.021038961038961</v>
      </c>
    </row>
    <row r="10" spans="1:8" ht="18.75">
      <c r="A10" s="13" t="s">
        <v>45</v>
      </c>
      <c r="B10" s="11">
        <f>B11+B17+B29</f>
        <v>537.8</v>
      </c>
      <c r="C10" s="35">
        <f aca="true" t="shared" si="1" ref="C10:H10">C11+C17</f>
        <v>1.4127213783624444</v>
      </c>
      <c r="D10" s="11">
        <f>D11+D17</f>
        <v>471.12</v>
      </c>
      <c r="E10" s="35">
        <f>E11+E17</f>
        <v>1.3070357114505722</v>
      </c>
      <c r="F10" s="11">
        <f>F11+F17+F29</f>
        <v>278.57</v>
      </c>
      <c r="G10" s="11">
        <f t="shared" si="1"/>
        <v>1324</v>
      </c>
      <c r="H10" s="35">
        <f t="shared" si="1"/>
        <v>1.021038961038961</v>
      </c>
    </row>
    <row r="11" spans="1:8" ht="18.75">
      <c r="A11" s="13" t="s">
        <v>46</v>
      </c>
      <c r="B11" s="11">
        <f>SUM(B12:B16)</f>
        <v>301.7</v>
      </c>
      <c r="C11" s="35">
        <f aca="true" t="shared" si="2" ref="C11:H11">SUM(C12:C16)</f>
        <v>0.8141816024662827</v>
      </c>
      <c r="D11" s="11">
        <f>SUM(D12:D16)</f>
        <v>271.32</v>
      </c>
      <c r="E11" s="35">
        <f>SUM(E12:E16)</f>
        <v>0.7947280191428798</v>
      </c>
      <c r="F11" s="11">
        <f t="shared" si="2"/>
        <v>182.15</v>
      </c>
      <c r="G11" s="11">
        <f t="shared" si="2"/>
        <v>924</v>
      </c>
      <c r="H11" s="35">
        <f t="shared" si="2"/>
        <v>0.7247426647426647</v>
      </c>
    </row>
    <row r="12" spans="1:8" ht="18.75">
      <c r="A12" s="13" t="s">
        <v>50</v>
      </c>
      <c r="B12" s="11">
        <v>35.4</v>
      </c>
      <c r="C12" s="35">
        <f>B12/B7</f>
        <v>0.0897429397150535</v>
      </c>
      <c r="D12" s="11">
        <v>35.4</v>
      </c>
      <c r="E12" s="35">
        <f>D12/D7</f>
        <v>0.09076923076923077</v>
      </c>
      <c r="F12" s="11">
        <v>44.2</v>
      </c>
      <c r="G12" s="11">
        <v>34</v>
      </c>
      <c r="H12" s="35">
        <f>G12/G7</f>
        <v>0.025185185185185185</v>
      </c>
    </row>
    <row r="13" spans="1:8" ht="18.75">
      <c r="A13" s="13" t="s">
        <v>47</v>
      </c>
      <c r="B13" s="11">
        <v>146.2</v>
      </c>
      <c r="C13" s="35">
        <f>B13/B7</f>
        <v>0.3706332708005881</v>
      </c>
      <c r="D13" s="11">
        <v>107</v>
      </c>
      <c r="E13" s="35">
        <f>D13/D7</f>
        <v>0.2743589743589744</v>
      </c>
      <c r="F13" s="39">
        <v>95.11</v>
      </c>
      <c r="G13" s="11">
        <v>634</v>
      </c>
      <c r="H13" s="35">
        <f>G13/G7</f>
        <v>0.4696296296296296</v>
      </c>
    </row>
    <row r="14" spans="1:8" ht="18.75">
      <c r="A14" s="14" t="s">
        <v>48</v>
      </c>
      <c r="B14" s="11">
        <v>56.8</v>
      </c>
      <c r="C14" s="35">
        <f>B14/B7</f>
        <v>0.1439943213507073</v>
      </c>
      <c r="D14" s="11">
        <v>40.62</v>
      </c>
      <c r="E14" s="35">
        <f>D14/D7</f>
        <v>0.10415384615384615</v>
      </c>
      <c r="F14" s="39">
        <v>21.12</v>
      </c>
      <c r="G14" s="11">
        <v>138</v>
      </c>
      <c r="H14" s="35">
        <f>G14/G7</f>
        <v>0.10222222222222223</v>
      </c>
    </row>
    <row r="15" spans="1:8" ht="18.75">
      <c r="A15" s="13" t="s">
        <v>49</v>
      </c>
      <c r="B15" s="11">
        <v>63.3</v>
      </c>
      <c r="C15" s="35">
        <f>B15/B11</f>
        <v>0.2098110705999337</v>
      </c>
      <c r="D15" s="11">
        <v>88.3</v>
      </c>
      <c r="E15" s="35">
        <f>D15/D11</f>
        <v>0.3254459678608285</v>
      </c>
      <c r="F15" s="40">
        <v>21.72</v>
      </c>
      <c r="G15" s="11">
        <v>118</v>
      </c>
      <c r="H15" s="35">
        <f>G15/G11</f>
        <v>0.1277056277056277</v>
      </c>
    </row>
    <row r="16" spans="1:8" ht="18.75">
      <c r="A16" s="13" t="s">
        <v>98</v>
      </c>
      <c r="B16" s="11"/>
      <c r="C16" s="35">
        <f>B16/B7</f>
        <v>0</v>
      </c>
      <c r="D16" s="11"/>
      <c r="E16" s="35">
        <f>D16/D7</f>
        <v>0</v>
      </c>
      <c r="F16" s="11"/>
      <c r="G16" s="11"/>
      <c r="H16" s="35">
        <f>G16/G7</f>
        <v>0</v>
      </c>
    </row>
    <row r="17" spans="1:8" ht="37.5">
      <c r="A17" s="14" t="s">
        <v>108</v>
      </c>
      <c r="B17" s="11">
        <f>SUM(B18:B22)</f>
        <v>236.09999999999997</v>
      </c>
      <c r="C17" s="35">
        <f>B17/B7</f>
        <v>0.5985397758961618</v>
      </c>
      <c r="D17" s="11">
        <f>SUM(D18:D22)</f>
        <v>199.8</v>
      </c>
      <c r="E17" s="35">
        <f>D17/D7</f>
        <v>0.5123076923076924</v>
      </c>
      <c r="F17" s="11">
        <f>SUM(F18:F22)</f>
        <v>96.41999999999999</v>
      </c>
      <c r="G17" s="11">
        <f>SUM(G18:G22)</f>
        <v>400</v>
      </c>
      <c r="H17" s="35">
        <f>G17/G7</f>
        <v>0.2962962962962963</v>
      </c>
    </row>
    <row r="18" spans="1:8" ht="18.75">
      <c r="A18" s="13" t="s">
        <v>50</v>
      </c>
      <c r="B18" s="11"/>
      <c r="C18" s="35">
        <f>B18/B7</f>
        <v>0</v>
      </c>
      <c r="D18" s="11"/>
      <c r="E18" s="35">
        <f>D18/D7</f>
        <v>0</v>
      </c>
      <c r="F18" s="11"/>
      <c r="G18" s="11"/>
      <c r="H18" s="35">
        <f>G18/G7</f>
        <v>0</v>
      </c>
    </row>
    <row r="19" spans="1:8" ht="18.75">
      <c r="A19" s="13" t="s">
        <v>47</v>
      </c>
      <c r="B19" s="11">
        <v>106.1</v>
      </c>
      <c r="C19" s="35">
        <f>B19/B7</f>
        <v>0.26897530801602193</v>
      </c>
      <c r="D19" s="11">
        <v>109.6</v>
      </c>
      <c r="E19" s="35">
        <f>D19/D7</f>
        <v>0.28102564102564104</v>
      </c>
      <c r="F19" s="39">
        <v>50.5</v>
      </c>
      <c r="G19" s="11">
        <v>310</v>
      </c>
      <c r="H19" s="35">
        <f>G19/G7</f>
        <v>0.22962962962962963</v>
      </c>
    </row>
    <row r="20" spans="1:8" ht="18.75">
      <c r="A20" s="14" t="s">
        <v>48</v>
      </c>
      <c r="B20" s="11">
        <v>41</v>
      </c>
      <c r="C20" s="35">
        <f>B20/B7</f>
        <v>0.10393956294681338</v>
      </c>
      <c r="D20" s="11">
        <v>41.6</v>
      </c>
      <c r="E20" s="35">
        <f>D20/D7</f>
        <v>0.10666666666666667</v>
      </c>
      <c r="F20" s="39">
        <v>11.02</v>
      </c>
      <c r="G20" s="11">
        <v>67</v>
      </c>
      <c r="H20" s="35">
        <f>G20/G7</f>
        <v>0.04962962962962963</v>
      </c>
    </row>
    <row r="21" spans="1:8" ht="18.75">
      <c r="A21" s="13" t="s">
        <v>49</v>
      </c>
      <c r="B21" s="11">
        <v>52.3</v>
      </c>
      <c r="C21" s="35">
        <f>B21/B7</f>
        <v>0.13258632053947167</v>
      </c>
      <c r="D21" s="11">
        <v>15.8</v>
      </c>
      <c r="E21" s="35">
        <f>D21/D7</f>
        <v>0.04051282051282051</v>
      </c>
      <c r="F21" s="39">
        <v>34.9</v>
      </c>
      <c r="G21" s="11">
        <v>16</v>
      </c>
      <c r="H21" s="35">
        <f>G21/G7</f>
        <v>0.011851851851851851</v>
      </c>
    </row>
    <row r="22" spans="1:8" ht="18.75">
      <c r="A22" s="13" t="s">
        <v>98</v>
      </c>
      <c r="B22" s="11">
        <v>36.7</v>
      </c>
      <c r="C22" s="35">
        <f>B22/B7</f>
        <v>0.0930385843938549</v>
      </c>
      <c r="D22" s="11">
        <v>32.8</v>
      </c>
      <c r="E22" s="35">
        <f>D22/D7</f>
        <v>0.0841025641025641</v>
      </c>
      <c r="F22" s="11"/>
      <c r="G22" s="11">
        <v>7</v>
      </c>
      <c r="H22" s="35">
        <f>G22/G7</f>
        <v>0.005185185185185185</v>
      </c>
    </row>
    <row r="23" spans="1:8" ht="18.75">
      <c r="A23" s="13" t="s">
        <v>51</v>
      </c>
      <c r="B23" s="11"/>
      <c r="C23" s="35"/>
      <c r="D23" s="11"/>
      <c r="E23" s="13"/>
      <c r="F23" s="11"/>
      <c r="G23" s="11"/>
      <c r="H23" s="13"/>
    </row>
    <row r="24" spans="1:8" ht="18.75">
      <c r="A24" s="13" t="s">
        <v>50</v>
      </c>
      <c r="B24" s="11"/>
      <c r="C24" s="35"/>
      <c r="D24" s="11"/>
      <c r="E24" s="13"/>
      <c r="F24" s="11"/>
      <c r="G24" s="11"/>
      <c r="H24" s="13"/>
    </row>
    <row r="25" spans="1:8" ht="18.75">
      <c r="A25" s="13" t="s">
        <v>47</v>
      </c>
      <c r="B25" s="11"/>
      <c r="C25" s="35"/>
      <c r="D25" s="11"/>
      <c r="E25" s="13"/>
      <c r="F25" s="11"/>
      <c r="G25" s="11"/>
      <c r="H25" s="13"/>
    </row>
    <row r="26" spans="1:8" ht="18.75">
      <c r="A26" s="14" t="s">
        <v>48</v>
      </c>
      <c r="B26" s="11"/>
      <c r="C26" s="35"/>
      <c r="D26" s="11"/>
      <c r="E26" s="13"/>
      <c r="F26" s="11"/>
      <c r="G26" s="11"/>
      <c r="H26" s="13"/>
    </row>
    <row r="27" spans="1:8" ht="18.75">
      <c r="A27" s="13" t="s">
        <v>49</v>
      </c>
      <c r="B27" s="11"/>
      <c r="C27" s="35"/>
      <c r="D27" s="11"/>
      <c r="E27" s="13"/>
      <c r="F27" s="11"/>
      <c r="G27" s="11"/>
      <c r="H27" s="13"/>
    </row>
    <row r="28" spans="1:8" ht="18.75">
      <c r="A28" s="13" t="s">
        <v>98</v>
      </c>
      <c r="B28" s="11"/>
      <c r="C28" s="35"/>
      <c r="D28" s="11"/>
      <c r="E28" s="13"/>
      <c r="F28" s="11"/>
      <c r="G28" s="11"/>
      <c r="H28" s="13"/>
    </row>
    <row r="29" spans="1:8" ht="37.5">
      <c r="A29" s="14" t="s">
        <v>99</v>
      </c>
      <c r="B29" s="11"/>
      <c r="C29" s="35"/>
      <c r="D29" s="11"/>
      <c r="E29" s="35"/>
      <c r="F29" s="11"/>
      <c r="G29" s="11"/>
      <c r="H29" s="35"/>
    </row>
    <row r="30" spans="1:8" ht="37.5">
      <c r="A30" s="18" t="s">
        <v>100</v>
      </c>
      <c r="B30" s="32"/>
      <c r="C30" s="19"/>
      <c r="D30" s="19"/>
      <c r="E30" s="19"/>
      <c r="F30" s="19"/>
      <c r="G30" s="19"/>
      <c r="H30" s="19"/>
    </row>
    <row r="31" spans="1:8" ht="37.5">
      <c r="A31" s="14" t="s">
        <v>101</v>
      </c>
      <c r="B31" s="13"/>
      <c r="C31" s="13"/>
      <c r="D31" s="13"/>
      <c r="E31" s="13"/>
      <c r="F31" s="13"/>
      <c r="G31" s="13"/>
      <c r="H31" s="13"/>
    </row>
    <row r="32" spans="1:8" ht="18.75">
      <c r="A32" s="17"/>
      <c r="B32" s="17"/>
      <c r="C32" s="17"/>
      <c r="D32" s="17"/>
      <c r="E32" s="17"/>
      <c r="F32" s="17"/>
      <c r="G32" s="17"/>
      <c r="H32" s="17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H35" s="1"/>
    </row>
    <row r="36" spans="1:8" ht="12.75">
      <c r="A36" s="3"/>
      <c r="B36" s="3"/>
      <c r="C36" s="3"/>
      <c r="D36" s="3"/>
      <c r="E36" s="3"/>
      <c r="F36" s="49"/>
      <c r="G36" s="49"/>
      <c r="H36" s="49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</sheetData>
  <sheetProtection/>
  <mergeCells count="7">
    <mergeCell ref="A4:H4"/>
    <mergeCell ref="F36:H36"/>
    <mergeCell ref="A5:A6"/>
    <mergeCell ref="B5:C5"/>
    <mergeCell ref="D5:E5"/>
    <mergeCell ref="F5:F6"/>
    <mergeCell ref="G5:H5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36"/>
  <sheetViews>
    <sheetView view="pageLayout" workbookViewId="0" topLeftCell="A13">
      <selection activeCell="E13" sqref="E13"/>
    </sheetView>
  </sheetViews>
  <sheetFormatPr defaultColWidth="9.140625" defaultRowHeight="12.75"/>
  <cols>
    <col min="1" max="1" width="54.8515625" style="0" customWidth="1"/>
    <col min="2" max="3" width="9.140625" style="0" hidden="1" customWidth="1"/>
    <col min="4" max="4" width="9.00390625" style="0" hidden="1" customWidth="1"/>
    <col min="5" max="5" width="37.57421875" style="0" customWidth="1"/>
    <col min="7" max="7" width="10.421875" style="0" customWidth="1"/>
  </cols>
  <sheetData>
    <row r="1" spans="1:5" ht="18.75">
      <c r="A1" s="8"/>
      <c r="B1" s="8"/>
      <c r="C1" s="8"/>
      <c r="D1" s="8"/>
      <c r="E1" s="20" t="s">
        <v>11</v>
      </c>
    </row>
    <row r="2" spans="1:7" ht="18.75">
      <c r="A2" s="8"/>
      <c r="B2" s="8"/>
      <c r="C2" s="8"/>
      <c r="D2" s="8"/>
      <c r="E2" s="20" t="s">
        <v>16</v>
      </c>
      <c r="F2" s="2"/>
      <c r="G2" s="2"/>
    </row>
    <row r="3" spans="1:7" ht="18.75">
      <c r="A3" s="8"/>
      <c r="B3" s="8"/>
      <c r="C3" s="8"/>
      <c r="D3" s="8"/>
      <c r="E3" s="21"/>
      <c r="F3" s="2"/>
      <c r="G3" s="2"/>
    </row>
    <row r="4" spans="1:7" ht="18.75">
      <c r="A4" s="8"/>
      <c r="B4" s="8"/>
      <c r="C4" s="8"/>
      <c r="D4" s="8"/>
      <c r="E4" s="21"/>
      <c r="F4" s="2"/>
      <c r="G4" s="2"/>
    </row>
    <row r="5" spans="1:5" ht="18.75">
      <c r="A5" s="44" t="s">
        <v>52</v>
      </c>
      <c r="B5" s="44"/>
      <c r="C5" s="44"/>
      <c r="D5" s="44"/>
      <c r="E5" s="44"/>
    </row>
    <row r="6" spans="1:5" ht="18.75">
      <c r="A6" s="11" t="s">
        <v>53</v>
      </c>
      <c r="B6" s="13"/>
      <c r="C6" s="13"/>
      <c r="D6" s="13"/>
      <c r="E6" s="11" t="s">
        <v>30</v>
      </c>
    </row>
    <row r="7" spans="1:5" ht="37.5">
      <c r="A7" s="14" t="s">
        <v>54</v>
      </c>
      <c r="B7" s="13"/>
      <c r="C7" s="13"/>
      <c r="D7" s="13"/>
      <c r="E7" s="11">
        <v>1350</v>
      </c>
    </row>
    <row r="8" spans="1:5" ht="37.5">
      <c r="A8" s="14" t="s">
        <v>55</v>
      </c>
      <c r="B8" s="13"/>
      <c r="C8" s="13"/>
      <c r="D8" s="13"/>
      <c r="E8" s="11">
        <v>538</v>
      </c>
    </row>
    <row r="9" spans="1:5" ht="37.5">
      <c r="A9" s="14" t="s">
        <v>56</v>
      </c>
      <c r="B9" s="13"/>
      <c r="C9" s="13"/>
      <c r="D9" s="13"/>
      <c r="E9" s="28">
        <v>40</v>
      </c>
    </row>
    <row r="10" spans="1:5" ht="18.75">
      <c r="A10" s="14" t="s">
        <v>57</v>
      </c>
      <c r="B10" s="13"/>
      <c r="C10" s="13"/>
      <c r="D10" s="13"/>
      <c r="E10" s="11">
        <v>949</v>
      </c>
    </row>
    <row r="11" spans="1:5" ht="18.75">
      <c r="A11" s="14" t="s">
        <v>58</v>
      </c>
      <c r="B11" s="13"/>
      <c r="C11" s="13"/>
      <c r="D11" s="13"/>
      <c r="E11" s="11">
        <v>321</v>
      </c>
    </row>
    <row r="12" spans="1:5" ht="18.75">
      <c r="A12" s="14" t="s">
        <v>59</v>
      </c>
      <c r="B12" s="13"/>
      <c r="C12" s="13"/>
      <c r="D12" s="13"/>
      <c r="E12" s="28">
        <v>34</v>
      </c>
    </row>
    <row r="13" spans="1:5" ht="75">
      <c r="A13" s="14" t="s">
        <v>60</v>
      </c>
      <c r="B13" s="13"/>
      <c r="C13" s="13"/>
      <c r="D13" s="13"/>
      <c r="E13" s="28">
        <f>E9-E12</f>
        <v>6</v>
      </c>
    </row>
    <row r="14" spans="1:5" ht="18.75">
      <c r="A14" s="8"/>
      <c r="B14" s="8"/>
      <c r="C14" s="8"/>
      <c r="D14" s="8"/>
      <c r="E14" s="8"/>
    </row>
    <row r="15" spans="1:5" ht="18.75">
      <c r="A15" s="8"/>
      <c r="B15" s="8"/>
      <c r="C15" s="8"/>
      <c r="D15" s="8"/>
      <c r="E15" s="8"/>
    </row>
    <row r="16" spans="1:5" ht="18.75">
      <c r="A16" s="8"/>
      <c r="B16" s="8"/>
      <c r="C16" s="8"/>
      <c r="D16" s="8"/>
      <c r="E16" s="20" t="s">
        <v>61</v>
      </c>
    </row>
    <row r="17" spans="1:5" ht="18.75">
      <c r="A17" s="8"/>
      <c r="B17" s="8"/>
      <c r="C17" s="8"/>
      <c r="D17" s="8"/>
      <c r="E17" s="20" t="s">
        <v>16</v>
      </c>
    </row>
    <row r="18" spans="1:5" ht="18.75">
      <c r="A18" s="8"/>
      <c r="B18" s="8"/>
      <c r="C18" s="8"/>
      <c r="D18" s="8"/>
      <c r="E18" s="21"/>
    </row>
    <row r="19" spans="1:5" ht="7.5" customHeight="1">
      <c r="A19" s="8"/>
      <c r="B19" s="8"/>
      <c r="C19" s="8"/>
      <c r="D19" s="8"/>
      <c r="E19" s="21"/>
    </row>
    <row r="20" spans="1:5" ht="18.75">
      <c r="A20" s="44" t="s">
        <v>62</v>
      </c>
      <c r="B20" s="44"/>
      <c r="C20" s="44"/>
      <c r="D20" s="44"/>
      <c r="E20" s="44"/>
    </row>
    <row r="21" spans="1:5" ht="37.5">
      <c r="A21" s="11" t="s">
        <v>30</v>
      </c>
      <c r="B21" s="13"/>
      <c r="C21" s="13"/>
      <c r="D21" s="13"/>
      <c r="E21" s="12" t="s">
        <v>21</v>
      </c>
    </row>
    <row r="22" spans="1:5" ht="37.5">
      <c r="A22" s="14" t="s">
        <v>63</v>
      </c>
      <c r="B22" s="13"/>
      <c r="C22" s="13"/>
      <c r="D22" s="13"/>
      <c r="E22" s="13">
        <v>151</v>
      </c>
    </row>
    <row r="23" spans="1:5" ht="18.75">
      <c r="A23" s="14" t="s">
        <v>64</v>
      </c>
      <c r="B23" s="13"/>
      <c r="C23" s="13"/>
      <c r="D23" s="13"/>
      <c r="E23" s="13">
        <v>151</v>
      </c>
    </row>
    <row r="24" spans="1:5" ht="18.75">
      <c r="A24" s="22" t="s">
        <v>65</v>
      </c>
      <c r="B24" s="13"/>
      <c r="C24" s="13"/>
      <c r="D24" s="13"/>
      <c r="E24" s="13">
        <v>151</v>
      </c>
    </row>
    <row r="25" spans="1:5" ht="18.75">
      <c r="A25" s="22" t="s">
        <v>66</v>
      </c>
      <c r="B25" s="13"/>
      <c r="C25" s="13"/>
      <c r="D25" s="13"/>
      <c r="E25" s="13"/>
    </row>
    <row r="26" spans="1:5" ht="18.75">
      <c r="A26" s="22" t="s">
        <v>67</v>
      </c>
      <c r="B26" s="13"/>
      <c r="C26" s="13"/>
      <c r="D26" s="13"/>
      <c r="E26" s="13"/>
    </row>
    <row r="27" spans="1:5" ht="18.75">
      <c r="A27" s="22" t="s">
        <v>68</v>
      </c>
      <c r="B27" s="13"/>
      <c r="C27" s="13"/>
      <c r="D27" s="13"/>
      <c r="E27" s="13"/>
    </row>
    <row r="28" spans="1:5" ht="18.75">
      <c r="A28" s="22" t="s">
        <v>65</v>
      </c>
      <c r="B28" s="13"/>
      <c r="C28" s="13"/>
      <c r="D28" s="13"/>
      <c r="E28" s="13"/>
    </row>
    <row r="29" spans="1:5" ht="18.75">
      <c r="A29" s="22" t="s">
        <v>66</v>
      </c>
      <c r="B29" s="13"/>
      <c r="C29" s="13"/>
      <c r="D29" s="13"/>
      <c r="E29" s="13"/>
    </row>
    <row r="30" spans="1:5" ht="18.75">
      <c r="A30" s="22" t="s">
        <v>67</v>
      </c>
      <c r="B30" s="13"/>
      <c r="C30" s="13"/>
      <c r="D30" s="13"/>
      <c r="E30" s="13"/>
    </row>
    <row r="31" spans="1:5" ht="18.75">
      <c r="A31" s="23" t="s">
        <v>69</v>
      </c>
      <c r="B31" s="13"/>
      <c r="C31" s="13"/>
      <c r="D31" s="13"/>
      <c r="E31" s="13">
        <v>151</v>
      </c>
    </row>
    <row r="32" spans="1:5" ht="18.75">
      <c r="A32" s="24" t="s">
        <v>70</v>
      </c>
      <c r="B32" s="13"/>
      <c r="C32" s="13"/>
      <c r="D32" s="13"/>
      <c r="E32" s="13">
        <v>151</v>
      </c>
    </row>
    <row r="33" spans="1:5" ht="18.75">
      <c r="A33" s="24" t="s">
        <v>71</v>
      </c>
      <c r="B33" s="13"/>
      <c r="C33" s="13"/>
      <c r="D33" s="13"/>
      <c r="E33" s="13"/>
    </row>
    <row r="34" spans="1:5" ht="18.75">
      <c r="A34" s="8"/>
      <c r="B34" s="8"/>
      <c r="C34" s="8"/>
      <c r="D34" s="8"/>
      <c r="E34" s="8"/>
    </row>
    <row r="35" spans="1:5" ht="18.75">
      <c r="A35" s="8"/>
      <c r="B35" s="8"/>
      <c r="C35" s="8"/>
      <c r="D35" s="8"/>
      <c r="E35" s="8"/>
    </row>
    <row r="36" spans="1:5" ht="18.75">
      <c r="A36" s="8"/>
      <c r="B36" s="8"/>
      <c r="C36" s="8"/>
      <c r="D36" s="8"/>
      <c r="E36" s="8"/>
    </row>
  </sheetData>
  <sheetProtection/>
  <mergeCells count="2">
    <mergeCell ref="A5:E5"/>
    <mergeCell ref="A20:E20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0"/>
  <sheetViews>
    <sheetView view="pageLayout" zoomScaleNormal="50" workbookViewId="0" topLeftCell="A37">
      <selection activeCell="K58" sqref="K58"/>
    </sheetView>
  </sheetViews>
  <sheetFormatPr defaultColWidth="9.140625" defaultRowHeight="12.75"/>
  <cols>
    <col min="1" max="1" width="21.1406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0.421875" style="0" customWidth="1"/>
    <col min="9" max="9" width="14.8515625" style="0" customWidth="1"/>
    <col min="11" max="11" width="12.8515625" style="0" customWidth="1"/>
    <col min="12" max="12" width="16.140625" style="0" customWidth="1"/>
    <col min="13" max="13" width="15.57421875" style="0" customWidth="1"/>
  </cols>
  <sheetData>
    <row r="1" spans="1:13" ht="18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20" t="s">
        <v>72</v>
      </c>
      <c r="M1" s="8"/>
    </row>
    <row r="2" spans="1:13" ht="18.75">
      <c r="A2" s="8"/>
      <c r="B2" s="8"/>
      <c r="C2" s="8"/>
      <c r="D2" s="8"/>
      <c r="E2" s="8"/>
      <c r="F2" s="8"/>
      <c r="G2" s="9"/>
      <c r="H2" s="9"/>
      <c r="I2" s="8"/>
      <c r="J2" s="8"/>
      <c r="L2" s="20" t="s">
        <v>16</v>
      </c>
      <c r="M2" s="9"/>
    </row>
    <row r="3" spans="1:13" ht="18.75">
      <c r="A3" s="8"/>
      <c r="B3" s="8"/>
      <c r="C3" s="8"/>
      <c r="D3" s="8"/>
      <c r="E3" s="8"/>
      <c r="F3" s="8"/>
      <c r="G3" s="9"/>
      <c r="H3" s="9"/>
      <c r="I3" s="8"/>
      <c r="J3" s="8"/>
      <c r="K3" s="10"/>
      <c r="L3" s="8"/>
      <c r="M3" s="21"/>
    </row>
    <row r="4" spans="1:13" ht="18.75">
      <c r="A4" s="44" t="s">
        <v>102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33" customHeight="1">
      <c r="A5" s="50" t="s">
        <v>30</v>
      </c>
      <c r="B5" s="13"/>
      <c r="C5" s="13"/>
      <c r="D5" s="13"/>
      <c r="E5" s="13"/>
      <c r="F5" s="51" t="s">
        <v>18</v>
      </c>
      <c r="G5" s="51" t="s">
        <v>19</v>
      </c>
      <c r="H5" s="51" t="s">
        <v>73</v>
      </c>
      <c r="I5" s="51" t="s">
        <v>21</v>
      </c>
      <c r="J5" s="51"/>
      <c r="K5" s="51"/>
      <c r="L5" s="51" t="s">
        <v>78</v>
      </c>
      <c r="M5" s="51"/>
    </row>
    <row r="6" spans="1:13" ht="36.75" customHeight="1">
      <c r="A6" s="50"/>
      <c r="B6" s="13"/>
      <c r="C6" s="13"/>
      <c r="D6" s="13"/>
      <c r="E6" s="13"/>
      <c r="F6" s="51"/>
      <c r="G6" s="51"/>
      <c r="H6" s="51"/>
      <c r="I6" s="51" t="s">
        <v>74</v>
      </c>
      <c r="J6" s="51" t="s">
        <v>75</v>
      </c>
      <c r="K6" s="51"/>
      <c r="L6" s="51" t="s">
        <v>34</v>
      </c>
      <c r="M6" s="51" t="s">
        <v>35</v>
      </c>
    </row>
    <row r="7" spans="1:13" ht="57" customHeight="1">
      <c r="A7" s="50"/>
      <c r="B7" s="13"/>
      <c r="C7" s="13"/>
      <c r="D7" s="13"/>
      <c r="E7" s="13"/>
      <c r="F7" s="51"/>
      <c r="G7" s="51"/>
      <c r="H7" s="51"/>
      <c r="I7" s="51"/>
      <c r="J7" s="13" t="s">
        <v>76</v>
      </c>
      <c r="K7" s="13" t="s">
        <v>77</v>
      </c>
      <c r="L7" s="51"/>
      <c r="M7" s="51"/>
    </row>
    <row r="8" spans="1:13" ht="93.75">
      <c r="A8" s="14" t="s">
        <v>79</v>
      </c>
      <c r="B8" s="13"/>
      <c r="C8" s="13"/>
      <c r="D8" s="13"/>
      <c r="E8" s="13"/>
      <c r="F8" s="33">
        <v>394.46</v>
      </c>
      <c r="G8" s="33">
        <v>390</v>
      </c>
      <c r="H8" s="33">
        <v>213.7</v>
      </c>
      <c r="I8" s="33">
        <v>1350</v>
      </c>
      <c r="J8" s="41"/>
      <c r="K8" s="33"/>
      <c r="L8" s="33">
        <f>I8/F8*100</f>
        <v>342.2400243370684</v>
      </c>
      <c r="M8" s="33">
        <f>I8/G8*100</f>
        <v>346.1538461538462</v>
      </c>
    </row>
    <row r="9" spans="1:13" ht="75">
      <c r="A9" s="14" t="s">
        <v>80</v>
      </c>
      <c r="B9" s="13"/>
      <c r="C9" s="13"/>
      <c r="D9" s="13"/>
      <c r="E9" s="13"/>
      <c r="F9" s="33">
        <v>6</v>
      </c>
      <c r="G9" s="33">
        <v>6</v>
      </c>
      <c r="H9" s="33">
        <v>6</v>
      </c>
      <c r="I9" s="33">
        <v>15</v>
      </c>
      <c r="J9" s="33">
        <v>4</v>
      </c>
      <c r="K9" s="33">
        <v>11</v>
      </c>
      <c r="L9" s="33">
        <f aca="true" t="shared" si="0" ref="L9:L15">I9/F9*100</f>
        <v>250</v>
      </c>
      <c r="M9" s="33">
        <f aca="true" t="shared" si="1" ref="M9:M15">I9/G9*100</f>
        <v>250</v>
      </c>
    </row>
    <row r="10" spans="1:13" ht="75">
      <c r="A10" s="22" t="s">
        <v>81</v>
      </c>
      <c r="B10" s="13"/>
      <c r="C10" s="13"/>
      <c r="D10" s="13"/>
      <c r="E10" s="13"/>
      <c r="F10" s="33">
        <v>252.2</v>
      </c>
      <c r="G10" s="33">
        <v>216.6</v>
      </c>
      <c r="H10" s="33">
        <v>135</v>
      </c>
      <c r="I10" s="33">
        <v>944</v>
      </c>
      <c r="J10" s="33">
        <v>310</v>
      </c>
      <c r="K10" s="33">
        <v>634</v>
      </c>
      <c r="L10" s="33">
        <f t="shared" si="0"/>
        <v>374.30610626486913</v>
      </c>
      <c r="M10" s="33">
        <f t="shared" si="1"/>
        <v>435.82640812557713</v>
      </c>
    </row>
    <row r="11" spans="1:13" ht="37.5">
      <c r="A11" s="22" t="s">
        <v>83</v>
      </c>
      <c r="B11" s="13"/>
      <c r="C11" s="13"/>
      <c r="D11" s="13"/>
      <c r="E11" s="13"/>
      <c r="F11" s="33">
        <v>252.2</v>
      </c>
      <c r="G11" s="33">
        <v>216.6</v>
      </c>
      <c r="H11" s="33">
        <v>135</v>
      </c>
      <c r="I11" s="33">
        <v>944</v>
      </c>
      <c r="J11" s="33">
        <v>310</v>
      </c>
      <c r="K11" s="33">
        <v>634</v>
      </c>
      <c r="L11" s="33">
        <f t="shared" si="0"/>
        <v>374.30610626486913</v>
      </c>
      <c r="M11" s="33">
        <f t="shared" si="1"/>
        <v>435.82640812557713</v>
      </c>
    </row>
    <row r="12" spans="1:13" ht="37.5">
      <c r="A12" s="22" t="s">
        <v>82</v>
      </c>
      <c r="B12" s="13"/>
      <c r="C12" s="13"/>
      <c r="D12" s="13"/>
      <c r="E12" s="13"/>
      <c r="F12" s="33"/>
      <c r="G12" s="33"/>
      <c r="H12" s="33"/>
      <c r="I12" s="33"/>
      <c r="J12" s="33"/>
      <c r="K12" s="33"/>
      <c r="L12" s="33"/>
      <c r="M12" s="33"/>
    </row>
    <row r="13" spans="1:13" ht="75">
      <c r="A13" s="22" t="s">
        <v>84</v>
      </c>
      <c r="B13" s="13"/>
      <c r="C13" s="13"/>
      <c r="D13" s="13"/>
      <c r="E13" s="13"/>
      <c r="F13" s="33">
        <v>3504.1</v>
      </c>
      <c r="G13" s="33">
        <f>G10/G9/12*1000</f>
        <v>3008.3333333333335</v>
      </c>
      <c r="H13" s="33">
        <f aca="true" t="shared" si="2" ref="F13:K13">H10/H9/12</f>
        <v>1.875</v>
      </c>
      <c r="I13" s="33">
        <f>I10/I9/12*1000</f>
        <v>5244.444444444444</v>
      </c>
      <c r="J13" s="33">
        <f t="shared" si="2"/>
        <v>6.458333333333333</v>
      </c>
      <c r="K13" s="33">
        <f t="shared" si="2"/>
        <v>4.803030303030303</v>
      </c>
      <c r="L13" s="33">
        <f t="shared" si="0"/>
        <v>149.66594687493065</v>
      </c>
      <c r="M13" s="33">
        <f t="shared" si="1"/>
        <v>174.33056325023082</v>
      </c>
    </row>
    <row r="14" spans="1:13" ht="56.25">
      <c r="A14" s="22" t="s">
        <v>85</v>
      </c>
      <c r="B14" s="13"/>
      <c r="C14" s="13"/>
      <c r="D14" s="13"/>
      <c r="E14" s="13"/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</row>
    <row r="15" spans="1:13" ht="75">
      <c r="A15" s="22" t="s">
        <v>86</v>
      </c>
      <c r="B15" s="13"/>
      <c r="C15" s="13"/>
      <c r="D15" s="13"/>
      <c r="E15" s="13"/>
      <c r="F15" s="33">
        <f>F8/F10/F9</f>
        <v>0.26067935500925193</v>
      </c>
      <c r="G15" s="33">
        <f>G8/G10/G9</f>
        <v>0.30009233610341646</v>
      </c>
      <c r="H15" s="33">
        <f>H8/H10/H9</f>
        <v>0.26382716049382715</v>
      </c>
      <c r="I15" s="33">
        <f>I8/I10/I9</f>
        <v>0.09533898305084747</v>
      </c>
      <c r="J15" s="33"/>
      <c r="K15" s="33"/>
      <c r="L15" s="33">
        <f t="shared" si="0"/>
        <v>36.57327717703757</v>
      </c>
      <c r="M15" s="33">
        <f t="shared" si="1"/>
        <v>31.76988265971317</v>
      </c>
    </row>
    <row r="16" spans="1:13" ht="12.75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</sheetData>
  <sheetProtection/>
  <mergeCells count="11">
    <mergeCell ref="A4:M4"/>
    <mergeCell ref="H5:H7"/>
    <mergeCell ref="I5:K5"/>
    <mergeCell ref="I6:I7"/>
    <mergeCell ref="J6:K6"/>
    <mergeCell ref="A5:A7"/>
    <mergeCell ref="F5:F7"/>
    <mergeCell ref="G5:G7"/>
    <mergeCell ref="L5:M5"/>
    <mergeCell ref="L6:L7"/>
    <mergeCell ref="M6:M7"/>
  </mergeCells>
  <printOptions/>
  <pageMargins left="0.75" right="0.75" top="1" bottom="1" header="0.5" footer="0.5"/>
  <pageSetup fitToHeight="1" fitToWidth="1" horizontalDpi="600" verticalDpi="600" orientation="portrait" paperSize="9" scale="63" r:id="rId1"/>
  <headerFooter alignWithMargins="0">
    <oddHeader>&amp;C&amp;"Times New Roman,обычный"&amp;16 26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view="pageLayout" zoomScale="82" zoomScalePageLayoutView="82" workbookViewId="0" topLeftCell="A7">
      <selection activeCell="G9" sqref="G9"/>
    </sheetView>
  </sheetViews>
  <sheetFormatPr defaultColWidth="9.140625" defaultRowHeight="12.75"/>
  <cols>
    <col min="1" max="1" width="20.140625" style="0" customWidth="1"/>
    <col min="2" max="2" width="0.13671875" style="0" hidden="1" customWidth="1"/>
    <col min="3" max="5" width="9.140625" style="0" hidden="1" customWidth="1"/>
    <col min="6" max="6" width="12.28125" style="0" customWidth="1"/>
    <col min="7" max="7" width="14.57421875" style="0" customWidth="1"/>
    <col min="8" max="8" width="12.421875" style="0" customWidth="1"/>
    <col min="9" max="9" width="9.8515625" style="0" customWidth="1"/>
    <col min="10" max="10" width="10.8515625" style="0" customWidth="1"/>
    <col min="11" max="11" width="11.00390625" style="0" customWidth="1"/>
    <col min="12" max="12" width="10.140625" style="0" customWidth="1"/>
  </cols>
  <sheetData>
    <row r="1" spans="1:10" ht="18.75">
      <c r="A1" s="8"/>
      <c r="B1" s="8"/>
      <c r="C1" s="8"/>
      <c r="D1" s="8"/>
      <c r="E1" s="8"/>
      <c r="F1" s="8"/>
      <c r="G1" s="8"/>
      <c r="H1" s="8"/>
      <c r="I1" s="8"/>
      <c r="J1" s="20" t="s">
        <v>87</v>
      </c>
    </row>
    <row r="2" spans="1:12" ht="18.75">
      <c r="A2" s="8"/>
      <c r="B2" s="8"/>
      <c r="C2" s="8"/>
      <c r="D2" s="8"/>
      <c r="E2" s="8"/>
      <c r="F2" s="8"/>
      <c r="G2" s="8"/>
      <c r="H2" s="8"/>
      <c r="I2" s="8"/>
      <c r="J2" s="8" t="s">
        <v>16</v>
      </c>
      <c r="L2" s="25"/>
    </row>
    <row r="3" spans="1:12" ht="32.25" customHeight="1">
      <c r="A3" s="8"/>
      <c r="B3" s="8"/>
      <c r="C3" s="8"/>
      <c r="D3" s="8"/>
      <c r="E3" s="8"/>
      <c r="F3" s="8"/>
      <c r="G3" s="9"/>
      <c r="H3" s="9"/>
      <c r="I3" s="8"/>
      <c r="J3" s="8"/>
      <c r="K3" s="8"/>
      <c r="L3" s="8"/>
    </row>
    <row r="4" spans="1:12" ht="46.5" customHeight="1">
      <c r="A4" s="54" t="s">
        <v>88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</row>
    <row r="5" spans="1:12" ht="24" customHeight="1">
      <c r="A5" s="45"/>
      <c r="B5" s="15"/>
      <c r="C5" s="15"/>
      <c r="D5" s="15"/>
      <c r="E5" s="15"/>
      <c r="F5" s="43" t="s">
        <v>89</v>
      </c>
      <c r="G5" s="43" t="s">
        <v>90</v>
      </c>
      <c r="H5" s="43" t="s">
        <v>0</v>
      </c>
      <c r="I5" s="43" t="s">
        <v>91</v>
      </c>
      <c r="J5" s="43"/>
      <c r="K5" s="43"/>
      <c r="L5" s="43"/>
    </row>
    <row r="6" spans="1:12" ht="27.75" customHeight="1">
      <c r="A6" s="45"/>
      <c r="B6" s="15"/>
      <c r="C6" s="15"/>
      <c r="D6" s="15"/>
      <c r="E6" s="15"/>
      <c r="F6" s="43"/>
      <c r="G6" s="43"/>
      <c r="H6" s="43"/>
      <c r="I6" s="43" t="s">
        <v>1</v>
      </c>
      <c r="J6" s="43" t="s">
        <v>2</v>
      </c>
      <c r="K6" s="43" t="s">
        <v>3</v>
      </c>
      <c r="L6" s="43" t="s">
        <v>4</v>
      </c>
    </row>
    <row r="7" spans="1:12" ht="48" customHeight="1">
      <c r="A7" s="45"/>
      <c r="B7" s="15"/>
      <c r="C7" s="15"/>
      <c r="D7" s="15"/>
      <c r="E7" s="15"/>
      <c r="F7" s="43"/>
      <c r="G7" s="43"/>
      <c r="H7" s="43"/>
      <c r="I7" s="43"/>
      <c r="J7" s="43"/>
      <c r="K7" s="43"/>
      <c r="L7" s="43"/>
    </row>
    <row r="8" spans="1:12" ht="32.25" customHeight="1">
      <c r="A8" s="50" t="s">
        <v>93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93.75">
      <c r="A9" s="14" t="s">
        <v>92</v>
      </c>
      <c r="B9" s="13"/>
      <c r="C9" s="13"/>
      <c r="D9" s="13"/>
      <c r="E9" s="13"/>
      <c r="F9" s="16" t="s">
        <v>109</v>
      </c>
      <c r="G9" s="15">
        <v>721</v>
      </c>
      <c r="H9" s="13"/>
      <c r="I9" s="13"/>
      <c r="J9" s="13"/>
      <c r="K9" s="13"/>
      <c r="L9" s="13"/>
    </row>
    <row r="10" spans="1:12" ht="18.75">
      <c r="A10" s="51" t="s">
        <v>94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93.75">
      <c r="A11" s="22" t="s">
        <v>95</v>
      </c>
      <c r="B11" s="13"/>
      <c r="C11" s="13"/>
      <c r="D11" s="13"/>
      <c r="E11" s="13"/>
      <c r="F11" s="13">
        <v>1268</v>
      </c>
      <c r="G11" s="13">
        <v>721</v>
      </c>
      <c r="H11" s="13"/>
      <c r="I11" s="13"/>
      <c r="J11" s="13"/>
      <c r="K11" s="13"/>
      <c r="L11" s="13"/>
    </row>
    <row r="12" spans="1:12" ht="18.75">
      <c r="A12" s="22" t="s">
        <v>106</v>
      </c>
      <c r="B12" s="13"/>
      <c r="C12" s="13"/>
      <c r="D12" s="13"/>
      <c r="E12" s="13"/>
      <c r="F12" s="13">
        <v>493</v>
      </c>
      <c r="G12" s="13">
        <v>721</v>
      </c>
      <c r="H12" s="13"/>
      <c r="I12" s="13"/>
      <c r="J12" s="13"/>
      <c r="K12" s="13"/>
      <c r="L12" s="13"/>
    </row>
    <row r="13" spans="1:12" ht="18.75">
      <c r="A13" s="22" t="s">
        <v>107</v>
      </c>
      <c r="B13" s="13"/>
      <c r="C13" s="13"/>
      <c r="D13" s="13"/>
      <c r="E13" s="13"/>
      <c r="F13" s="13">
        <v>775</v>
      </c>
      <c r="G13" s="13"/>
      <c r="H13" s="13"/>
      <c r="I13" s="13"/>
      <c r="J13" s="13"/>
      <c r="K13" s="13"/>
      <c r="L13" s="13"/>
    </row>
    <row r="14" spans="1:12" ht="18.75">
      <c r="A14" s="22" t="s">
        <v>96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8.75">
      <c r="A15" s="2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8.75">
      <c r="A16" s="2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8.75">
      <c r="A17" s="52" t="s">
        <v>13</v>
      </c>
      <c r="B17" s="52"/>
      <c r="C17" s="52"/>
      <c r="D17" s="52"/>
      <c r="E17" s="52"/>
      <c r="F17" s="52"/>
      <c r="G17" s="17"/>
      <c r="H17" s="17" t="s">
        <v>97</v>
      </c>
      <c r="I17" s="17"/>
      <c r="J17" s="17"/>
      <c r="K17" s="17" t="s">
        <v>110</v>
      </c>
      <c r="L17" s="17"/>
    </row>
    <row r="18" spans="1:12" ht="18.75">
      <c r="A18" s="27"/>
      <c r="B18" s="17"/>
      <c r="C18" s="17"/>
      <c r="D18" s="17"/>
      <c r="E18" s="17"/>
      <c r="F18" s="17"/>
      <c r="G18" s="17"/>
      <c r="H18" s="53" t="s">
        <v>15</v>
      </c>
      <c r="I18" s="53"/>
      <c r="J18" s="17"/>
      <c r="K18" s="53" t="s">
        <v>14</v>
      </c>
      <c r="L18" s="53"/>
    </row>
    <row r="19" spans="1:12" ht="12.7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</sheetData>
  <sheetProtection/>
  <mergeCells count="15">
    <mergeCell ref="G5:G7"/>
    <mergeCell ref="I5:L5"/>
    <mergeCell ref="J6:J7"/>
    <mergeCell ref="K6:K7"/>
    <mergeCell ref="L6:L7"/>
    <mergeCell ref="A8:L8"/>
    <mergeCell ref="A10:L10"/>
    <mergeCell ref="A17:F17"/>
    <mergeCell ref="K18:L18"/>
    <mergeCell ref="H18:I18"/>
    <mergeCell ref="A4:L4"/>
    <mergeCell ref="H5:H7"/>
    <mergeCell ref="I6:I7"/>
    <mergeCell ref="A5:A7"/>
    <mergeCell ref="F5:F7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&amp;C&amp;"Times New Roman,обычный"&amp;16 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2016-12-19T09:00:40Z</cp:lastPrinted>
  <dcterms:created xsi:type="dcterms:W3CDTF">1996-10-08T23:32:33Z</dcterms:created>
  <dcterms:modified xsi:type="dcterms:W3CDTF">2016-12-19T09:01:11Z</dcterms:modified>
  <cp:category/>
  <cp:version/>
  <cp:contentType/>
  <cp:contentStatus/>
</cp:coreProperties>
</file>