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40" tabRatio="575" activeTab="0"/>
  </bookViews>
  <sheets>
    <sheet name=" дод 1 (в)" sheetId="1" r:id="rId1"/>
  </sheets>
  <definedNames>
    <definedName name="_xlfn.AGGREGATE" hidden="1">#NAME?</definedName>
    <definedName name="_xlfn.IFERROR" hidden="1">#NAME?</definedName>
    <definedName name="_xlnm.Print_Titles" localSheetId="0">' дод 1 (в)'!$15:$17</definedName>
    <definedName name="_xlnm.Print_Area" localSheetId="0">' дод 1 (в)'!$A$1:$K$157</definedName>
  </definedNames>
  <calcPr fullCalcOnLoad="1"/>
</workbook>
</file>

<file path=xl/sharedStrings.xml><?xml version="1.0" encoding="utf-8"?>
<sst xmlns="http://schemas.openxmlformats.org/spreadsheetml/2006/main" count="195" uniqueCount="185">
  <si>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</si>
  <si>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</si>
  <si>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</si>
  <si>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</si>
  <si>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</si>
  <si>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</si>
  <si>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</si>
  <si>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</si>
  <si>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</si>
  <si>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</si>
  <si>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</si>
  <si>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</si>
  <si>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</si>
  <si>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</si>
  <si>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</si>
  <si>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</si>
  <si>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</si>
  <si>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</si>
  <si>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</si>
  <si>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</si>
  <si>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</si>
  <si>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</si>
  <si>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</si>
  <si>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</si>
  <si>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</si>
  <si>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</si>
  <si>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</si>
  <si>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</si>
  <si>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</si>
  <si>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</si>
  <si>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</si>
  <si>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</si>
  <si>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</si>
  <si>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</si>
  <si>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</si>
  <si>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</si>
  <si>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</si>
  <si>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</si>
  <si>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</si>
  <si>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</si>
  <si>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</si>
  <si>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</si>
  <si>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</si>
  <si>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</si>
  <si>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</si>
  <si>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</si>
  <si>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</si>
  <si>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</si>
  <si>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</si>
  <si>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</si>
  <si>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</si>
  <si>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</si>
  <si>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</si>
  <si>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</si>
  <si>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</si>
  <si>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</si>
  <si>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</si>
  <si>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</si>
  <si>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</si>
  <si>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</si>
  <si>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</si>
  <si>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</si>
  <si>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</si>
  <si>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</si>
  <si>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</si>
  <si>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</si>
  <si>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</si>
  <si>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</si>
  <si>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</si>
  <si>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</si>
  <si>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</si>
  <si>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</si>
  <si>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</si>
  <si>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</si>
  <si>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</si>
  <si>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</si>
  <si>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</si>
  <si>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</si>
  <si>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</si>
  <si>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</si>
  <si>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</si>
  <si>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</si>
  <si>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</si>
  <si>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</si>
  <si>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</si>
  <si>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</si>
  <si>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</si>
  <si>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</si>
  <si>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</si>
  <si>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</si>
  <si>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</si>
  <si>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</si>
  <si>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</si>
  <si>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</si>
  <si>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</si>
  <si>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</si>
  <si>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</si>
  <si>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</si>
  <si>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</si>
  <si>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</si>
  <si>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</si>
  <si>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</si>
  <si>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</si>
  <si>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</si>
  <si>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</si>
  <si>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</si>
  <si>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</si>
  <si>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</si>
  <si>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</si>
  <si>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</si>
  <si>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</si>
  <si>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</si>
  <si>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</si>
  <si>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</si>
  <si>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</si>
  <si>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</si>
  <si>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</si>
  <si>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</si>
  <si>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</si>
  <si>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</si>
  <si>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</si>
  <si>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</si>
  <si>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</si>
  <si>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</si>
  <si>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Субвенції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</si>
  <si>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</si>
  <si>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</si>
  <si>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</si>
  <si>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Плата за встановлення земельного сервітуту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</si>
  <si>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</si>
  <si>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</si>
  <si>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</si>
  <si>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</si>
  <si>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</si>
  <si>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</si>
  <si>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</si>
  <si>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</si>
  <si>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</si>
  <si>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</si>
  <si>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</si>
  <si>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</si>
  <si>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</si>
  <si>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</si>
  <si>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</si>
  <si>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</si>
  <si>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</si>
  <si>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</si>
  <si>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до     рішення     Сумської    міської     ради</t>
  </si>
  <si>
    <t>«Про   звіт      про     виконання     бюджету</t>
  </si>
  <si>
    <t xml:space="preserve">    код бюджету</t>
  </si>
  <si>
    <t xml:space="preserve">                             Додаток  1</t>
  </si>
  <si>
    <t>21082400</t>
  </si>
  <si>
    <t>Кошти гарантійного та реєстраційного внесків, що визначені 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</si>
  <si>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(грн)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</si>
  <si>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</si>
  <si>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</si>
  <si>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Надходження від орендної плати за користування майновим комплексом та іншим майном, що перебуває в комунальній власності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</si>
  <si>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</si>
  <si>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42020500 </t>
  </si>
  <si>
    <t>Від Європейського Союзу, урядів іноземних держав, міжнародних організацій, донорських установ</t>
  </si>
  <si>
    <t>Гранти, що надійшли до місцевих бюджетів</t>
  </si>
  <si>
    <t>(1853100000)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</si>
  <si>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</si>
  <si>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</si>
  <si>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Дотації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</si>
  <si>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</si>
  <si>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Податок на доходи фізичних осіб із доходів спеціалістів резидента Дія Сіті</t>
  </si>
  <si>
    <t>Виконавець: _________ Світлана  ЛИПОВА</t>
  </si>
  <si>
    <t>Субвенція з місцевого бюджету на виплату грошової компенсації за належні для отримання жилі приміщення для сімей осіб, визначених 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</si>
  <si>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</si>
  <si>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пунктів 11 - 14 частини другої статті 7 або учасниками бойових дій відповідно до 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</si>
  <si>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</si>
  <si>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</si>
  <si>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Субвенція з державного бюджету місцевим бюджетам на реалізацію проектів (об'єктів, заходів), спрямованих на ліквідацію наслідків збройної агресії</t>
  </si>
  <si>
    <t>Кошти, отримані від надання учасниками процедури закупівлі / спрощеної закупівлі як забезпечення їх тендерної пропозиції / пропозиції учасника спрощеної закупівлі, які не підлягають поверненню цим учасникам</t>
  </si>
  <si>
    <r>
      <t>від</t>
    </r>
    <r>
      <rPr>
        <sz val="18"/>
        <color indexed="9"/>
        <rFont val="Times New Roman"/>
        <family val="1"/>
      </rPr>
      <t xml:space="preserve"> 24 листопада </t>
    </r>
    <r>
      <rPr>
        <sz val="18"/>
        <rFont val="Times New Roman"/>
        <family val="1"/>
      </rPr>
      <t xml:space="preserve">2024  року  № </t>
    </r>
    <r>
      <rPr>
        <sz val="18"/>
        <color indexed="9"/>
        <rFont val="Times New Roman"/>
        <family val="1"/>
      </rPr>
      <t>2485</t>
    </r>
    <r>
      <rPr>
        <sz val="18"/>
        <rFont val="Times New Roman"/>
        <family val="1"/>
      </rPr>
      <t xml:space="preserve">  -  МР</t>
    </r>
  </si>
  <si>
    <t>Звіт про виконання дохідної частини бюджету Сумської міської територіальної громади за 2023 рік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</si>
  <si>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</si>
  <si>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</t>
  </si>
  <si>
    <t xml:space="preserve">Збір за забруднення навколишнього природного середовища  </t>
  </si>
  <si>
    <t>Інші збори за забруднення навколишнього природного середовища до Фонду охорони навколишнього природного середовища  </t>
  </si>
  <si>
    <t>за 2023 рік»</t>
  </si>
  <si>
    <t>Секретар Сумської міської ради</t>
  </si>
  <si>
    <t>Артем КОБЗАР</t>
  </si>
  <si>
    <t>Сумської   міської  територіальної громади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</si>
</sst>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#,##0;* \-#,##0;* &quot;-&quot;;@"/>
    <numFmt numFmtId="173" formatCode="* #,##0.00;* \-#,##0.00;* &quot;-&quot;??;@"/>
    <numFmt numFmtId="174" formatCode="* _-#,##0&quot;р.&quot;;* \-#,##0&quot;р.&quot;;* _-&quot;-&quot;&quot;р.&quot;;@"/>
    <numFmt numFmtId="175" formatCode="* _-#,##0.00&quot;р.&quot;;* \-#,##0.00&quot;р.&quot;;* _-&quot;-&quot;??&quot;р.&quot;;@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\ _₴"/>
  </numFmts>
  <fonts count="7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3.2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sz val="18"/>
      <color indexed="9"/>
      <name val="Times New Roman"/>
      <family val="1"/>
    </font>
    <font>
      <i/>
      <sz val="10"/>
      <name val="Times New Roman"/>
      <family val="1"/>
    </font>
    <font>
      <u val="single"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7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8" fillId="46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62" fillId="0" borderId="7" applyNumberFormat="0" applyFill="0" applyAlignment="0" applyProtection="0"/>
    <xf numFmtId="0" fontId="12" fillId="0" borderId="8" applyNumberFormat="0" applyFill="0" applyAlignment="0" applyProtection="0"/>
    <xf numFmtId="0" fontId="63" fillId="47" borderId="9" applyNumberFormat="0" applyAlignment="0" applyProtection="0"/>
    <xf numFmtId="0" fontId="10" fillId="48" borderId="10" applyNumberFormat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5" fillId="50" borderId="1" applyNumberFormat="0" applyAlignment="0" applyProtection="0"/>
    <xf numFmtId="0" fontId="22" fillId="0" borderId="0">
      <alignment/>
      <protection/>
    </xf>
    <xf numFmtId="0" fontId="66" fillId="0" borderId="0">
      <alignment/>
      <protection/>
    </xf>
    <xf numFmtId="0" fontId="25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" fillId="3" borderId="0" applyNumberFormat="0" applyBorder="0" applyAlignment="0" applyProtection="0"/>
    <xf numFmtId="0" fontId="68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75" fontId="1" fillId="0" borderId="0" applyFont="0" applyFill="0" applyBorder="0" applyAlignment="0" applyProtection="0"/>
    <xf numFmtId="0" fontId="69" fillId="50" borderId="14" applyNumberFormat="0" applyAlignment="0" applyProtection="0"/>
    <xf numFmtId="0" fontId="18" fillId="0" borderId="15" applyNumberFormat="0" applyFill="0" applyAlignment="0" applyProtection="0"/>
    <xf numFmtId="0" fontId="70" fillId="54" borderId="0" applyNumberFormat="0" applyBorder="0" applyAlignment="0" applyProtection="0"/>
    <xf numFmtId="0" fontId="21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6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1" fillId="55" borderId="16" xfId="0" applyNumberFormat="1" applyFont="1" applyFill="1" applyBorder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4" fontId="33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5" fillId="55" borderId="0" xfId="0" applyNumberFormat="1" applyFont="1" applyFill="1" applyAlignment="1" applyProtection="1">
      <alignment/>
      <protection/>
    </xf>
    <xf numFmtId="0" fontId="35" fillId="55" borderId="0" xfId="0" applyFont="1" applyFill="1" applyAlignment="1">
      <alignment/>
    </xf>
    <xf numFmtId="0" fontId="34" fillId="55" borderId="0" xfId="0" applyFont="1" applyFill="1" applyAlignment="1">
      <alignment/>
    </xf>
    <xf numFmtId="0" fontId="34" fillId="55" borderId="0" xfId="0" applyNumberFormat="1" applyFont="1" applyFill="1" applyAlignment="1" applyProtection="1">
      <alignment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36" fillId="55" borderId="0" xfId="0" applyNumberFormat="1" applyFont="1" applyFill="1" applyAlignment="1" applyProtection="1">
      <alignment wrapText="1"/>
      <protection/>
    </xf>
    <xf numFmtId="0" fontId="36" fillId="55" borderId="0" xfId="0" applyFont="1" applyFill="1" applyAlignment="1">
      <alignment wrapText="1"/>
    </xf>
    <xf numFmtId="0" fontId="37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NumberFormat="1" applyFont="1" applyFill="1" applyBorder="1" applyAlignment="1" applyProtection="1">
      <alignment vertical="center"/>
      <protection/>
    </xf>
    <xf numFmtId="4" fontId="31" fillId="55" borderId="0" xfId="0" applyNumberFormat="1" applyFont="1" applyFill="1" applyBorder="1" applyAlignment="1">
      <alignment vertical="center" wrapText="1"/>
    </xf>
    <xf numFmtId="176" fontId="31" fillId="55" borderId="16" xfId="0" applyNumberFormat="1" applyFont="1" applyFill="1" applyBorder="1" applyAlignment="1">
      <alignment vertical="center" wrapText="1"/>
    </xf>
    <xf numFmtId="176" fontId="30" fillId="55" borderId="16" xfId="0" applyNumberFormat="1" applyFont="1" applyFill="1" applyBorder="1" applyAlignment="1">
      <alignment vertical="center" wrapText="1"/>
    </xf>
    <xf numFmtId="176" fontId="27" fillId="55" borderId="16" xfId="0" applyNumberFormat="1" applyFont="1" applyFill="1" applyBorder="1" applyAlignment="1" applyProtection="1">
      <alignment horizontal="right" vertical="center" wrapText="1"/>
      <protection/>
    </xf>
    <xf numFmtId="176" fontId="33" fillId="55" borderId="16" xfId="0" applyNumberFormat="1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Font="1" applyFill="1" applyAlignment="1">
      <alignment vertical="center" wrapText="1"/>
    </xf>
    <xf numFmtId="0" fontId="19" fillId="55" borderId="0" xfId="0" applyNumberFormat="1" applyFont="1" applyFill="1" applyAlignment="1" applyProtection="1">
      <alignment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6" xfId="0" applyFont="1" applyFill="1" applyBorder="1" applyAlignment="1">
      <alignment vertical="center" wrapText="1"/>
    </xf>
    <xf numFmtId="0" fontId="40" fillId="55" borderId="0" xfId="0" applyFont="1" applyFill="1" applyBorder="1" applyAlignment="1">
      <alignment vertical="center" textRotation="180"/>
    </xf>
    <xf numFmtId="49" fontId="41" fillId="55" borderId="0" xfId="0" applyNumberFormat="1" applyFont="1" applyFill="1" applyAlignment="1" applyProtection="1">
      <alignment vertical="center"/>
      <protection/>
    </xf>
    <xf numFmtId="49" fontId="40" fillId="55" borderId="0" xfId="0" applyNumberFormat="1" applyFont="1" applyFill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16" xfId="0" applyNumberFormat="1" applyFont="1" applyFill="1" applyBorder="1" applyAlignment="1" applyProtection="1">
      <alignment vertical="center" wrapText="1"/>
      <protection/>
    </xf>
    <xf numFmtId="49" fontId="36" fillId="55" borderId="16" xfId="0" applyNumberFormat="1" applyFont="1" applyFill="1" applyBorder="1" applyAlignment="1">
      <alignment horizontal="left" vertical="center" wrapText="1"/>
    </xf>
    <xf numFmtId="3" fontId="20" fillId="55" borderId="16" xfId="0" applyNumberFormat="1" applyFont="1" applyFill="1" applyBorder="1" applyAlignment="1" applyProtection="1">
      <alignment horizontal="center" vertical="center" wrapText="1"/>
      <protection/>
    </xf>
    <xf numFmtId="176" fontId="37" fillId="55" borderId="0" xfId="0" applyNumberFormat="1" applyFont="1" applyFill="1" applyAlignment="1">
      <alignment horizontal="left" vertical="center"/>
    </xf>
    <xf numFmtId="176" fontId="28" fillId="55" borderId="0" xfId="0" applyNumberFormat="1" applyFont="1" applyFill="1" applyAlignment="1" applyProtection="1">
      <alignment horizontal="center" vertical="center"/>
      <protection/>
    </xf>
    <xf numFmtId="176" fontId="41" fillId="55" borderId="0" xfId="0" applyNumberFormat="1" applyFont="1" applyFill="1" applyAlignment="1" applyProtection="1">
      <alignment vertical="center"/>
      <protection/>
    </xf>
    <xf numFmtId="176" fontId="0" fillId="55" borderId="0" xfId="0" applyNumberFormat="1" applyFont="1" applyFill="1" applyAlignment="1" applyProtection="1">
      <alignment vertical="center"/>
      <protection/>
    </xf>
    <xf numFmtId="176" fontId="4" fillId="55" borderId="18" xfId="0" applyNumberFormat="1" applyFont="1" applyFill="1" applyBorder="1" applyAlignment="1" applyProtection="1">
      <alignment vertical="center"/>
      <protection/>
    </xf>
    <xf numFmtId="176" fontId="0" fillId="55" borderId="0" xfId="0" applyNumberFormat="1" applyFont="1" applyFill="1" applyAlignment="1" applyProtection="1">
      <alignment/>
      <protection/>
    </xf>
    <xf numFmtId="176" fontId="40" fillId="55" borderId="0" xfId="0" applyNumberFormat="1" applyFont="1" applyFill="1" applyAlignment="1" applyProtection="1">
      <alignment vertical="center"/>
      <protection/>
    </xf>
    <xf numFmtId="176" fontId="4" fillId="55" borderId="0" xfId="0" applyNumberFormat="1" applyFont="1" applyFill="1" applyBorder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36" fillId="55" borderId="16" xfId="0" applyNumberFormat="1" applyFont="1" applyFill="1" applyBorder="1" applyAlignment="1" applyProtection="1">
      <alignment horizontal="right" vertical="center" wrapText="1"/>
      <protection/>
    </xf>
    <xf numFmtId="176" fontId="0" fillId="55" borderId="0" xfId="0" applyNumberFormat="1" applyFont="1" applyFill="1" applyAlignment="1">
      <alignment/>
    </xf>
    <xf numFmtId="176" fontId="27" fillId="55" borderId="16" xfId="0" applyNumberFormat="1" applyFont="1" applyFill="1" applyBorder="1" applyAlignment="1">
      <alignment vertical="center" wrapText="1"/>
    </xf>
    <xf numFmtId="0" fontId="27" fillId="55" borderId="18" xfId="0" applyFont="1" applyFill="1" applyBorder="1" applyAlignment="1">
      <alignment wrapText="1"/>
    </xf>
    <xf numFmtId="0" fontId="27" fillId="55" borderId="18" xfId="0" applyNumberFormat="1" applyFont="1" applyFill="1" applyBorder="1" applyAlignment="1" applyProtection="1">
      <alignment wrapText="1"/>
      <protection/>
    </xf>
    <xf numFmtId="0" fontId="27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/>
      <protection/>
    </xf>
    <xf numFmtId="176" fontId="27" fillId="55" borderId="16" xfId="0" applyNumberFormat="1" applyFont="1" applyFill="1" applyBorder="1" applyAlignment="1" applyProtection="1">
      <alignment horizontal="center" vertical="center" wrapText="1"/>
      <protection/>
    </xf>
    <xf numFmtId="176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42" fillId="55" borderId="0" xfId="0" applyFont="1" applyFill="1" applyAlignment="1">
      <alignment/>
    </xf>
    <xf numFmtId="0" fontId="42" fillId="55" borderId="0" xfId="0" applyNumberFormat="1" applyFont="1" applyFill="1" applyAlignment="1" applyProtection="1">
      <alignment/>
      <protection/>
    </xf>
    <xf numFmtId="0" fontId="43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Border="1" applyAlignment="1" applyProtection="1">
      <alignment horizontal="center" vertical="center" wrapText="1"/>
      <protection/>
    </xf>
    <xf numFmtId="0" fontId="27" fillId="55" borderId="0" xfId="0" applyFont="1" applyFill="1" applyBorder="1" applyAlignment="1">
      <alignment vertical="center" wrapText="1"/>
    </xf>
    <xf numFmtId="176" fontId="31" fillId="55" borderId="0" xfId="0" applyNumberFormat="1" applyFont="1" applyFill="1" applyBorder="1" applyAlignment="1">
      <alignment vertical="center" wrapText="1"/>
    </xf>
    <xf numFmtId="4" fontId="29" fillId="55" borderId="16" xfId="0" applyNumberFormat="1" applyFont="1" applyFill="1" applyBorder="1" applyAlignment="1">
      <alignment vertical="center" wrapText="1"/>
    </xf>
    <xf numFmtId="0" fontId="26" fillId="55" borderId="18" xfId="0" applyFont="1" applyFill="1" applyBorder="1" applyAlignment="1">
      <alignment horizontal="center" vertical="center"/>
    </xf>
    <xf numFmtId="0" fontId="37" fillId="55" borderId="0" xfId="0" applyFont="1" applyFill="1" applyAlignment="1">
      <alignment horizontal="left" vertical="center"/>
    </xf>
    <xf numFmtId="0" fontId="38" fillId="55" borderId="0" xfId="0" applyFont="1" applyFill="1" applyAlignment="1">
      <alignment horizontal="left" vertical="center"/>
    </xf>
    <xf numFmtId="0" fontId="37" fillId="55" borderId="0" xfId="0" applyNumberFormat="1" applyFont="1" applyFill="1" applyAlignment="1" applyProtection="1">
      <alignment horizont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Fill="1" applyAlignment="1">
      <alignment/>
    </xf>
    <xf numFmtId="0" fontId="29" fillId="55" borderId="16" xfId="0" applyFont="1" applyFill="1" applyBorder="1" applyAlignment="1">
      <alignment/>
    </xf>
    <xf numFmtId="176" fontId="27" fillId="55" borderId="16" xfId="0" applyNumberFormat="1" applyFont="1" applyFill="1" applyBorder="1" applyAlignment="1" applyProtection="1">
      <alignment vertical="center" wrapText="1"/>
      <protection/>
    </xf>
    <xf numFmtId="176" fontId="29" fillId="55" borderId="16" xfId="0" applyNumberFormat="1" applyFont="1" applyFill="1" applyBorder="1" applyAlignment="1">
      <alignment vertical="center" wrapText="1"/>
    </xf>
    <xf numFmtId="176" fontId="36" fillId="55" borderId="16" xfId="0" applyNumberFormat="1" applyFont="1" applyFill="1" applyBorder="1" applyAlignment="1">
      <alignment vertical="center" wrapText="1"/>
    </xf>
    <xf numFmtId="4" fontId="42" fillId="55" borderId="0" xfId="0" applyNumberFormat="1" applyFont="1" applyFill="1" applyAlignment="1" applyProtection="1">
      <alignment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176" fontId="30" fillId="53" borderId="16" xfId="0" applyNumberFormat="1" applyFont="1" applyFill="1" applyBorder="1" applyAlignment="1">
      <alignment vertical="center" wrapText="1"/>
    </xf>
    <xf numFmtId="0" fontId="29" fillId="53" borderId="0" xfId="0" applyFont="1" applyFill="1" applyAlignment="1">
      <alignment wrapText="1"/>
    </xf>
    <xf numFmtId="0" fontId="29" fillId="53" borderId="0" xfId="0" applyNumberFormat="1" applyFont="1" applyFill="1" applyAlignment="1" applyProtection="1">
      <alignment wrapText="1"/>
      <protection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176" fontId="31" fillId="53" borderId="16" xfId="0" applyNumberFormat="1" applyFont="1" applyFill="1" applyBorder="1" applyAlignment="1">
      <alignment vertical="center" wrapText="1"/>
    </xf>
    <xf numFmtId="0" fontId="27" fillId="53" borderId="0" xfId="0" applyFont="1" applyFill="1" applyAlignment="1">
      <alignment wrapText="1"/>
    </xf>
    <xf numFmtId="0" fontId="27" fillId="53" borderId="0" xfId="0" applyNumberFormat="1" applyFont="1" applyFill="1" applyAlignment="1" applyProtection="1">
      <alignment wrapText="1"/>
      <protection/>
    </xf>
    <xf numFmtId="176" fontId="27" fillId="53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3" borderId="16" xfId="0" applyNumberFormat="1" applyFont="1" applyFill="1" applyBorder="1" applyAlignment="1" applyProtection="1">
      <alignment vertical="center" wrapText="1"/>
      <protection/>
    </xf>
    <xf numFmtId="4" fontId="33" fillId="53" borderId="16" xfId="0" applyNumberFormat="1" applyFont="1" applyFill="1" applyBorder="1" applyAlignment="1">
      <alignment vertical="center" wrapText="1"/>
    </xf>
    <xf numFmtId="176" fontId="33" fillId="53" borderId="16" xfId="0" applyNumberFormat="1" applyFont="1" applyFill="1" applyBorder="1" applyAlignment="1">
      <alignment vertical="center" wrapText="1"/>
    </xf>
    <xf numFmtId="176" fontId="36" fillId="53" borderId="16" xfId="0" applyNumberFormat="1" applyFont="1" applyFill="1" applyBorder="1" applyAlignment="1">
      <alignment vertical="center" wrapText="1"/>
    </xf>
    <xf numFmtId="0" fontId="36" fillId="53" borderId="0" xfId="0" applyFont="1" applyFill="1" applyAlignment="1">
      <alignment wrapText="1"/>
    </xf>
    <xf numFmtId="0" fontId="36" fillId="53" borderId="0" xfId="0" applyNumberFormat="1" applyFont="1" applyFill="1" applyAlignment="1" applyProtection="1">
      <alignment wrapText="1"/>
      <protection/>
    </xf>
    <xf numFmtId="4" fontId="27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16" xfId="0" applyNumberFormat="1" applyFont="1" applyFill="1" applyBorder="1" applyAlignment="1" applyProtection="1">
      <alignment horizontal="left" vertical="center" wrapText="1"/>
      <protection/>
    </xf>
    <xf numFmtId="0" fontId="45" fillId="55" borderId="0" xfId="0" applyFont="1" applyFill="1" applyAlignment="1">
      <alignment wrapText="1"/>
    </xf>
    <xf numFmtId="0" fontId="45" fillId="55" borderId="0" xfId="0" applyNumberFormat="1" applyFont="1" applyFill="1" applyAlignment="1" applyProtection="1">
      <alignment wrapText="1"/>
      <protection/>
    </xf>
    <xf numFmtId="0" fontId="46" fillId="55" borderId="0" xfId="0" applyNumberFormat="1" applyFont="1" applyFill="1" applyAlignment="1" applyProtection="1">
      <alignment horizontal="left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40" fillId="55" borderId="0" xfId="0" applyFont="1" applyFill="1" applyAlignment="1">
      <alignment textRotation="180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20" xfId="0" applyNumberFormat="1" applyFont="1" applyFill="1" applyBorder="1" applyAlignment="1" applyProtection="1">
      <alignment horizontal="center" vertical="center" wrapText="1"/>
      <protection/>
    </xf>
    <xf numFmtId="0" fontId="27" fillId="55" borderId="21" xfId="0" applyNumberFormat="1" applyFont="1" applyFill="1" applyBorder="1" applyAlignment="1" applyProtection="1">
      <alignment horizontal="center" vertical="center" wrapText="1"/>
      <protection/>
    </xf>
    <xf numFmtId="0" fontId="27" fillId="55" borderId="22" xfId="0" applyNumberFormat="1" applyFont="1" applyFill="1" applyBorder="1" applyAlignment="1" applyProtection="1">
      <alignment horizontal="center" vertical="center" wrapText="1"/>
      <protection/>
    </xf>
    <xf numFmtId="0" fontId="38" fillId="55" borderId="0" xfId="0" applyFont="1" applyFill="1" applyAlignment="1">
      <alignment horizontal="left" vertical="center"/>
    </xf>
    <xf numFmtId="0" fontId="37" fillId="55" borderId="0" xfId="0" applyNumberFormat="1" applyFont="1" applyFill="1" applyAlignment="1" applyProtection="1">
      <alignment horizontal="center"/>
      <protection/>
    </xf>
    <xf numFmtId="0" fontId="37" fillId="55" borderId="0" xfId="0" applyFont="1" applyFill="1" applyAlignment="1">
      <alignment vertical="center"/>
    </xf>
    <xf numFmtId="0" fontId="37" fillId="55" borderId="0" xfId="0" applyFont="1" applyFill="1" applyAlignment="1">
      <alignment horizontal="left" vertical="center"/>
    </xf>
    <xf numFmtId="0" fontId="39" fillId="55" borderId="0" xfId="0" applyNumberFormat="1" applyFont="1" applyFill="1" applyAlignment="1" applyProtection="1">
      <alignment horizontal="center" vertical="center"/>
      <protection/>
    </xf>
    <xf numFmtId="0" fontId="38" fillId="55" borderId="0" xfId="0" applyNumberFormat="1" applyFont="1" applyFill="1" applyAlignment="1" applyProtection="1">
      <alignment horizontal="left"/>
      <protection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Финансовый 2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L157"/>
  <sheetViews>
    <sheetView showGridLines="0" showZeros="0" tabSelected="1" view="pageBreakPreview" zoomScale="60" zoomScaleNormal="70" workbookViewId="0" topLeftCell="D146">
      <selection activeCell="N152" sqref="N152"/>
    </sheetView>
  </sheetViews>
  <sheetFormatPr defaultColWidth="9.16015625" defaultRowHeight="12.75"/>
  <cols>
    <col min="1" max="1" width="13.33203125" style="5" customWidth="1"/>
    <col min="2" max="2" width="58.66015625" style="6" customWidth="1"/>
    <col min="3" max="4" width="23.33203125" style="6" customWidth="1"/>
    <col min="5" max="5" width="16.33203125" style="62" customWidth="1"/>
    <col min="6" max="6" width="21.16015625" style="6" customWidth="1"/>
    <col min="7" max="7" width="19" style="6" customWidth="1"/>
    <col min="8" max="8" width="15.66015625" style="62" customWidth="1"/>
    <col min="9" max="9" width="20.66015625" style="6" customWidth="1"/>
    <col min="10" max="10" width="20" style="89" customWidth="1"/>
    <col min="11" max="11" width="15.66015625" style="69" customWidth="1"/>
    <col min="12" max="236" width="9.16015625" style="7" customWidth="1"/>
    <col min="237" max="245" width="9.16015625" style="6" customWidth="1"/>
    <col min="246" max="16384" width="9.16015625" style="7" customWidth="1"/>
  </cols>
  <sheetData>
    <row r="1" spans="3:11" ht="23.25" customHeight="1">
      <c r="C1" s="131"/>
      <c r="D1" s="131"/>
      <c r="E1" s="131"/>
      <c r="F1" s="131"/>
      <c r="G1" s="87"/>
      <c r="H1" s="135" t="s">
        <v>150</v>
      </c>
      <c r="I1" s="135"/>
      <c r="J1" s="135"/>
      <c r="K1" s="135"/>
    </row>
    <row r="2" spans="3:11" ht="22.5">
      <c r="C2" s="85"/>
      <c r="D2" s="85"/>
      <c r="E2" s="57"/>
      <c r="F2" s="35"/>
      <c r="G2" s="35"/>
      <c r="H2" s="130" t="s">
        <v>147</v>
      </c>
      <c r="I2" s="130"/>
      <c r="J2" s="130"/>
      <c r="K2" s="130"/>
    </row>
    <row r="3" spans="3:11" ht="22.5">
      <c r="C3" s="85"/>
      <c r="D3" s="85"/>
      <c r="E3" s="57"/>
      <c r="F3" s="35"/>
      <c r="G3" s="35"/>
      <c r="H3" s="130" t="s">
        <v>148</v>
      </c>
      <c r="I3" s="130"/>
      <c r="J3" s="130"/>
      <c r="K3" s="130"/>
    </row>
    <row r="4" spans="3:11" ht="22.5">
      <c r="C4" s="132"/>
      <c r="D4" s="132"/>
      <c r="E4" s="132"/>
      <c r="F4" s="132"/>
      <c r="G4" s="132"/>
      <c r="H4" s="130" t="s">
        <v>184</v>
      </c>
      <c r="I4" s="130"/>
      <c r="J4" s="130"/>
      <c r="K4" s="130"/>
    </row>
    <row r="5" spans="3:11" ht="22.5">
      <c r="C5" s="133"/>
      <c r="D5" s="133"/>
      <c r="E5" s="133"/>
      <c r="F5" s="133"/>
      <c r="G5" s="133"/>
      <c r="H5" s="130" t="s">
        <v>181</v>
      </c>
      <c r="I5" s="130"/>
      <c r="J5" s="130"/>
      <c r="K5" s="130"/>
    </row>
    <row r="6" spans="3:11" ht="22.5">
      <c r="C6" s="133"/>
      <c r="D6" s="133"/>
      <c r="E6" s="133"/>
      <c r="F6" s="133"/>
      <c r="G6" s="133"/>
      <c r="H6" s="130" t="s">
        <v>175</v>
      </c>
      <c r="I6" s="130"/>
      <c r="J6" s="130"/>
      <c r="K6" s="130"/>
    </row>
    <row r="7" spans="3:11" ht="22.5">
      <c r="C7" s="85"/>
      <c r="D7" s="85"/>
      <c r="E7" s="85"/>
      <c r="F7" s="85"/>
      <c r="G7" s="85"/>
      <c r="H7" s="86"/>
      <c r="I7" s="86"/>
      <c r="J7" s="86"/>
      <c r="K7" s="86"/>
    </row>
    <row r="8" spans="3:11" ht="22.5">
      <c r="C8" s="85"/>
      <c r="D8" s="85"/>
      <c r="E8" s="85"/>
      <c r="F8" s="85"/>
      <c r="G8" s="85"/>
      <c r="H8" s="86"/>
      <c r="I8" s="86"/>
      <c r="J8" s="86"/>
      <c r="K8" s="86"/>
    </row>
    <row r="10" spans="1:11" ht="24.75">
      <c r="A10" s="134" t="s">
        <v>176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</row>
    <row r="11" spans="1:11" ht="19.5">
      <c r="A11" s="37"/>
      <c r="B11" s="37"/>
      <c r="C11" s="37"/>
      <c r="D11" s="37"/>
      <c r="E11" s="58"/>
      <c r="F11" s="37"/>
      <c r="G11" s="37"/>
      <c r="H11" s="58"/>
      <c r="I11" s="50"/>
      <c r="J11" s="6"/>
      <c r="K11" s="62"/>
    </row>
    <row r="12" spans="1:11" ht="17.25">
      <c r="A12" s="32"/>
      <c r="B12" s="51"/>
      <c r="C12" s="51"/>
      <c r="D12" s="51"/>
      <c r="E12" s="51" t="s">
        <v>161</v>
      </c>
      <c r="F12" s="51"/>
      <c r="G12" s="51"/>
      <c r="H12" s="59"/>
      <c r="I12" s="50"/>
      <c r="J12" s="6"/>
      <c r="K12" s="62"/>
    </row>
    <row r="13" spans="1:11" ht="19.5" customHeight="1">
      <c r="A13" s="32"/>
      <c r="B13" s="52"/>
      <c r="C13" s="52"/>
      <c r="D13" s="52"/>
      <c r="E13" s="60" t="s">
        <v>149</v>
      </c>
      <c r="F13" s="52"/>
      <c r="G13" s="52"/>
      <c r="H13" s="63"/>
      <c r="I13" s="50"/>
      <c r="J13" s="6"/>
      <c r="K13" s="62"/>
    </row>
    <row r="14" spans="2:11" ht="15">
      <c r="B14" s="13"/>
      <c r="C14" s="13"/>
      <c r="D14" s="13"/>
      <c r="E14" s="61"/>
      <c r="F14" s="13"/>
      <c r="G14" s="13"/>
      <c r="H14" s="64"/>
      <c r="I14" s="39"/>
      <c r="K14" s="84" t="s">
        <v>153</v>
      </c>
    </row>
    <row r="15" spans="1:245" s="73" customFormat="1" ht="21.75" customHeight="1">
      <c r="A15" s="126" t="s">
        <v>0</v>
      </c>
      <c r="B15" s="126" t="s">
        <v>132</v>
      </c>
      <c r="C15" s="127" t="s">
        <v>14</v>
      </c>
      <c r="D15" s="128"/>
      <c r="E15" s="129"/>
      <c r="F15" s="126" t="s">
        <v>15</v>
      </c>
      <c r="G15" s="126"/>
      <c r="H15" s="126"/>
      <c r="I15" s="126" t="s">
        <v>146</v>
      </c>
      <c r="J15" s="126"/>
      <c r="K15" s="126"/>
      <c r="IC15" s="74"/>
      <c r="ID15" s="74"/>
      <c r="IE15" s="74"/>
      <c r="IF15" s="74"/>
      <c r="IG15" s="74"/>
      <c r="IH15" s="74"/>
      <c r="II15" s="74"/>
      <c r="IJ15" s="74"/>
      <c r="IK15" s="74"/>
    </row>
    <row r="16" spans="1:245" s="73" customFormat="1" ht="48" customHeight="1">
      <c r="A16" s="126"/>
      <c r="B16" s="126"/>
      <c r="C16" s="109" t="s">
        <v>143</v>
      </c>
      <c r="D16" s="109" t="s">
        <v>144</v>
      </c>
      <c r="E16" s="75" t="s">
        <v>145</v>
      </c>
      <c r="F16" s="109" t="s">
        <v>143</v>
      </c>
      <c r="G16" s="109" t="s">
        <v>144</v>
      </c>
      <c r="H16" s="75" t="s">
        <v>145</v>
      </c>
      <c r="I16" s="109" t="s">
        <v>143</v>
      </c>
      <c r="J16" s="109" t="s">
        <v>144</v>
      </c>
      <c r="K16" s="76" t="s">
        <v>145</v>
      </c>
      <c r="IC16" s="74"/>
      <c r="ID16" s="74"/>
      <c r="IE16" s="74"/>
      <c r="IF16" s="74"/>
      <c r="IG16" s="74"/>
      <c r="IH16" s="74"/>
      <c r="II16" s="74"/>
      <c r="IJ16" s="74"/>
      <c r="IK16" s="74"/>
    </row>
    <row r="17" spans="1:245" s="11" customFormat="1" ht="17.25" customHeight="1">
      <c r="A17" s="38">
        <v>1</v>
      </c>
      <c r="B17" s="36">
        <v>2</v>
      </c>
      <c r="C17" s="36">
        <v>3</v>
      </c>
      <c r="D17" s="36">
        <v>4</v>
      </c>
      <c r="E17" s="56">
        <v>5</v>
      </c>
      <c r="F17" s="36">
        <v>6</v>
      </c>
      <c r="G17" s="36">
        <v>7</v>
      </c>
      <c r="H17" s="56">
        <v>8</v>
      </c>
      <c r="I17" s="36">
        <v>9</v>
      </c>
      <c r="J17" s="36">
        <v>10</v>
      </c>
      <c r="K17" s="56">
        <v>11</v>
      </c>
      <c r="IC17" s="10"/>
      <c r="ID17" s="10"/>
      <c r="IE17" s="10"/>
      <c r="IF17" s="10"/>
      <c r="IG17" s="10"/>
      <c r="IH17" s="10"/>
      <c r="II17" s="10"/>
      <c r="IJ17" s="10"/>
      <c r="IK17" s="10"/>
    </row>
    <row r="18" spans="1:245" s="46" customFormat="1" ht="19.5" customHeight="1">
      <c r="A18" s="31">
        <v>10000000</v>
      </c>
      <c r="B18" s="45" t="s">
        <v>2</v>
      </c>
      <c r="C18" s="8">
        <f>C19+C29++C38+C46+C65</f>
        <v>2632500143</v>
      </c>
      <c r="D18" s="8">
        <f>D19+D29++D38+D46+D65</f>
        <v>2487809133.2200003</v>
      </c>
      <c r="E18" s="41">
        <f>_xlfn.IFERROR(D18/C18*100,0)</f>
        <v>94.5036656440554</v>
      </c>
      <c r="F18" s="8">
        <f>F19+F29++F38+F46+F65</f>
        <v>3130100</v>
      </c>
      <c r="G18" s="8">
        <f>G19+G29++G38+G46+G65</f>
        <v>1325335.3399999999</v>
      </c>
      <c r="H18" s="41">
        <f>_xlfn.IFERROR(G18/F18*100,0)</f>
        <v>42.341629340915624</v>
      </c>
      <c r="I18" s="12">
        <f>C18+F18</f>
        <v>2635630243</v>
      </c>
      <c r="J18" s="12">
        <f>D18+G18</f>
        <v>2489134468.5600004</v>
      </c>
      <c r="K18" s="70">
        <f>_xlfn.IFERROR(J18/I18*100,0)</f>
        <v>94.44171750460522</v>
      </c>
      <c r="IC18" s="47"/>
      <c r="ID18" s="47"/>
      <c r="IE18" s="47"/>
      <c r="IF18" s="47"/>
      <c r="IG18" s="47"/>
      <c r="IH18" s="47"/>
      <c r="II18" s="47"/>
      <c r="IJ18" s="47"/>
      <c r="IK18" s="47"/>
    </row>
    <row r="19" spans="1:245" s="20" customFormat="1" ht="27.75">
      <c r="A19" s="88">
        <v>11000000</v>
      </c>
      <c r="B19" s="18" t="s">
        <v>3</v>
      </c>
      <c r="C19" s="12">
        <f>C20+C26</f>
        <v>1942123893</v>
      </c>
      <c r="D19" s="12">
        <f>D20+D26</f>
        <v>1750685111.07</v>
      </c>
      <c r="E19" s="41">
        <f>_xlfn.IFERROR(D19/C19*100,0)</f>
        <v>90.14281310167682</v>
      </c>
      <c r="F19" s="12"/>
      <c r="G19" s="12"/>
      <c r="H19" s="41">
        <f aca="true" t="shared" si="0" ref="H19:H88">_xlfn.IFERROR(G19/F19*100,0)</f>
        <v>0</v>
      </c>
      <c r="I19" s="12">
        <f aca="true" t="shared" si="1" ref="I19:I88">C19+F19</f>
        <v>1942123893</v>
      </c>
      <c r="J19" s="12">
        <f aca="true" t="shared" si="2" ref="J19:J88">D19+G19</f>
        <v>1750685111.07</v>
      </c>
      <c r="K19" s="70">
        <f aca="true" t="shared" si="3" ref="K19:K88">_xlfn.IFERROR(J19/I19*100,0)</f>
        <v>90.14281310167682</v>
      </c>
      <c r="IC19" s="19"/>
      <c r="ID19" s="19"/>
      <c r="IE19" s="19"/>
      <c r="IF19" s="19"/>
      <c r="IG19" s="19"/>
      <c r="IH19" s="19"/>
      <c r="II19" s="19"/>
      <c r="IJ19" s="19"/>
      <c r="IK19" s="19"/>
    </row>
    <row r="20" spans="1:245" s="20" customFormat="1" ht="19.5" customHeight="1">
      <c r="A20" s="88">
        <v>11010000</v>
      </c>
      <c r="B20" s="18" t="s">
        <v>106</v>
      </c>
      <c r="C20" s="9">
        <f>C21+C22+C23+C24+C25</f>
        <v>1941120673</v>
      </c>
      <c r="D20" s="12">
        <f>D21+D22+D23+D24+D25</f>
        <v>1749557861.9099998</v>
      </c>
      <c r="E20" s="41">
        <f aca="true" t="shared" si="4" ref="E20:E89">_xlfn.IFERROR(D20/C20*100,0)</f>
        <v>90.13132909486045</v>
      </c>
      <c r="F20" s="12"/>
      <c r="G20" s="12"/>
      <c r="H20" s="41">
        <f t="shared" si="0"/>
        <v>0</v>
      </c>
      <c r="I20" s="12">
        <f t="shared" si="1"/>
        <v>1941120673</v>
      </c>
      <c r="J20" s="12">
        <f>D20+G20</f>
        <v>1749557861.9099998</v>
      </c>
      <c r="K20" s="70">
        <f t="shared" si="3"/>
        <v>90.13132909486045</v>
      </c>
      <c r="IC20" s="19"/>
      <c r="ID20" s="19"/>
      <c r="IE20" s="19"/>
      <c r="IF20" s="19"/>
      <c r="IG20" s="19"/>
      <c r="IH20" s="19"/>
      <c r="II20" s="19"/>
      <c r="IJ20" s="19"/>
      <c r="IK20" s="19"/>
    </row>
    <row r="21" spans="1:245" s="34" customFormat="1" ht="51" customHeight="1">
      <c r="A21" s="53">
        <v>11010100</v>
      </c>
      <c r="B21" s="54" t="s">
        <v>18</v>
      </c>
      <c r="C21" s="17">
        <v>1421393890</v>
      </c>
      <c r="D21" s="17">
        <v>1440660185.92</v>
      </c>
      <c r="E21" s="44">
        <f t="shared" si="4"/>
        <v>101.35545087505618</v>
      </c>
      <c r="F21" s="17"/>
      <c r="G21" s="17"/>
      <c r="H21" s="44">
        <f t="shared" si="0"/>
        <v>0</v>
      </c>
      <c r="I21" s="17">
        <f t="shared" si="1"/>
        <v>1421393890</v>
      </c>
      <c r="J21" s="17">
        <f t="shared" si="2"/>
        <v>1440660185.92</v>
      </c>
      <c r="K21" s="44">
        <f t="shared" si="3"/>
        <v>101.35545087505618</v>
      </c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s="34" customFormat="1" ht="78" customHeight="1">
      <c r="A22" s="53">
        <v>11010200</v>
      </c>
      <c r="B22" s="54" t="s">
        <v>19</v>
      </c>
      <c r="C22" s="17">
        <v>448779603</v>
      </c>
      <c r="D22" s="17">
        <v>229405935.62</v>
      </c>
      <c r="E22" s="44">
        <f t="shared" si="4"/>
        <v>51.11772774129398</v>
      </c>
      <c r="F22" s="17"/>
      <c r="G22" s="17"/>
      <c r="H22" s="44">
        <f t="shared" si="0"/>
        <v>0</v>
      </c>
      <c r="I22" s="17">
        <f t="shared" si="1"/>
        <v>448779603</v>
      </c>
      <c r="J22" s="17">
        <f t="shared" si="2"/>
        <v>229405935.62</v>
      </c>
      <c r="K22" s="44">
        <f t="shared" si="3"/>
        <v>51.11772774129398</v>
      </c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s="34" customFormat="1" ht="48.75" customHeight="1">
      <c r="A23" s="53">
        <v>11010400</v>
      </c>
      <c r="B23" s="54" t="s">
        <v>20</v>
      </c>
      <c r="C23" s="17">
        <v>41568750</v>
      </c>
      <c r="D23" s="17">
        <v>47688844.51</v>
      </c>
      <c r="E23" s="44">
        <f t="shared" si="4"/>
        <v>114.72282546384002</v>
      </c>
      <c r="F23" s="17"/>
      <c r="G23" s="17"/>
      <c r="H23" s="44">
        <f t="shared" si="0"/>
        <v>0</v>
      </c>
      <c r="I23" s="17">
        <f t="shared" si="1"/>
        <v>41568750</v>
      </c>
      <c r="J23" s="17">
        <f t="shared" si="2"/>
        <v>47688844.51</v>
      </c>
      <c r="K23" s="44">
        <f t="shared" si="3"/>
        <v>114.72282546384002</v>
      </c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s="34" customFormat="1" ht="42">
      <c r="A24" s="53">
        <v>11010500</v>
      </c>
      <c r="B24" s="54" t="s">
        <v>21</v>
      </c>
      <c r="C24" s="17">
        <v>26151860</v>
      </c>
      <c r="D24" s="17">
        <v>25466018.28</v>
      </c>
      <c r="E24" s="44">
        <f t="shared" si="4"/>
        <v>97.37746485336034</v>
      </c>
      <c r="F24" s="17"/>
      <c r="G24" s="17"/>
      <c r="H24" s="44">
        <f t="shared" si="0"/>
        <v>0</v>
      </c>
      <c r="I24" s="17">
        <f t="shared" si="1"/>
        <v>26151860</v>
      </c>
      <c r="J24" s="17">
        <f t="shared" si="2"/>
        <v>25466018.28</v>
      </c>
      <c r="K24" s="44">
        <f t="shared" si="3"/>
        <v>97.37746485336034</v>
      </c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s="34" customFormat="1" ht="38.25" customHeight="1">
      <c r="A25" s="53">
        <v>11011200</v>
      </c>
      <c r="B25" s="54" t="s">
        <v>166</v>
      </c>
      <c r="C25" s="17">
        <v>3226570</v>
      </c>
      <c r="D25" s="17">
        <v>6336877.58</v>
      </c>
      <c r="E25" s="44">
        <f t="shared" si="4"/>
        <v>196.39671787687854</v>
      </c>
      <c r="F25" s="17"/>
      <c r="G25" s="17"/>
      <c r="H25" s="44"/>
      <c r="I25" s="17">
        <f>C25+F25</f>
        <v>3226570</v>
      </c>
      <c r="J25" s="17">
        <f>D25+G25</f>
        <v>6336877.58</v>
      </c>
      <c r="K25" s="44">
        <f t="shared" si="3"/>
        <v>196.39671787687854</v>
      </c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11" s="19" customFormat="1" ht="19.5" customHeight="1">
      <c r="A26" s="119">
        <v>11020000</v>
      </c>
      <c r="B26" s="18" t="s">
        <v>4</v>
      </c>
      <c r="C26" s="9">
        <f>C27+C28</f>
        <v>1003220</v>
      </c>
      <c r="D26" s="12">
        <f>D27+D28</f>
        <v>1127249.16</v>
      </c>
      <c r="E26" s="41">
        <f t="shared" si="4"/>
        <v>112.3631067961165</v>
      </c>
      <c r="F26" s="9"/>
      <c r="G26" s="9"/>
      <c r="H26" s="43">
        <f t="shared" si="0"/>
        <v>0</v>
      </c>
      <c r="I26" s="9">
        <f t="shared" si="1"/>
        <v>1003220</v>
      </c>
      <c r="J26" s="9">
        <f t="shared" si="2"/>
        <v>1127249.16</v>
      </c>
      <c r="K26" s="91">
        <f t="shared" si="3"/>
        <v>112.3631067961165</v>
      </c>
    </row>
    <row r="27" spans="1:245" s="34" customFormat="1" ht="36" customHeight="1">
      <c r="A27" s="53">
        <v>11020200</v>
      </c>
      <c r="B27" s="54" t="s">
        <v>22</v>
      </c>
      <c r="C27" s="17">
        <v>1003220</v>
      </c>
      <c r="D27" s="17">
        <v>1127249.16</v>
      </c>
      <c r="E27" s="44">
        <f t="shared" si="4"/>
        <v>112.3631067961165</v>
      </c>
      <c r="F27" s="17"/>
      <c r="G27" s="17"/>
      <c r="H27" s="44">
        <f t="shared" si="0"/>
        <v>0</v>
      </c>
      <c r="I27" s="17">
        <f t="shared" si="1"/>
        <v>1003220</v>
      </c>
      <c r="J27" s="17">
        <f t="shared" si="2"/>
        <v>1127249.16</v>
      </c>
      <c r="K27" s="44">
        <f t="shared" si="3"/>
        <v>112.3631067961165</v>
      </c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s="3" customFormat="1" ht="30" customHeight="1" hidden="1">
      <c r="A28" s="14">
        <v>11023200</v>
      </c>
      <c r="B28" s="4" t="s">
        <v>23</v>
      </c>
      <c r="C28" s="1"/>
      <c r="D28" s="1"/>
      <c r="E28" s="42">
        <f t="shared" si="4"/>
        <v>0</v>
      </c>
      <c r="F28" s="1"/>
      <c r="G28" s="1"/>
      <c r="H28" s="42">
        <f t="shared" si="0"/>
        <v>0</v>
      </c>
      <c r="I28" s="1">
        <f t="shared" si="1"/>
        <v>0</v>
      </c>
      <c r="J28" s="90">
        <f t="shared" si="2"/>
        <v>0</v>
      </c>
      <c r="K28" s="92">
        <f t="shared" si="3"/>
        <v>0</v>
      </c>
      <c r="IC28" s="2"/>
      <c r="ID28" s="2"/>
      <c r="IE28" s="2"/>
      <c r="IF28" s="2"/>
      <c r="IG28" s="2"/>
      <c r="IH28" s="2"/>
      <c r="II28" s="2"/>
      <c r="IJ28" s="2"/>
      <c r="IK28" s="2"/>
    </row>
    <row r="29" spans="1:245" s="20" customFormat="1" ht="42" customHeight="1">
      <c r="A29" s="88">
        <v>13000000</v>
      </c>
      <c r="B29" s="18" t="s">
        <v>24</v>
      </c>
      <c r="C29" s="12">
        <f>C30+C33+C36</f>
        <v>1513200</v>
      </c>
      <c r="D29" s="12">
        <f>D30+D33+D36</f>
        <v>1667013.4300000002</v>
      </c>
      <c r="E29" s="41">
        <f t="shared" si="4"/>
        <v>110.16477861485595</v>
      </c>
      <c r="F29" s="12"/>
      <c r="G29" s="12"/>
      <c r="H29" s="41">
        <f t="shared" si="0"/>
        <v>0</v>
      </c>
      <c r="I29" s="12">
        <f t="shared" si="1"/>
        <v>1513200</v>
      </c>
      <c r="J29" s="12">
        <f t="shared" si="2"/>
        <v>1667013.4300000002</v>
      </c>
      <c r="K29" s="41">
        <f t="shared" si="3"/>
        <v>110.16477861485595</v>
      </c>
      <c r="IC29" s="19"/>
      <c r="ID29" s="19"/>
      <c r="IE29" s="19"/>
      <c r="IF29" s="19"/>
      <c r="IG29" s="19"/>
      <c r="IH29" s="19"/>
      <c r="II29" s="19"/>
      <c r="IJ29" s="19"/>
      <c r="IK29" s="19"/>
    </row>
    <row r="30" spans="1:245" s="20" customFormat="1" ht="35.25" customHeight="1">
      <c r="A30" s="88">
        <v>13010000</v>
      </c>
      <c r="B30" s="18" t="s">
        <v>25</v>
      </c>
      <c r="C30" s="12">
        <f>C32+C31</f>
        <v>856730</v>
      </c>
      <c r="D30" s="12">
        <f>D32+D31</f>
        <v>868090.06</v>
      </c>
      <c r="E30" s="41">
        <f t="shared" si="4"/>
        <v>101.32597901322471</v>
      </c>
      <c r="F30" s="12"/>
      <c r="G30" s="12"/>
      <c r="H30" s="41">
        <f t="shared" si="0"/>
        <v>0</v>
      </c>
      <c r="I30" s="12">
        <f t="shared" si="1"/>
        <v>856730</v>
      </c>
      <c r="J30" s="12">
        <f t="shared" si="2"/>
        <v>868090.06</v>
      </c>
      <c r="K30" s="41">
        <f t="shared" si="3"/>
        <v>101.32597901322471</v>
      </c>
      <c r="IC30" s="19"/>
      <c r="ID30" s="19"/>
      <c r="IE30" s="19"/>
      <c r="IF30" s="19"/>
      <c r="IG30" s="19"/>
      <c r="IH30" s="19"/>
      <c r="II30" s="19"/>
      <c r="IJ30" s="19"/>
      <c r="IK30" s="19"/>
    </row>
    <row r="31" spans="1:245" s="34" customFormat="1" ht="53.25" customHeight="1">
      <c r="A31" s="53">
        <v>13010100</v>
      </c>
      <c r="B31" s="54" t="s">
        <v>137</v>
      </c>
      <c r="C31" s="17">
        <v>374890</v>
      </c>
      <c r="D31" s="17">
        <v>358432.32</v>
      </c>
      <c r="E31" s="44">
        <f t="shared" si="4"/>
        <v>95.6099975992958</v>
      </c>
      <c r="F31" s="17"/>
      <c r="G31" s="17"/>
      <c r="H31" s="44">
        <f t="shared" si="0"/>
        <v>0</v>
      </c>
      <c r="I31" s="17">
        <f t="shared" si="1"/>
        <v>374890</v>
      </c>
      <c r="J31" s="17">
        <f t="shared" si="2"/>
        <v>358432.32</v>
      </c>
      <c r="K31" s="44">
        <f t="shared" si="3"/>
        <v>95.6099975992958</v>
      </c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s="34" customFormat="1" ht="75" customHeight="1">
      <c r="A32" s="53">
        <v>13010200</v>
      </c>
      <c r="B32" s="54" t="s">
        <v>26</v>
      </c>
      <c r="C32" s="17">
        <v>481840</v>
      </c>
      <c r="D32" s="17">
        <v>509657.74</v>
      </c>
      <c r="E32" s="44">
        <f t="shared" si="4"/>
        <v>105.77323177818363</v>
      </c>
      <c r="F32" s="17"/>
      <c r="G32" s="17"/>
      <c r="H32" s="44">
        <f t="shared" si="0"/>
        <v>0</v>
      </c>
      <c r="I32" s="17">
        <f t="shared" si="1"/>
        <v>481840</v>
      </c>
      <c r="J32" s="17">
        <f t="shared" si="2"/>
        <v>509657.74</v>
      </c>
      <c r="K32" s="44">
        <f t="shared" si="3"/>
        <v>105.77323177818363</v>
      </c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s="20" customFormat="1" ht="34.5" customHeight="1">
      <c r="A33" s="88">
        <v>13030000</v>
      </c>
      <c r="B33" s="18" t="s">
        <v>138</v>
      </c>
      <c r="C33" s="12">
        <f>C35+C34</f>
        <v>656470</v>
      </c>
      <c r="D33" s="12">
        <f>D35+D34</f>
        <v>798923.37</v>
      </c>
      <c r="E33" s="41">
        <f t="shared" si="4"/>
        <v>121.69990555547092</v>
      </c>
      <c r="F33" s="12"/>
      <c r="G33" s="12"/>
      <c r="H33" s="41">
        <f t="shared" si="0"/>
        <v>0</v>
      </c>
      <c r="I33" s="12">
        <f t="shared" si="1"/>
        <v>656470</v>
      </c>
      <c r="J33" s="12">
        <f t="shared" si="2"/>
        <v>798923.37</v>
      </c>
      <c r="K33" s="41">
        <f t="shared" si="3"/>
        <v>121.69990555547092</v>
      </c>
      <c r="IC33" s="19"/>
      <c r="ID33" s="19"/>
      <c r="IE33" s="19"/>
      <c r="IF33" s="19"/>
      <c r="IG33" s="19"/>
      <c r="IH33" s="19"/>
      <c r="II33" s="19"/>
      <c r="IJ33" s="19"/>
      <c r="IK33" s="19"/>
    </row>
    <row r="34" spans="1:245" s="34" customFormat="1" ht="42">
      <c r="A34" s="53">
        <v>13030100</v>
      </c>
      <c r="B34" s="54" t="s">
        <v>139</v>
      </c>
      <c r="C34" s="17">
        <v>656470</v>
      </c>
      <c r="D34" s="17">
        <v>798923.37</v>
      </c>
      <c r="E34" s="44">
        <f t="shared" si="4"/>
        <v>121.69990555547092</v>
      </c>
      <c r="F34" s="17"/>
      <c r="G34" s="17"/>
      <c r="H34" s="44">
        <f t="shared" si="0"/>
        <v>0</v>
      </c>
      <c r="I34" s="17">
        <f t="shared" si="1"/>
        <v>656470</v>
      </c>
      <c r="J34" s="17">
        <f t="shared" si="2"/>
        <v>798923.37</v>
      </c>
      <c r="K34" s="44">
        <f t="shared" si="3"/>
        <v>121.69990555547092</v>
      </c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s="3" customFormat="1" ht="35.25" customHeight="1" hidden="1">
      <c r="A35" s="14">
        <v>13030200</v>
      </c>
      <c r="B35" s="4" t="s">
        <v>27</v>
      </c>
      <c r="C35" s="1">
        <f>15000-15000</f>
        <v>0</v>
      </c>
      <c r="D35" s="1"/>
      <c r="E35" s="42">
        <f t="shared" si="4"/>
        <v>0</v>
      </c>
      <c r="F35" s="1"/>
      <c r="G35" s="1"/>
      <c r="H35" s="42">
        <f t="shared" si="0"/>
        <v>0</v>
      </c>
      <c r="I35" s="1">
        <f t="shared" si="1"/>
        <v>0</v>
      </c>
      <c r="J35" s="90">
        <f t="shared" si="2"/>
        <v>0</v>
      </c>
      <c r="K35" s="92">
        <f t="shared" si="3"/>
        <v>0</v>
      </c>
      <c r="IC35" s="2"/>
      <c r="ID35" s="2"/>
      <c r="IE35" s="2"/>
      <c r="IF35" s="2"/>
      <c r="IG35" s="2"/>
      <c r="IH35" s="2"/>
      <c r="II35" s="2"/>
      <c r="IJ35" s="2"/>
      <c r="IK35" s="2"/>
    </row>
    <row r="36" spans="1:245" s="106" customFormat="1" ht="35.25" customHeight="1" hidden="1">
      <c r="A36" s="102">
        <v>13040000</v>
      </c>
      <c r="B36" s="103" t="s">
        <v>142</v>
      </c>
      <c r="C36" s="104">
        <f>C37</f>
        <v>0</v>
      </c>
      <c r="D36" s="104">
        <f>D37</f>
        <v>0</v>
      </c>
      <c r="E36" s="105">
        <f t="shared" si="4"/>
        <v>0</v>
      </c>
      <c r="F36" s="104"/>
      <c r="G36" s="104"/>
      <c r="H36" s="105">
        <f t="shared" si="0"/>
        <v>0</v>
      </c>
      <c r="I36" s="104">
        <f t="shared" si="1"/>
        <v>0</v>
      </c>
      <c r="J36" s="104">
        <f t="shared" si="2"/>
        <v>0</v>
      </c>
      <c r="K36" s="108">
        <f t="shared" si="3"/>
        <v>0</v>
      </c>
      <c r="IC36" s="107"/>
      <c r="ID36" s="107"/>
      <c r="IE36" s="107"/>
      <c r="IF36" s="107"/>
      <c r="IG36" s="107"/>
      <c r="IH36" s="107"/>
      <c r="II36" s="107"/>
      <c r="IJ36" s="107"/>
      <c r="IK36" s="107"/>
    </row>
    <row r="37" spans="1:245" s="115" customFormat="1" ht="35.25" customHeight="1" hidden="1">
      <c r="A37" s="110">
        <v>13040100</v>
      </c>
      <c r="B37" s="111" t="s">
        <v>27</v>
      </c>
      <c r="C37" s="112"/>
      <c r="D37" s="112"/>
      <c r="E37" s="113">
        <f t="shared" si="4"/>
        <v>0</v>
      </c>
      <c r="F37" s="112"/>
      <c r="G37" s="112"/>
      <c r="H37" s="113">
        <f t="shared" si="0"/>
        <v>0</v>
      </c>
      <c r="I37" s="112">
        <f t="shared" si="1"/>
        <v>0</v>
      </c>
      <c r="J37" s="112">
        <f t="shared" si="2"/>
        <v>0</v>
      </c>
      <c r="K37" s="114">
        <f t="shared" si="3"/>
        <v>0</v>
      </c>
      <c r="IC37" s="116"/>
      <c r="ID37" s="116"/>
      <c r="IE37" s="116"/>
      <c r="IF37" s="116"/>
      <c r="IG37" s="116"/>
      <c r="IH37" s="116"/>
      <c r="II37" s="116"/>
      <c r="IJ37" s="116"/>
      <c r="IK37" s="116"/>
    </row>
    <row r="38" spans="1:245" s="20" customFormat="1" ht="19.5" customHeight="1">
      <c r="A38" s="88">
        <v>14000000</v>
      </c>
      <c r="B38" s="18" t="s">
        <v>10</v>
      </c>
      <c r="C38" s="12">
        <f>C43+C40+C42</f>
        <v>212845150</v>
      </c>
      <c r="D38" s="12">
        <f>D43+D40+D42</f>
        <v>233466435.61</v>
      </c>
      <c r="E38" s="41">
        <f t="shared" si="4"/>
        <v>109.68839816646046</v>
      </c>
      <c r="F38" s="12"/>
      <c r="G38" s="12"/>
      <c r="H38" s="41">
        <f t="shared" si="0"/>
        <v>0</v>
      </c>
      <c r="I38" s="12">
        <f t="shared" si="1"/>
        <v>212845150</v>
      </c>
      <c r="J38" s="12">
        <f t="shared" si="2"/>
        <v>233466435.61</v>
      </c>
      <c r="K38" s="41">
        <f t="shared" si="3"/>
        <v>109.68839816646046</v>
      </c>
      <c r="IC38" s="19"/>
      <c r="ID38" s="19"/>
      <c r="IE38" s="19"/>
      <c r="IF38" s="19"/>
      <c r="IG38" s="19"/>
      <c r="IH38" s="19"/>
      <c r="II38" s="19"/>
      <c r="IJ38" s="19"/>
      <c r="IK38" s="19"/>
    </row>
    <row r="39" spans="1:245" s="20" customFormat="1" ht="35.25" customHeight="1">
      <c r="A39" s="88">
        <v>14020000</v>
      </c>
      <c r="B39" s="18" t="s">
        <v>123</v>
      </c>
      <c r="C39" s="9">
        <f>C40</f>
        <v>11914440</v>
      </c>
      <c r="D39" s="12">
        <f>D40</f>
        <v>13075755.08</v>
      </c>
      <c r="E39" s="41">
        <f t="shared" si="4"/>
        <v>109.7471226511695</v>
      </c>
      <c r="F39" s="12"/>
      <c r="G39" s="12"/>
      <c r="H39" s="41">
        <f t="shared" si="0"/>
        <v>0</v>
      </c>
      <c r="I39" s="12">
        <f t="shared" si="1"/>
        <v>11914440</v>
      </c>
      <c r="J39" s="12">
        <f t="shared" si="2"/>
        <v>13075755.08</v>
      </c>
      <c r="K39" s="41">
        <f t="shared" si="3"/>
        <v>109.7471226511695</v>
      </c>
      <c r="IC39" s="19"/>
      <c r="ID39" s="19"/>
      <c r="IE39" s="19"/>
      <c r="IF39" s="19"/>
      <c r="IG39" s="19"/>
      <c r="IH39" s="19"/>
      <c r="II39" s="19"/>
      <c r="IJ39" s="19"/>
      <c r="IK39" s="19"/>
    </row>
    <row r="40" spans="1:245" s="34" customFormat="1" ht="19.5" customHeight="1">
      <c r="A40" s="53">
        <v>14021900</v>
      </c>
      <c r="B40" s="55" t="s">
        <v>121</v>
      </c>
      <c r="C40" s="17">
        <v>11914440</v>
      </c>
      <c r="D40" s="17">
        <v>13075755.08</v>
      </c>
      <c r="E40" s="44">
        <f t="shared" si="4"/>
        <v>109.7471226511695</v>
      </c>
      <c r="F40" s="17"/>
      <c r="G40" s="17"/>
      <c r="H40" s="44">
        <f t="shared" si="0"/>
        <v>0</v>
      </c>
      <c r="I40" s="17">
        <f t="shared" si="1"/>
        <v>11914440</v>
      </c>
      <c r="J40" s="17">
        <f t="shared" si="2"/>
        <v>13075755.08</v>
      </c>
      <c r="K40" s="44">
        <f t="shared" si="3"/>
        <v>109.7471226511695</v>
      </c>
      <c r="IC40" s="33"/>
      <c r="ID40" s="33"/>
      <c r="IE40" s="33"/>
      <c r="IF40" s="33"/>
      <c r="IG40" s="33"/>
      <c r="IH40" s="33"/>
      <c r="II40" s="33"/>
      <c r="IJ40" s="33"/>
      <c r="IK40" s="33"/>
    </row>
    <row r="41" spans="1:245" s="20" customFormat="1" ht="39" customHeight="1">
      <c r="A41" s="88">
        <v>14030000</v>
      </c>
      <c r="B41" s="18" t="s">
        <v>122</v>
      </c>
      <c r="C41" s="12">
        <f>C42</f>
        <v>43100840</v>
      </c>
      <c r="D41" s="12">
        <f>D42</f>
        <v>49499671.45</v>
      </c>
      <c r="E41" s="41">
        <f t="shared" si="4"/>
        <v>114.8461873364881</v>
      </c>
      <c r="F41" s="12"/>
      <c r="G41" s="12"/>
      <c r="H41" s="41">
        <f t="shared" si="0"/>
        <v>0</v>
      </c>
      <c r="I41" s="12">
        <f t="shared" si="1"/>
        <v>43100840</v>
      </c>
      <c r="J41" s="12">
        <f t="shared" si="2"/>
        <v>49499671.45</v>
      </c>
      <c r="K41" s="41">
        <f t="shared" si="3"/>
        <v>114.8461873364881</v>
      </c>
      <c r="IC41" s="19"/>
      <c r="ID41" s="19"/>
      <c r="IE41" s="19"/>
      <c r="IF41" s="19"/>
      <c r="IG41" s="19"/>
      <c r="IH41" s="19"/>
      <c r="II41" s="19"/>
      <c r="IJ41" s="19"/>
      <c r="IK41" s="19"/>
    </row>
    <row r="42" spans="1:245" s="34" customFormat="1" ht="19.5" customHeight="1">
      <c r="A42" s="53">
        <v>14031900</v>
      </c>
      <c r="B42" s="55" t="s">
        <v>121</v>
      </c>
      <c r="C42" s="17">
        <v>43100840</v>
      </c>
      <c r="D42" s="17">
        <v>49499671.45</v>
      </c>
      <c r="E42" s="44">
        <f t="shared" si="4"/>
        <v>114.8461873364881</v>
      </c>
      <c r="F42" s="17"/>
      <c r="G42" s="17"/>
      <c r="H42" s="44">
        <f t="shared" si="0"/>
        <v>0</v>
      </c>
      <c r="I42" s="17">
        <f t="shared" si="1"/>
        <v>43100840</v>
      </c>
      <c r="J42" s="17">
        <f t="shared" si="2"/>
        <v>49499671.45</v>
      </c>
      <c r="K42" s="44">
        <f t="shared" si="3"/>
        <v>114.8461873364881</v>
      </c>
      <c r="IC42" s="33"/>
      <c r="ID42" s="33"/>
      <c r="IE42" s="33"/>
      <c r="IF42" s="33"/>
      <c r="IG42" s="33"/>
      <c r="IH42" s="33"/>
      <c r="II42" s="33"/>
      <c r="IJ42" s="33"/>
      <c r="IK42" s="33"/>
    </row>
    <row r="43" spans="1:245" s="20" customFormat="1" ht="42">
      <c r="A43" s="88">
        <v>14040000</v>
      </c>
      <c r="B43" s="18" t="s">
        <v>28</v>
      </c>
      <c r="C43" s="12">
        <f>C44+C45</f>
        <v>157829870</v>
      </c>
      <c r="D43" s="12">
        <f>D44+D45</f>
        <v>170891009.07999998</v>
      </c>
      <c r="E43" s="41">
        <f t="shared" si="4"/>
        <v>108.27545450046938</v>
      </c>
      <c r="F43" s="12"/>
      <c r="G43" s="12"/>
      <c r="H43" s="41">
        <f t="shared" si="0"/>
        <v>0</v>
      </c>
      <c r="I43" s="12">
        <f t="shared" si="1"/>
        <v>157829870</v>
      </c>
      <c r="J43" s="12">
        <f t="shared" si="2"/>
        <v>170891009.07999998</v>
      </c>
      <c r="K43" s="41">
        <f t="shared" si="3"/>
        <v>108.27545450046938</v>
      </c>
      <c r="IC43" s="19"/>
      <c r="ID43" s="19"/>
      <c r="IE43" s="19"/>
      <c r="IF43" s="19"/>
      <c r="IG43" s="19"/>
      <c r="IH43" s="19"/>
      <c r="II43" s="19"/>
      <c r="IJ43" s="19"/>
      <c r="IK43" s="19"/>
    </row>
    <row r="44" spans="1:245" s="34" customFormat="1" ht="106.5" customHeight="1">
      <c r="A44" s="53">
        <v>14040100</v>
      </c>
      <c r="B44" s="54" t="s">
        <v>154</v>
      </c>
      <c r="C44" s="17">
        <v>81792280</v>
      </c>
      <c r="D44" s="17">
        <v>97506156.99</v>
      </c>
      <c r="E44" s="44">
        <f t="shared" si="4"/>
        <v>119.21193172509679</v>
      </c>
      <c r="F44" s="17"/>
      <c r="G44" s="17"/>
      <c r="H44" s="44"/>
      <c r="I44" s="17">
        <f>C44+F44</f>
        <v>81792280</v>
      </c>
      <c r="J44" s="17">
        <f>D44+G44</f>
        <v>97506156.99</v>
      </c>
      <c r="K44" s="44">
        <f>_xlfn.IFERROR(J44/I44*100,0)</f>
        <v>119.21193172509679</v>
      </c>
      <c r="IC44" s="33"/>
      <c r="ID44" s="33"/>
      <c r="IE44" s="33"/>
      <c r="IF44" s="33"/>
      <c r="IG44" s="33"/>
      <c r="IH44" s="33"/>
      <c r="II44" s="33"/>
      <c r="IJ44" s="33"/>
      <c r="IK44" s="33"/>
    </row>
    <row r="45" spans="1:245" s="34" customFormat="1" ht="84" customHeight="1">
      <c r="A45" s="53">
        <v>14040200</v>
      </c>
      <c r="B45" s="54" t="s">
        <v>155</v>
      </c>
      <c r="C45" s="17">
        <v>76037590</v>
      </c>
      <c r="D45" s="17">
        <v>73384852.09</v>
      </c>
      <c r="E45" s="44">
        <f t="shared" si="4"/>
        <v>96.5112809203974</v>
      </c>
      <c r="F45" s="17"/>
      <c r="G45" s="17"/>
      <c r="H45" s="44"/>
      <c r="I45" s="17">
        <f>C45+F45</f>
        <v>76037590</v>
      </c>
      <c r="J45" s="17">
        <f>D45+G45</f>
        <v>73384852.09</v>
      </c>
      <c r="K45" s="44">
        <f>_xlfn.IFERROR(J45/I45*100,0)</f>
        <v>96.5112809203974</v>
      </c>
      <c r="IC45" s="33"/>
      <c r="ID45" s="33"/>
      <c r="IE45" s="33"/>
      <c r="IF45" s="33"/>
      <c r="IG45" s="33"/>
      <c r="IH45" s="33"/>
      <c r="II45" s="33"/>
      <c r="IJ45" s="33"/>
      <c r="IK45" s="33"/>
    </row>
    <row r="46" spans="1:245" s="20" customFormat="1" ht="42">
      <c r="A46" s="88">
        <v>18000000</v>
      </c>
      <c r="B46" s="18" t="s">
        <v>140</v>
      </c>
      <c r="C46" s="12">
        <f>C47+C58+C61</f>
        <v>476017900</v>
      </c>
      <c r="D46" s="12">
        <f>D47+D58+D61</f>
        <v>501990573.11</v>
      </c>
      <c r="E46" s="41">
        <f t="shared" si="4"/>
        <v>105.45623874858488</v>
      </c>
      <c r="F46" s="12"/>
      <c r="G46" s="12"/>
      <c r="H46" s="41">
        <f t="shared" si="0"/>
        <v>0</v>
      </c>
      <c r="I46" s="12">
        <f t="shared" si="1"/>
        <v>476017900</v>
      </c>
      <c r="J46" s="12">
        <f t="shared" si="2"/>
        <v>501990573.11</v>
      </c>
      <c r="K46" s="41">
        <f t="shared" si="3"/>
        <v>105.45623874858488</v>
      </c>
      <c r="IC46" s="19"/>
      <c r="ID46" s="19"/>
      <c r="IE46" s="19"/>
      <c r="IF46" s="19"/>
      <c r="IG46" s="19"/>
      <c r="IH46" s="19"/>
      <c r="II46" s="19"/>
      <c r="IJ46" s="19"/>
      <c r="IK46" s="19"/>
    </row>
    <row r="47" spans="1:245" s="20" customFormat="1" ht="19.5" customHeight="1">
      <c r="A47" s="88" t="s">
        <v>29</v>
      </c>
      <c r="B47" s="18" t="s">
        <v>107</v>
      </c>
      <c r="C47" s="12">
        <f>C48+C49+C51+C52+C53+C54+C55+C56+C57+C50</f>
        <v>148094100</v>
      </c>
      <c r="D47" s="12">
        <f>D48+D49+D51+D52+D53+D54+D55+D56+D57+D50</f>
        <v>138662119.43</v>
      </c>
      <c r="E47" s="41">
        <f t="shared" si="4"/>
        <v>93.63108957750512</v>
      </c>
      <c r="F47" s="12"/>
      <c r="G47" s="12"/>
      <c r="H47" s="41">
        <f t="shared" si="0"/>
        <v>0</v>
      </c>
      <c r="I47" s="12">
        <f t="shared" si="1"/>
        <v>148094100</v>
      </c>
      <c r="J47" s="12">
        <f t="shared" si="2"/>
        <v>138662119.43</v>
      </c>
      <c r="K47" s="41">
        <f t="shared" si="3"/>
        <v>93.63108957750512</v>
      </c>
      <c r="IC47" s="19"/>
      <c r="ID47" s="19"/>
      <c r="IE47" s="19"/>
      <c r="IF47" s="19"/>
      <c r="IG47" s="19"/>
      <c r="IH47" s="19"/>
      <c r="II47" s="19"/>
      <c r="IJ47" s="19"/>
      <c r="IK47" s="19"/>
    </row>
    <row r="48" spans="1:245" s="34" customFormat="1" ht="53.25" customHeight="1">
      <c r="A48" s="53" t="s">
        <v>30</v>
      </c>
      <c r="B48" s="54" t="s">
        <v>32</v>
      </c>
      <c r="C48" s="17">
        <v>182190</v>
      </c>
      <c r="D48" s="17">
        <v>159292.87</v>
      </c>
      <c r="E48" s="44">
        <f t="shared" si="4"/>
        <v>87.43227948844613</v>
      </c>
      <c r="F48" s="17"/>
      <c r="G48" s="17"/>
      <c r="H48" s="44">
        <f t="shared" si="0"/>
        <v>0</v>
      </c>
      <c r="I48" s="17">
        <f t="shared" si="1"/>
        <v>182190</v>
      </c>
      <c r="J48" s="17">
        <f t="shared" si="2"/>
        <v>159292.87</v>
      </c>
      <c r="K48" s="44">
        <f t="shared" si="3"/>
        <v>87.43227948844613</v>
      </c>
      <c r="IC48" s="33"/>
      <c r="ID48" s="33"/>
      <c r="IE48" s="33"/>
      <c r="IF48" s="33"/>
      <c r="IG48" s="33"/>
      <c r="IH48" s="33"/>
      <c r="II48" s="33"/>
      <c r="IJ48" s="33"/>
      <c r="IK48" s="33"/>
    </row>
    <row r="49" spans="1:245" s="34" customFormat="1" ht="48" customHeight="1">
      <c r="A49" s="53" t="s">
        <v>31</v>
      </c>
      <c r="B49" s="54" t="s">
        <v>33</v>
      </c>
      <c r="C49" s="17">
        <v>4130660</v>
      </c>
      <c r="D49" s="17">
        <v>3316724.1</v>
      </c>
      <c r="E49" s="44">
        <f t="shared" si="4"/>
        <v>80.29525790067447</v>
      </c>
      <c r="F49" s="17"/>
      <c r="G49" s="17"/>
      <c r="H49" s="44">
        <f t="shared" si="0"/>
        <v>0</v>
      </c>
      <c r="I49" s="17">
        <f t="shared" si="1"/>
        <v>4130660</v>
      </c>
      <c r="J49" s="17">
        <f t="shared" si="2"/>
        <v>3316724.1</v>
      </c>
      <c r="K49" s="44">
        <f t="shared" si="3"/>
        <v>80.29525790067447</v>
      </c>
      <c r="IC49" s="33"/>
      <c r="ID49" s="33"/>
      <c r="IE49" s="33"/>
      <c r="IF49" s="33"/>
      <c r="IG49" s="33"/>
      <c r="IH49" s="33"/>
      <c r="II49" s="33"/>
      <c r="IJ49" s="33"/>
      <c r="IK49" s="33"/>
    </row>
    <row r="50" spans="1:245" s="34" customFormat="1" ht="52.5" customHeight="1">
      <c r="A50" s="53" t="s">
        <v>34</v>
      </c>
      <c r="B50" s="54" t="s">
        <v>36</v>
      </c>
      <c r="C50" s="17">
        <v>2156510</v>
      </c>
      <c r="D50" s="17">
        <v>2317109.24</v>
      </c>
      <c r="E50" s="44">
        <f t="shared" si="4"/>
        <v>107.44718271651882</v>
      </c>
      <c r="F50" s="17"/>
      <c r="G50" s="17"/>
      <c r="H50" s="44">
        <f t="shared" si="0"/>
        <v>0</v>
      </c>
      <c r="I50" s="17">
        <f t="shared" si="1"/>
        <v>2156510</v>
      </c>
      <c r="J50" s="17">
        <f t="shared" si="2"/>
        <v>2317109.24</v>
      </c>
      <c r="K50" s="44">
        <f t="shared" si="3"/>
        <v>107.44718271651882</v>
      </c>
      <c r="IC50" s="33"/>
      <c r="ID50" s="33"/>
      <c r="IE50" s="33"/>
      <c r="IF50" s="33"/>
      <c r="IG50" s="33"/>
      <c r="IH50" s="33"/>
      <c r="II50" s="33"/>
      <c r="IJ50" s="33"/>
      <c r="IK50" s="33"/>
    </row>
    <row r="51" spans="1:245" s="34" customFormat="1" ht="53.25" customHeight="1">
      <c r="A51" s="53" t="s">
        <v>35</v>
      </c>
      <c r="B51" s="54" t="s">
        <v>37</v>
      </c>
      <c r="C51" s="17">
        <v>13741660</v>
      </c>
      <c r="D51" s="17">
        <v>10973946.01</v>
      </c>
      <c r="E51" s="44">
        <f t="shared" si="4"/>
        <v>79.85895452223384</v>
      </c>
      <c r="F51" s="17"/>
      <c r="G51" s="17"/>
      <c r="H51" s="44">
        <f t="shared" si="0"/>
        <v>0</v>
      </c>
      <c r="I51" s="17">
        <f t="shared" si="1"/>
        <v>13741660</v>
      </c>
      <c r="J51" s="17">
        <f t="shared" si="2"/>
        <v>10973946.01</v>
      </c>
      <c r="K51" s="44">
        <f t="shared" si="3"/>
        <v>79.85895452223384</v>
      </c>
      <c r="IC51" s="33"/>
      <c r="ID51" s="33"/>
      <c r="IE51" s="33"/>
      <c r="IF51" s="33"/>
      <c r="IG51" s="33"/>
      <c r="IH51" s="33"/>
      <c r="II51" s="33"/>
      <c r="IJ51" s="33"/>
      <c r="IK51" s="33"/>
    </row>
    <row r="52" spans="1:245" s="34" customFormat="1" ht="19.5" customHeight="1">
      <c r="A52" s="53">
        <v>18010500</v>
      </c>
      <c r="B52" s="54" t="s">
        <v>38</v>
      </c>
      <c r="C52" s="17">
        <v>39204980</v>
      </c>
      <c r="D52" s="17">
        <v>32916685.37</v>
      </c>
      <c r="E52" s="44">
        <f t="shared" si="4"/>
        <v>83.96046974134408</v>
      </c>
      <c r="F52" s="17"/>
      <c r="G52" s="17"/>
      <c r="H52" s="44">
        <f t="shared" si="0"/>
        <v>0</v>
      </c>
      <c r="I52" s="17">
        <f t="shared" si="1"/>
        <v>39204980</v>
      </c>
      <c r="J52" s="17">
        <f t="shared" si="2"/>
        <v>32916685.37</v>
      </c>
      <c r="K52" s="44">
        <f t="shared" si="3"/>
        <v>83.96046974134408</v>
      </c>
      <c r="IC52" s="33"/>
      <c r="ID52" s="33"/>
      <c r="IE52" s="33"/>
      <c r="IF52" s="33"/>
      <c r="IG52" s="33"/>
      <c r="IH52" s="33"/>
      <c r="II52" s="33"/>
      <c r="IJ52" s="33"/>
      <c r="IK52" s="33"/>
    </row>
    <row r="53" spans="1:245" s="34" customFormat="1" ht="19.5" customHeight="1">
      <c r="A53" s="53">
        <v>18010600</v>
      </c>
      <c r="B53" s="54" t="s">
        <v>39</v>
      </c>
      <c r="C53" s="17">
        <v>72084370</v>
      </c>
      <c r="D53" s="17">
        <v>71637605.9</v>
      </c>
      <c r="E53" s="44">
        <f t="shared" si="4"/>
        <v>99.38022056653891</v>
      </c>
      <c r="F53" s="17"/>
      <c r="G53" s="17"/>
      <c r="H53" s="44">
        <f t="shared" si="0"/>
        <v>0</v>
      </c>
      <c r="I53" s="17">
        <f t="shared" si="1"/>
        <v>72084370</v>
      </c>
      <c r="J53" s="17">
        <f t="shared" si="2"/>
        <v>71637605.9</v>
      </c>
      <c r="K53" s="44">
        <f t="shared" si="3"/>
        <v>99.38022056653891</v>
      </c>
      <c r="IC53" s="33"/>
      <c r="ID53" s="33"/>
      <c r="IE53" s="33"/>
      <c r="IF53" s="33"/>
      <c r="IG53" s="33"/>
      <c r="IH53" s="33"/>
      <c r="II53" s="33"/>
      <c r="IJ53" s="33"/>
      <c r="IK53" s="33"/>
    </row>
    <row r="54" spans="1:245" s="34" customFormat="1" ht="19.5" customHeight="1">
      <c r="A54" s="53">
        <v>18010700</v>
      </c>
      <c r="B54" s="54" t="s">
        <v>40</v>
      </c>
      <c r="C54" s="17">
        <v>4902300</v>
      </c>
      <c r="D54" s="17">
        <v>4913465.15</v>
      </c>
      <c r="E54" s="44">
        <f t="shared" si="4"/>
        <v>100.22775329947169</v>
      </c>
      <c r="F54" s="17"/>
      <c r="G54" s="17"/>
      <c r="H54" s="44">
        <f t="shared" si="0"/>
        <v>0</v>
      </c>
      <c r="I54" s="17">
        <f t="shared" si="1"/>
        <v>4902300</v>
      </c>
      <c r="J54" s="17">
        <f t="shared" si="2"/>
        <v>4913465.15</v>
      </c>
      <c r="K54" s="44">
        <f t="shared" si="3"/>
        <v>100.22775329947169</v>
      </c>
      <c r="IC54" s="33"/>
      <c r="ID54" s="33"/>
      <c r="IE54" s="33"/>
      <c r="IF54" s="33"/>
      <c r="IG54" s="33"/>
      <c r="IH54" s="33"/>
      <c r="II54" s="33"/>
      <c r="IJ54" s="33"/>
      <c r="IK54" s="33"/>
    </row>
    <row r="55" spans="1:245" s="34" customFormat="1" ht="19.5" customHeight="1">
      <c r="A55" s="53">
        <v>18010900</v>
      </c>
      <c r="B55" s="54" t="s">
        <v>41</v>
      </c>
      <c r="C55" s="17">
        <v>11075690</v>
      </c>
      <c r="D55" s="17">
        <v>11480443.78</v>
      </c>
      <c r="E55" s="44">
        <f t="shared" si="4"/>
        <v>103.65443399011708</v>
      </c>
      <c r="F55" s="17"/>
      <c r="G55" s="17"/>
      <c r="H55" s="44">
        <f t="shared" si="0"/>
        <v>0</v>
      </c>
      <c r="I55" s="17">
        <f t="shared" si="1"/>
        <v>11075690</v>
      </c>
      <c r="J55" s="17">
        <f t="shared" si="2"/>
        <v>11480443.78</v>
      </c>
      <c r="K55" s="44">
        <f t="shared" si="3"/>
        <v>103.65443399011708</v>
      </c>
      <c r="IC55" s="33"/>
      <c r="ID55" s="33"/>
      <c r="IE55" s="33"/>
      <c r="IF55" s="33"/>
      <c r="IG55" s="33"/>
      <c r="IH55" s="33"/>
      <c r="II55" s="33"/>
      <c r="IJ55" s="33"/>
      <c r="IK55" s="33"/>
    </row>
    <row r="56" spans="1:245" s="34" customFormat="1" ht="19.5" customHeight="1">
      <c r="A56" s="53">
        <v>18011000</v>
      </c>
      <c r="B56" s="54" t="s">
        <v>42</v>
      </c>
      <c r="C56" s="17">
        <v>409220</v>
      </c>
      <c r="D56" s="17">
        <v>771197.01</v>
      </c>
      <c r="E56" s="44">
        <f t="shared" si="4"/>
        <v>188.4553565319388</v>
      </c>
      <c r="F56" s="17"/>
      <c r="G56" s="17"/>
      <c r="H56" s="44">
        <f t="shared" si="0"/>
        <v>0</v>
      </c>
      <c r="I56" s="17">
        <f t="shared" si="1"/>
        <v>409220</v>
      </c>
      <c r="J56" s="17">
        <f t="shared" si="2"/>
        <v>771197.01</v>
      </c>
      <c r="K56" s="44">
        <f t="shared" si="3"/>
        <v>188.4553565319388</v>
      </c>
      <c r="IC56" s="33"/>
      <c r="ID56" s="33"/>
      <c r="IE56" s="33"/>
      <c r="IF56" s="33"/>
      <c r="IG56" s="33"/>
      <c r="IH56" s="33"/>
      <c r="II56" s="33"/>
      <c r="IJ56" s="33"/>
      <c r="IK56" s="33"/>
    </row>
    <row r="57" spans="1:245" s="34" customFormat="1" ht="19.5" customHeight="1">
      <c r="A57" s="53">
        <v>18011100</v>
      </c>
      <c r="B57" s="54" t="s">
        <v>43</v>
      </c>
      <c r="C57" s="17">
        <v>206520</v>
      </c>
      <c r="D57" s="17">
        <v>175650</v>
      </c>
      <c r="E57" s="44">
        <f t="shared" si="4"/>
        <v>85.05229517722255</v>
      </c>
      <c r="F57" s="17"/>
      <c r="G57" s="17"/>
      <c r="H57" s="44">
        <f t="shared" si="0"/>
        <v>0</v>
      </c>
      <c r="I57" s="17">
        <f t="shared" si="1"/>
        <v>206520</v>
      </c>
      <c r="J57" s="17">
        <f t="shared" si="2"/>
        <v>175650</v>
      </c>
      <c r="K57" s="44">
        <f t="shared" si="3"/>
        <v>85.05229517722255</v>
      </c>
      <c r="IC57" s="33"/>
      <c r="ID57" s="33"/>
      <c r="IE57" s="33"/>
      <c r="IF57" s="33"/>
      <c r="IG57" s="33"/>
      <c r="IH57" s="33"/>
      <c r="II57" s="33"/>
      <c r="IJ57" s="33"/>
      <c r="IK57" s="33"/>
    </row>
    <row r="58" spans="1:245" s="3" customFormat="1" ht="19.5" customHeight="1">
      <c r="A58" s="14">
        <v>18030000</v>
      </c>
      <c r="B58" s="4" t="s">
        <v>46</v>
      </c>
      <c r="C58" s="1">
        <f>C59+C60</f>
        <v>588130</v>
      </c>
      <c r="D58" s="1">
        <f>D59+D60</f>
        <v>782085.77</v>
      </c>
      <c r="E58" s="42">
        <f t="shared" si="4"/>
        <v>132.97838403074152</v>
      </c>
      <c r="F58" s="1"/>
      <c r="G58" s="1"/>
      <c r="H58" s="42">
        <f t="shared" si="0"/>
        <v>0</v>
      </c>
      <c r="I58" s="1">
        <f t="shared" si="1"/>
        <v>588130</v>
      </c>
      <c r="J58" s="1">
        <f t="shared" si="2"/>
        <v>782085.77</v>
      </c>
      <c r="K58" s="42">
        <f t="shared" si="3"/>
        <v>132.97838403074152</v>
      </c>
      <c r="IC58" s="2"/>
      <c r="ID58" s="2"/>
      <c r="IE58" s="2"/>
      <c r="IF58" s="2"/>
      <c r="IG58" s="2"/>
      <c r="IH58" s="2"/>
      <c r="II58" s="2"/>
      <c r="IJ58" s="2"/>
      <c r="IK58" s="2"/>
    </row>
    <row r="59" spans="1:245" s="34" customFormat="1" ht="19.5" customHeight="1">
      <c r="A59" s="53">
        <v>18030100</v>
      </c>
      <c r="B59" s="54" t="s">
        <v>44</v>
      </c>
      <c r="C59" s="17">
        <v>480200</v>
      </c>
      <c r="D59" s="17">
        <v>619904.32</v>
      </c>
      <c r="E59" s="44">
        <f t="shared" si="4"/>
        <v>129.092944606414</v>
      </c>
      <c r="F59" s="17"/>
      <c r="G59" s="17"/>
      <c r="H59" s="44">
        <f t="shared" si="0"/>
        <v>0</v>
      </c>
      <c r="I59" s="17">
        <f t="shared" si="1"/>
        <v>480200</v>
      </c>
      <c r="J59" s="17">
        <f t="shared" si="2"/>
        <v>619904.32</v>
      </c>
      <c r="K59" s="44">
        <f t="shared" si="3"/>
        <v>129.092944606414</v>
      </c>
      <c r="IC59" s="33"/>
      <c r="ID59" s="33"/>
      <c r="IE59" s="33"/>
      <c r="IF59" s="33"/>
      <c r="IG59" s="33"/>
      <c r="IH59" s="33"/>
      <c r="II59" s="33"/>
      <c r="IJ59" s="33"/>
      <c r="IK59" s="33"/>
    </row>
    <row r="60" spans="1:245" s="34" customFormat="1" ht="19.5" customHeight="1">
      <c r="A60" s="53">
        <v>18030200</v>
      </c>
      <c r="B60" s="54" t="s">
        <v>45</v>
      </c>
      <c r="C60" s="17">
        <v>107930</v>
      </c>
      <c r="D60" s="17">
        <v>162181.45</v>
      </c>
      <c r="E60" s="44">
        <f t="shared" si="4"/>
        <v>150.26540350227</v>
      </c>
      <c r="F60" s="17"/>
      <c r="G60" s="17"/>
      <c r="H60" s="44">
        <f t="shared" si="0"/>
        <v>0</v>
      </c>
      <c r="I60" s="17">
        <f t="shared" si="1"/>
        <v>107930</v>
      </c>
      <c r="J60" s="17">
        <f t="shared" si="2"/>
        <v>162181.45</v>
      </c>
      <c r="K60" s="44">
        <f t="shared" si="3"/>
        <v>150.26540350227</v>
      </c>
      <c r="IC60" s="33"/>
      <c r="ID60" s="33"/>
      <c r="IE60" s="33"/>
      <c r="IF60" s="33"/>
      <c r="IG60" s="33"/>
      <c r="IH60" s="33"/>
      <c r="II60" s="33"/>
      <c r="IJ60" s="33"/>
      <c r="IK60" s="33"/>
    </row>
    <row r="61" spans="1:245" s="3" customFormat="1" ht="19.5" customHeight="1">
      <c r="A61" s="14" t="s">
        <v>47</v>
      </c>
      <c r="B61" s="4" t="s">
        <v>48</v>
      </c>
      <c r="C61" s="1">
        <f>C62+C63+C64</f>
        <v>327335670</v>
      </c>
      <c r="D61" s="1">
        <f>D62+D63+D64</f>
        <v>362546367.90999997</v>
      </c>
      <c r="E61" s="42">
        <f t="shared" si="4"/>
        <v>110.75675556837419</v>
      </c>
      <c r="F61" s="1"/>
      <c r="G61" s="1"/>
      <c r="H61" s="42">
        <f t="shared" si="0"/>
        <v>0</v>
      </c>
      <c r="I61" s="1">
        <f t="shared" si="1"/>
        <v>327335670</v>
      </c>
      <c r="J61" s="1">
        <f t="shared" si="2"/>
        <v>362546367.90999997</v>
      </c>
      <c r="K61" s="42">
        <f t="shared" si="3"/>
        <v>110.75675556837419</v>
      </c>
      <c r="IC61" s="2"/>
      <c r="ID61" s="2"/>
      <c r="IE61" s="2"/>
      <c r="IF61" s="2"/>
      <c r="IG61" s="2"/>
      <c r="IH61" s="2"/>
      <c r="II61" s="2"/>
      <c r="IJ61" s="2"/>
      <c r="IK61" s="2"/>
    </row>
    <row r="62" spans="1:245" s="34" customFormat="1" ht="19.5" customHeight="1">
      <c r="A62" s="53" t="s">
        <v>49</v>
      </c>
      <c r="B62" s="54" t="s">
        <v>50</v>
      </c>
      <c r="C62" s="17">
        <v>67503470</v>
      </c>
      <c r="D62" s="17">
        <v>65442860.18</v>
      </c>
      <c r="E62" s="44">
        <f t="shared" si="4"/>
        <v>96.9474016372788</v>
      </c>
      <c r="F62" s="17"/>
      <c r="G62" s="17"/>
      <c r="H62" s="44">
        <f t="shared" si="0"/>
        <v>0</v>
      </c>
      <c r="I62" s="17">
        <f t="shared" si="1"/>
        <v>67503470</v>
      </c>
      <c r="J62" s="17">
        <f t="shared" si="2"/>
        <v>65442860.18</v>
      </c>
      <c r="K62" s="44">
        <f t="shared" si="3"/>
        <v>96.9474016372788</v>
      </c>
      <c r="IC62" s="33"/>
      <c r="ID62" s="33"/>
      <c r="IE62" s="33"/>
      <c r="IF62" s="33"/>
      <c r="IG62" s="33"/>
      <c r="IH62" s="33"/>
      <c r="II62" s="33"/>
      <c r="IJ62" s="33"/>
      <c r="IK62" s="33"/>
    </row>
    <row r="63" spans="1:245" s="34" customFormat="1" ht="19.5" customHeight="1">
      <c r="A63" s="53" t="s">
        <v>51</v>
      </c>
      <c r="B63" s="54" t="s">
        <v>52</v>
      </c>
      <c r="C63" s="17">
        <v>258206500</v>
      </c>
      <c r="D63" s="17">
        <v>295043644.71</v>
      </c>
      <c r="E63" s="44">
        <f t="shared" si="4"/>
        <v>114.26654430078251</v>
      </c>
      <c r="F63" s="17"/>
      <c r="G63" s="17"/>
      <c r="H63" s="44">
        <f t="shared" si="0"/>
        <v>0</v>
      </c>
      <c r="I63" s="17">
        <f t="shared" si="1"/>
        <v>258206500</v>
      </c>
      <c r="J63" s="17">
        <f t="shared" si="2"/>
        <v>295043644.71</v>
      </c>
      <c r="K63" s="44">
        <f t="shared" si="3"/>
        <v>114.26654430078251</v>
      </c>
      <c r="IC63" s="33"/>
      <c r="ID63" s="33"/>
      <c r="IE63" s="33"/>
      <c r="IF63" s="33"/>
      <c r="IG63" s="33"/>
      <c r="IH63" s="33"/>
      <c r="II63" s="33"/>
      <c r="IJ63" s="33"/>
      <c r="IK63" s="33"/>
    </row>
    <row r="64" spans="1:245" s="34" customFormat="1" ht="72" customHeight="1">
      <c r="A64" s="53">
        <v>18050500</v>
      </c>
      <c r="B64" s="54" t="s">
        <v>108</v>
      </c>
      <c r="C64" s="17">
        <v>1625700</v>
      </c>
      <c r="D64" s="17">
        <v>2059863.02</v>
      </c>
      <c r="E64" s="44">
        <f t="shared" si="4"/>
        <v>126.70622008980747</v>
      </c>
      <c r="F64" s="17"/>
      <c r="G64" s="17"/>
      <c r="H64" s="44">
        <f t="shared" si="0"/>
        <v>0</v>
      </c>
      <c r="I64" s="17">
        <f t="shared" si="1"/>
        <v>1625700</v>
      </c>
      <c r="J64" s="17">
        <f t="shared" si="2"/>
        <v>2059863.02</v>
      </c>
      <c r="K64" s="44">
        <f t="shared" si="3"/>
        <v>126.70622008980747</v>
      </c>
      <c r="IC64" s="33"/>
      <c r="ID64" s="33"/>
      <c r="IE64" s="33"/>
      <c r="IF64" s="33"/>
      <c r="IG64" s="33"/>
      <c r="IH64" s="33"/>
      <c r="II64" s="33"/>
      <c r="IJ64" s="33"/>
      <c r="IK64" s="33"/>
    </row>
    <row r="65" spans="1:245" s="20" customFormat="1" ht="19.5" customHeight="1">
      <c r="A65" s="88">
        <v>19000000</v>
      </c>
      <c r="B65" s="18" t="s">
        <v>5</v>
      </c>
      <c r="C65" s="12">
        <f>C66</f>
        <v>0</v>
      </c>
      <c r="D65" s="12"/>
      <c r="E65" s="41">
        <f t="shared" si="4"/>
        <v>0</v>
      </c>
      <c r="F65" s="12">
        <f>F66</f>
        <v>3130100</v>
      </c>
      <c r="G65" s="12">
        <f>G66+G70</f>
        <v>1325335.3399999999</v>
      </c>
      <c r="H65" s="41">
        <f t="shared" si="0"/>
        <v>42.341629340915624</v>
      </c>
      <c r="I65" s="12">
        <f t="shared" si="1"/>
        <v>3130100</v>
      </c>
      <c r="J65" s="12">
        <f t="shared" si="2"/>
        <v>1325335.3399999999</v>
      </c>
      <c r="K65" s="41">
        <f t="shared" si="3"/>
        <v>42.341629340915624</v>
      </c>
      <c r="IC65" s="19"/>
      <c r="ID65" s="19"/>
      <c r="IE65" s="19"/>
      <c r="IF65" s="19"/>
      <c r="IG65" s="19"/>
      <c r="IH65" s="19"/>
      <c r="II65" s="19"/>
      <c r="IJ65" s="19"/>
      <c r="IK65" s="19"/>
    </row>
    <row r="66" spans="1:245" s="20" customFormat="1" ht="19.5" customHeight="1">
      <c r="A66" s="88" t="s">
        <v>53</v>
      </c>
      <c r="B66" s="18" t="s">
        <v>54</v>
      </c>
      <c r="C66" s="12">
        <f>C67+C68+C69</f>
        <v>0</v>
      </c>
      <c r="D66" s="12"/>
      <c r="E66" s="41">
        <f t="shared" si="4"/>
        <v>0</v>
      </c>
      <c r="F66" s="12">
        <f>F67+F68+F69</f>
        <v>3130100</v>
      </c>
      <c r="G66" s="12">
        <f>G67+G68+G69</f>
        <v>1321184.3299999998</v>
      </c>
      <c r="H66" s="41">
        <f t="shared" si="0"/>
        <v>42.20901345004952</v>
      </c>
      <c r="I66" s="12">
        <f t="shared" si="1"/>
        <v>3130100</v>
      </c>
      <c r="J66" s="12">
        <f t="shared" si="2"/>
        <v>1321184.3299999998</v>
      </c>
      <c r="K66" s="41">
        <f t="shared" si="3"/>
        <v>42.20901345004952</v>
      </c>
      <c r="IC66" s="19"/>
      <c r="ID66" s="19"/>
      <c r="IE66" s="19"/>
      <c r="IF66" s="19"/>
      <c r="IG66" s="19"/>
      <c r="IH66" s="19"/>
      <c r="II66" s="19"/>
      <c r="IJ66" s="19"/>
      <c r="IK66" s="19"/>
    </row>
    <row r="67" spans="1:245" s="34" customFormat="1" ht="78" customHeight="1">
      <c r="A67" s="53" t="s">
        <v>55</v>
      </c>
      <c r="B67" s="54" t="s">
        <v>136</v>
      </c>
      <c r="C67" s="17"/>
      <c r="D67" s="17"/>
      <c r="E67" s="44">
        <f t="shared" si="4"/>
        <v>0</v>
      </c>
      <c r="F67" s="17">
        <v>1975100</v>
      </c>
      <c r="G67" s="17">
        <v>686733.36</v>
      </c>
      <c r="H67" s="44">
        <f t="shared" si="0"/>
        <v>34.769548883600834</v>
      </c>
      <c r="I67" s="17">
        <f t="shared" si="1"/>
        <v>1975100</v>
      </c>
      <c r="J67" s="17">
        <f t="shared" si="2"/>
        <v>686733.36</v>
      </c>
      <c r="K67" s="44">
        <f t="shared" si="3"/>
        <v>34.769548883600834</v>
      </c>
      <c r="IC67" s="33"/>
      <c r="ID67" s="33"/>
      <c r="IE67" s="33"/>
      <c r="IF67" s="33"/>
      <c r="IG67" s="33"/>
      <c r="IH67" s="33"/>
      <c r="II67" s="33"/>
      <c r="IJ67" s="33"/>
      <c r="IK67" s="33"/>
    </row>
    <row r="68" spans="1:245" s="34" customFormat="1" ht="40.5" customHeight="1">
      <c r="A68" s="53">
        <v>19010200</v>
      </c>
      <c r="B68" s="54" t="s">
        <v>56</v>
      </c>
      <c r="C68" s="17"/>
      <c r="D68" s="17"/>
      <c r="E68" s="44">
        <f t="shared" si="4"/>
        <v>0</v>
      </c>
      <c r="F68" s="17">
        <v>385000</v>
      </c>
      <c r="G68" s="17">
        <v>561434.33</v>
      </c>
      <c r="H68" s="44">
        <f t="shared" si="0"/>
        <v>145.8270987012987</v>
      </c>
      <c r="I68" s="17">
        <f t="shared" si="1"/>
        <v>385000</v>
      </c>
      <c r="J68" s="17">
        <f t="shared" si="2"/>
        <v>561434.33</v>
      </c>
      <c r="K68" s="44">
        <f t="shared" si="3"/>
        <v>145.8270987012987</v>
      </c>
      <c r="IC68" s="33"/>
      <c r="ID68" s="33"/>
      <c r="IE68" s="33"/>
      <c r="IF68" s="33"/>
      <c r="IG68" s="33"/>
      <c r="IH68" s="33"/>
      <c r="II68" s="33"/>
      <c r="IJ68" s="33"/>
      <c r="IK68" s="33"/>
    </row>
    <row r="69" spans="1:245" s="34" customFormat="1" ht="66" customHeight="1">
      <c r="A69" s="53">
        <v>19010300</v>
      </c>
      <c r="B69" s="54" t="s">
        <v>57</v>
      </c>
      <c r="C69" s="17"/>
      <c r="D69" s="17"/>
      <c r="E69" s="44">
        <f t="shared" si="4"/>
        <v>0</v>
      </c>
      <c r="F69" s="17">
        <v>770000</v>
      </c>
      <c r="G69" s="17">
        <v>73016.64</v>
      </c>
      <c r="H69" s="44">
        <f t="shared" si="0"/>
        <v>9.48268051948052</v>
      </c>
      <c r="I69" s="17">
        <f t="shared" si="1"/>
        <v>770000</v>
      </c>
      <c r="J69" s="17">
        <f t="shared" si="2"/>
        <v>73016.64</v>
      </c>
      <c r="K69" s="44">
        <f t="shared" si="3"/>
        <v>9.48268051948052</v>
      </c>
      <c r="IC69" s="33"/>
      <c r="ID69" s="33"/>
      <c r="IE69" s="33"/>
      <c r="IF69" s="33"/>
      <c r="IG69" s="33"/>
      <c r="IH69" s="33"/>
      <c r="II69" s="33"/>
      <c r="IJ69" s="33"/>
      <c r="IK69" s="33"/>
    </row>
    <row r="70" spans="1:245" s="20" customFormat="1" ht="66" customHeight="1">
      <c r="A70" s="124">
        <v>19050000</v>
      </c>
      <c r="B70" s="18" t="s">
        <v>179</v>
      </c>
      <c r="C70" s="12"/>
      <c r="D70" s="12"/>
      <c r="E70" s="41"/>
      <c r="F70" s="12"/>
      <c r="G70" s="12">
        <f>G71</f>
        <v>4151.01</v>
      </c>
      <c r="H70" s="41"/>
      <c r="I70" s="17">
        <f>C70+F70</f>
        <v>0</v>
      </c>
      <c r="J70" s="12">
        <f>D70+G70</f>
        <v>4151.01</v>
      </c>
      <c r="K70" s="44">
        <f>_xlfn.IFERROR(J70/I70*100,0)</f>
        <v>0</v>
      </c>
      <c r="IC70" s="19"/>
      <c r="ID70" s="19"/>
      <c r="IE70" s="19"/>
      <c r="IF70" s="19"/>
      <c r="IG70" s="19"/>
      <c r="IH70" s="19"/>
      <c r="II70" s="19"/>
      <c r="IJ70" s="19"/>
      <c r="IK70" s="19"/>
    </row>
    <row r="71" spans="1:245" s="34" customFormat="1" ht="66" customHeight="1">
      <c r="A71" s="53">
        <v>19050200</v>
      </c>
      <c r="B71" s="54" t="s">
        <v>180</v>
      </c>
      <c r="C71" s="17"/>
      <c r="D71" s="17"/>
      <c r="E71" s="44"/>
      <c r="F71" s="17"/>
      <c r="G71" s="17">
        <v>4151.01</v>
      </c>
      <c r="H71" s="44"/>
      <c r="I71" s="17">
        <f>C71+F71</f>
        <v>0</v>
      </c>
      <c r="J71" s="17">
        <f>D71+G71</f>
        <v>4151.01</v>
      </c>
      <c r="K71" s="44">
        <f>_xlfn.IFERROR(J71/I71*100,0)</f>
        <v>0</v>
      </c>
      <c r="IC71" s="33"/>
      <c r="ID71" s="33"/>
      <c r="IE71" s="33"/>
      <c r="IF71" s="33"/>
      <c r="IG71" s="33"/>
      <c r="IH71" s="33"/>
      <c r="II71" s="33"/>
      <c r="IJ71" s="33"/>
      <c r="IK71" s="33"/>
    </row>
    <row r="72" spans="1:245" s="16" customFormat="1" ht="19.5" customHeight="1">
      <c r="A72" s="88">
        <v>20000000</v>
      </c>
      <c r="B72" s="21" t="s">
        <v>6</v>
      </c>
      <c r="C72" s="12">
        <f>C73+C85+C99+C111</f>
        <v>122547617</v>
      </c>
      <c r="D72" s="12">
        <f>D73+D85+D99+D111</f>
        <v>135106132.76</v>
      </c>
      <c r="E72" s="41">
        <f t="shared" si="4"/>
        <v>110.24786614985749</v>
      </c>
      <c r="F72" s="12">
        <f>F101+F110+F111+F106+F73</f>
        <v>101540430</v>
      </c>
      <c r="G72" s="12">
        <f>G101+G110+G111+G106+G73</f>
        <v>124363619.88</v>
      </c>
      <c r="H72" s="41">
        <f t="shared" si="0"/>
        <v>122.47694822643551</v>
      </c>
      <c r="I72" s="12">
        <f t="shared" si="1"/>
        <v>224088047</v>
      </c>
      <c r="J72" s="12">
        <f t="shared" si="2"/>
        <v>259469752.64</v>
      </c>
      <c r="K72" s="41">
        <f t="shared" si="3"/>
        <v>115.78919809140913</v>
      </c>
      <c r="IC72" s="15"/>
      <c r="ID72" s="15"/>
      <c r="IE72" s="15"/>
      <c r="IF72" s="15"/>
      <c r="IG72" s="15"/>
      <c r="IH72" s="15"/>
      <c r="II72" s="15"/>
      <c r="IJ72" s="15"/>
      <c r="IK72" s="15"/>
    </row>
    <row r="73" spans="1:245" s="20" customFormat="1" ht="19.5" customHeight="1">
      <c r="A73" s="88">
        <v>21000000</v>
      </c>
      <c r="B73" s="18" t="s">
        <v>7</v>
      </c>
      <c r="C73" s="12">
        <f>C74+C77+C76</f>
        <v>2486340</v>
      </c>
      <c r="D73" s="12">
        <f>D74+D77+D76</f>
        <v>3081873.9499999997</v>
      </c>
      <c r="E73" s="41">
        <f t="shared" si="4"/>
        <v>123.9522330011181</v>
      </c>
      <c r="F73" s="12">
        <f>F84</f>
        <v>0</v>
      </c>
      <c r="G73" s="12"/>
      <c r="H73" s="41">
        <f t="shared" si="0"/>
        <v>0</v>
      </c>
      <c r="I73" s="12">
        <f t="shared" si="1"/>
        <v>2486340</v>
      </c>
      <c r="J73" s="12">
        <f t="shared" si="2"/>
        <v>3081873.9499999997</v>
      </c>
      <c r="K73" s="41">
        <f t="shared" si="3"/>
        <v>123.9522330011181</v>
      </c>
      <c r="IC73" s="19"/>
      <c r="ID73" s="19"/>
      <c r="IE73" s="19"/>
      <c r="IF73" s="19"/>
      <c r="IG73" s="19"/>
      <c r="IH73" s="19"/>
      <c r="II73" s="19"/>
      <c r="IJ73" s="19"/>
      <c r="IK73" s="19"/>
    </row>
    <row r="74" spans="1:245" s="3" customFormat="1" ht="97.5" customHeight="1">
      <c r="A74" s="14" t="s">
        <v>58</v>
      </c>
      <c r="B74" s="4" t="s">
        <v>126</v>
      </c>
      <c r="C74" s="1">
        <f>C75</f>
        <v>357130</v>
      </c>
      <c r="D74" s="1">
        <f>D75</f>
        <v>494493</v>
      </c>
      <c r="E74" s="42">
        <f t="shared" si="4"/>
        <v>138.4630246688881</v>
      </c>
      <c r="F74" s="1"/>
      <c r="G74" s="1"/>
      <c r="H74" s="42">
        <f t="shared" si="0"/>
        <v>0</v>
      </c>
      <c r="I74" s="1">
        <f t="shared" si="1"/>
        <v>357130</v>
      </c>
      <c r="J74" s="1">
        <f t="shared" si="2"/>
        <v>494493</v>
      </c>
      <c r="K74" s="44">
        <f t="shared" si="3"/>
        <v>138.4630246688881</v>
      </c>
      <c r="IC74" s="2"/>
      <c r="ID74" s="2"/>
      <c r="IE74" s="2"/>
      <c r="IF74" s="2"/>
      <c r="IG74" s="2"/>
      <c r="IH74" s="2"/>
      <c r="II74" s="2"/>
      <c r="IJ74" s="2"/>
      <c r="IK74" s="2"/>
    </row>
    <row r="75" spans="1:245" s="34" customFormat="1" ht="54" customHeight="1">
      <c r="A75" s="53" t="s">
        <v>59</v>
      </c>
      <c r="B75" s="54" t="s">
        <v>60</v>
      </c>
      <c r="C75" s="17">
        <v>357130</v>
      </c>
      <c r="D75" s="17">
        <v>494493</v>
      </c>
      <c r="E75" s="44">
        <f t="shared" si="4"/>
        <v>138.4630246688881</v>
      </c>
      <c r="F75" s="17"/>
      <c r="G75" s="17"/>
      <c r="H75" s="44">
        <f t="shared" si="0"/>
        <v>0</v>
      </c>
      <c r="I75" s="17">
        <f t="shared" si="1"/>
        <v>357130</v>
      </c>
      <c r="J75" s="17">
        <f t="shared" si="2"/>
        <v>494493</v>
      </c>
      <c r="K75" s="44">
        <f t="shared" si="3"/>
        <v>138.4630246688881</v>
      </c>
      <c r="IC75" s="33"/>
      <c r="ID75" s="33"/>
      <c r="IE75" s="33"/>
      <c r="IF75" s="33"/>
      <c r="IG75" s="33"/>
      <c r="IH75" s="33"/>
      <c r="II75" s="33"/>
      <c r="IJ75" s="33"/>
      <c r="IK75" s="33"/>
    </row>
    <row r="76" spans="1:245" s="100" customFormat="1" ht="27" customHeight="1" hidden="1">
      <c r="A76" s="96">
        <v>21050000</v>
      </c>
      <c r="B76" s="97" t="s">
        <v>116</v>
      </c>
      <c r="C76" s="98"/>
      <c r="D76" s="98"/>
      <c r="E76" s="99">
        <f t="shared" si="4"/>
        <v>0</v>
      </c>
      <c r="F76" s="98"/>
      <c r="G76" s="98"/>
      <c r="H76" s="99">
        <f t="shared" si="0"/>
        <v>0</v>
      </c>
      <c r="I76" s="98">
        <f t="shared" si="1"/>
        <v>0</v>
      </c>
      <c r="J76" s="98">
        <f t="shared" si="2"/>
        <v>0</v>
      </c>
      <c r="K76" s="99">
        <f t="shared" si="3"/>
        <v>0</v>
      </c>
      <c r="IC76" s="101"/>
      <c r="ID76" s="101"/>
      <c r="IE76" s="101"/>
      <c r="IF76" s="101"/>
      <c r="IG76" s="101"/>
      <c r="IH76" s="101"/>
      <c r="II76" s="101"/>
      <c r="IJ76" s="101"/>
      <c r="IK76" s="101"/>
    </row>
    <row r="77" spans="1:245" s="3" customFormat="1" ht="19.5" customHeight="1">
      <c r="A77" s="14" t="s">
        <v>61</v>
      </c>
      <c r="B77" s="4" t="s">
        <v>62</v>
      </c>
      <c r="C77" s="1">
        <f>C80+C79+C78+C81+C82+C84+C83</f>
        <v>2129210</v>
      </c>
      <c r="D77" s="1">
        <f>D80+D79+D78+D81+D82+D84+D83</f>
        <v>2587380.9499999997</v>
      </c>
      <c r="E77" s="42">
        <f t="shared" si="4"/>
        <v>121.51835422527604</v>
      </c>
      <c r="F77" s="1"/>
      <c r="G77" s="1"/>
      <c r="H77" s="42">
        <f t="shared" si="0"/>
        <v>0</v>
      </c>
      <c r="I77" s="1">
        <f>C77+F77</f>
        <v>2129210</v>
      </c>
      <c r="J77" s="1">
        <f t="shared" si="2"/>
        <v>2587380.9499999997</v>
      </c>
      <c r="K77" s="42">
        <f t="shared" si="3"/>
        <v>121.51835422527604</v>
      </c>
      <c r="IC77" s="2"/>
      <c r="ID77" s="2"/>
      <c r="IE77" s="2"/>
      <c r="IF77" s="2"/>
      <c r="IG77" s="2"/>
      <c r="IH77" s="2"/>
      <c r="II77" s="2"/>
      <c r="IJ77" s="2"/>
      <c r="IK77" s="2"/>
    </row>
    <row r="78" spans="1:245" s="3" customFormat="1" ht="15" customHeight="1" hidden="1">
      <c r="A78" s="14">
        <v>21080500</v>
      </c>
      <c r="B78" s="4" t="s">
        <v>66</v>
      </c>
      <c r="C78" s="1"/>
      <c r="D78" s="1"/>
      <c r="E78" s="42">
        <f t="shared" si="4"/>
        <v>0</v>
      </c>
      <c r="F78" s="1"/>
      <c r="G78" s="1"/>
      <c r="H78" s="42">
        <f t="shared" si="0"/>
        <v>0</v>
      </c>
      <c r="I78" s="1">
        <f t="shared" si="1"/>
        <v>0</v>
      </c>
      <c r="J78" s="1">
        <f t="shared" si="2"/>
        <v>0</v>
      </c>
      <c r="K78" s="42">
        <f t="shared" si="3"/>
        <v>0</v>
      </c>
      <c r="IC78" s="2"/>
      <c r="ID78" s="2"/>
      <c r="IE78" s="2"/>
      <c r="IF78" s="2"/>
      <c r="IG78" s="2"/>
      <c r="IH78" s="2"/>
      <c r="II78" s="2"/>
      <c r="IJ78" s="2"/>
      <c r="IK78" s="2"/>
    </row>
    <row r="79" spans="1:245" s="3" customFormat="1" ht="63.75" customHeight="1" hidden="1">
      <c r="A79" s="14">
        <v>21080900</v>
      </c>
      <c r="B79" s="4" t="s">
        <v>63</v>
      </c>
      <c r="C79" s="1"/>
      <c r="D79" s="1"/>
      <c r="E79" s="42">
        <f t="shared" si="4"/>
        <v>0</v>
      </c>
      <c r="F79" s="1"/>
      <c r="G79" s="1"/>
      <c r="H79" s="42">
        <f t="shared" si="0"/>
        <v>0</v>
      </c>
      <c r="I79" s="1">
        <f t="shared" si="1"/>
        <v>0</v>
      </c>
      <c r="J79" s="1">
        <f t="shared" si="2"/>
        <v>0</v>
      </c>
      <c r="K79" s="42">
        <f t="shared" si="3"/>
        <v>0</v>
      </c>
      <c r="IC79" s="2"/>
      <c r="ID79" s="2"/>
      <c r="IE79" s="2"/>
      <c r="IF79" s="2"/>
      <c r="IG79" s="2"/>
      <c r="IH79" s="2"/>
      <c r="II79" s="2"/>
      <c r="IJ79" s="2"/>
      <c r="IK79" s="2"/>
    </row>
    <row r="80" spans="1:245" s="3" customFormat="1" ht="19.5" customHeight="1">
      <c r="A80" s="14" t="s">
        <v>64</v>
      </c>
      <c r="B80" s="4" t="s">
        <v>65</v>
      </c>
      <c r="C80" s="1">
        <v>919160</v>
      </c>
      <c r="D80" s="1">
        <v>1170480.98</v>
      </c>
      <c r="E80" s="42">
        <f t="shared" si="4"/>
        <v>127.34246268331955</v>
      </c>
      <c r="F80" s="1"/>
      <c r="G80" s="1"/>
      <c r="H80" s="42">
        <f t="shared" si="0"/>
        <v>0</v>
      </c>
      <c r="I80" s="1">
        <f t="shared" si="1"/>
        <v>919160</v>
      </c>
      <c r="J80" s="1">
        <f t="shared" si="2"/>
        <v>1170480.98</v>
      </c>
      <c r="K80" s="42">
        <f t="shared" si="3"/>
        <v>127.34246268331955</v>
      </c>
      <c r="IC80" s="2"/>
      <c r="ID80" s="2"/>
      <c r="IE80" s="2"/>
      <c r="IF80" s="2"/>
      <c r="IG80" s="2"/>
      <c r="IH80" s="2"/>
      <c r="II80" s="2"/>
      <c r="IJ80" s="2"/>
      <c r="IK80" s="2"/>
    </row>
    <row r="81" spans="1:245" s="34" customFormat="1" ht="84">
      <c r="A81" s="53">
        <v>21081500</v>
      </c>
      <c r="B81" s="54" t="s">
        <v>163</v>
      </c>
      <c r="C81" s="17">
        <v>912750</v>
      </c>
      <c r="D81" s="17">
        <v>862394.99</v>
      </c>
      <c r="E81" s="44">
        <f t="shared" si="4"/>
        <v>94.48315420432758</v>
      </c>
      <c r="F81" s="17"/>
      <c r="G81" s="17"/>
      <c r="H81" s="44">
        <f t="shared" si="0"/>
        <v>0</v>
      </c>
      <c r="I81" s="17">
        <f t="shared" si="1"/>
        <v>912750</v>
      </c>
      <c r="J81" s="17">
        <f t="shared" si="2"/>
        <v>862394.99</v>
      </c>
      <c r="K81" s="44">
        <f t="shared" si="3"/>
        <v>94.48315420432758</v>
      </c>
      <c r="IC81" s="33"/>
      <c r="ID81" s="33"/>
      <c r="IE81" s="33"/>
      <c r="IF81" s="33"/>
      <c r="IG81" s="33"/>
      <c r="IH81" s="33"/>
      <c r="II81" s="33"/>
      <c r="IJ81" s="33"/>
      <c r="IK81" s="33"/>
    </row>
    <row r="82" spans="1:245" s="34" customFormat="1" ht="19.5" customHeight="1">
      <c r="A82" s="53">
        <v>21081700</v>
      </c>
      <c r="B82" s="54" t="s">
        <v>128</v>
      </c>
      <c r="C82" s="17">
        <v>14830</v>
      </c>
      <c r="D82" s="17">
        <v>19546.32</v>
      </c>
      <c r="E82" s="44">
        <f t="shared" si="4"/>
        <v>131.8025623735671</v>
      </c>
      <c r="F82" s="17"/>
      <c r="G82" s="17"/>
      <c r="H82" s="44">
        <f t="shared" si="0"/>
        <v>0</v>
      </c>
      <c r="I82" s="17">
        <f t="shared" si="1"/>
        <v>14830</v>
      </c>
      <c r="J82" s="17">
        <f t="shared" si="2"/>
        <v>19546.32</v>
      </c>
      <c r="K82" s="44">
        <f t="shared" si="3"/>
        <v>131.8025623735671</v>
      </c>
      <c r="IC82" s="33"/>
      <c r="ID82" s="33"/>
      <c r="IE82" s="33"/>
      <c r="IF82" s="33"/>
      <c r="IG82" s="33"/>
      <c r="IH82" s="33"/>
      <c r="II82" s="33"/>
      <c r="IJ82" s="33"/>
      <c r="IK82" s="33"/>
    </row>
    <row r="83" spans="1:245" s="34" customFormat="1" ht="63.75" customHeight="1">
      <c r="A83" s="53">
        <v>21081800</v>
      </c>
      <c r="B83" s="54" t="s">
        <v>162</v>
      </c>
      <c r="C83" s="17">
        <v>250050</v>
      </c>
      <c r="D83" s="17">
        <v>489668.9</v>
      </c>
      <c r="E83" s="44">
        <f t="shared" si="4"/>
        <v>195.8283943211358</v>
      </c>
      <c r="F83" s="17"/>
      <c r="G83" s="17"/>
      <c r="H83" s="44"/>
      <c r="I83" s="17">
        <f>C83+F83</f>
        <v>250050</v>
      </c>
      <c r="J83" s="17">
        <f>D83+G83</f>
        <v>489668.9</v>
      </c>
      <c r="K83" s="44">
        <f t="shared" si="3"/>
        <v>195.8283943211358</v>
      </c>
      <c r="IC83" s="33"/>
      <c r="ID83" s="33"/>
      <c r="IE83" s="33"/>
      <c r="IF83" s="33"/>
      <c r="IG83" s="33"/>
      <c r="IH83" s="33"/>
      <c r="II83" s="33"/>
      <c r="IJ83" s="33"/>
      <c r="IK83" s="33"/>
    </row>
    <row r="84" spans="1:245" s="3" customFormat="1" ht="97.5" customHeight="1">
      <c r="A84" s="53" t="s">
        <v>151</v>
      </c>
      <c r="B84" s="54" t="s">
        <v>152</v>
      </c>
      <c r="C84" s="1">
        <v>32420</v>
      </c>
      <c r="D84" s="17">
        <v>45289.76</v>
      </c>
      <c r="E84" s="42">
        <f t="shared" si="4"/>
        <v>139.6969771745836</v>
      </c>
      <c r="F84" s="1"/>
      <c r="G84" s="1"/>
      <c r="H84" s="42">
        <f t="shared" si="0"/>
        <v>0</v>
      </c>
      <c r="I84" s="1">
        <f t="shared" si="1"/>
        <v>32420</v>
      </c>
      <c r="J84" s="1">
        <f t="shared" si="2"/>
        <v>45289.76</v>
      </c>
      <c r="K84" s="42">
        <f t="shared" si="3"/>
        <v>139.6969771745836</v>
      </c>
      <c r="IC84" s="2"/>
      <c r="ID84" s="2"/>
      <c r="IE84" s="2"/>
      <c r="IF84" s="2"/>
      <c r="IG84" s="2"/>
      <c r="IH84" s="2"/>
      <c r="II84" s="2"/>
      <c r="IJ84" s="2"/>
      <c r="IK84" s="2"/>
    </row>
    <row r="85" spans="1:245" s="20" customFormat="1" ht="27.75">
      <c r="A85" s="88">
        <v>22000000</v>
      </c>
      <c r="B85" s="18" t="s">
        <v>8</v>
      </c>
      <c r="C85" s="12">
        <f>C91+C93+C86+C98</f>
        <v>107991180</v>
      </c>
      <c r="D85" s="12">
        <f>D91+D93+D86+D98</f>
        <v>117559204.42999999</v>
      </c>
      <c r="E85" s="41">
        <f t="shared" si="4"/>
        <v>108.8600054467411</v>
      </c>
      <c r="F85" s="12"/>
      <c r="G85" s="12"/>
      <c r="H85" s="41">
        <f t="shared" si="0"/>
        <v>0</v>
      </c>
      <c r="I85" s="12">
        <f>I91+I93+I86+I98</f>
        <v>107991180</v>
      </c>
      <c r="J85" s="12">
        <f>J91+J93+J86+J98</f>
        <v>117559204.42999999</v>
      </c>
      <c r="K85" s="41">
        <f t="shared" si="3"/>
        <v>108.8600054467411</v>
      </c>
      <c r="IC85" s="19"/>
      <c r="ID85" s="19"/>
      <c r="IE85" s="19"/>
      <c r="IF85" s="19"/>
      <c r="IG85" s="19"/>
      <c r="IH85" s="19"/>
      <c r="II85" s="19"/>
      <c r="IJ85" s="19"/>
      <c r="IK85" s="19"/>
    </row>
    <row r="86" spans="1:245" s="20" customFormat="1" ht="19.5" customHeight="1">
      <c r="A86" s="48" t="s">
        <v>111</v>
      </c>
      <c r="B86" s="18" t="s">
        <v>112</v>
      </c>
      <c r="C86" s="12">
        <f>C88+C87+C89+C90</f>
        <v>21026810</v>
      </c>
      <c r="D86" s="12">
        <f>D88+D87+D89+D90</f>
        <v>19603888.62</v>
      </c>
      <c r="E86" s="41">
        <f t="shared" si="4"/>
        <v>93.23282333363929</v>
      </c>
      <c r="F86" s="12"/>
      <c r="G86" s="12"/>
      <c r="H86" s="41">
        <f t="shared" si="0"/>
        <v>0</v>
      </c>
      <c r="I86" s="12">
        <f t="shared" si="1"/>
        <v>21026810</v>
      </c>
      <c r="J86" s="12">
        <f t="shared" si="2"/>
        <v>19603888.62</v>
      </c>
      <c r="K86" s="41">
        <f t="shared" si="3"/>
        <v>93.23282333363929</v>
      </c>
      <c r="IC86" s="19"/>
      <c r="ID86" s="19"/>
      <c r="IE86" s="19"/>
      <c r="IF86" s="19"/>
      <c r="IG86" s="19"/>
      <c r="IH86" s="19"/>
      <c r="II86" s="19"/>
      <c r="IJ86" s="19"/>
      <c r="IK86" s="19"/>
    </row>
    <row r="87" spans="1:245" s="34" customFormat="1" ht="55.5" customHeight="1">
      <c r="A87" s="65">
        <v>22010300</v>
      </c>
      <c r="B87" s="66" t="s">
        <v>117</v>
      </c>
      <c r="C87" s="17">
        <v>523030</v>
      </c>
      <c r="D87" s="17">
        <v>549189.5</v>
      </c>
      <c r="E87" s="44">
        <f t="shared" si="4"/>
        <v>105.00152954897423</v>
      </c>
      <c r="F87" s="17"/>
      <c r="G87" s="17"/>
      <c r="H87" s="44">
        <f t="shared" si="0"/>
        <v>0</v>
      </c>
      <c r="I87" s="17">
        <f t="shared" si="1"/>
        <v>523030</v>
      </c>
      <c r="J87" s="17">
        <f t="shared" si="2"/>
        <v>549189.5</v>
      </c>
      <c r="K87" s="44">
        <f t="shared" si="3"/>
        <v>105.00152954897423</v>
      </c>
      <c r="IC87" s="33"/>
      <c r="ID87" s="33"/>
      <c r="IE87" s="33"/>
      <c r="IF87" s="33"/>
      <c r="IG87" s="33"/>
      <c r="IH87" s="33"/>
      <c r="II87" s="33"/>
      <c r="IJ87" s="33"/>
      <c r="IK87" s="33"/>
    </row>
    <row r="88" spans="1:245" s="34" customFormat="1" ht="24" customHeight="1">
      <c r="A88" s="53">
        <v>22012500</v>
      </c>
      <c r="B88" s="54" t="s">
        <v>113</v>
      </c>
      <c r="C88" s="17">
        <v>19234400</v>
      </c>
      <c r="D88" s="17">
        <v>17896141.91</v>
      </c>
      <c r="E88" s="44">
        <f t="shared" si="4"/>
        <v>93.0423715322547</v>
      </c>
      <c r="F88" s="17"/>
      <c r="G88" s="17"/>
      <c r="H88" s="44">
        <f t="shared" si="0"/>
        <v>0</v>
      </c>
      <c r="I88" s="17">
        <f t="shared" si="1"/>
        <v>19234400</v>
      </c>
      <c r="J88" s="17">
        <f t="shared" si="2"/>
        <v>17896141.91</v>
      </c>
      <c r="K88" s="44">
        <f t="shared" si="3"/>
        <v>93.0423715322547</v>
      </c>
      <c r="IC88" s="33"/>
      <c r="ID88" s="33"/>
      <c r="IE88" s="33"/>
      <c r="IF88" s="33"/>
      <c r="IG88" s="33"/>
      <c r="IH88" s="33"/>
      <c r="II88" s="33"/>
      <c r="IJ88" s="33"/>
      <c r="IK88" s="33"/>
    </row>
    <row r="89" spans="1:245" s="34" customFormat="1" ht="35.25" customHeight="1">
      <c r="A89" s="53">
        <v>22012600</v>
      </c>
      <c r="B89" s="66" t="s">
        <v>118</v>
      </c>
      <c r="C89" s="17">
        <v>1189730</v>
      </c>
      <c r="D89" s="17">
        <v>1071407.21</v>
      </c>
      <c r="E89" s="44">
        <f t="shared" si="4"/>
        <v>90.05465189580829</v>
      </c>
      <c r="F89" s="17"/>
      <c r="G89" s="17"/>
      <c r="H89" s="44">
        <f aca="true" t="shared" si="5" ref="H89:H138">_xlfn.IFERROR(G89/F89*100,0)</f>
        <v>0</v>
      </c>
      <c r="I89" s="17">
        <f aca="true" t="shared" si="6" ref="I89:I138">C89+F89</f>
        <v>1189730</v>
      </c>
      <c r="J89" s="17">
        <f aca="true" t="shared" si="7" ref="J89:J138">D89+G89</f>
        <v>1071407.21</v>
      </c>
      <c r="K89" s="44">
        <f aca="true" t="shared" si="8" ref="K89:K138">_xlfn.IFERROR(J89/I89*100,0)</f>
        <v>90.05465189580829</v>
      </c>
      <c r="IC89" s="33"/>
      <c r="ID89" s="33"/>
      <c r="IE89" s="33"/>
      <c r="IF89" s="33"/>
      <c r="IG89" s="33"/>
      <c r="IH89" s="33"/>
      <c r="II89" s="33"/>
      <c r="IJ89" s="33"/>
      <c r="IK89" s="33"/>
    </row>
    <row r="90" spans="1:245" s="34" customFormat="1" ht="102" customHeight="1">
      <c r="A90" s="53">
        <v>22012900</v>
      </c>
      <c r="B90" s="66" t="s">
        <v>119</v>
      </c>
      <c r="C90" s="17">
        <v>79650</v>
      </c>
      <c r="D90" s="17">
        <v>87150</v>
      </c>
      <c r="E90" s="44">
        <f aca="true" t="shared" si="9" ref="E90:E140">_xlfn.IFERROR(D90/C90*100,0)</f>
        <v>109.41619585687383</v>
      </c>
      <c r="F90" s="17"/>
      <c r="G90" s="17"/>
      <c r="H90" s="44">
        <f t="shared" si="5"/>
        <v>0</v>
      </c>
      <c r="I90" s="17">
        <f t="shared" si="6"/>
        <v>79650</v>
      </c>
      <c r="J90" s="17">
        <f t="shared" si="7"/>
        <v>87150</v>
      </c>
      <c r="K90" s="44">
        <f t="shared" si="8"/>
        <v>109.41619585687383</v>
      </c>
      <c r="IC90" s="33"/>
      <c r="ID90" s="33"/>
      <c r="IE90" s="33"/>
      <c r="IF90" s="33"/>
      <c r="IG90" s="33"/>
      <c r="IH90" s="33"/>
      <c r="II90" s="33"/>
      <c r="IJ90" s="33"/>
      <c r="IK90" s="33"/>
    </row>
    <row r="91" spans="1:245" s="20" customFormat="1" ht="42">
      <c r="A91" s="88" t="s">
        <v>67</v>
      </c>
      <c r="B91" s="18" t="s">
        <v>68</v>
      </c>
      <c r="C91" s="12">
        <f>C92</f>
        <v>86807390</v>
      </c>
      <c r="D91" s="12">
        <f>D92</f>
        <v>97780689.6</v>
      </c>
      <c r="E91" s="41">
        <f t="shared" si="9"/>
        <v>112.64097400002464</v>
      </c>
      <c r="F91" s="12"/>
      <c r="G91" s="12"/>
      <c r="H91" s="41">
        <f t="shared" si="5"/>
        <v>0</v>
      </c>
      <c r="I91" s="12">
        <f t="shared" si="6"/>
        <v>86807390</v>
      </c>
      <c r="J91" s="12">
        <f t="shared" si="7"/>
        <v>97780689.6</v>
      </c>
      <c r="K91" s="41">
        <f t="shared" si="8"/>
        <v>112.64097400002464</v>
      </c>
      <c r="IC91" s="19"/>
      <c r="ID91" s="19"/>
      <c r="IE91" s="19"/>
      <c r="IF91" s="19"/>
      <c r="IG91" s="19"/>
      <c r="IH91" s="19"/>
      <c r="II91" s="19"/>
      <c r="IJ91" s="19"/>
      <c r="IK91" s="19"/>
    </row>
    <row r="92" spans="1:245" s="34" customFormat="1" ht="60" customHeight="1">
      <c r="A92" s="53" t="s">
        <v>69</v>
      </c>
      <c r="B92" s="54" t="s">
        <v>156</v>
      </c>
      <c r="C92" s="17">
        <v>86807390</v>
      </c>
      <c r="D92" s="17">
        <v>97780689.6</v>
      </c>
      <c r="E92" s="44">
        <f t="shared" si="9"/>
        <v>112.64097400002464</v>
      </c>
      <c r="F92" s="17"/>
      <c r="G92" s="17"/>
      <c r="H92" s="44">
        <f t="shared" si="5"/>
        <v>0</v>
      </c>
      <c r="I92" s="17">
        <f t="shared" si="6"/>
        <v>86807390</v>
      </c>
      <c r="J92" s="17">
        <f t="shared" si="7"/>
        <v>97780689.6</v>
      </c>
      <c r="K92" s="44">
        <f t="shared" si="8"/>
        <v>112.64097400002464</v>
      </c>
      <c r="IC92" s="33"/>
      <c r="ID92" s="33"/>
      <c r="IE92" s="33"/>
      <c r="IF92" s="33"/>
      <c r="IG92" s="33"/>
      <c r="IH92" s="33"/>
      <c r="II92" s="33"/>
      <c r="IJ92" s="33"/>
      <c r="IK92" s="33"/>
    </row>
    <row r="93" spans="1:245" s="20" customFormat="1" ht="19.5" customHeight="1">
      <c r="A93" s="88" t="s">
        <v>70</v>
      </c>
      <c r="B93" s="18" t="s">
        <v>71</v>
      </c>
      <c r="C93" s="9">
        <f>C94+C95+C96+C97</f>
        <v>156980</v>
      </c>
      <c r="D93" s="9">
        <f>D94+D95+D96+D97</f>
        <v>166126.21000000002</v>
      </c>
      <c r="E93" s="41">
        <f t="shared" si="9"/>
        <v>105.82635367562747</v>
      </c>
      <c r="F93" s="12"/>
      <c r="G93" s="12"/>
      <c r="H93" s="41">
        <f t="shared" si="5"/>
        <v>0</v>
      </c>
      <c r="I93" s="12">
        <f t="shared" si="6"/>
        <v>156980</v>
      </c>
      <c r="J93" s="12">
        <f t="shared" si="7"/>
        <v>166126.21000000002</v>
      </c>
      <c r="K93" s="41">
        <f t="shared" si="8"/>
        <v>105.82635367562747</v>
      </c>
      <c r="IC93" s="19"/>
      <c r="ID93" s="19"/>
      <c r="IE93" s="19"/>
      <c r="IF93" s="19"/>
      <c r="IG93" s="19"/>
      <c r="IH93" s="19"/>
      <c r="II93" s="19"/>
      <c r="IJ93" s="19"/>
      <c r="IK93" s="19"/>
    </row>
    <row r="94" spans="1:245" s="34" customFormat="1" ht="64.5" customHeight="1">
      <c r="A94" s="53" t="s">
        <v>72</v>
      </c>
      <c r="B94" s="54" t="s">
        <v>73</v>
      </c>
      <c r="C94" s="17">
        <v>65690</v>
      </c>
      <c r="D94" s="17">
        <v>73626.36</v>
      </c>
      <c r="E94" s="44">
        <f t="shared" si="9"/>
        <v>112.08153448013395</v>
      </c>
      <c r="F94" s="17"/>
      <c r="G94" s="17"/>
      <c r="H94" s="44">
        <f t="shared" si="5"/>
        <v>0</v>
      </c>
      <c r="I94" s="17">
        <f t="shared" si="6"/>
        <v>65690</v>
      </c>
      <c r="J94" s="17">
        <f t="shared" si="7"/>
        <v>73626.36</v>
      </c>
      <c r="K94" s="44">
        <f t="shared" si="8"/>
        <v>112.08153448013395</v>
      </c>
      <c r="IC94" s="33"/>
      <c r="ID94" s="33"/>
      <c r="IE94" s="33"/>
      <c r="IF94" s="33"/>
      <c r="IG94" s="33"/>
      <c r="IH94" s="33"/>
      <c r="II94" s="33"/>
      <c r="IJ94" s="33"/>
      <c r="IK94" s="33"/>
    </row>
    <row r="95" spans="1:245" s="34" customFormat="1" ht="19.5" customHeight="1">
      <c r="A95" s="53">
        <v>22090200</v>
      </c>
      <c r="B95" s="54" t="s">
        <v>114</v>
      </c>
      <c r="C95" s="17">
        <v>200</v>
      </c>
      <c r="D95" s="17">
        <v>170</v>
      </c>
      <c r="E95" s="44">
        <f t="shared" si="9"/>
        <v>85</v>
      </c>
      <c r="F95" s="17"/>
      <c r="G95" s="17"/>
      <c r="H95" s="44">
        <f t="shared" si="5"/>
        <v>0</v>
      </c>
      <c r="I95" s="17">
        <f t="shared" si="6"/>
        <v>200</v>
      </c>
      <c r="J95" s="17">
        <f t="shared" si="7"/>
        <v>170</v>
      </c>
      <c r="K95" s="93">
        <f t="shared" si="8"/>
        <v>85</v>
      </c>
      <c r="IC95" s="33"/>
      <c r="ID95" s="33"/>
      <c r="IE95" s="33"/>
      <c r="IF95" s="33"/>
      <c r="IG95" s="33"/>
      <c r="IH95" s="33"/>
      <c r="II95" s="33"/>
      <c r="IJ95" s="33"/>
      <c r="IK95" s="33"/>
    </row>
    <row r="96" spans="1:245" s="34" customFormat="1" ht="41.25" customHeight="1" hidden="1">
      <c r="A96" s="53">
        <v>22090300</v>
      </c>
      <c r="B96" s="54" t="s">
        <v>115</v>
      </c>
      <c r="C96" s="17"/>
      <c r="E96" s="44">
        <f t="shared" si="9"/>
        <v>0</v>
      </c>
      <c r="F96" s="17"/>
      <c r="G96" s="17"/>
      <c r="H96" s="44">
        <f t="shared" si="5"/>
        <v>0</v>
      </c>
      <c r="I96" s="17">
        <f t="shared" si="6"/>
        <v>0</v>
      </c>
      <c r="J96" s="17"/>
      <c r="K96" s="93">
        <f t="shared" si="8"/>
        <v>0</v>
      </c>
      <c r="IC96" s="33"/>
      <c r="ID96" s="33"/>
      <c r="IE96" s="33"/>
      <c r="IF96" s="33"/>
      <c r="IG96" s="33"/>
      <c r="IH96" s="33"/>
      <c r="II96" s="33"/>
      <c r="IJ96" s="33"/>
      <c r="IK96" s="33"/>
    </row>
    <row r="97" spans="1:245" s="34" customFormat="1" ht="49.5" customHeight="1">
      <c r="A97" s="53" t="s">
        <v>74</v>
      </c>
      <c r="B97" s="54" t="s">
        <v>75</v>
      </c>
      <c r="C97" s="17">
        <v>91090</v>
      </c>
      <c r="D97" s="17">
        <v>92329.85</v>
      </c>
      <c r="E97" s="44">
        <f t="shared" si="9"/>
        <v>101.3611263585465</v>
      </c>
      <c r="F97" s="17"/>
      <c r="G97" s="17"/>
      <c r="H97" s="44">
        <f t="shared" si="5"/>
        <v>0</v>
      </c>
      <c r="I97" s="17">
        <f>C97+F97</f>
        <v>91090</v>
      </c>
      <c r="J97" s="17">
        <f>D97+G97</f>
        <v>92329.85</v>
      </c>
      <c r="K97" s="44">
        <f t="shared" si="8"/>
        <v>101.3611263585465</v>
      </c>
      <c r="IC97" s="33"/>
      <c r="ID97" s="33"/>
      <c r="IE97" s="33"/>
      <c r="IF97" s="33"/>
      <c r="IG97" s="33"/>
      <c r="IH97" s="33"/>
      <c r="II97" s="33"/>
      <c r="IJ97" s="33"/>
      <c r="IK97" s="33"/>
    </row>
    <row r="98" spans="1:245" s="20" customFormat="1" ht="100.5" customHeight="1">
      <c r="A98" s="124">
        <v>22130000</v>
      </c>
      <c r="B98" s="18" t="s">
        <v>157</v>
      </c>
      <c r="C98" s="12"/>
      <c r="D98" s="12">
        <v>8500</v>
      </c>
      <c r="E98" s="41"/>
      <c r="F98" s="12"/>
      <c r="G98" s="12"/>
      <c r="H98" s="41"/>
      <c r="I98" s="12"/>
      <c r="J98" s="12">
        <f t="shared" si="7"/>
        <v>8500</v>
      </c>
      <c r="K98" s="41"/>
      <c r="IC98" s="19"/>
      <c r="ID98" s="19"/>
      <c r="IE98" s="19"/>
      <c r="IF98" s="19"/>
      <c r="IG98" s="19"/>
      <c r="IH98" s="19"/>
      <c r="II98" s="19"/>
      <c r="IJ98" s="19"/>
      <c r="IK98" s="19"/>
    </row>
    <row r="99" spans="1:245" s="20" customFormat="1" ht="19.5" customHeight="1">
      <c r="A99" s="88">
        <v>24000000</v>
      </c>
      <c r="B99" s="18" t="s">
        <v>11</v>
      </c>
      <c r="C99" s="12">
        <f>C100+C101</f>
        <v>12070097</v>
      </c>
      <c r="D99" s="12">
        <f>D100+D101</f>
        <v>14465054.379999999</v>
      </c>
      <c r="E99" s="41">
        <f t="shared" si="9"/>
        <v>119.84207235451379</v>
      </c>
      <c r="F99" s="12">
        <f>F101+F106+F110</f>
        <v>1816173</v>
      </c>
      <c r="G99" s="12">
        <f>G101+G106+G110</f>
        <v>1810769.66</v>
      </c>
      <c r="H99" s="41">
        <f t="shared" si="5"/>
        <v>99.70248759341759</v>
      </c>
      <c r="I99" s="12">
        <f t="shared" si="6"/>
        <v>13886270</v>
      </c>
      <c r="J99" s="12">
        <f t="shared" si="7"/>
        <v>16275824.04</v>
      </c>
      <c r="K99" s="70">
        <f t="shared" si="8"/>
        <v>117.20803383485989</v>
      </c>
      <c r="IC99" s="19"/>
      <c r="ID99" s="19"/>
      <c r="IE99" s="19"/>
      <c r="IF99" s="19"/>
      <c r="IG99" s="19"/>
      <c r="IH99" s="19"/>
      <c r="II99" s="19"/>
      <c r="IJ99" s="19"/>
      <c r="IK99" s="19"/>
    </row>
    <row r="100" spans="1:245" s="20" customFormat="1" ht="48.75" customHeight="1" hidden="1">
      <c r="A100" s="88" t="s">
        <v>76</v>
      </c>
      <c r="B100" s="18" t="s">
        <v>77</v>
      </c>
      <c r="C100" s="12"/>
      <c r="D100" s="12"/>
      <c r="E100" s="41">
        <f t="shared" si="9"/>
        <v>0</v>
      </c>
      <c r="F100" s="12"/>
      <c r="G100" s="12"/>
      <c r="H100" s="41">
        <f t="shared" si="5"/>
        <v>0</v>
      </c>
      <c r="I100" s="12">
        <f t="shared" si="6"/>
        <v>0</v>
      </c>
      <c r="J100" s="12">
        <f t="shared" si="7"/>
        <v>0</v>
      </c>
      <c r="K100" s="70">
        <f t="shared" si="8"/>
        <v>0</v>
      </c>
      <c r="IC100" s="19"/>
      <c r="ID100" s="19"/>
      <c r="IE100" s="19"/>
      <c r="IF100" s="19"/>
      <c r="IG100" s="19"/>
      <c r="IH100" s="19"/>
      <c r="II100" s="19"/>
      <c r="IJ100" s="19"/>
      <c r="IK100" s="19"/>
    </row>
    <row r="101" spans="1:245" s="20" customFormat="1" ht="19.5" customHeight="1">
      <c r="A101" s="88" t="s">
        <v>78</v>
      </c>
      <c r="B101" s="18" t="s">
        <v>62</v>
      </c>
      <c r="C101" s="12">
        <f>C102+C104+C105+C103</f>
        <v>12070097</v>
      </c>
      <c r="D101" s="12">
        <f>D102+D104+D105+D103</f>
        <v>14465054.379999999</v>
      </c>
      <c r="E101" s="41">
        <f t="shared" si="9"/>
        <v>119.84207235451379</v>
      </c>
      <c r="F101" s="12">
        <f>F104</f>
        <v>15000</v>
      </c>
      <c r="G101" s="12">
        <f>G104</f>
        <v>15821.71</v>
      </c>
      <c r="H101" s="41">
        <f t="shared" si="5"/>
        <v>105.47806666666666</v>
      </c>
      <c r="I101" s="12">
        <f t="shared" si="6"/>
        <v>12085097</v>
      </c>
      <c r="J101" s="12">
        <f t="shared" si="7"/>
        <v>14480876.09</v>
      </c>
      <c r="K101" s="70">
        <f t="shared" si="8"/>
        <v>119.8242437772738</v>
      </c>
      <c r="IC101" s="19"/>
      <c r="ID101" s="19"/>
      <c r="IE101" s="19"/>
      <c r="IF101" s="19"/>
      <c r="IG101" s="19"/>
      <c r="IH101" s="19"/>
      <c r="II101" s="19"/>
      <c r="IJ101" s="19"/>
      <c r="IK101" s="19"/>
    </row>
    <row r="102" spans="1:245" s="34" customFormat="1" ht="19.5" customHeight="1">
      <c r="A102" s="53" t="s">
        <v>79</v>
      </c>
      <c r="B102" s="54" t="s">
        <v>62</v>
      </c>
      <c r="C102" s="17">
        <v>7635360</v>
      </c>
      <c r="D102" s="17">
        <v>8045755.55</v>
      </c>
      <c r="E102" s="44">
        <f t="shared" si="9"/>
        <v>105.37493386035497</v>
      </c>
      <c r="F102" s="17"/>
      <c r="G102" s="17"/>
      <c r="H102" s="44">
        <f t="shared" si="5"/>
        <v>0</v>
      </c>
      <c r="I102" s="17">
        <f t="shared" si="6"/>
        <v>7635360</v>
      </c>
      <c r="J102" s="17">
        <f t="shared" si="7"/>
        <v>8045755.55</v>
      </c>
      <c r="K102" s="93">
        <f t="shared" si="8"/>
        <v>105.37493386035497</v>
      </c>
      <c r="IC102" s="33"/>
      <c r="ID102" s="33"/>
      <c r="IE102" s="33"/>
      <c r="IF102" s="33"/>
      <c r="IG102" s="33"/>
      <c r="IH102" s="33"/>
      <c r="II102" s="33"/>
      <c r="IJ102" s="33"/>
      <c r="IK102" s="33"/>
    </row>
    <row r="103" spans="1:245" s="34" customFormat="1" ht="82.5" customHeight="1">
      <c r="A103" s="53">
        <v>24061900</v>
      </c>
      <c r="B103" s="54" t="s">
        <v>174</v>
      </c>
      <c r="C103" s="17"/>
      <c r="D103" s="17">
        <v>24000</v>
      </c>
      <c r="E103" s="44"/>
      <c r="F103" s="17"/>
      <c r="G103" s="17"/>
      <c r="H103" s="44"/>
      <c r="I103" s="17">
        <f>C103+F103</f>
        <v>0</v>
      </c>
      <c r="J103" s="17">
        <f>D103+G103</f>
        <v>24000</v>
      </c>
      <c r="K103" s="93">
        <f>_xlfn.IFERROR(J103/I103*100,0)</f>
        <v>0</v>
      </c>
      <c r="IC103" s="33"/>
      <c r="ID103" s="33"/>
      <c r="IE103" s="33"/>
      <c r="IF103" s="33"/>
      <c r="IG103" s="33"/>
      <c r="IH103" s="33"/>
      <c r="II103" s="33"/>
      <c r="IJ103" s="33"/>
      <c r="IK103" s="33"/>
    </row>
    <row r="104" spans="1:245" s="34" customFormat="1" ht="78" customHeight="1">
      <c r="A104" s="53" t="s">
        <v>80</v>
      </c>
      <c r="B104" s="54" t="s">
        <v>81</v>
      </c>
      <c r="C104" s="17"/>
      <c r="D104" s="17"/>
      <c r="E104" s="44">
        <f t="shared" si="9"/>
        <v>0</v>
      </c>
      <c r="F104" s="17">
        <v>15000</v>
      </c>
      <c r="G104" s="17">
        <v>15821.71</v>
      </c>
      <c r="H104" s="44">
        <f t="shared" si="5"/>
        <v>105.47806666666666</v>
      </c>
      <c r="I104" s="17">
        <f t="shared" si="6"/>
        <v>15000</v>
      </c>
      <c r="J104" s="17">
        <f t="shared" si="7"/>
        <v>15821.71</v>
      </c>
      <c r="K104" s="44">
        <f t="shared" si="8"/>
        <v>105.47806666666666</v>
      </c>
      <c r="IC104" s="33"/>
      <c r="ID104" s="33"/>
      <c r="IE104" s="33"/>
      <c r="IF104" s="33"/>
      <c r="IG104" s="33"/>
      <c r="IH104" s="33"/>
      <c r="II104" s="33"/>
      <c r="IJ104" s="33"/>
      <c r="IK104" s="33"/>
    </row>
    <row r="105" spans="1:245" s="34" customFormat="1" ht="136.5" customHeight="1">
      <c r="A105" s="53">
        <v>24062200</v>
      </c>
      <c r="B105" s="54" t="s">
        <v>129</v>
      </c>
      <c r="C105" s="17">
        <v>4434737</v>
      </c>
      <c r="D105" s="17">
        <v>6395298.83</v>
      </c>
      <c r="E105" s="44">
        <f t="shared" si="9"/>
        <v>144.20920180835978</v>
      </c>
      <c r="F105" s="17"/>
      <c r="G105" s="17"/>
      <c r="H105" s="44">
        <f t="shared" si="5"/>
        <v>0</v>
      </c>
      <c r="I105" s="17">
        <f t="shared" si="6"/>
        <v>4434737</v>
      </c>
      <c r="J105" s="17">
        <f t="shared" si="7"/>
        <v>6395298.83</v>
      </c>
      <c r="K105" s="44">
        <f t="shared" si="8"/>
        <v>144.20920180835978</v>
      </c>
      <c r="IC105" s="33"/>
      <c r="ID105" s="33"/>
      <c r="IE105" s="33"/>
      <c r="IF105" s="33"/>
      <c r="IG105" s="33"/>
      <c r="IH105" s="33"/>
      <c r="II105" s="33"/>
      <c r="IJ105" s="33"/>
      <c r="IK105" s="33"/>
    </row>
    <row r="106" spans="1:245" s="20" customFormat="1" ht="19.5" customHeight="1">
      <c r="A106" s="88" t="s">
        <v>82</v>
      </c>
      <c r="B106" s="67" t="s">
        <v>83</v>
      </c>
      <c r="C106" s="12"/>
      <c r="D106" s="12"/>
      <c r="E106" s="41">
        <f t="shared" si="9"/>
        <v>0</v>
      </c>
      <c r="F106" s="12">
        <f>F109+F107+F108</f>
        <v>157369</v>
      </c>
      <c r="G106" s="12">
        <f>G109+G107+G108</f>
        <v>151127.25</v>
      </c>
      <c r="H106" s="41">
        <f t="shared" si="5"/>
        <v>96.0336851603556</v>
      </c>
      <c r="I106" s="12">
        <f t="shared" si="6"/>
        <v>157369</v>
      </c>
      <c r="J106" s="12">
        <f t="shared" si="7"/>
        <v>151127.25</v>
      </c>
      <c r="K106" s="41">
        <f t="shared" si="8"/>
        <v>96.0336851603556</v>
      </c>
      <c r="IC106" s="19"/>
      <c r="ID106" s="19"/>
      <c r="IE106" s="19"/>
      <c r="IF106" s="19"/>
      <c r="IG106" s="19"/>
      <c r="IH106" s="19"/>
      <c r="II106" s="19"/>
      <c r="IJ106" s="19"/>
      <c r="IK106" s="19"/>
    </row>
    <row r="107" spans="1:245" s="34" customFormat="1" ht="39" customHeight="1">
      <c r="A107" s="53">
        <v>24110600</v>
      </c>
      <c r="B107" s="54" t="s">
        <v>110</v>
      </c>
      <c r="C107" s="17"/>
      <c r="D107" s="17"/>
      <c r="E107" s="44">
        <f t="shared" si="9"/>
        <v>0</v>
      </c>
      <c r="F107" s="17">
        <v>15557</v>
      </c>
      <c r="G107" s="17">
        <v>15264.91</v>
      </c>
      <c r="H107" s="44">
        <f t="shared" si="5"/>
        <v>98.12245291508646</v>
      </c>
      <c r="I107" s="17">
        <f t="shared" si="6"/>
        <v>15557</v>
      </c>
      <c r="J107" s="17">
        <f t="shared" si="7"/>
        <v>15264.91</v>
      </c>
      <c r="K107" s="93">
        <f t="shared" si="8"/>
        <v>98.12245291508646</v>
      </c>
      <c r="IC107" s="33"/>
      <c r="ID107" s="33"/>
      <c r="IE107" s="33"/>
      <c r="IF107" s="33"/>
      <c r="IG107" s="33"/>
      <c r="IH107" s="33"/>
      <c r="II107" s="33"/>
      <c r="IJ107" s="33"/>
      <c r="IK107" s="33"/>
    </row>
    <row r="108" spans="1:245" s="34" customFormat="1" ht="39.75" customHeight="1">
      <c r="A108" s="53">
        <v>24110700</v>
      </c>
      <c r="B108" s="54" t="s">
        <v>141</v>
      </c>
      <c r="C108" s="17"/>
      <c r="D108" s="17"/>
      <c r="E108" s="44">
        <f t="shared" si="9"/>
        <v>0</v>
      </c>
      <c r="F108" s="17">
        <v>12</v>
      </c>
      <c r="G108" s="17">
        <v>12</v>
      </c>
      <c r="H108" s="44">
        <f t="shared" si="5"/>
        <v>100</v>
      </c>
      <c r="I108" s="17">
        <f t="shared" si="6"/>
        <v>12</v>
      </c>
      <c r="J108" s="17">
        <f t="shared" si="7"/>
        <v>12</v>
      </c>
      <c r="K108" s="44">
        <f t="shared" si="8"/>
        <v>100</v>
      </c>
      <c r="IC108" s="33"/>
      <c r="ID108" s="33"/>
      <c r="IE108" s="33"/>
      <c r="IF108" s="33"/>
      <c r="IG108" s="33"/>
      <c r="IH108" s="33"/>
      <c r="II108" s="33"/>
      <c r="IJ108" s="33"/>
      <c r="IK108" s="33"/>
    </row>
    <row r="109" spans="1:245" s="34" customFormat="1" ht="67.5" customHeight="1">
      <c r="A109" s="53" t="s">
        <v>84</v>
      </c>
      <c r="B109" s="54" t="s">
        <v>85</v>
      </c>
      <c r="C109" s="17"/>
      <c r="D109" s="17"/>
      <c r="E109" s="44">
        <f t="shared" si="9"/>
        <v>0</v>
      </c>
      <c r="F109" s="17">
        <v>141800</v>
      </c>
      <c r="G109" s="17">
        <v>135850.34</v>
      </c>
      <c r="H109" s="44">
        <f t="shared" si="5"/>
        <v>95.80418899858955</v>
      </c>
      <c r="I109" s="17">
        <f t="shared" si="6"/>
        <v>141800</v>
      </c>
      <c r="J109" s="17">
        <f t="shared" si="7"/>
        <v>135850.34</v>
      </c>
      <c r="K109" s="44">
        <f t="shared" si="8"/>
        <v>95.80418899858955</v>
      </c>
      <c r="IC109" s="33"/>
      <c r="ID109" s="33"/>
      <c r="IE109" s="33"/>
      <c r="IF109" s="33"/>
      <c r="IG109" s="33"/>
      <c r="IH109" s="33"/>
      <c r="II109" s="33"/>
      <c r="IJ109" s="33"/>
      <c r="IK109" s="33"/>
    </row>
    <row r="110" spans="1:245" s="20" customFormat="1" ht="36.75" customHeight="1">
      <c r="A110" s="88">
        <v>24170000</v>
      </c>
      <c r="B110" s="18" t="s">
        <v>86</v>
      </c>
      <c r="C110" s="9"/>
      <c r="D110" s="12"/>
      <c r="E110" s="41">
        <f t="shared" si="9"/>
        <v>0</v>
      </c>
      <c r="F110" s="12">
        <v>1643804</v>
      </c>
      <c r="G110" s="12">
        <v>1643820.7</v>
      </c>
      <c r="H110" s="41">
        <f t="shared" si="5"/>
        <v>100.0010159362065</v>
      </c>
      <c r="I110" s="12">
        <f t="shared" si="6"/>
        <v>1643804</v>
      </c>
      <c r="J110" s="12">
        <f t="shared" si="7"/>
        <v>1643820.7</v>
      </c>
      <c r="K110" s="70">
        <f t="shared" si="8"/>
        <v>100.0010159362065</v>
      </c>
      <c r="IC110" s="19"/>
      <c r="ID110" s="19"/>
      <c r="IE110" s="19"/>
      <c r="IF110" s="19"/>
      <c r="IG110" s="19"/>
      <c r="IH110" s="19"/>
      <c r="II110" s="19"/>
      <c r="IJ110" s="19"/>
      <c r="IK110" s="19"/>
    </row>
    <row r="111" spans="1:245" s="20" customFormat="1" ht="27" customHeight="1">
      <c r="A111" s="88">
        <v>25000000</v>
      </c>
      <c r="B111" s="18" t="s">
        <v>16</v>
      </c>
      <c r="C111" s="9"/>
      <c r="D111" s="12"/>
      <c r="E111" s="41">
        <f t="shared" si="9"/>
        <v>0</v>
      </c>
      <c r="F111" s="12">
        <f>F112+F113</f>
        <v>99724257</v>
      </c>
      <c r="G111" s="12">
        <f>G112+G113</f>
        <v>122552850.22</v>
      </c>
      <c r="H111" s="41">
        <f t="shared" si="5"/>
        <v>122.89171552313496</v>
      </c>
      <c r="I111" s="12">
        <f t="shared" si="6"/>
        <v>99724257</v>
      </c>
      <c r="J111" s="12">
        <f t="shared" si="7"/>
        <v>122552850.22</v>
      </c>
      <c r="K111" s="70">
        <f t="shared" si="8"/>
        <v>122.89171552313496</v>
      </c>
      <c r="IC111" s="19"/>
      <c r="ID111" s="19"/>
      <c r="IE111" s="19"/>
      <c r="IF111" s="19"/>
      <c r="IG111" s="19"/>
      <c r="IH111" s="19"/>
      <c r="II111" s="19"/>
      <c r="IJ111" s="19"/>
      <c r="IK111" s="19"/>
    </row>
    <row r="112" spans="1:245" s="34" customFormat="1" ht="42" customHeight="1">
      <c r="A112" s="53" t="s">
        <v>87</v>
      </c>
      <c r="B112" s="54" t="s">
        <v>88</v>
      </c>
      <c r="C112" s="68"/>
      <c r="D112" s="17"/>
      <c r="E112" s="44">
        <f t="shared" si="9"/>
        <v>0</v>
      </c>
      <c r="F112" s="17">
        <v>94887998</v>
      </c>
      <c r="G112" s="17">
        <v>28632733.91</v>
      </c>
      <c r="H112" s="44">
        <f t="shared" si="5"/>
        <v>30.175295625902027</v>
      </c>
      <c r="I112" s="17">
        <f t="shared" si="6"/>
        <v>94887998</v>
      </c>
      <c r="J112" s="17">
        <f t="shared" si="7"/>
        <v>28632733.91</v>
      </c>
      <c r="K112" s="44">
        <f t="shared" si="8"/>
        <v>30.175295625902027</v>
      </c>
      <c r="IC112" s="33"/>
      <c r="ID112" s="33"/>
      <c r="IE112" s="33"/>
      <c r="IF112" s="33"/>
      <c r="IG112" s="33"/>
      <c r="IH112" s="33"/>
      <c r="II112" s="33"/>
      <c r="IJ112" s="33"/>
      <c r="IK112" s="33"/>
    </row>
    <row r="113" spans="1:245" s="34" customFormat="1" ht="40.5" customHeight="1">
      <c r="A113" s="65" t="s">
        <v>89</v>
      </c>
      <c r="B113" s="54" t="s">
        <v>90</v>
      </c>
      <c r="C113" s="68"/>
      <c r="D113" s="17"/>
      <c r="E113" s="44">
        <f t="shared" si="9"/>
        <v>0</v>
      </c>
      <c r="F113" s="17">
        <v>4836259</v>
      </c>
      <c r="G113" s="17">
        <v>93920116.31</v>
      </c>
      <c r="H113" s="44">
        <f t="shared" si="5"/>
        <v>1941.999307936155</v>
      </c>
      <c r="I113" s="17">
        <f t="shared" si="6"/>
        <v>4836259</v>
      </c>
      <c r="J113" s="17">
        <f t="shared" si="7"/>
        <v>93920116.31</v>
      </c>
      <c r="K113" s="44">
        <f t="shared" si="8"/>
        <v>1941.999307936155</v>
      </c>
      <c r="IC113" s="33"/>
      <c r="ID113" s="33"/>
      <c r="IE113" s="33"/>
      <c r="IF113" s="33"/>
      <c r="IG113" s="33"/>
      <c r="IH113" s="33"/>
      <c r="II113" s="33"/>
      <c r="IJ113" s="33"/>
      <c r="IK113" s="33"/>
    </row>
    <row r="114" spans="1:245" s="23" customFormat="1" ht="19.5" customHeight="1">
      <c r="A114" s="88">
        <v>30000000</v>
      </c>
      <c r="B114" s="21" t="s">
        <v>12</v>
      </c>
      <c r="C114" s="9">
        <f>C115</f>
        <v>159018</v>
      </c>
      <c r="D114" s="12">
        <f>D115</f>
        <v>159238.84</v>
      </c>
      <c r="E114" s="41">
        <f t="shared" si="9"/>
        <v>100.13887735979574</v>
      </c>
      <c r="F114" s="12">
        <f>F119+F120</f>
        <v>3221366</v>
      </c>
      <c r="G114" s="12">
        <f>G119+G120</f>
        <v>4423127.73</v>
      </c>
      <c r="H114" s="41">
        <f t="shared" si="5"/>
        <v>137.30596678551896</v>
      </c>
      <c r="I114" s="12">
        <f t="shared" si="6"/>
        <v>3380384</v>
      </c>
      <c r="J114" s="12">
        <f t="shared" si="7"/>
        <v>4582366.57</v>
      </c>
      <c r="K114" s="41">
        <f t="shared" si="8"/>
        <v>135.55757481990213</v>
      </c>
      <c r="IC114" s="22"/>
      <c r="ID114" s="22"/>
      <c r="IE114" s="22"/>
      <c r="IF114" s="22"/>
      <c r="IG114" s="22"/>
      <c r="IH114" s="22"/>
      <c r="II114" s="22"/>
      <c r="IJ114" s="22"/>
      <c r="IK114" s="22"/>
    </row>
    <row r="115" spans="1:245" s="20" customFormat="1" ht="19.5" customHeight="1">
      <c r="A115" s="88">
        <v>31000000</v>
      </c>
      <c r="B115" s="18" t="s">
        <v>13</v>
      </c>
      <c r="C115" s="12">
        <f>C116+C118</f>
        <v>159018</v>
      </c>
      <c r="D115" s="12">
        <f>D116+D118</f>
        <v>159238.84</v>
      </c>
      <c r="E115" s="41">
        <f t="shared" si="9"/>
        <v>100.13887735979574</v>
      </c>
      <c r="F115" s="12">
        <f>F119</f>
        <v>1634216</v>
      </c>
      <c r="G115" s="12">
        <f>G119</f>
        <v>2835977.73</v>
      </c>
      <c r="H115" s="41">
        <f t="shared" si="5"/>
        <v>173.53750850560758</v>
      </c>
      <c r="I115" s="12">
        <f t="shared" si="6"/>
        <v>1793234</v>
      </c>
      <c r="J115" s="12">
        <f t="shared" si="7"/>
        <v>2995216.57</v>
      </c>
      <c r="K115" s="70">
        <f t="shared" si="8"/>
        <v>167.02876311736225</v>
      </c>
      <c r="IC115" s="19"/>
      <c r="ID115" s="19"/>
      <c r="IE115" s="19"/>
      <c r="IF115" s="19"/>
      <c r="IG115" s="19"/>
      <c r="IH115" s="19"/>
      <c r="II115" s="19"/>
      <c r="IJ115" s="19"/>
      <c r="IK115" s="19"/>
    </row>
    <row r="116" spans="1:245" s="20" customFormat="1" ht="69.75">
      <c r="A116" s="88" t="s">
        <v>91</v>
      </c>
      <c r="B116" s="18" t="s">
        <v>92</v>
      </c>
      <c r="C116" s="12">
        <f>C117</f>
        <v>159018</v>
      </c>
      <c r="D116" s="12">
        <f>D117</f>
        <v>159018.33</v>
      </c>
      <c r="E116" s="41">
        <f t="shared" si="9"/>
        <v>100.00020752367655</v>
      </c>
      <c r="F116" s="12"/>
      <c r="G116" s="12"/>
      <c r="H116" s="41">
        <f t="shared" si="5"/>
        <v>0</v>
      </c>
      <c r="I116" s="12">
        <f t="shared" si="6"/>
        <v>159018</v>
      </c>
      <c r="J116" s="12">
        <f t="shared" si="7"/>
        <v>159018.33</v>
      </c>
      <c r="K116" s="70">
        <f t="shared" si="8"/>
        <v>100.00020752367655</v>
      </c>
      <c r="IC116" s="19"/>
      <c r="ID116" s="19"/>
      <c r="IE116" s="19"/>
      <c r="IF116" s="19"/>
      <c r="IG116" s="19"/>
      <c r="IH116" s="19"/>
      <c r="II116" s="19"/>
      <c r="IJ116" s="19"/>
      <c r="IK116" s="19"/>
    </row>
    <row r="117" spans="1:245" s="34" customFormat="1" ht="69.75">
      <c r="A117" s="53" t="s">
        <v>93</v>
      </c>
      <c r="B117" s="54" t="s">
        <v>94</v>
      </c>
      <c r="C117" s="17">
        <v>159018</v>
      </c>
      <c r="D117" s="17">
        <v>159018.33</v>
      </c>
      <c r="E117" s="44">
        <f t="shared" si="9"/>
        <v>100.00020752367655</v>
      </c>
      <c r="F117" s="17"/>
      <c r="G117" s="17"/>
      <c r="H117" s="44">
        <f t="shared" si="5"/>
        <v>0</v>
      </c>
      <c r="I117" s="17">
        <f t="shared" si="6"/>
        <v>159018</v>
      </c>
      <c r="J117" s="17">
        <f t="shared" si="7"/>
        <v>159018.33</v>
      </c>
      <c r="K117" s="93">
        <f t="shared" si="8"/>
        <v>100.00020752367655</v>
      </c>
      <c r="IC117" s="33"/>
      <c r="ID117" s="33"/>
      <c r="IE117" s="33"/>
      <c r="IF117" s="33"/>
      <c r="IG117" s="33"/>
      <c r="IH117" s="33"/>
      <c r="II117" s="33"/>
      <c r="IJ117" s="33"/>
      <c r="IK117" s="33"/>
    </row>
    <row r="118" spans="1:245" s="20" customFormat="1" ht="39" customHeight="1">
      <c r="A118" s="124" t="s">
        <v>95</v>
      </c>
      <c r="B118" s="18" t="s">
        <v>96</v>
      </c>
      <c r="C118" s="12"/>
      <c r="D118" s="12">
        <v>220.51</v>
      </c>
      <c r="E118" s="41">
        <f t="shared" si="9"/>
        <v>0</v>
      </c>
      <c r="F118" s="12"/>
      <c r="G118" s="12"/>
      <c r="H118" s="41">
        <f t="shared" si="5"/>
        <v>0</v>
      </c>
      <c r="I118" s="12">
        <f t="shared" si="6"/>
        <v>0</v>
      </c>
      <c r="J118" s="12">
        <f t="shared" si="7"/>
        <v>220.51</v>
      </c>
      <c r="K118" s="70">
        <f t="shared" si="8"/>
        <v>0</v>
      </c>
      <c r="IC118" s="19"/>
      <c r="ID118" s="19"/>
      <c r="IE118" s="19"/>
      <c r="IF118" s="19"/>
      <c r="IG118" s="19"/>
      <c r="IH118" s="19"/>
      <c r="II118" s="19"/>
      <c r="IJ118" s="19"/>
      <c r="IK118" s="19"/>
    </row>
    <row r="119" spans="1:245" s="71" customFormat="1" ht="46.5" customHeight="1">
      <c r="A119" s="88" t="s">
        <v>97</v>
      </c>
      <c r="B119" s="18" t="s">
        <v>98</v>
      </c>
      <c r="C119" s="12"/>
      <c r="D119" s="12"/>
      <c r="E119" s="41">
        <f t="shared" si="9"/>
        <v>0</v>
      </c>
      <c r="F119" s="12">
        <v>1634216</v>
      </c>
      <c r="G119" s="12">
        <v>2835977.73</v>
      </c>
      <c r="H119" s="41">
        <f t="shared" si="5"/>
        <v>173.53750850560758</v>
      </c>
      <c r="I119" s="12">
        <f t="shared" si="6"/>
        <v>1634216</v>
      </c>
      <c r="J119" s="12">
        <f t="shared" si="7"/>
        <v>2835977.73</v>
      </c>
      <c r="K119" s="41">
        <f t="shared" si="8"/>
        <v>173.53750850560758</v>
      </c>
      <c r="IC119" s="72"/>
      <c r="ID119" s="72"/>
      <c r="IE119" s="72"/>
      <c r="IF119" s="72"/>
      <c r="IG119" s="72"/>
      <c r="IH119" s="72"/>
      <c r="II119" s="72"/>
      <c r="IJ119" s="72"/>
      <c r="IK119" s="72"/>
    </row>
    <row r="120" spans="1:245" s="20" customFormat="1" ht="19.5" customHeight="1">
      <c r="A120" s="31">
        <v>33000000</v>
      </c>
      <c r="B120" s="18" t="s">
        <v>109</v>
      </c>
      <c r="C120" s="8"/>
      <c r="D120" s="12"/>
      <c r="E120" s="41">
        <f t="shared" si="9"/>
        <v>0</v>
      </c>
      <c r="F120" s="12">
        <f>F121</f>
        <v>1587150</v>
      </c>
      <c r="G120" s="12">
        <f>G121</f>
        <v>1587150</v>
      </c>
      <c r="H120" s="41">
        <f t="shared" si="5"/>
        <v>100</v>
      </c>
      <c r="I120" s="12">
        <f t="shared" si="6"/>
        <v>1587150</v>
      </c>
      <c r="J120" s="12">
        <f t="shared" si="7"/>
        <v>1587150</v>
      </c>
      <c r="K120" s="70">
        <f t="shared" si="8"/>
        <v>100</v>
      </c>
      <c r="IC120" s="19"/>
      <c r="ID120" s="19"/>
      <c r="IE120" s="19"/>
      <c r="IF120" s="19"/>
      <c r="IG120" s="19"/>
      <c r="IH120" s="19"/>
      <c r="II120" s="19"/>
      <c r="IJ120" s="19"/>
      <c r="IK120" s="19"/>
    </row>
    <row r="121" spans="1:245" s="20" customFormat="1" ht="19.5" customHeight="1">
      <c r="A121" s="118" t="s">
        <v>99</v>
      </c>
      <c r="B121" s="18" t="s">
        <v>100</v>
      </c>
      <c r="C121" s="12"/>
      <c r="D121" s="12"/>
      <c r="E121" s="41">
        <f t="shared" si="9"/>
        <v>0</v>
      </c>
      <c r="F121" s="12">
        <f>F122</f>
        <v>1587150</v>
      </c>
      <c r="G121" s="12">
        <f>G122</f>
        <v>1587150</v>
      </c>
      <c r="H121" s="41">
        <f t="shared" si="5"/>
        <v>100</v>
      </c>
      <c r="I121" s="12">
        <f t="shared" si="6"/>
        <v>1587150</v>
      </c>
      <c r="J121" s="12">
        <f t="shared" si="7"/>
        <v>1587150</v>
      </c>
      <c r="K121" s="70">
        <f t="shared" si="8"/>
        <v>100</v>
      </c>
      <c r="IC121" s="19"/>
      <c r="ID121" s="19"/>
      <c r="IE121" s="19"/>
      <c r="IF121" s="19"/>
      <c r="IG121" s="19"/>
      <c r="IH121" s="19"/>
      <c r="II121" s="19"/>
      <c r="IJ121" s="19"/>
      <c r="IK121" s="19"/>
    </row>
    <row r="122" spans="1:245" s="34" customFormat="1" ht="81" customHeight="1">
      <c r="A122" s="53" t="s">
        <v>101</v>
      </c>
      <c r="B122" s="54" t="s">
        <v>102</v>
      </c>
      <c r="C122" s="17"/>
      <c r="D122" s="17"/>
      <c r="E122" s="44">
        <f t="shared" si="9"/>
        <v>0</v>
      </c>
      <c r="F122" s="17">
        <v>1587150</v>
      </c>
      <c r="G122" s="17">
        <v>1587150</v>
      </c>
      <c r="H122" s="44">
        <f t="shared" si="5"/>
        <v>100</v>
      </c>
      <c r="I122" s="17">
        <f t="shared" si="6"/>
        <v>1587150</v>
      </c>
      <c r="J122" s="17">
        <f t="shared" si="7"/>
        <v>1587150</v>
      </c>
      <c r="K122" s="44">
        <f t="shared" si="8"/>
        <v>100</v>
      </c>
      <c r="IC122" s="33"/>
      <c r="ID122" s="33"/>
      <c r="IE122" s="33"/>
      <c r="IF122" s="33"/>
      <c r="IG122" s="33"/>
      <c r="IH122" s="33"/>
      <c r="II122" s="33"/>
      <c r="IJ122" s="33"/>
      <c r="IK122" s="33"/>
    </row>
    <row r="123" spans="1:245" s="23" customFormat="1" ht="19.5" customHeight="1">
      <c r="A123" s="31">
        <v>50000000</v>
      </c>
      <c r="B123" s="45" t="s">
        <v>9</v>
      </c>
      <c r="C123" s="8"/>
      <c r="D123" s="12"/>
      <c r="E123" s="41">
        <f t="shared" si="9"/>
        <v>0</v>
      </c>
      <c r="F123" s="12">
        <f>F124</f>
        <v>225000</v>
      </c>
      <c r="G123" s="12">
        <f>G124</f>
        <v>324475.77</v>
      </c>
      <c r="H123" s="41">
        <f t="shared" si="5"/>
        <v>144.21145333333334</v>
      </c>
      <c r="I123" s="12">
        <f t="shared" si="6"/>
        <v>225000</v>
      </c>
      <c r="J123" s="12">
        <f t="shared" si="7"/>
        <v>324475.77</v>
      </c>
      <c r="K123" s="70">
        <f t="shared" si="8"/>
        <v>144.21145333333334</v>
      </c>
      <c r="IC123" s="22"/>
      <c r="ID123" s="22"/>
      <c r="IE123" s="22"/>
      <c r="IF123" s="22"/>
      <c r="IG123" s="22"/>
      <c r="IH123" s="22"/>
      <c r="II123" s="22"/>
      <c r="IJ123" s="22"/>
      <c r="IK123" s="22"/>
    </row>
    <row r="124" spans="1:245" s="23" customFormat="1" ht="19.5" customHeight="1">
      <c r="A124" s="48" t="s">
        <v>103</v>
      </c>
      <c r="B124" s="21" t="s">
        <v>104</v>
      </c>
      <c r="C124" s="12"/>
      <c r="D124" s="12"/>
      <c r="E124" s="41">
        <f t="shared" si="9"/>
        <v>0</v>
      </c>
      <c r="F124" s="12">
        <f>F125</f>
        <v>225000</v>
      </c>
      <c r="G124" s="12">
        <f>G125</f>
        <v>324475.77</v>
      </c>
      <c r="H124" s="41">
        <f t="shared" si="5"/>
        <v>144.21145333333334</v>
      </c>
      <c r="I124" s="12">
        <f t="shared" si="6"/>
        <v>225000</v>
      </c>
      <c r="J124" s="12">
        <f t="shared" si="7"/>
        <v>324475.77</v>
      </c>
      <c r="K124" s="70">
        <f t="shared" si="8"/>
        <v>144.21145333333334</v>
      </c>
      <c r="IC124" s="22"/>
      <c r="ID124" s="22"/>
      <c r="IE124" s="22"/>
      <c r="IF124" s="22"/>
      <c r="IG124" s="22"/>
      <c r="IH124" s="22"/>
      <c r="II124" s="22"/>
      <c r="IJ124" s="22"/>
      <c r="IK124" s="22"/>
    </row>
    <row r="125" spans="1:245" s="121" customFormat="1" ht="54" customHeight="1">
      <c r="A125" s="53">
        <v>50110000</v>
      </c>
      <c r="B125" s="120" t="s">
        <v>105</v>
      </c>
      <c r="C125" s="17"/>
      <c r="D125" s="17"/>
      <c r="E125" s="44">
        <f t="shared" si="9"/>
        <v>0</v>
      </c>
      <c r="F125" s="17">
        <v>225000</v>
      </c>
      <c r="G125" s="17">
        <v>324475.77</v>
      </c>
      <c r="H125" s="44">
        <f t="shared" si="5"/>
        <v>144.21145333333334</v>
      </c>
      <c r="I125" s="17">
        <f t="shared" si="6"/>
        <v>225000</v>
      </c>
      <c r="J125" s="17">
        <f t="shared" si="7"/>
        <v>324475.77</v>
      </c>
      <c r="K125" s="44">
        <f t="shared" si="8"/>
        <v>144.21145333333334</v>
      </c>
      <c r="IC125" s="122"/>
      <c r="ID125" s="122"/>
      <c r="IE125" s="122"/>
      <c r="IF125" s="122"/>
      <c r="IG125" s="122"/>
      <c r="IH125" s="122"/>
      <c r="II125" s="122"/>
      <c r="IJ125" s="122"/>
      <c r="IK125" s="122"/>
    </row>
    <row r="126" spans="1:245" s="20" customFormat="1" ht="34.5" customHeight="1">
      <c r="A126" s="88">
        <v>90010100</v>
      </c>
      <c r="B126" s="18" t="s">
        <v>130</v>
      </c>
      <c r="C126" s="12">
        <f>C114+C72+C18</f>
        <v>2755206778</v>
      </c>
      <c r="D126" s="12">
        <f>D114+D72+D18</f>
        <v>2623074504.82</v>
      </c>
      <c r="E126" s="41">
        <f t="shared" si="9"/>
        <v>95.20427017547067</v>
      </c>
      <c r="F126" s="12">
        <f>F114+F72+F18+F123</f>
        <v>108116896</v>
      </c>
      <c r="G126" s="12">
        <f>G114+G72+G18+G123</f>
        <v>130436558.72</v>
      </c>
      <c r="H126" s="41">
        <f t="shared" si="5"/>
        <v>120.6440099057228</v>
      </c>
      <c r="I126" s="12">
        <f t="shared" si="6"/>
        <v>2863323674</v>
      </c>
      <c r="J126" s="12">
        <f t="shared" si="7"/>
        <v>2753511063.54</v>
      </c>
      <c r="K126" s="41">
        <f t="shared" si="8"/>
        <v>96.16485514868131</v>
      </c>
      <c r="IC126" s="19"/>
      <c r="ID126" s="19"/>
      <c r="IE126" s="19"/>
      <c r="IF126" s="19"/>
      <c r="IG126" s="19"/>
      <c r="IH126" s="19"/>
      <c r="II126" s="19"/>
      <c r="IJ126" s="19"/>
      <c r="IK126" s="19"/>
    </row>
    <row r="127" spans="1:245" s="23" customFormat="1" ht="19.5" customHeight="1">
      <c r="A127" s="88">
        <v>40000000</v>
      </c>
      <c r="B127" s="21" t="s">
        <v>1</v>
      </c>
      <c r="C127" s="12">
        <f>C128</f>
        <v>554455788.62</v>
      </c>
      <c r="D127" s="12">
        <f>D128</f>
        <v>550646560.57</v>
      </c>
      <c r="E127" s="41">
        <f t="shared" si="9"/>
        <v>99.31297893751261</v>
      </c>
      <c r="F127" s="12">
        <f>F146+F131+F134</f>
        <v>493512568</v>
      </c>
      <c r="G127" s="12">
        <f>G146+G131+G134</f>
        <v>31488111.54</v>
      </c>
      <c r="H127" s="41">
        <f t="shared" si="5"/>
        <v>6.380407223995965</v>
      </c>
      <c r="I127" s="12">
        <f>C127+F127</f>
        <v>1047968356.62</v>
      </c>
      <c r="J127" s="12">
        <f t="shared" si="7"/>
        <v>582134672.11</v>
      </c>
      <c r="K127" s="41">
        <f t="shared" si="8"/>
        <v>55.54887878366406</v>
      </c>
      <c r="IC127" s="22"/>
      <c r="ID127" s="22"/>
      <c r="IE127" s="22"/>
      <c r="IF127" s="22"/>
      <c r="IG127" s="22"/>
      <c r="IH127" s="22"/>
      <c r="II127" s="22"/>
      <c r="IJ127" s="22"/>
      <c r="IK127" s="22"/>
    </row>
    <row r="128" spans="1:245" s="20" customFormat="1" ht="19.5" customHeight="1">
      <c r="A128" s="88">
        <v>41000000</v>
      </c>
      <c r="B128" s="18" t="s">
        <v>17</v>
      </c>
      <c r="C128" s="12">
        <f>C131+C134+C129</f>
        <v>554455788.62</v>
      </c>
      <c r="D128" s="12">
        <f>D131+D134+D129</f>
        <v>550646560.57</v>
      </c>
      <c r="E128" s="41">
        <f t="shared" si="9"/>
        <v>99.31297893751261</v>
      </c>
      <c r="F128" s="12">
        <f>F131+F134</f>
        <v>488922568</v>
      </c>
      <c r="G128" s="12">
        <f>G131+G134</f>
        <v>27541044.43</v>
      </c>
      <c r="H128" s="41">
        <f t="shared" si="5"/>
        <v>5.633007398832119</v>
      </c>
      <c r="I128" s="12">
        <f>C128+F128</f>
        <v>1043378356.62</v>
      </c>
      <c r="J128" s="12">
        <f>D128+G128</f>
        <v>578187605</v>
      </c>
      <c r="K128" s="41">
        <f t="shared" si="8"/>
        <v>55.41495099371482</v>
      </c>
      <c r="IC128" s="19"/>
      <c r="ID128" s="19"/>
      <c r="IE128" s="19"/>
      <c r="IF128" s="19"/>
      <c r="IG128" s="19"/>
      <c r="IH128" s="19"/>
      <c r="II128" s="19"/>
      <c r="IJ128" s="19"/>
      <c r="IK128" s="19"/>
    </row>
    <row r="129" spans="1:245" s="20" customFormat="1" ht="19.5" customHeight="1">
      <c r="A129" s="118">
        <v>41020000</v>
      </c>
      <c r="B129" s="18" t="s">
        <v>164</v>
      </c>
      <c r="C129" s="12">
        <f>C130</f>
        <v>7344000</v>
      </c>
      <c r="D129" s="12">
        <f>D130</f>
        <v>7344000</v>
      </c>
      <c r="E129" s="41">
        <f t="shared" si="9"/>
        <v>100</v>
      </c>
      <c r="F129" s="12"/>
      <c r="G129" s="12"/>
      <c r="H129" s="41"/>
      <c r="I129" s="12">
        <f>C129+F129</f>
        <v>7344000</v>
      </c>
      <c r="J129" s="12">
        <f>D129+G129</f>
        <v>7344000</v>
      </c>
      <c r="K129" s="41">
        <f>_xlfn.IFERROR(J129/I129*100,0)</f>
        <v>100</v>
      </c>
      <c r="IC129" s="19"/>
      <c r="ID129" s="19"/>
      <c r="IE129" s="19"/>
      <c r="IF129" s="19"/>
      <c r="IG129" s="19"/>
      <c r="IH129" s="19"/>
      <c r="II129" s="19"/>
      <c r="IJ129" s="19"/>
      <c r="IK129" s="19"/>
    </row>
    <row r="130" spans="1:245" s="3" customFormat="1" ht="93.75" customHeight="1">
      <c r="A130" s="14">
        <v>41021400</v>
      </c>
      <c r="B130" s="4" t="s">
        <v>165</v>
      </c>
      <c r="C130" s="1">
        <v>7344000</v>
      </c>
      <c r="D130" s="1">
        <v>7344000</v>
      </c>
      <c r="E130" s="42">
        <f t="shared" si="9"/>
        <v>100</v>
      </c>
      <c r="F130" s="1"/>
      <c r="G130" s="1"/>
      <c r="H130" s="42"/>
      <c r="I130" s="1">
        <f>C130+F130</f>
        <v>7344000</v>
      </c>
      <c r="J130" s="1">
        <f>D130+G130</f>
        <v>7344000</v>
      </c>
      <c r="K130" s="42">
        <f>_xlfn.IFERROR(J130/I130*100,0)</f>
        <v>100</v>
      </c>
      <c r="IC130" s="2"/>
      <c r="ID130" s="2"/>
      <c r="IE130" s="2"/>
      <c r="IF130" s="2"/>
      <c r="IG130" s="2"/>
      <c r="IH130" s="2"/>
      <c r="II130" s="2"/>
      <c r="IJ130" s="2"/>
      <c r="IK130" s="2"/>
    </row>
    <row r="131" spans="1:245" s="20" customFormat="1" ht="29.25" customHeight="1">
      <c r="A131" s="88">
        <v>41030000</v>
      </c>
      <c r="B131" s="18" t="s">
        <v>127</v>
      </c>
      <c r="C131" s="12">
        <f>C132</f>
        <v>473819800</v>
      </c>
      <c r="D131" s="12">
        <f>D132</f>
        <v>473819800</v>
      </c>
      <c r="E131" s="41">
        <f t="shared" si="9"/>
        <v>100</v>
      </c>
      <c r="F131" s="12">
        <f>F133</f>
        <v>400000000</v>
      </c>
      <c r="G131" s="12">
        <f>G133</f>
        <v>6749185.42</v>
      </c>
      <c r="H131" s="41">
        <f t="shared" si="5"/>
        <v>1.6872963549999997</v>
      </c>
      <c r="I131" s="12">
        <f t="shared" si="6"/>
        <v>873819800</v>
      </c>
      <c r="J131" s="12">
        <f t="shared" si="7"/>
        <v>480568985.42</v>
      </c>
      <c r="K131" s="41">
        <f t="shared" si="8"/>
        <v>54.996348837597864</v>
      </c>
      <c r="IC131" s="19"/>
      <c r="ID131" s="19"/>
      <c r="IE131" s="19"/>
      <c r="IF131" s="19"/>
      <c r="IG131" s="19"/>
      <c r="IH131" s="19"/>
      <c r="II131" s="19"/>
      <c r="IJ131" s="19"/>
      <c r="IK131" s="19"/>
    </row>
    <row r="132" spans="1:245" s="3" customFormat="1" ht="28.5" customHeight="1">
      <c r="A132" s="14">
        <v>41033900</v>
      </c>
      <c r="B132" s="4" t="s">
        <v>120</v>
      </c>
      <c r="C132" s="1">
        <v>473819800</v>
      </c>
      <c r="D132" s="1">
        <v>473819800</v>
      </c>
      <c r="E132" s="42">
        <f t="shared" si="9"/>
        <v>100</v>
      </c>
      <c r="F132" s="1"/>
      <c r="G132" s="1"/>
      <c r="H132" s="42">
        <f t="shared" si="5"/>
        <v>0</v>
      </c>
      <c r="I132" s="1">
        <f t="shared" si="6"/>
        <v>473819800</v>
      </c>
      <c r="J132" s="1">
        <f t="shared" si="7"/>
        <v>473819800</v>
      </c>
      <c r="K132" s="42">
        <f t="shared" si="8"/>
        <v>100</v>
      </c>
      <c r="IC132" s="2"/>
      <c r="ID132" s="2"/>
      <c r="IE132" s="2"/>
      <c r="IF132" s="2"/>
      <c r="IG132" s="2"/>
      <c r="IH132" s="2"/>
      <c r="II132" s="2"/>
      <c r="IJ132" s="2"/>
      <c r="IK132" s="2"/>
    </row>
    <row r="133" spans="1:245" s="3" customFormat="1" ht="50.25" customHeight="1">
      <c r="A133" s="14">
        <v>41034700</v>
      </c>
      <c r="B133" s="4" t="s">
        <v>173</v>
      </c>
      <c r="C133" s="1"/>
      <c r="D133" s="1"/>
      <c r="E133" s="42"/>
      <c r="F133" s="1">
        <v>400000000</v>
      </c>
      <c r="G133" s="1">
        <v>6749185.42</v>
      </c>
      <c r="H133" s="42">
        <f t="shared" si="5"/>
        <v>1.6872963549999997</v>
      </c>
      <c r="I133" s="1">
        <f>C133+F133</f>
        <v>400000000</v>
      </c>
      <c r="J133" s="1">
        <f>D133+G133</f>
        <v>6749185.42</v>
      </c>
      <c r="K133" s="42">
        <f>_xlfn.IFERROR(J133/I133*100,0)</f>
        <v>1.6872963549999997</v>
      </c>
      <c r="IC133" s="2"/>
      <c r="ID133" s="2"/>
      <c r="IE133" s="2"/>
      <c r="IF133" s="2"/>
      <c r="IG133" s="2"/>
      <c r="IH133" s="2"/>
      <c r="II133" s="2"/>
      <c r="IJ133" s="2"/>
      <c r="IK133" s="2"/>
    </row>
    <row r="134" spans="1:245" s="20" customFormat="1" ht="27.75">
      <c r="A134" s="88">
        <v>41050000</v>
      </c>
      <c r="B134" s="18" t="s">
        <v>124</v>
      </c>
      <c r="C134" s="12">
        <f>C143+C142+C139+C138+C135+C136+C137+C144+C140</f>
        <v>73291988.62</v>
      </c>
      <c r="D134" s="12">
        <f>D143+D142+D139+D138+D135+D136+D137+D144+D140</f>
        <v>69482760.57000001</v>
      </c>
      <c r="E134" s="41">
        <f t="shared" si="9"/>
        <v>94.80266790174045</v>
      </c>
      <c r="F134" s="12">
        <f>F141+F143+F138+F145</f>
        <v>88922568</v>
      </c>
      <c r="G134" s="12">
        <f>G141+G143+G138+G145</f>
        <v>20791859.009999998</v>
      </c>
      <c r="H134" s="41">
        <f t="shared" si="5"/>
        <v>23.381982187019158</v>
      </c>
      <c r="I134" s="12">
        <f t="shared" si="6"/>
        <v>162214556.62</v>
      </c>
      <c r="J134" s="12">
        <f t="shared" si="7"/>
        <v>90274619.58000001</v>
      </c>
      <c r="K134" s="41">
        <f t="shared" si="8"/>
        <v>55.651367830986466</v>
      </c>
      <c r="IC134" s="19"/>
      <c r="ID134" s="19"/>
      <c r="IE134" s="19"/>
      <c r="IF134" s="19"/>
      <c r="IG134" s="19"/>
      <c r="IH134" s="19"/>
      <c r="II134" s="19"/>
      <c r="IJ134" s="19"/>
      <c r="IK134" s="19"/>
    </row>
    <row r="135" spans="1:245" s="3" customFormat="1" ht="279.75" customHeight="1">
      <c r="A135" s="14">
        <v>41050400</v>
      </c>
      <c r="B135" s="30" t="s">
        <v>168</v>
      </c>
      <c r="C135" s="1">
        <v>11655220.93</v>
      </c>
      <c r="D135" s="1">
        <v>11655220.93</v>
      </c>
      <c r="E135" s="42">
        <f t="shared" si="9"/>
        <v>100</v>
      </c>
      <c r="F135" s="1"/>
      <c r="G135" s="1"/>
      <c r="H135" s="42"/>
      <c r="I135" s="1">
        <f aca="true" t="shared" si="10" ref="I135:J137">C135+F135</f>
        <v>11655220.93</v>
      </c>
      <c r="J135" s="1">
        <f t="shared" si="10"/>
        <v>11655220.93</v>
      </c>
      <c r="K135" s="42">
        <f t="shared" si="8"/>
        <v>100</v>
      </c>
      <c r="IC135" s="2"/>
      <c r="ID135" s="2"/>
      <c r="IE135" s="2"/>
      <c r="IF135" s="2"/>
      <c r="IG135" s="2"/>
      <c r="IH135" s="2"/>
      <c r="II135" s="2"/>
      <c r="IJ135" s="2"/>
      <c r="IK135" s="2"/>
    </row>
    <row r="136" spans="1:245" s="3" customFormat="1" ht="205.5" customHeight="1">
      <c r="A136" s="14">
        <v>41050500</v>
      </c>
      <c r="B136" s="30" t="s">
        <v>169</v>
      </c>
      <c r="C136" s="1">
        <v>8627297.21</v>
      </c>
      <c r="D136" s="1">
        <v>8627297.21</v>
      </c>
      <c r="E136" s="42">
        <f t="shared" si="9"/>
        <v>100</v>
      </c>
      <c r="F136" s="1"/>
      <c r="G136" s="1"/>
      <c r="H136" s="42"/>
      <c r="I136" s="1">
        <f t="shared" si="10"/>
        <v>8627297.21</v>
      </c>
      <c r="J136" s="1">
        <f t="shared" si="10"/>
        <v>8627297.21</v>
      </c>
      <c r="K136" s="42">
        <f t="shared" si="8"/>
        <v>100</v>
      </c>
      <c r="IC136" s="2"/>
      <c r="ID136" s="2"/>
      <c r="IE136" s="2"/>
      <c r="IF136" s="2"/>
      <c r="IG136" s="2"/>
      <c r="IH136" s="2"/>
      <c r="II136" s="2"/>
      <c r="IJ136" s="2"/>
      <c r="IK136" s="2"/>
    </row>
    <row r="137" spans="1:245" s="3" customFormat="1" ht="270" customHeight="1">
      <c r="A137" s="14">
        <v>41050600</v>
      </c>
      <c r="B137" s="30" t="s">
        <v>170</v>
      </c>
      <c r="C137" s="1">
        <v>14037705.65</v>
      </c>
      <c r="D137" s="1">
        <v>14037705.65</v>
      </c>
      <c r="E137" s="42">
        <f t="shared" si="9"/>
        <v>100</v>
      </c>
      <c r="F137" s="1"/>
      <c r="G137" s="1"/>
      <c r="H137" s="42"/>
      <c r="I137" s="1">
        <f t="shared" si="10"/>
        <v>14037705.65</v>
      </c>
      <c r="J137" s="1">
        <f t="shared" si="10"/>
        <v>14037705.65</v>
      </c>
      <c r="K137" s="42">
        <f t="shared" si="8"/>
        <v>100</v>
      </c>
      <c r="IC137" s="2"/>
      <c r="ID137" s="2"/>
      <c r="IE137" s="2"/>
      <c r="IF137" s="2"/>
      <c r="IG137" s="2"/>
      <c r="IH137" s="2"/>
      <c r="II137" s="2"/>
      <c r="IJ137" s="2"/>
      <c r="IK137" s="2"/>
    </row>
    <row r="138" spans="1:245" s="3" customFormat="1" ht="49.5" customHeight="1">
      <c r="A138" s="14">
        <v>41051000</v>
      </c>
      <c r="B138" s="30" t="s">
        <v>133</v>
      </c>
      <c r="C138" s="1">
        <v>3348277.94</v>
      </c>
      <c r="D138" s="1">
        <v>3330127.51</v>
      </c>
      <c r="E138" s="42">
        <f t="shared" si="9"/>
        <v>99.45791746308849</v>
      </c>
      <c r="F138" s="1">
        <v>2797912</v>
      </c>
      <c r="G138" s="1">
        <v>2528905.15</v>
      </c>
      <c r="H138" s="42">
        <f t="shared" si="5"/>
        <v>90.38544278733569</v>
      </c>
      <c r="I138" s="1">
        <f t="shared" si="6"/>
        <v>6146189.9399999995</v>
      </c>
      <c r="J138" s="1">
        <f t="shared" si="7"/>
        <v>5859032.66</v>
      </c>
      <c r="K138" s="42">
        <f t="shared" si="8"/>
        <v>95.32788145496201</v>
      </c>
      <c r="IC138" s="2"/>
      <c r="ID138" s="2"/>
      <c r="IE138" s="2"/>
      <c r="IF138" s="2"/>
      <c r="IG138" s="2"/>
      <c r="IH138" s="2"/>
      <c r="II138" s="2"/>
      <c r="IJ138" s="2"/>
      <c r="IK138" s="2"/>
    </row>
    <row r="139" spans="1:245" s="3" customFormat="1" ht="65.25" customHeight="1">
      <c r="A139" s="14">
        <v>41051200</v>
      </c>
      <c r="B139" s="30" t="s">
        <v>134</v>
      </c>
      <c r="C139" s="1">
        <v>1822724</v>
      </c>
      <c r="D139" s="1">
        <v>1816267.77</v>
      </c>
      <c r="E139" s="42">
        <f t="shared" si="9"/>
        <v>99.6457922318464</v>
      </c>
      <c r="F139" s="1"/>
      <c r="G139" s="1"/>
      <c r="H139" s="42">
        <f aca="true" t="shared" si="11" ref="H139:H148">_xlfn.IFERROR(G139/F139*100,0)</f>
        <v>0</v>
      </c>
      <c r="I139" s="1">
        <f aca="true" t="shared" si="12" ref="I139:J143">C139+F139</f>
        <v>1822724</v>
      </c>
      <c r="J139" s="1">
        <f t="shared" si="12"/>
        <v>1816267.77</v>
      </c>
      <c r="K139" s="42">
        <f aca="true" t="shared" si="13" ref="K139:K148">_xlfn.IFERROR(J139/I139*100,0)</f>
        <v>99.6457922318464</v>
      </c>
      <c r="IC139" s="2"/>
      <c r="ID139" s="2"/>
      <c r="IE139" s="2"/>
      <c r="IF139" s="2"/>
      <c r="IG139" s="2"/>
      <c r="IH139" s="2"/>
      <c r="II139" s="2"/>
      <c r="IJ139" s="2"/>
      <c r="IK139" s="2"/>
    </row>
    <row r="140" spans="1:245" s="3" customFormat="1" ht="65.25" customHeight="1">
      <c r="A140" s="14">
        <v>41051700</v>
      </c>
      <c r="B140" s="30" t="s">
        <v>177</v>
      </c>
      <c r="C140" s="1">
        <v>208630.37</v>
      </c>
      <c r="D140" s="1">
        <v>167468.06</v>
      </c>
      <c r="E140" s="42">
        <f t="shared" si="9"/>
        <v>80.2702214447494</v>
      </c>
      <c r="F140" s="1"/>
      <c r="G140" s="1"/>
      <c r="H140" s="42"/>
      <c r="I140" s="1">
        <f t="shared" si="12"/>
        <v>208630.37</v>
      </c>
      <c r="J140" s="1">
        <f t="shared" si="12"/>
        <v>167468.06</v>
      </c>
      <c r="K140" s="42">
        <f t="shared" si="13"/>
        <v>80.2702214447494</v>
      </c>
      <c r="IC140" s="2"/>
      <c r="ID140" s="2"/>
      <c r="IE140" s="2"/>
      <c r="IF140" s="2"/>
      <c r="IG140" s="2"/>
      <c r="IH140" s="2"/>
      <c r="II140" s="2"/>
      <c r="IJ140" s="2"/>
      <c r="IK140" s="2"/>
    </row>
    <row r="141" spans="1:245" s="3" customFormat="1" ht="87.75" customHeight="1">
      <c r="A141" s="14">
        <v>41052600</v>
      </c>
      <c r="B141" s="30" t="s">
        <v>171</v>
      </c>
      <c r="C141" s="1"/>
      <c r="D141" s="1"/>
      <c r="E141" s="42"/>
      <c r="F141" s="1">
        <v>16609000</v>
      </c>
      <c r="G141" s="1">
        <v>15897924.52</v>
      </c>
      <c r="H141" s="42">
        <f t="shared" si="11"/>
        <v>95.71873393943042</v>
      </c>
      <c r="I141" s="1">
        <f t="shared" si="12"/>
        <v>16609000</v>
      </c>
      <c r="J141" s="1">
        <f t="shared" si="12"/>
        <v>15897924.52</v>
      </c>
      <c r="K141" s="42">
        <f t="shared" si="13"/>
        <v>95.71873393943042</v>
      </c>
      <c r="IC141" s="2"/>
      <c r="ID141" s="2"/>
      <c r="IE141" s="2"/>
      <c r="IF141" s="2"/>
      <c r="IG141" s="2"/>
      <c r="IH141" s="2"/>
      <c r="II141" s="2"/>
      <c r="IJ141" s="2"/>
      <c r="IK141" s="2"/>
    </row>
    <row r="142" spans="1:245" s="3" customFormat="1" ht="51" customHeight="1">
      <c r="A142" s="14">
        <v>41053300</v>
      </c>
      <c r="B142" s="4" t="s">
        <v>125</v>
      </c>
      <c r="C142" s="1">
        <v>458400</v>
      </c>
      <c r="D142" s="1">
        <v>458400</v>
      </c>
      <c r="E142" s="42">
        <f>_xlfn.IFERROR(D142/C142*100,0)</f>
        <v>100</v>
      </c>
      <c r="F142" s="1"/>
      <c r="G142" s="1"/>
      <c r="H142" s="42">
        <f t="shared" si="11"/>
        <v>0</v>
      </c>
      <c r="I142" s="1">
        <f t="shared" si="12"/>
        <v>458400</v>
      </c>
      <c r="J142" s="1">
        <f t="shared" si="12"/>
        <v>458400</v>
      </c>
      <c r="K142" s="42">
        <f t="shared" si="13"/>
        <v>100</v>
      </c>
      <c r="IC142" s="2"/>
      <c r="ID142" s="2"/>
      <c r="IE142" s="2"/>
      <c r="IF142" s="2"/>
      <c r="IG142" s="2"/>
      <c r="IH142" s="2"/>
      <c r="II142" s="2"/>
      <c r="IJ142" s="2"/>
      <c r="IK142" s="2"/>
    </row>
    <row r="143" spans="1:245" s="3" customFormat="1" ht="19.5" customHeight="1">
      <c r="A143" s="14">
        <v>41053900</v>
      </c>
      <c r="B143" s="4" t="s">
        <v>135</v>
      </c>
      <c r="C143" s="83">
        <v>4158232.52</v>
      </c>
      <c r="D143" s="83">
        <v>1866382.56</v>
      </c>
      <c r="E143" s="42">
        <f>_xlfn.IFERROR(D143/C143*100,0)</f>
        <v>44.884035489193856</v>
      </c>
      <c r="F143" s="1">
        <v>980400</v>
      </c>
      <c r="G143" s="1">
        <v>980400</v>
      </c>
      <c r="H143" s="42">
        <f t="shared" si="11"/>
        <v>100</v>
      </c>
      <c r="I143" s="1">
        <f t="shared" si="12"/>
        <v>5138632.52</v>
      </c>
      <c r="J143" s="1">
        <f t="shared" si="12"/>
        <v>2846782.56</v>
      </c>
      <c r="K143" s="42">
        <f t="shared" si="13"/>
        <v>55.399613592139104</v>
      </c>
      <c r="IC143" s="2"/>
      <c r="ID143" s="2"/>
      <c r="IE143" s="2"/>
      <c r="IF143" s="2"/>
      <c r="IG143" s="2"/>
      <c r="IH143" s="2"/>
      <c r="II143" s="2"/>
      <c r="IJ143" s="2"/>
      <c r="IK143" s="2"/>
    </row>
    <row r="144" spans="1:245" s="3" customFormat="1" ht="49.5" customHeight="1">
      <c r="A144" s="14">
        <v>41059000</v>
      </c>
      <c r="B144" s="4" t="s">
        <v>172</v>
      </c>
      <c r="C144" s="83">
        <v>28975500</v>
      </c>
      <c r="D144" s="83">
        <v>27523890.88</v>
      </c>
      <c r="E144" s="42">
        <f>_xlfn.IFERROR(D144/C144*100,0)</f>
        <v>94.99021890907837</v>
      </c>
      <c r="F144" s="1"/>
      <c r="G144" s="1"/>
      <c r="H144" s="42"/>
      <c r="I144" s="1">
        <f aca="true" t="shared" si="14" ref="I144:J147">C144+F144</f>
        <v>28975500</v>
      </c>
      <c r="J144" s="1">
        <f t="shared" si="14"/>
        <v>27523890.88</v>
      </c>
      <c r="K144" s="42">
        <f t="shared" si="13"/>
        <v>94.99021890907837</v>
      </c>
      <c r="IC144" s="2"/>
      <c r="ID144" s="2"/>
      <c r="IE144" s="2"/>
      <c r="IF144" s="2"/>
      <c r="IG144" s="2"/>
      <c r="IH144" s="2"/>
      <c r="II144" s="2"/>
      <c r="IJ144" s="2"/>
      <c r="IK144" s="2"/>
    </row>
    <row r="145" spans="1:245" s="3" customFormat="1" ht="100.5" customHeight="1">
      <c r="A145" s="14">
        <v>4159200</v>
      </c>
      <c r="B145" s="4" t="s">
        <v>178</v>
      </c>
      <c r="C145" s="83"/>
      <c r="D145" s="83"/>
      <c r="E145" s="42"/>
      <c r="F145" s="1">
        <v>68535256</v>
      </c>
      <c r="G145" s="1">
        <v>1384629.34</v>
      </c>
      <c r="H145" s="42"/>
      <c r="I145" s="1">
        <f>C145+F145</f>
        <v>68535256</v>
      </c>
      <c r="J145" s="1">
        <f>D145+G145</f>
        <v>1384629.34</v>
      </c>
      <c r="K145" s="42">
        <f t="shared" si="13"/>
        <v>2.0203168716550794</v>
      </c>
      <c r="IC145" s="2"/>
      <c r="ID145" s="2"/>
      <c r="IE145" s="2"/>
      <c r="IF145" s="2"/>
      <c r="IG145" s="2"/>
      <c r="IH145" s="2"/>
      <c r="II145" s="2"/>
      <c r="IJ145" s="2"/>
      <c r="IK145" s="2"/>
    </row>
    <row r="146" spans="1:245" s="20" customFormat="1" ht="31.5" customHeight="1">
      <c r="A146" s="95">
        <v>42000000</v>
      </c>
      <c r="B146" s="18" t="s">
        <v>159</v>
      </c>
      <c r="C146" s="117"/>
      <c r="D146" s="117"/>
      <c r="E146" s="41"/>
      <c r="F146" s="12">
        <f>F147</f>
        <v>4590000</v>
      </c>
      <c r="G146" s="12">
        <f>G147</f>
        <v>3947067.11</v>
      </c>
      <c r="H146" s="41">
        <f t="shared" si="11"/>
        <v>85.99274749455338</v>
      </c>
      <c r="I146" s="12">
        <f t="shared" si="14"/>
        <v>4590000</v>
      </c>
      <c r="J146" s="12">
        <f t="shared" si="14"/>
        <v>3947067.11</v>
      </c>
      <c r="K146" s="41">
        <f t="shared" si="13"/>
        <v>85.99274749455338</v>
      </c>
      <c r="IC146" s="19"/>
      <c r="ID146" s="19"/>
      <c r="IE146" s="19"/>
      <c r="IF146" s="19"/>
      <c r="IG146" s="19"/>
      <c r="IH146" s="19"/>
      <c r="II146" s="19"/>
      <c r="IJ146" s="19"/>
      <c r="IK146" s="19"/>
    </row>
    <row r="147" spans="1:245" s="3" customFormat="1" ht="28.5" customHeight="1">
      <c r="A147" s="14" t="s">
        <v>158</v>
      </c>
      <c r="B147" s="4" t="s">
        <v>160</v>
      </c>
      <c r="C147" s="83"/>
      <c r="D147" s="83"/>
      <c r="E147" s="42"/>
      <c r="F147" s="1">
        <v>4590000</v>
      </c>
      <c r="G147" s="1">
        <v>3947067.11</v>
      </c>
      <c r="H147" s="42">
        <f t="shared" si="11"/>
        <v>85.99274749455338</v>
      </c>
      <c r="I147" s="1">
        <f t="shared" si="14"/>
        <v>4590000</v>
      </c>
      <c r="J147" s="1">
        <f t="shared" si="14"/>
        <v>3947067.11</v>
      </c>
      <c r="K147" s="42">
        <f t="shared" si="13"/>
        <v>85.99274749455338</v>
      </c>
      <c r="IC147" s="2"/>
      <c r="ID147" s="2"/>
      <c r="IE147" s="2"/>
      <c r="IF147" s="2"/>
      <c r="IG147" s="2"/>
      <c r="IH147" s="2"/>
      <c r="II147" s="2"/>
      <c r="IJ147" s="2"/>
      <c r="IK147" s="2"/>
    </row>
    <row r="148" spans="1:245" s="25" customFormat="1" ht="19.5" customHeight="1">
      <c r="A148" s="14"/>
      <c r="B148" s="49" t="s">
        <v>131</v>
      </c>
      <c r="C148" s="12">
        <f>C126+C127</f>
        <v>3309662566.62</v>
      </c>
      <c r="D148" s="12">
        <f>D126+D127</f>
        <v>3173721065.3900003</v>
      </c>
      <c r="E148" s="41">
        <f>_xlfn.IFERROR(D148/C148*100,0)</f>
        <v>95.89258728061725</v>
      </c>
      <c r="F148" s="12">
        <f>F126+F127</f>
        <v>601629464</v>
      </c>
      <c r="G148" s="12">
        <f>G126+G127</f>
        <v>161924670.26</v>
      </c>
      <c r="H148" s="41">
        <f t="shared" si="11"/>
        <v>26.91435176452728</v>
      </c>
      <c r="I148" s="12">
        <f>C148+F148</f>
        <v>3911292030.62</v>
      </c>
      <c r="J148" s="12">
        <f>D148+G148</f>
        <v>3335645735.6500006</v>
      </c>
      <c r="K148" s="41">
        <f t="shared" si="13"/>
        <v>85.282451669078</v>
      </c>
      <c r="IC148" s="24"/>
      <c r="ID148" s="24"/>
      <c r="IE148" s="24"/>
      <c r="IF148" s="24"/>
      <c r="IG148" s="24"/>
      <c r="IH148" s="24"/>
      <c r="II148" s="24"/>
      <c r="IJ148" s="24"/>
      <c r="IK148" s="24"/>
    </row>
    <row r="149" spans="1:245" s="25" customFormat="1" ht="19.5" customHeight="1">
      <c r="A149" s="80"/>
      <c r="B149" s="81"/>
      <c r="C149" s="40"/>
      <c r="D149" s="40"/>
      <c r="E149" s="82"/>
      <c r="F149" s="40"/>
      <c r="G149" s="40"/>
      <c r="H149" s="82"/>
      <c r="I149" s="40"/>
      <c r="J149" s="40"/>
      <c r="K149" s="82"/>
      <c r="IC149" s="24"/>
      <c r="ID149" s="24"/>
      <c r="IE149" s="24"/>
      <c r="IF149" s="24"/>
      <c r="IG149" s="24"/>
      <c r="IH149" s="24"/>
      <c r="II149" s="24"/>
      <c r="IJ149" s="24"/>
      <c r="IK149" s="24"/>
    </row>
    <row r="150" spans="1:245" s="25" customFormat="1" ht="19.5" customHeight="1">
      <c r="A150" s="80"/>
      <c r="B150" s="81"/>
      <c r="C150" s="40"/>
      <c r="D150" s="40"/>
      <c r="E150" s="82"/>
      <c r="F150" s="40"/>
      <c r="G150" s="40"/>
      <c r="H150" s="82"/>
      <c r="I150" s="40"/>
      <c r="J150" s="40"/>
      <c r="K150" s="82"/>
      <c r="IC150" s="24"/>
      <c r="ID150" s="24"/>
      <c r="IE150" s="24"/>
      <c r="IF150" s="24"/>
      <c r="IG150" s="24"/>
      <c r="IH150" s="24"/>
      <c r="II150" s="24"/>
      <c r="IJ150" s="24"/>
      <c r="IK150" s="24"/>
    </row>
    <row r="151" spans="1:245" s="25" customFormat="1" ht="19.5" customHeight="1">
      <c r="A151" s="80"/>
      <c r="B151" s="81"/>
      <c r="C151" s="40"/>
      <c r="D151" s="40"/>
      <c r="E151" s="82"/>
      <c r="F151" s="40"/>
      <c r="G151" s="40"/>
      <c r="H151" s="82"/>
      <c r="I151" s="40"/>
      <c r="J151" s="40"/>
      <c r="K151" s="82"/>
      <c r="IC151" s="24"/>
      <c r="ID151" s="24"/>
      <c r="IE151" s="24"/>
      <c r="IF151" s="24"/>
      <c r="IG151" s="24"/>
      <c r="IH151" s="24"/>
      <c r="II151" s="24"/>
      <c r="IJ151" s="24"/>
      <c r="IK151" s="24"/>
    </row>
    <row r="152" spans="1:245" s="25" customFormat="1" ht="15">
      <c r="A152" s="80"/>
      <c r="B152" s="81"/>
      <c r="C152" s="40"/>
      <c r="D152" s="40"/>
      <c r="E152" s="82"/>
      <c r="F152" s="40"/>
      <c r="G152" s="40"/>
      <c r="H152" s="82"/>
      <c r="I152" s="40"/>
      <c r="J152" s="40"/>
      <c r="K152" s="82"/>
      <c r="IC152" s="24"/>
      <c r="ID152" s="24"/>
      <c r="IE152" s="24"/>
      <c r="IF152" s="24"/>
      <c r="IG152" s="24"/>
      <c r="IH152" s="24"/>
      <c r="II152" s="24"/>
      <c r="IJ152" s="24"/>
      <c r="IK152" s="24"/>
    </row>
    <row r="153" spans="1:246" s="28" customFormat="1" ht="27.75">
      <c r="A153" s="77" t="s">
        <v>182</v>
      </c>
      <c r="B153" s="78"/>
      <c r="C153" s="78"/>
      <c r="D153" s="94"/>
      <c r="E153" s="78"/>
      <c r="F153" s="77"/>
      <c r="G153" s="78"/>
      <c r="H153" s="78"/>
      <c r="I153" s="78" t="s">
        <v>183</v>
      </c>
      <c r="J153" s="78"/>
      <c r="K153" s="77"/>
      <c r="L153" s="125"/>
      <c r="ID153" s="29"/>
      <c r="IE153" s="29"/>
      <c r="IF153" s="29"/>
      <c r="IG153" s="29"/>
      <c r="IH153" s="29"/>
      <c r="II153" s="29"/>
      <c r="IJ153" s="29"/>
      <c r="IK153" s="29"/>
      <c r="IL153" s="29"/>
    </row>
    <row r="154" spans="1:246" s="28" customFormat="1" ht="27.75">
      <c r="A154" s="77"/>
      <c r="B154" s="78"/>
      <c r="C154" s="78"/>
      <c r="D154" s="94"/>
      <c r="E154" s="78"/>
      <c r="F154" s="77"/>
      <c r="G154" s="78"/>
      <c r="H154" s="78"/>
      <c r="I154" s="78"/>
      <c r="J154" s="78"/>
      <c r="K154" s="77"/>
      <c r="L154" s="125"/>
      <c r="ID154" s="29"/>
      <c r="IE154" s="29"/>
      <c r="IF154" s="29"/>
      <c r="IG154" s="29"/>
      <c r="IH154" s="29"/>
      <c r="II154" s="29"/>
      <c r="IJ154" s="29"/>
      <c r="IK154" s="29"/>
      <c r="IL154" s="29"/>
    </row>
    <row r="155" spans="1:246" s="27" customFormat="1" ht="16.5" customHeight="1">
      <c r="A155" s="28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125"/>
      <c r="ID155" s="26"/>
      <c r="IE155" s="26"/>
      <c r="IF155" s="26"/>
      <c r="IG155" s="26"/>
      <c r="IH155" s="26"/>
      <c r="II155" s="26"/>
      <c r="IJ155" s="26"/>
      <c r="IK155" s="26"/>
      <c r="IL155" s="26"/>
    </row>
    <row r="156" spans="1:246" s="27" customFormat="1" ht="17.25" customHeight="1">
      <c r="A156" s="79" t="s">
        <v>167</v>
      </c>
      <c r="B156" s="79"/>
      <c r="C156" s="26"/>
      <c r="D156" s="26"/>
      <c r="E156" s="26"/>
      <c r="F156" s="26"/>
      <c r="G156" s="26"/>
      <c r="H156" s="26"/>
      <c r="I156" s="26"/>
      <c r="J156" s="26"/>
      <c r="K156" s="26"/>
      <c r="L156" s="125"/>
      <c r="ID156" s="26"/>
      <c r="IE156" s="26"/>
      <c r="IF156" s="26"/>
      <c r="IG156" s="26"/>
      <c r="IH156" s="26"/>
      <c r="II156" s="26"/>
      <c r="IJ156" s="26"/>
      <c r="IK156" s="26"/>
      <c r="IL156" s="26"/>
    </row>
    <row r="157" spans="1:245" s="27" customFormat="1" ht="27.75" customHeight="1">
      <c r="A157" s="79"/>
      <c r="B157" s="123"/>
      <c r="C157" s="26"/>
      <c r="D157" s="26"/>
      <c r="E157" s="26"/>
      <c r="F157" s="26"/>
      <c r="G157" s="26"/>
      <c r="H157" s="26"/>
      <c r="I157" s="26"/>
      <c r="J157" s="26"/>
      <c r="K157" s="26"/>
      <c r="IC157" s="26"/>
      <c r="ID157" s="26"/>
      <c r="IE157" s="26"/>
      <c r="IF157" s="26"/>
      <c r="IG157" s="26"/>
      <c r="IH157" s="26"/>
      <c r="II157" s="26"/>
      <c r="IJ157" s="26"/>
      <c r="IK157" s="26"/>
    </row>
  </sheetData>
  <sheetProtection/>
  <mergeCells count="16">
    <mergeCell ref="C1:F1"/>
    <mergeCell ref="C4:G4"/>
    <mergeCell ref="C5:G5"/>
    <mergeCell ref="H6:K6"/>
    <mergeCell ref="C6:G6"/>
    <mergeCell ref="A10:K10"/>
    <mergeCell ref="H1:K1"/>
    <mergeCell ref="H2:K2"/>
    <mergeCell ref="H3:K3"/>
    <mergeCell ref="H4:K4"/>
    <mergeCell ref="A15:A16"/>
    <mergeCell ref="B15:B16"/>
    <mergeCell ref="C15:E15"/>
    <mergeCell ref="I15:K15"/>
    <mergeCell ref="F15:H15"/>
    <mergeCell ref="H5:K5"/>
  </mergeCells>
  <printOptions horizontalCentered="1"/>
  <pageMargins left="0.1968503937007874" right="0.1968503937007874" top="1.1811023622047245" bottom="0.31496062992125984" header="0.7480314960629921" footer="0.2362204724409449"/>
  <pageSetup fitToHeight="11" horizontalDpi="600" verticalDpi="600" orientation="landscape" paperSize="9" scale="63" r:id="rId1"/>
  <headerFooter alignWithMargins="0">
    <oddFooter>&amp;RСторінка &amp;P</oddFooter>
  </headerFooter>
  <rowBreaks count="4" manualBreakCount="4">
    <brk id="45" max="11" man="1"/>
    <brk id="64" max="10" man="1"/>
    <brk id="110" max="11" man="1"/>
    <brk id="1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Коваленко Наталія Василівна</cp:lastModifiedBy>
  <cp:lastPrinted>2024-02-05T09:52:51Z</cp:lastPrinted>
  <dcterms:created xsi:type="dcterms:W3CDTF">2014-01-17T10:52:16Z</dcterms:created>
  <dcterms:modified xsi:type="dcterms:W3CDTF">2024-02-05T09:52:56Z</dcterms:modified>
  <cp:category/>
  <cp:version/>
  <cp:contentType/>
  <cp:contentStatus/>
</cp:coreProperties>
</file>