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06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'Лист1'!$8:$10</definedName>
    <definedName name="_xlnm.Print_Area" localSheetId="0">'Лист1'!$A$1:$L$124</definedName>
  </definedNames>
  <calcPr fullCalcOnLoad="1"/>
</workbook>
</file>

<file path=xl/sharedStrings.xml><?xml version="1.0" encoding="utf-8"?>
<sst xmlns="http://schemas.openxmlformats.org/spreadsheetml/2006/main" count="410" uniqueCount="231">
  <si>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</si>
  <si>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</si>
  <si>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</si>
  <si>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</si>
  <si>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</si>
  <si>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</si>
  <si>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</si>
  <si>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освіти і науки СМР</t>
  </si>
  <si>
    <t>Всього по галузі «Охорона здоров’я»</t>
  </si>
  <si>
    <t>Всього по Програмі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</si>
  <si>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</si>
  <si>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</si>
  <si>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</si>
  <si>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 xml:space="preserve">         </t>
  </si>
  <si>
    <t>Всього по галузі «Освіта», в т.ч.</t>
  </si>
  <si>
    <t>по головному розпоряднику коштів</t>
  </si>
  <si>
    <t xml:space="preserve">2. 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</si>
  <si>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</si>
  <si>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</si>
  <si>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Модернізація системи опалення</t>
  </si>
  <si>
    <t>Разом</t>
  </si>
  <si>
    <t>Термомодерніза-ція будівель</t>
  </si>
  <si>
    <t xml:space="preserve">Термомодерніза-ція будівель </t>
  </si>
  <si>
    <t>9.</t>
  </si>
  <si>
    <t>10.</t>
  </si>
  <si>
    <t>11.</t>
  </si>
  <si>
    <t>12.</t>
  </si>
  <si>
    <t>13.</t>
  </si>
  <si>
    <t>14.</t>
  </si>
  <si>
    <t>15.</t>
  </si>
  <si>
    <t xml:space="preserve">Популяризація ідеї сталого енергетичного розвитку </t>
  </si>
  <si>
    <t>Перевірка системи енергетичного менеджменту в бюджетній сфері</t>
  </si>
  <si>
    <t>управління освіти і науки СМР</t>
  </si>
  <si>
    <t>1.1. Реалізація проєкту "Підвищення енергоефективності в дошкільних навчальних закладах міста Суми"</t>
  </si>
  <si>
    <t>Додаток 2</t>
  </si>
  <si>
    <t>4.</t>
  </si>
  <si>
    <t>Бюджет ТГ</t>
  </si>
  <si>
    <t>Реалізація Проєкту "Впровадження Європейської Енергетичної відзнаки в Україні"</t>
  </si>
  <si>
    <t xml:space="preserve">Реалізація інвестиційних проєктів </t>
  </si>
  <si>
    <t>Напрями діяльності, завдання та заходи програми підвищення енергоефективності в бюджетній сфері Сумської міської ТГ на 2022-2024 роки</t>
  </si>
  <si>
    <t>2022-2024</t>
  </si>
  <si>
    <t>Відділ культури СМР</t>
  </si>
  <si>
    <t>Управління охорони здоров'я СМР</t>
  </si>
  <si>
    <t>2023-2024</t>
  </si>
  <si>
    <t>Залучені кошти (кредит Європейського інвестиційного банку)</t>
  </si>
  <si>
    <t>2022-2023</t>
  </si>
  <si>
    <t>Департамент соціального захисту населення Сумської міської ради</t>
  </si>
  <si>
    <t>Модернізація системи освітлення</t>
  </si>
  <si>
    <t>Департамент фінансів, економіки та інвестицій СМР</t>
  </si>
  <si>
    <t>Виконавчий комітет СМР</t>
  </si>
  <si>
    <t>Управління капітального будівництва та дорожнього господарства СМР</t>
  </si>
  <si>
    <t>16.</t>
  </si>
  <si>
    <t>управління капітального будівництва та дорожнього господарства СМР</t>
  </si>
  <si>
    <t>3.</t>
  </si>
  <si>
    <t>5.</t>
  </si>
  <si>
    <t>6.</t>
  </si>
  <si>
    <t>7.</t>
  </si>
  <si>
    <t>8.</t>
  </si>
  <si>
    <t>17.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</si>
  <si>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</si>
  <si>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</si>
  <si>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Проведення заходів з популяризації  енергоефективності, зміна свідомості громади щодо культури споживання енергії</t>
  </si>
  <si>
    <t>Департамент фінансів, економіки та інвестицій Сумської міської ради</t>
  </si>
  <si>
    <t>Заклади галузі «Освіта»</t>
  </si>
  <si>
    <t>Залучені кошти (грант Європейського Союзу)</t>
  </si>
  <si>
    <t>Заклади галузі «Охорона здоров’я»</t>
  </si>
  <si>
    <t>Залучені кошти</t>
  </si>
  <si>
    <t xml:space="preserve"> Бюджет ТГ</t>
  </si>
  <si>
    <t>Утеплення 1416 кв.м. покрівлі, очікувана економія теплової енергії по завершенню робіт -42 МВтгод/рік</t>
  </si>
  <si>
    <t>Утеплення 1383 кв.м. покрівлі, очікувана економія теплової енергії по завершенню робіт - 41 МВтгод/рік</t>
  </si>
  <si>
    <t>Заміна 155 кв. м. віконних блоків,очікувана економія теплової енергії по завершенню робіт - 18,6 МВтгод/рік</t>
  </si>
  <si>
    <t>Заміна 128 кв. м. віконних блоків, очікувана економія теплової енергії по завершенню робіт - 15 МВтгод/рік</t>
  </si>
  <si>
    <t>Утеплення 3205,0 кв.м. фасаду, очікувана економія теплової енергії по завершенню робіт - 155 МВтгод/рік</t>
  </si>
  <si>
    <t>Заміна 222 кв. м. віконних блоків, очікувана економія теплової енергії по завершенню робіт - 27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</si>
  <si>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-                             109,3 МВтгод/рік</t>
  </si>
  <si>
    <t>Заміна віконних блоків площею 55,48 кв.м. Очікувана економія теплової енергії по завершенню робіт - 7 МВт/год</t>
  </si>
  <si>
    <t>Заміна віконних блоків площею 24 кв.м. Очікувана економія теплової енергії по завершенню робіт - 3 МВт/год</t>
  </si>
  <si>
    <t>Культурно-освітні заклади та установи</t>
  </si>
  <si>
    <t>Установи галузі «Соціальний захист та соціальне забезпечення»</t>
  </si>
  <si>
    <t>Всього по галузі «Соціальний захист та соціальне забезпечення»</t>
  </si>
  <si>
    <t>Заміна 247,12 кв. м. віконних блоків, очікувана економія  теплової енергії по завершенню робіт - 29 МВтгод/рік</t>
  </si>
  <si>
    <t xml:space="preserve">Заміна 2,5 кв.м дверного полотна , очікувана економія теплової енергії після завршенню робіт - 4,652 МВт/год </t>
  </si>
  <si>
    <t xml:space="preserve">Заміна 40 радіаторів та 500 м.погонних труб, очікувана економія теплової енергії по завершенню робіт - 3 МВт/год </t>
  </si>
  <si>
    <t>Заміна 114 освітлювальних приладів на енергоефективні, очікувана економія електричної енергії по завершенню робіт - 0,01 МВт/год</t>
  </si>
  <si>
    <t>Проведення навчань для енергоменеджерів бюджетних закладів та установ</t>
  </si>
  <si>
    <t>Виконавчий комітет Сумської міської ради</t>
  </si>
  <si>
    <t>Бюджет ТГ з урахуванням пологового та ЦМКЛ</t>
  </si>
  <si>
    <t>Всього по галузі «Охорона здоров’я» зурахуванням додаткових (пологового та ЦМКЛ)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</si>
  <si>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</si>
  <si>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Термомодернізація будівель </t>
  </si>
  <si>
    <t>Утеплення 2683,1 кв.м. фасаду, очікувана економія теплової енергії по завершенню робіт - 130 МВтгод/рік</t>
  </si>
  <si>
    <t>Проведення робіт з комплексної термомодернізації 8 закладів дошкільної освіти. Очікувана економія теплової енергії по завершенню комплексу робіт -                                                          2379 МВтгод/рік</t>
  </si>
  <si>
    <t>ДБ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</si>
  <si>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</si>
  <si>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</si>
  <si>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Утеплення фасаду 1451,6 кв.м, утеплення перекриття даху 788,2 кв.м, утеплення цоколю 283,8 кв.м Очікувана економія теплової енергії по завершенню  робіт 172,9МВт год/рік</t>
  </si>
  <si>
    <t>Утеплення фасаду 1621,9 кв.м, утеплення перекриття даху 982,9 кв.м, заміна віконних блоків 68 кв.м, заміна дверей 120 кв.м Очікувана економія теплової енергії по завершенню  робіт 249 МВт 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</si>
  <si>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193,4 МВтгод/рік</t>
  </si>
  <si>
    <t>18.</t>
  </si>
  <si>
    <t>Утеплення 456 кв.м. покрівлі. Очікувана економія теплової енергії по завершенню робіт - 9,11 МВтгод/рік</t>
  </si>
  <si>
    <t>Утеплення 420 кв.м. фасаду. Очікувана економія теплової енергії по завершенню робіт - 12,8 МВтгод/рік</t>
  </si>
  <si>
    <t>Утеплення 382 кв.м. покрівлі. Очікувана економія теплової енергії по завершенню робіт - 7,63 МВтгод/рік</t>
  </si>
  <si>
    <t>Утеплення 511 кв.м. фасаду. Очікувана економія теплової енергії по завершенню робіт - 15,6 МВтгод/рік</t>
  </si>
  <si>
    <t>Утеплення 490 кв.м. фасаду. Очікувана економія теплової енергії по завершенню робіт -  15 МВтгод/рік</t>
  </si>
  <si>
    <t xml:space="preserve">Утеплення фасаду 3937 кв м, утеплення перекриття 1295 кв.м. Очікувана економія 353 МВт год/рік </t>
  </si>
  <si>
    <t>Оплата робіт виконаних у 2021 році та проведення фінансового аудиту</t>
  </si>
  <si>
    <t>Утеплення 2285 кв.м. покрівлі, очікувана економія теплової енергії по завершенню робіт - 62 МВтгод/рік</t>
  </si>
  <si>
    <t xml:space="preserve">Розробка проєктно-кошторисної документації  Утеплення фасаду 4189 кв.м, утеплення цоколю 180 кв.м, заміна вікон 780 кв.м. утеплення перекриттів 1668 кв.м. Очікувана економія теплової енергії по завершенню  робіт 622,6 МВт год/рік </t>
  </si>
  <si>
    <t>Забезпечення автоматизованого обліку, аналізу споживання енергоресурсів та води на 115 об'єктах бюджетної сфери</t>
  </si>
  <si>
    <t>Утеплення 681 кв.м. покрівлі. Очікувана економія теплової енергії по завершенню робіт - 13,6МВтгод/рік</t>
  </si>
  <si>
    <t>Утеплення фасаду 1237,9 кв.м.  Очікувана економія теплової енергії по завершенню  робіт 103,6 МВт год/рік</t>
  </si>
  <si>
    <t xml:space="preserve">Отримання сертифікату відповідності системи енергоменеджменту міжнародному стандарту                  ISO 50001 "Системи енергетичного менеджменту". 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</si>
  <si>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радою, з метою підвищення спроможності міста щодо залучення коштів міжнародних фінансових організацій для реалізації енергоефективних проєктів</t>
  </si>
  <si>
    <t>Розробка стратегічного документу "Плану дій сталого енергетичного розвитку та клімату Сумської міської територіальної громади"</t>
  </si>
  <si>
    <t>Розробка Плану дій сталого енергетичного розвитку та клімату</t>
  </si>
  <si>
    <t>Будівельно-монтажні роботи в корпусах  басейну та молодшої школи: утеплення фасаду басейну - 1847 кв. м, фасаду молодшої школи - 1216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робіт -296,6 МВтгод/рік</t>
  </si>
  <si>
    <t>Орієнтовні обсяги фінансування (вартість),  грн, у т. ч.</t>
  </si>
  <si>
    <t>(грн)</t>
  </si>
  <si>
    <t>Заміна та установлення радіаторів опалення                380 шт; заміна трубопроводів опалення</t>
  </si>
  <si>
    <t>Утеплення 1713 кв.м. фасаду. Очікувана економія теплової енергії по завершенню робіт - 84 МВтгод/рік</t>
  </si>
  <si>
    <t>управління охорони здоров'я СМР</t>
  </si>
  <si>
    <t>2.1. Реконструкція-термомодернізація будівлі КУ ССШ № 7 ім. М. Савченка Сумської міської ради по вул. Лесі Українки, 23  в м.Суми</t>
  </si>
  <si>
    <r>
      <t xml:space="preserve">Утеплення 1453 кв.м. покрівлі. Очікувана економія теплової енергії по завершенню робіт -  75 </t>
    </r>
    <r>
      <rPr>
        <sz val="22"/>
        <rFont val="Times New Roman"/>
        <family val="1"/>
      </rPr>
      <t>МВтгод/рік</t>
    </r>
  </si>
  <si>
    <r>
      <t xml:space="preserve">Утеплення 1160 </t>
    </r>
    <r>
      <rPr>
        <sz val="22"/>
        <rFont val="Times New Roman"/>
        <family val="1"/>
      </rPr>
      <t xml:space="preserve">кв.м. </t>
    </r>
    <r>
      <rPr>
        <sz val="22"/>
        <color indexed="8"/>
        <rFont val="Times New Roman"/>
        <family val="1"/>
      </rPr>
      <t xml:space="preserve">покрівлі. Очікувана економія теплової енергії по завершенню робіт - 59,3 </t>
    </r>
    <r>
      <rPr>
        <sz val="22"/>
        <rFont val="Times New Roman"/>
        <family val="1"/>
      </rPr>
      <t>МВтгод/рік</t>
    </r>
  </si>
  <si>
    <r>
      <t>Утеплення 1423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73,5 </t>
    </r>
    <r>
      <rPr>
        <sz val="22"/>
        <rFont val="Times New Roman"/>
        <family val="1"/>
      </rPr>
      <t>МВтгод/рік</t>
    </r>
  </si>
  <si>
    <t>Забезпечення дистанційного обліку та аналізу споживання тепла на 64 об'єктах, електричної енергії - на 1 об'єкт</t>
  </si>
  <si>
    <t>Забезпечення дистанційного обліку та аналізу споживання тепла  на 9 об'єктах.</t>
  </si>
  <si>
    <t>Утеплення фасаду 9800 кв.м,  улаштування теплових насосів та сонячної станції. Очікувана економія теплової енергії по завершенню  робіт 295 МВт год/рік</t>
  </si>
  <si>
    <t>залучні кошти (грант GIZ)</t>
  </si>
  <si>
    <t>Улаштування мережевої сонячної електростанції на 60 кВт. Очікувана економія енергоресурсів 323 МВт год/рік</t>
  </si>
  <si>
    <t>2023- 2024</t>
  </si>
  <si>
    <t>Забезпечення дистанційного обліку, аналізу споживання тепла 6 об'єктів</t>
  </si>
  <si>
    <t xml:space="preserve">Заміна та встановлення 167 радіаторів опалення та труб. Утеплення фасаду 2400 кв.м, утеплення цоколю 1262 кв.м., утеплення перекриття 650 кв.м. Очікувана економія теплової енергії по завершенню робіт 310 МВт год/рік </t>
  </si>
  <si>
    <t xml:space="preserve"> </t>
  </si>
  <si>
    <t>Фізична культура і спорт</t>
  </si>
  <si>
    <t>Всього по галузі «Фізична культура і спорт»</t>
  </si>
  <si>
    <t>Обслуговування валютного рахунку, конвертація валют</t>
  </si>
  <si>
    <t>Реалізація демонстраційного проєкту від GIZ</t>
  </si>
  <si>
    <t>19.</t>
  </si>
  <si>
    <t>Розробка проєктно-кошторисної документації</t>
  </si>
  <si>
    <t>відділ культури СМР</t>
  </si>
  <si>
    <t xml:space="preserve">Забезпечення дистанційного обліку, аналізу споживання тепла на 6 об'єктах ( у т.ч. 33,3 тис. гривень кредиторська заборгованість за 2022 рік)                                   </t>
  </si>
  <si>
    <t xml:space="preserve">Підтвердження діючого сертифіката відповідності системи енергоменеджменту міжнародному стандарту ISO 50001 "Системи енергетичного менеджменту" 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</si>
  <si>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 ( у т.ч. 49,9 тис. гривень кредиторська заборгованість за 2022 рік)</t>
  </si>
  <si>
    <t xml:space="preserve">Утеплення фасаду площею  1700 кв.м., очікувана економія теплової енергії після завершенню робіт - 45 МВт/год </t>
  </si>
  <si>
    <t>Оплата виконаних робіт у 2021 році (в т.ч. 
199 243,0 грн кредиторська заборгованість за 2022 рік)</t>
  </si>
  <si>
    <t>Утеплення 2725 кв.м. покрівлі, очікувана економія теплової енергії по завершенню робіт -77,5 МВтгод/рік</t>
  </si>
  <si>
    <t>Утеплення 1109,6 кв.м. покрівлі, очікувана економія теплової енергії по завершенню робіт -51,4 МВтгод/рік</t>
  </si>
  <si>
    <r>
      <t>Утеплення 1233,9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57,2 </t>
    </r>
    <r>
      <rPr>
        <sz val="22"/>
        <rFont val="Times New Roman"/>
        <family val="1"/>
      </rPr>
      <t>МВтгод/рік</t>
    </r>
  </si>
  <si>
    <r>
      <t>Утеплення 1455,3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</si>
  <si>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Утеплення 1776,19 кв.м. фасаду, утеплення 1363 кв.м. покрівлі, заміна 660,41 кв.м. віконних блоків. Очікувана економія теплової енергії по завершенню робіт -  197,9 МВтгод/рік</t>
  </si>
  <si>
    <t>Впровадження електронної системи енергомоніторингу</t>
  </si>
  <si>
    <r>
      <t>Утеплення 1468,5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</si>
  <si>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Утеплення 1100 кв.м. фасаду, очікувана економія теплової енергії по завершенню робіт -  54 МВтгод/рік</t>
  </si>
  <si>
    <t>Завершення робіт, розпочатих у 2021 році. Утеплення 298 кв.м. покрівлі, очікувана економія теплової енергії по завершенню робіт - 8 МВтгод/рік</t>
  </si>
  <si>
    <r>
      <t>Утеплення 1320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54,2 </t>
    </r>
    <r>
      <rPr>
        <sz val="22"/>
        <rFont val="Times New Roman"/>
        <family val="1"/>
      </rPr>
      <t>МВтгод/рік</t>
    </r>
  </si>
  <si>
    <t>Технічне обстеження, енергетичний аудит з виготовленням сертифікату енергетичної ефективності будівель</t>
  </si>
  <si>
    <t>4.1. Технічне обстеження, енергетичний аудит з виготовленням сертифікату енергетичної ефективності будівель закладів освіти</t>
  </si>
  <si>
    <t>Звіти з технічного обстеження та енергетичного аудиту, зареєстровані сертифікати з енергетичної ефективності будівель</t>
  </si>
  <si>
    <t>Звіти з енергетичного аудиту, зареєстровані сертифікати з енергетичної ефективності будівель</t>
  </si>
  <si>
    <t>1.2.  Реалізація проєкту "Підвищення енергоефективності в освітніх закладах                     м. Суми"</t>
  </si>
  <si>
    <t>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</si>
  <si>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5.2. Капітальний ремонт (утеплення) будівлі акушерського корпусу КНП "Клінічний пологовий будинок Пресвятої Діви Марії" СМР, що знаходиться за адресою: м. Суми, вул.Троїцька, 20</t>
  </si>
  <si>
    <t>5.3. 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</si>
  <si>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5.4.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</si>
  <si>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5.6.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</si>
  <si>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5.7. 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</si>
  <si>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>5.8.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</si>
  <si>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5.5. Капітальний ремонт (утеплення) будівлі стаціонару КНП "Клінічна лікарня № 5" Сумської міської ради по вул. М. Вовчок, 2, м. Суми </t>
  </si>
  <si>
    <t xml:space="preserve">5.9.  Капітальний ремонт (утеплення) КНП "Клінічна лікарня № 4" Сумської міської ради по вул. Праці, 3, м. Суми </t>
  </si>
  <si>
    <t>6.1.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</si>
  <si>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</si>
  <si>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7.1. Впровадження Сумської міської системи моніторингу теплоспоживання будівель об’єктів галузі "Охорона здоров'я"</t>
  </si>
  <si>
    <t>7.2. Обслуговування  Сумської міської системи моніторингу теплоспоживання будівель об’єктів  галузі "Охорона здоров'я"</t>
  </si>
  <si>
    <t>8.1. Капітальний ремонт будівлі (заміна віконних блоків) в центральній міській бібліотеці ім. Т.Г.Шевченка, м. Суми, 
вул. Кооперативна, 6</t>
  </si>
  <si>
    <t>8.2. Капітальний ремонт будівлі (заміна віконних блоків) в  бібліотеці - філії № 7, м. Суми, вул.Г.Кондрат'єва,140</t>
  </si>
  <si>
    <t xml:space="preserve">8.3. Реконструкція-термомодернізація будівлі Піщанського будинку культури за адресою: м. Суми, с. Піщане, вул. Шкільна, 47-а </t>
  </si>
  <si>
    <t>8.4. Капітальний ремонт будівлі (утеплення фасаду) в дитячій музичній школі № 3, м.Суми, вул. Шевченка,16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</si>
  <si>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</si>
  <si>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                КУ "СМТЦСО (НСП) "Берегиня" </t>
  </si>
  <si>
    <t>11.1. Заміна освітлювальних приладів на енергоефективні у будинку нічного перебування КУ "СМТЦСО (НСП) "Берегиня"</t>
  </si>
  <si>
    <t>12.1. Капітальний ремонт будівлі (термомодернізація) спортивного комплексу «Авангард» за адресою: вул.Хворостянки,5 в м.Суми</t>
  </si>
  <si>
    <t xml:space="preserve">13.1. Наглядовий аудит системи енергетичного менеджменту в бюджетній сфері </t>
  </si>
  <si>
    <t>13.2. Ресертифікаційний аудит системи енергетичного менеджменту</t>
  </si>
  <si>
    <t>14.1. Сплата членських внесків органами місцевого самоврядування Асоціації «Енергоефективні міста України»</t>
  </si>
  <si>
    <t>15.1. Сплата щорічного внеску за членство в "Європейській Енергетичній Відзнаці"</t>
  </si>
  <si>
    <t>15.2. Оплата усних та письмових послуг перекладача з англійської мови</t>
  </si>
  <si>
    <t xml:space="preserve">15.3.Оплата консультативних послуг  з впровадження Європейської енергетичної відзнаки </t>
  </si>
  <si>
    <t>16.1.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</si>
  <si>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17.1. Проведення заходу "Дні Сталої енергії"</t>
  </si>
  <si>
    <t xml:space="preserve">18.1. Проведення навчання енергоменеджерів бюджетної сфери </t>
  </si>
  <si>
    <t>19.1. Впровадження електронної системи енергомоніторингу в бюджетній сфері</t>
  </si>
  <si>
    <t>20.</t>
  </si>
  <si>
    <t>20.1. Розробка Плану дій сталого енергетичного розвитку та клімату Сумської міської територіальної громади</t>
  </si>
  <si>
    <t>2.2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</si>
  <si>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Розробка проєктної документації</t>
  </si>
  <si>
    <t>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</si>
  <si>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КУ ССШ № 7 ім. М. Савченка Сумської міської ради по вул. Лесі Українки, 23 в м.Суми</t>
  </si>
  <si>
    <t>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</si>
  <si>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</si>
  <si>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2.7. Капітальний ремонт покрівлі з утепленням Сумська початкова школа № 30 "Унікум" Сумської міської ради</t>
  </si>
  <si>
    <t>2.8.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</si>
  <si>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2.9. Капітальний ремонт будівлі (утеплення фасаду) закладу дошкільної освіти (ясла-садок) № 21 «Волошка» Сумської міської ради </t>
  </si>
  <si>
    <t>2.10.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</si>
  <si>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2.11. Капітальний ремонт покрівлі з утепленням Сумського дошкільного навчального закладу (ясла-садок) № 29 "Росинка" м. Суми, Сумської області</t>
  </si>
  <si>
    <t>2.12. 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</si>
  <si>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2.13. Капітальний ремонт будівлі (заміна віконних блоків) Закладу дошкільної освіти (ясла-садок) № 1 «Ромашка»Сумської міської ради
</t>
  </si>
  <si>
    <t>2.14.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</si>
  <si>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2.15.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</si>
  <si>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2.16.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</si>
  <si>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2.17. 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</si>
  <si>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2.18.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Піонерська,1</t>
  </si>
  <si>
    <t>2.19.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</si>
  <si>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2.20.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</t>
  </si>
  <si>
    <t>2.21. 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</si>
  <si>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2.22. 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</si>
  <si>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2.23. Капітальний ремонт покрівлі з утепленням Комунальної установи Сумська гімназія № 1, м. Суми, Сумської області</t>
  </si>
  <si>
    <t>2.24.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</si>
  <si>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2.25.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</si>
  <si>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2.26.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</si>
  <si>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2.27. Капітальний ремонт будівлі (утеплення фасаду) Комунальної установи Сумська спеціалізована школа І-ІІІ ступенів № 10 ім. Героя Радянського Союзу О. А. Бутка, м. Суми, Сумської області </t>
  </si>
  <si>
    <t xml:space="preserve">2.28.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</si>
  <si>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2.29. Капітальний ремонт покрівлі з утепленням Закладу дошкільної освіти (ясла-садок) № 24 «Оленка»Сумської міської ради</t>
  </si>
  <si>
    <t>2.30. Капітальний ремонт будівлі (утеплення фасаду) Закладу дошкільної освіти (ясла-садок) № 24 «Оленка»Сумської міської ради</t>
  </si>
  <si>
    <t>2.31.  Капітальний ремонт покрівлі з утепленням Закладу дошкільної освіти (ясла-садок) № 35 «Дюймовочка»Сумської міської ради</t>
  </si>
  <si>
    <t>2.32. Капітальний ремонт будівлі (утеплення фасаду) Закладу дошкільної освіти (ясла-садок) № 35 «Дюймовочка» Сумської міської ради</t>
  </si>
  <si>
    <t>Сумський міський голова</t>
  </si>
  <si>
    <t>Олександр ЛИСЕНКО</t>
  </si>
  <si>
    <t>Виконавець: Світлана ЛИПОВА</t>
  </si>
  <si>
    <t>______________________</t>
  </si>
  <si>
    <t xml:space="preserve">до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         2022 року № 2715 – МР (зі змінами)»
від                           №                  - МР                   
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</si>
</sst>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  <numFmt numFmtId="219" formatCode="#,##0.00_ ;\-#,##0.00\ "/>
    <numFmt numFmtId="220" formatCode="_-* #,##0.0\ _₴_-;\-* #,##0.0\ _₴_-;_-* &quot;-&quot;?\ _₴_-;_-@_-"/>
    <numFmt numFmtId="221" formatCode="#,##0.0_ ;\-#,##0.0\ "/>
    <numFmt numFmtId="222" formatCode="#,##0_ ;\-#,##0\ "/>
    <numFmt numFmtId="223" formatCode="_-* #,##0.0_₴_-;\-* #,##0.0_₴_-;_-* &quot;-&quot;??_₴_-;_-@_-"/>
    <numFmt numFmtId="224" formatCode="_-* #,##0_₴_-;\-* #,##0_₴_-;_-* &quot;-&quot;??_₴_-;_-@_-"/>
    <numFmt numFmtId="225" formatCode="_-* #,##0.0\ _₽_-;\-* #,##0.0\ _₽_-;_-* &quot;-&quot;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10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22"/>
      <color indexed="10"/>
      <name val="Times New Roman"/>
      <family val="1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i/>
      <sz val="11"/>
      <color theme="1"/>
      <name val="Calibri"/>
      <family val="2"/>
    </font>
    <font>
      <b/>
      <sz val="22"/>
      <color rgb="FFFF0000"/>
      <name val="Times New Roman"/>
      <family val="1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96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vertical="center" wrapText="1"/>
    </xf>
    <xf numFmtId="0" fontId="60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197" fontId="17" fillId="0" borderId="10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195" fontId="16" fillId="0" borderId="10" xfId="6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5" fontId="16" fillId="0" borderId="10" xfId="6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justify" wrapText="1"/>
    </xf>
    <xf numFmtId="197" fontId="9" fillId="0" borderId="15" xfId="60" applyNumberFormat="1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95" fontId="16" fillId="0" borderId="10" xfId="60" applyNumberFormat="1" applyFont="1" applyFill="1" applyBorder="1" applyAlignment="1">
      <alignment horizontal="center" vertical="center"/>
    </xf>
    <xf numFmtId="195" fontId="16" fillId="0" borderId="10" xfId="0" applyNumberFormat="1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horizontal="center" vertical="center" wrapText="1"/>
    </xf>
    <xf numFmtId="195" fontId="16" fillId="0" borderId="15" xfId="60" applyNumberFormat="1" applyFont="1" applyFill="1" applyBorder="1" applyAlignment="1">
      <alignment vertical="center" wrapText="1"/>
    </xf>
    <xf numFmtId="195" fontId="16" fillId="0" borderId="15" xfId="60" applyNumberFormat="1" applyFont="1" applyFill="1" applyBorder="1" applyAlignment="1">
      <alignment horizontal="center" vertical="center" wrapText="1"/>
    </xf>
    <xf numFmtId="195" fontId="10" fillId="0" borderId="15" xfId="60" applyNumberFormat="1" applyFont="1" applyFill="1" applyBorder="1" applyAlignment="1">
      <alignment vertical="center" wrapText="1"/>
    </xf>
    <xf numFmtId="195" fontId="10" fillId="0" borderId="15" xfId="60" applyNumberFormat="1" applyFont="1" applyFill="1" applyBorder="1" applyAlignment="1">
      <alignment horizontal="center" vertical="center" wrapText="1"/>
    </xf>
    <xf numFmtId="219" fontId="16" fillId="0" borderId="10" xfId="60" applyNumberFormat="1" applyFont="1" applyFill="1" applyBorder="1" applyAlignment="1">
      <alignment horizontal="center" vertical="center" wrapText="1"/>
    </xf>
    <xf numFmtId="219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187" fontId="60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2" fillId="0" borderId="12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197" fontId="9" fillId="0" borderId="12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" fontId="9" fillId="0" borderId="19" xfId="0" applyNumberFormat="1" applyFont="1" applyFill="1" applyBorder="1" applyAlignment="1">
      <alignment horizontal="left" vertical="top" wrapText="1"/>
    </xf>
    <xf numFmtId="16" fontId="9" fillId="0" borderId="21" xfId="0" applyNumberFormat="1" applyFont="1" applyFill="1" applyBorder="1" applyAlignment="1">
      <alignment horizontal="left" vertical="top" wrapText="1"/>
    </xf>
    <xf numFmtId="16" fontId="9" fillId="0" borderId="18" xfId="0" applyNumberFormat="1" applyFont="1" applyFill="1" applyBorder="1" applyAlignment="1">
      <alignment horizontal="left" vertical="top" wrapText="1"/>
    </xf>
    <xf numFmtId="16" fontId="9" fillId="0" borderId="22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197" fontId="9" fillId="0" borderId="13" xfId="60" applyNumberFormat="1" applyFont="1" applyFill="1" applyBorder="1" applyAlignment="1">
      <alignment horizontal="left" vertical="top" wrapText="1"/>
    </xf>
    <xf numFmtId="197" fontId="9" fillId="0" borderId="15" xfId="6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16" fontId="17" fillId="0" borderId="19" xfId="0" applyNumberFormat="1" applyFont="1" applyFill="1" applyBorder="1" applyAlignment="1">
      <alignment horizontal="left" vertical="top" wrapText="1"/>
    </xf>
    <xf numFmtId="16" fontId="17" fillId="0" borderId="21" xfId="0" applyNumberFormat="1" applyFont="1" applyFill="1" applyBorder="1" applyAlignment="1">
      <alignment horizontal="left" vertical="top" wrapText="1"/>
    </xf>
    <xf numFmtId="16" fontId="17" fillId="0" borderId="18" xfId="0" applyNumberFormat="1" applyFont="1" applyFill="1" applyBorder="1" applyAlignment="1">
      <alignment horizontal="left" vertical="top" wrapText="1"/>
    </xf>
    <xf numFmtId="16" fontId="17" fillId="0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16" fontId="62" fillId="0" borderId="2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5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2" fillId="0" borderId="24" xfId="0" applyFont="1" applyFill="1" applyBorder="1" applyAlignment="1">
      <alignment horizontal="left"/>
    </xf>
    <xf numFmtId="14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view="pageBreakPreview" zoomScale="40" zoomScaleNormal="40" zoomScaleSheetLayoutView="40" zoomScalePageLayoutView="20" workbookViewId="0" topLeftCell="A1">
      <selection activeCell="L8" sqref="L8:L9"/>
    </sheetView>
  </sheetViews>
  <sheetFormatPr defaultColWidth="9.140625" defaultRowHeight="15"/>
  <cols>
    <col min="1" max="1" width="9.421875" style="17" bestFit="1" customWidth="1"/>
    <col min="2" max="2" width="34.28125" style="5" customWidth="1"/>
    <col min="3" max="3" width="21.8515625" style="66" bestFit="1" customWidth="1"/>
    <col min="4" max="4" width="59.140625" style="66" customWidth="1"/>
    <col min="5" max="5" width="10.8515625" style="5" bestFit="1" customWidth="1"/>
    <col min="6" max="6" width="11.421875" style="5" customWidth="1"/>
    <col min="7" max="7" width="28.00390625" style="5" customWidth="1"/>
    <col min="8" max="8" width="26.00390625" style="5" customWidth="1"/>
    <col min="9" max="9" width="38.7109375" style="5" customWidth="1"/>
    <col min="10" max="10" width="39.140625" style="5" customWidth="1"/>
    <col min="11" max="11" width="38.140625" style="5" customWidth="1"/>
    <col min="12" max="12" width="92.7109375" style="5" customWidth="1"/>
  </cols>
  <sheetData>
    <row r="1" spans="1:12" s="5" customFormat="1" ht="23.2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8"/>
    </row>
    <row r="2" spans="1:12" s="5" customFormat="1" ht="30" customHeight="1">
      <c r="A2" s="17"/>
      <c r="B2" s="1"/>
      <c r="C2" s="1"/>
      <c r="D2" s="1"/>
      <c r="E2" s="1"/>
      <c r="F2" s="1"/>
      <c r="G2" s="1"/>
      <c r="H2" s="1"/>
      <c r="I2" s="1"/>
      <c r="J2" s="1"/>
      <c r="K2" s="2"/>
      <c r="L2" s="105" t="s">
        <v>34</v>
      </c>
    </row>
    <row r="3" spans="1:12" s="5" customFormat="1" ht="294.75" customHeight="1">
      <c r="A3" s="17"/>
      <c r="B3" s="1"/>
      <c r="C3" s="1"/>
      <c r="D3" s="1"/>
      <c r="E3" s="1"/>
      <c r="F3" s="1"/>
      <c r="G3" s="1"/>
      <c r="H3" s="1"/>
      <c r="I3" s="1"/>
      <c r="J3" s="3" t="s">
        <v>13</v>
      </c>
      <c r="K3" s="73"/>
      <c r="L3" s="70" t="s">
        <v>230</v>
      </c>
    </row>
    <row r="4" spans="1:12" s="5" customFormat="1" ht="24.75" customHeight="1">
      <c r="A4" s="17"/>
      <c r="B4" s="1"/>
      <c r="C4" s="1"/>
      <c r="D4" s="1"/>
      <c r="E4" s="1"/>
      <c r="F4" s="1"/>
      <c r="G4" s="1"/>
      <c r="H4" s="1"/>
      <c r="I4" s="1"/>
      <c r="J4" s="199"/>
      <c r="K4" s="200"/>
      <c r="L4" s="19"/>
    </row>
    <row r="5" spans="1:12" s="5" customFormat="1" ht="24.75" customHeight="1">
      <c r="A5" s="17"/>
      <c r="B5" s="1"/>
      <c r="C5" s="1"/>
      <c r="D5" s="1"/>
      <c r="E5" s="1"/>
      <c r="F5" s="1"/>
      <c r="G5" s="1"/>
      <c r="H5" s="1"/>
      <c r="I5" s="1"/>
      <c r="J5" s="88"/>
      <c r="K5" s="89"/>
      <c r="L5" s="19"/>
    </row>
    <row r="6" spans="1:12" s="106" customFormat="1" ht="40.5" customHeight="1">
      <c r="A6" s="20"/>
      <c r="B6" s="201" t="s">
        <v>39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s="5" customFormat="1" ht="42" customHeight="1">
      <c r="A7" s="21"/>
      <c r="B7" s="4"/>
      <c r="C7" s="4"/>
      <c r="D7" s="4"/>
      <c r="E7" s="4"/>
      <c r="F7" s="4"/>
      <c r="G7" s="22"/>
      <c r="H7" s="4"/>
      <c r="I7" s="4"/>
      <c r="J7" s="4"/>
      <c r="K7" s="23" t="s">
        <v>117</v>
      </c>
      <c r="L7" s="24"/>
    </row>
    <row r="8" spans="1:12" s="107" customFormat="1" ht="78" customHeight="1">
      <c r="A8" s="129" t="s">
        <v>0</v>
      </c>
      <c r="B8" s="129" t="s">
        <v>1</v>
      </c>
      <c r="C8" s="129" t="s">
        <v>2</v>
      </c>
      <c r="D8" s="129"/>
      <c r="E8" s="129" t="s">
        <v>3</v>
      </c>
      <c r="F8" s="129"/>
      <c r="G8" s="129" t="s">
        <v>4</v>
      </c>
      <c r="H8" s="129" t="s">
        <v>5</v>
      </c>
      <c r="I8" s="129" t="s">
        <v>116</v>
      </c>
      <c r="J8" s="129"/>
      <c r="K8" s="129"/>
      <c r="L8" s="129" t="s">
        <v>10</v>
      </c>
    </row>
    <row r="9" spans="1:12" s="5" customFormat="1" ht="27">
      <c r="A9" s="129"/>
      <c r="B9" s="129"/>
      <c r="C9" s="129"/>
      <c r="D9" s="129"/>
      <c r="E9" s="129"/>
      <c r="F9" s="129"/>
      <c r="G9" s="129"/>
      <c r="H9" s="129"/>
      <c r="I9" s="10">
        <v>2022</v>
      </c>
      <c r="J9" s="10">
        <v>2023</v>
      </c>
      <c r="K9" s="10">
        <v>2024</v>
      </c>
      <c r="L9" s="129"/>
    </row>
    <row r="10" spans="1:12" s="5" customFormat="1" ht="27">
      <c r="A10" s="10">
        <v>1</v>
      </c>
      <c r="B10" s="10">
        <v>2</v>
      </c>
      <c r="C10" s="129">
        <v>3</v>
      </c>
      <c r="D10" s="129"/>
      <c r="E10" s="129">
        <v>4</v>
      </c>
      <c r="F10" s="129"/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</row>
    <row r="11" spans="1:12" s="5" customFormat="1" ht="37.5" customHeight="1">
      <c r="A11" s="206" t="s">
        <v>63</v>
      </c>
      <c r="B11" s="207"/>
      <c r="C11" s="207"/>
      <c r="D11" s="207"/>
      <c r="E11" s="207"/>
      <c r="F11" s="207"/>
      <c r="G11" s="206"/>
      <c r="H11" s="206"/>
      <c r="I11" s="206"/>
      <c r="J11" s="206"/>
      <c r="K11" s="206"/>
      <c r="L11" s="206"/>
    </row>
    <row r="12" spans="1:12" s="5" customFormat="1" ht="77.25" customHeight="1">
      <c r="A12" s="138" t="s">
        <v>6</v>
      </c>
      <c r="B12" s="190" t="s">
        <v>38</v>
      </c>
      <c r="C12" s="147" t="s">
        <v>33</v>
      </c>
      <c r="D12" s="125"/>
      <c r="E12" s="159" t="s">
        <v>40</v>
      </c>
      <c r="F12" s="160"/>
      <c r="G12" s="132" t="s">
        <v>50</v>
      </c>
      <c r="H12" s="28" t="s">
        <v>36</v>
      </c>
      <c r="I12" s="50">
        <v>8200000</v>
      </c>
      <c r="J12" s="50">
        <v>18904000</v>
      </c>
      <c r="K12" s="78">
        <v>15016067</v>
      </c>
      <c r="L12" s="163" t="s">
        <v>91</v>
      </c>
    </row>
    <row r="13" spans="1:12" s="5" customFormat="1" ht="137.25" customHeight="1">
      <c r="A13" s="208"/>
      <c r="B13" s="191"/>
      <c r="C13" s="147"/>
      <c r="D13" s="125"/>
      <c r="E13" s="161"/>
      <c r="F13" s="162"/>
      <c r="G13" s="133"/>
      <c r="H13" s="31" t="s">
        <v>44</v>
      </c>
      <c r="I13" s="50">
        <v>40000000</v>
      </c>
      <c r="J13" s="50">
        <v>92215500</v>
      </c>
      <c r="K13" s="78">
        <v>75883000</v>
      </c>
      <c r="L13" s="163"/>
    </row>
    <row r="14" spans="1:12" s="5" customFormat="1" ht="74.25" customHeight="1">
      <c r="A14" s="29"/>
      <c r="B14" s="191"/>
      <c r="C14" s="210" t="s">
        <v>160</v>
      </c>
      <c r="D14" s="156"/>
      <c r="E14" s="159">
        <v>2022</v>
      </c>
      <c r="F14" s="160"/>
      <c r="G14" s="132" t="s">
        <v>50</v>
      </c>
      <c r="H14" s="28" t="s">
        <v>36</v>
      </c>
      <c r="I14" s="50">
        <v>1999000</v>
      </c>
      <c r="J14" s="79"/>
      <c r="K14" s="78"/>
      <c r="L14" s="192" t="s">
        <v>105</v>
      </c>
    </row>
    <row r="15" spans="1:12" s="5" customFormat="1" ht="117.75" customHeight="1">
      <c r="A15" s="68"/>
      <c r="B15" s="209"/>
      <c r="C15" s="211"/>
      <c r="D15" s="158"/>
      <c r="E15" s="161"/>
      <c r="F15" s="162"/>
      <c r="G15" s="133"/>
      <c r="H15" s="28" t="s">
        <v>64</v>
      </c>
      <c r="I15" s="50">
        <v>5062740</v>
      </c>
      <c r="J15" s="79"/>
      <c r="K15" s="78"/>
      <c r="L15" s="193"/>
    </row>
    <row r="16" spans="1:12" s="5" customFormat="1" ht="170.25" customHeight="1">
      <c r="A16" s="33" t="s">
        <v>16</v>
      </c>
      <c r="B16" s="190" t="s">
        <v>21</v>
      </c>
      <c r="C16" s="125" t="s">
        <v>121</v>
      </c>
      <c r="D16" s="125"/>
      <c r="E16" s="119" t="s">
        <v>43</v>
      </c>
      <c r="F16" s="119"/>
      <c r="G16" s="168" t="s">
        <v>50</v>
      </c>
      <c r="H16" s="28" t="s">
        <v>36</v>
      </c>
      <c r="I16" s="80"/>
      <c r="J16" s="80">
        <v>26500000</v>
      </c>
      <c r="K16" s="80">
        <v>5027500</v>
      </c>
      <c r="L16" s="163" t="s">
        <v>115</v>
      </c>
    </row>
    <row r="17" spans="1:12" s="5" customFormat="1" ht="87" customHeight="1">
      <c r="A17" s="38"/>
      <c r="B17" s="191"/>
      <c r="C17" s="125"/>
      <c r="D17" s="125"/>
      <c r="E17" s="119"/>
      <c r="F17" s="119"/>
      <c r="G17" s="168"/>
      <c r="H17" s="28" t="s">
        <v>92</v>
      </c>
      <c r="I17" s="80"/>
      <c r="J17" s="80"/>
      <c r="K17" s="80">
        <v>23124800</v>
      </c>
      <c r="L17" s="163"/>
    </row>
    <row r="18" spans="1:12" s="5" customFormat="1" ht="194.25" customHeight="1">
      <c r="A18" s="38"/>
      <c r="B18" s="114"/>
      <c r="C18" s="146" t="s">
        <v>194</v>
      </c>
      <c r="D18" s="147"/>
      <c r="E18" s="151">
        <v>2023</v>
      </c>
      <c r="F18" s="152"/>
      <c r="G18" s="13" t="s">
        <v>50</v>
      </c>
      <c r="H18" s="28" t="s">
        <v>36</v>
      </c>
      <c r="I18" s="84"/>
      <c r="J18" s="84">
        <v>273558</v>
      </c>
      <c r="K18" s="84"/>
      <c r="L18" s="34" t="s">
        <v>195</v>
      </c>
    </row>
    <row r="19" spans="1:12" s="5" customFormat="1" ht="154.5" customHeight="1">
      <c r="A19" s="35"/>
      <c r="B19" s="36"/>
      <c r="C19" s="163" t="s">
        <v>196</v>
      </c>
      <c r="D19" s="163"/>
      <c r="E19" s="188" t="s">
        <v>45</v>
      </c>
      <c r="F19" s="189"/>
      <c r="G19" s="75" t="s">
        <v>7</v>
      </c>
      <c r="H19" s="37" t="s">
        <v>36</v>
      </c>
      <c r="I19" s="81">
        <v>2640000</v>
      </c>
      <c r="J19" s="82">
        <v>6750000</v>
      </c>
      <c r="K19" s="82"/>
      <c r="L19" s="34" t="s">
        <v>106</v>
      </c>
    </row>
    <row r="20" spans="1:12" s="5" customFormat="1" ht="117.75" customHeight="1">
      <c r="A20" s="38"/>
      <c r="B20" s="38"/>
      <c r="C20" s="212" t="s">
        <v>197</v>
      </c>
      <c r="D20" s="213"/>
      <c r="E20" s="186">
        <v>2022</v>
      </c>
      <c r="F20" s="187"/>
      <c r="G20" s="72" t="s">
        <v>7</v>
      </c>
      <c r="H20" s="39" t="s">
        <v>36</v>
      </c>
      <c r="I20" s="71">
        <v>130000</v>
      </c>
      <c r="J20" s="50"/>
      <c r="K20" s="50"/>
      <c r="L20" s="40" t="s">
        <v>154</v>
      </c>
    </row>
    <row r="21" spans="1:12" s="5" customFormat="1" ht="169.5" customHeight="1">
      <c r="A21" s="38"/>
      <c r="B21" s="41"/>
      <c r="C21" s="214" t="s">
        <v>198</v>
      </c>
      <c r="D21" s="213"/>
      <c r="E21" s="186" t="s">
        <v>45</v>
      </c>
      <c r="F21" s="187"/>
      <c r="G21" s="49" t="s">
        <v>7</v>
      </c>
      <c r="H21" s="39" t="s">
        <v>36</v>
      </c>
      <c r="I21" s="71">
        <v>200000</v>
      </c>
      <c r="J21" s="50">
        <v>563192</v>
      </c>
      <c r="K21" s="50"/>
      <c r="L21" s="40" t="s">
        <v>145</v>
      </c>
    </row>
    <row r="22" spans="1:12" s="5" customFormat="1" ht="147" customHeight="1">
      <c r="A22" s="38"/>
      <c r="B22" s="41"/>
      <c r="C22" s="194" t="s">
        <v>199</v>
      </c>
      <c r="D22" s="173"/>
      <c r="E22" s="186">
        <v>2023</v>
      </c>
      <c r="F22" s="187"/>
      <c r="G22" s="49" t="s">
        <v>7</v>
      </c>
      <c r="H22" s="28" t="s">
        <v>36</v>
      </c>
      <c r="I22" s="71"/>
      <c r="J22" s="50">
        <v>9500000</v>
      </c>
      <c r="K22" s="50"/>
      <c r="L22" s="42" t="s">
        <v>146</v>
      </c>
    </row>
    <row r="23" spans="1:12" s="5" customFormat="1" ht="93.75" customHeight="1">
      <c r="A23" s="38"/>
      <c r="B23" s="41"/>
      <c r="C23" s="194" t="s">
        <v>200</v>
      </c>
      <c r="D23" s="173"/>
      <c r="E23" s="186">
        <v>2023</v>
      </c>
      <c r="F23" s="187"/>
      <c r="G23" s="49" t="s">
        <v>7</v>
      </c>
      <c r="H23" s="28" t="s">
        <v>36</v>
      </c>
      <c r="I23" s="71"/>
      <c r="J23" s="50">
        <v>7000000</v>
      </c>
      <c r="K23" s="50"/>
      <c r="L23" s="42" t="s">
        <v>147</v>
      </c>
    </row>
    <row r="24" spans="1:12" s="5" customFormat="1" ht="117" customHeight="1">
      <c r="A24" s="38"/>
      <c r="B24" s="41"/>
      <c r="C24" s="194" t="s">
        <v>201</v>
      </c>
      <c r="D24" s="173"/>
      <c r="E24" s="151">
        <v>2023</v>
      </c>
      <c r="F24" s="152"/>
      <c r="G24" s="49" t="s">
        <v>7</v>
      </c>
      <c r="H24" s="28" t="s">
        <v>36</v>
      </c>
      <c r="I24" s="53"/>
      <c r="J24" s="80">
        <v>7200000</v>
      </c>
      <c r="K24" s="80"/>
      <c r="L24" s="42" t="s">
        <v>68</v>
      </c>
    </row>
    <row r="25" spans="1:12" s="5" customFormat="1" ht="59.25" customHeight="1">
      <c r="A25" s="44"/>
      <c r="B25" s="44"/>
      <c r="C25" s="177" t="s">
        <v>202</v>
      </c>
      <c r="D25" s="177"/>
      <c r="E25" s="119">
        <v>2023</v>
      </c>
      <c r="F25" s="119"/>
      <c r="G25" s="168" t="s">
        <v>7</v>
      </c>
      <c r="H25" s="28" t="s">
        <v>36</v>
      </c>
      <c r="I25" s="53"/>
      <c r="J25" s="53">
        <v>3200000</v>
      </c>
      <c r="K25" s="80"/>
      <c r="L25" s="169" t="s">
        <v>119</v>
      </c>
    </row>
    <row r="26" spans="1:12" s="5" customFormat="1" ht="60.75" customHeight="1">
      <c r="A26" s="44"/>
      <c r="B26" s="44"/>
      <c r="C26" s="177"/>
      <c r="D26" s="177"/>
      <c r="E26" s="119"/>
      <c r="F26" s="119"/>
      <c r="G26" s="168"/>
      <c r="H26" s="28" t="s">
        <v>66</v>
      </c>
      <c r="I26" s="53"/>
      <c r="J26" s="53">
        <v>4800000</v>
      </c>
      <c r="K26" s="80"/>
      <c r="L26" s="169"/>
    </row>
    <row r="27" spans="1:12" s="5" customFormat="1" ht="141.75" customHeight="1">
      <c r="A27" s="38"/>
      <c r="B27" s="38"/>
      <c r="C27" s="174" t="s">
        <v>203</v>
      </c>
      <c r="D27" s="147"/>
      <c r="E27" s="151">
        <v>2023</v>
      </c>
      <c r="F27" s="152"/>
      <c r="G27" s="56" t="s">
        <v>7</v>
      </c>
      <c r="H27" s="28" t="s">
        <v>36</v>
      </c>
      <c r="I27" s="53"/>
      <c r="J27" s="53">
        <v>5300000</v>
      </c>
      <c r="K27" s="80"/>
      <c r="L27" s="42" t="s">
        <v>69</v>
      </c>
    </row>
    <row r="28" spans="1:12" s="5" customFormat="1" ht="120.75" customHeight="1">
      <c r="A28" s="11"/>
      <c r="B28" s="11"/>
      <c r="C28" s="177" t="s">
        <v>204</v>
      </c>
      <c r="D28" s="177"/>
      <c r="E28" s="151">
        <v>2023</v>
      </c>
      <c r="F28" s="152"/>
      <c r="G28" s="108" t="s">
        <v>7</v>
      </c>
      <c r="H28" s="28" t="s">
        <v>36</v>
      </c>
      <c r="I28" s="53"/>
      <c r="J28" s="53">
        <v>4200000</v>
      </c>
      <c r="K28" s="80"/>
      <c r="L28" s="102" t="s">
        <v>109</v>
      </c>
    </row>
    <row r="29" spans="1:12" s="5" customFormat="1" ht="123" customHeight="1">
      <c r="A29" s="11"/>
      <c r="B29" s="11"/>
      <c r="C29" s="177" t="s">
        <v>205</v>
      </c>
      <c r="D29" s="177"/>
      <c r="E29" s="151">
        <v>2023</v>
      </c>
      <c r="F29" s="152"/>
      <c r="G29" s="112" t="s">
        <v>7</v>
      </c>
      <c r="H29" s="28" t="s">
        <v>36</v>
      </c>
      <c r="I29" s="53"/>
      <c r="J29" s="53">
        <v>8250000</v>
      </c>
      <c r="K29" s="80"/>
      <c r="L29" s="111" t="s">
        <v>123</v>
      </c>
    </row>
    <row r="30" spans="1:12" s="5" customFormat="1" ht="117" customHeight="1">
      <c r="A30" s="11"/>
      <c r="B30" s="11"/>
      <c r="C30" s="172" t="s">
        <v>206</v>
      </c>
      <c r="D30" s="173"/>
      <c r="E30" s="151">
        <v>2023</v>
      </c>
      <c r="F30" s="152"/>
      <c r="G30" s="13" t="s">
        <v>7</v>
      </c>
      <c r="H30" s="28" t="s">
        <v>36</v>
      </c>
      <c r="I30" s="80"/>
      <c r="J30" s="53">
        <v>700000</v>
      </c>
      <c r="K30" s="80"/>
      <c r="L30" s="42" t="s">
        <v>70</v>
      </c>
    </row>
    <row r="31" spans="1:12" s="5" customFormat="1" ht="141.75" customHeight="1">
      <c r="A31" s="11"/>
      <c r="B31" s="11"/>
      <c r="C31" s="172" t="s">
        <v>207</v>
      </c>
      <c r="D31" s="173"/>
      <c r="E31" s="151">
        <v>2023</v>
      </c>
      <c r="F31" s="152"/>
      <c r="G31" s="51" t="s">
        <v>7</v>
      </c>
      <c r="H31" s="30" t="s">
        <v>36</v>
      </c>
      <c r="I31" s="83"/>
      <c r="J31" s="83">
        <v>600000</v>
      </c>
      <c r="K31" s="83"/>
      <c r="L31" s="74" t="s">
        <v>71</v>
      </c>
    </row>
    <row r="32" spans="1:12" s="5" customFormat="1" ht="124.5" customHeight="1">
      <c r="A32" s="58"/>
      <c r="B32" s="58"/>
      <c r="C32" s="172" t="s">
        <v>208</v>
      </c>
      <c r="D32" s="173"/>
      <c r="E32" s="151">
        <v>2023</v>
      </c>
      <c r="F32" s="152"/>
      <c r="G32" s="56" t="s">
        <v>7</v>
      </c>
      <c r="H32" s="28" t="s">
        <v>36</v>
      </c>
      <c r="I32" s="53"/>
      <c r="J32" s="53">
        <v>1100000</v>
      </c>
      <c r="K32" s="53"/>
      <c r="L32" s="42" t="s">
        <v>80</v>
      </c>
    </row>
    <row r="33" spans="1:12" s="5" customFormat="1" ht="141.75" customHeight="1">
      <c r="A33" s="38"/>
      <c r="B33" s="38"/>
      <c r="C33" s="172" t="s">
        <v>209</v>
      </c>
      <c r="D33" s="173"/>
      <c r="E33" s="151">
        <v>2023</v>
      </c>
      <c r="F33" s="152"/>
      <c r="G33" s="56" t="s">
        <v>7</v>
      </c>
      <c r="H33" s="28" t="s">
        <v>36</v>
      </c>
      <c r="I33" s="53"/>
      <c r="J33" s="71">
        <v>8700000</v>
      </c>
      <c r="K33" s="71"/>
      <c r="L33" s="43" t="s">
        <v>90</v>
      </c>
    </row>
    <row r="34" spans="1:12" s="5" customFormat="1" ht="125.25" customHeight="1">
      <c r="A34" s="38"/>
      <c r="B34" s="202"/>
      <c r="C34" s="194" t="s">
        <v>210</v>
      </c>
      <c r="D34" s="173"/>
      <c r="E34" s="151">
        <v>2023</v>
      </c>
      <c r="F34" s="152"/>
      <c r="G34" s="13" t="s">
        <v>7</v>
      </c>
      <c r="H34" s="28" t="s">
        <v>36</v>
      </c>
      <c r="I34" s="53"/>
      <c r="J34" s="53">
        <v>3600000</v>
      </c>
      <c r="K34" s="53"/>
      <c r="L34" s="42" t="s">
        <v>153</v>
      </c>
    </row>
    <row r="35" spans="1:12" s="5" customFormat="1" ht="205.5" customHeight="1">
      <c r="A35" s="38"/>
      <c r="B35" s="202"/>
      <c r="C35" s="172" t="s">
        <v>211</v>
      </c>
      <c r="D35" s="173"/>
      <c r="E35" s="151">
        <v>2023</v>
      </c>
      <c r="F35" s="152"/>
      <c r="G35" s="13" t="s">
        <v>50</v>
      </c>
      <c r="H35" s="28" t="s">
        <v>36</v>
      </c>
      <c r="I35" s="53"/>
      <c r="J35" s="53">
        <v>400000</v>
      </c>
      <c r="K35" s="53"/>
      <c r="L35" s="113" t="s">
        <v>139</v>
      </c>
    </row>
    <row r="36" spans="1:12" s="5" customFormat="1" ht="202.5" customHeight="1">
      <c r="A36" s="38"/>
      <c r="B36" s="202"/>
      <c r="C36" s="172" t="s">
        <v>212</v>
      </c>
      <c r="D36" s="173"/>
      <c r="E36" s="151">
        <v>2023</v>
      </c>
      <c r="F36" s="152"/>
      <c r="G36" s="13" t="s">
        <v>50</v>
      </c>
      <c r="H36" s="28" t="s">
        <v>36</v>
      </c>
      <c r="I36" s="53"/>
      <c r="J36" s="53">
        <v>400000</v>
      </c>
      <c r="K36" s="53"/>
      <c r="L36" s="113" t="s">
        <v>139</v>
      </c>
    </row>
    <row r="37" spans="1:12" s="5" customFormat="1" ht="171.75" customHeight="1">
      <c r="A37" s="38"/>
      <c r="B37" s="202"/>
      <c r="C37" s="172" t="s">
        <v>213</v>
      </c>
      <c r="D37" s="173"/>
      <c r="E37" s="151">
        <v>2023</v>
      </c>
      <c r="F37" s="152"/>
      <c r="G37" s="13" t="s">
        <v>7</v>
      </c>
      <c r="H37" s="28" t="s">
        <v>36</v>
      </c>
      <c r="I37" s="53"/>
      <c r="J37" s="53">
        <v>10000000</v>
      </c>
      <c r="K37" s="53">
        <v>12057581</v>
      </c>
      <c r="L37" s="113" t="s">
        <v>150</v>
      </c>
    </row>
    <row r="38" spans="1:12" s="5" customFormat="1" ht="254.25" customHeight="1">
      <c r="A38" s="38"/>
      <c r="B38" s="202"/>
      <c r="C38" s="177" t="s">
        <v>214</v>
      </c>
      <c r="D38" s="177"/>
      <c r="E38" s="151">
        <v>2023</v>
      </c>
      <c r="F38" s="152"/>
      <c r="G38" s="112" t="s">
        <v>7</v>
      </c>
      <c r="H38" s="28" t="s">
        <v>36</v>
      </c>
      <c r="I38" s="53"/>
      <c r="J38" s="53">
        <v>5000000</v>
      </c>
      <c r="K38" s="53"/>
      <c r="L38" s="111" t="s">
        <v>124</v>
      </c>
    </row>
    <row r="39" spans="1:12" s="5" customFormat="1" ht="128.25" customHeight="1">
      <c r="A39" s="38"/>
      <c r="B39" s="202"/>
      <c r="C39" s="172" t="s">
        <v>215</v>
      </c>
      <c r="D39" s="173"/>
      <c r="E39" s="151">
        <v>2023</v>
      </c>
      <c r="F39" s="152"/>
      <c r="G39" s="112" t="s">
        <v>7</v>
      </c>
      <c r="H39" s="28" t="s">
        <v>36</v>
      </c>
      <c r="I39" s="53"/>
      <c r="J39" s="53">
        <v>7000000</v>
      </c>
      <c r="K39" s="53"/>
      <c r="L39" s="115" t="s">
        <v>149</v>
      </c>
    </row>
    <row r="40" spans="1:12" s="5" customFormat="1" ht="128.25" customHeight="1">
      <c r="A40" s="38"/>
      <c r="B40" s="202"/>
      <c r="C40" s="172" t="s">
        <v>216</v>
      </c>
      <c r="D40" s="173"/>
      <c r="E40" s="151">
        <v>2023</v>
      </c>
      <c r="F40" s="152"/>
      <c r="G40" s="112" t="s">
        <v>7</v>
      </c>
      <c r="H40" s="28" t="s">
        <v>36</v>
      </c>
      <c r="I40" s="53"/>
      <c r="J40" s="53">
        <v>5000000</v>
      </c>
      <c r="K40" s="53"/>
      <c r="L40" s="115" t="s">
        <v>148</v>
      </c>
    </row>
    <row r="41" spans="1:12" s="5" customFormat="1" ht="147" customHeight="1">
      <c r="A41" s="38"/>
      <c r="B41" s="202"/>
      <c r="C41" s="172" t="s">
        <v>217</v>
      </c>
      <c r="D41" s="173"/>
      <c r="E41" s="151">
        <v>2023</v>
      </c>
      <c r="F41" s="152"/>
      <c r="G41" s="112" t="s">
        <v>7</v>
      </c>
      <c r="H41" s="28" t="s">
        <v>36</v>
      </c>
      <c r="I41" s="53"/>
      <c r="J41" s="53">
        <v>3750000</v>
      </c>
      <c r="K41" s="53"/>
      <c r="L41" s="116" t="s">
        <v>152</v>
      </c>
    </row>
    <row r="42" spans="1:12" s="5" customFormat="1" ht="126" customHeight="1">
      <c r="A42" s="38"/>
      <c r="B42" s="202"/>
      <c r="C42" s="172" t="s">
        <v>218</v>
      </c>
      <c r="D42" s="173"/>
      <c r="E42" s="151">
        <v>2023</v>
      </c>
      <c r="F42" s="152"/>
      <c r="G42" s="112" t="s">
        <v>7</v>
      </c>
      <c r="H42" s="28" t="s">
        <v>36</v>
      </c>
      <c r="I42" s="53"/>
      <c r="J42" s="53">
        <v>7000000</v>
      </c>
      <c r="K42" s="53"/>
      <c r="L42" s="117" t="s">
        <v>155</v>
      </c>
    </row>
    <row r="43" spans="1:12" s="5" customFormat="1" ht="128.25" customHeight="1">
      <c r="A43" s="38"/>
      <c r="B43" s="202"/>
      <c r="C43" s="177" t="s">
        <v>219</v>
      </c>
      <c r="D43" s="177"/>
      <c r="E43" s="151">
        <v>2024</v>
      </c>
      <c r="F43" s="152"/>
      <c r="G43" s="112" t="s">
        <v>7</v>
      </c>
      <c r="H43" s="28" t="s">
        <v>36</v>
      </c>
      <c r="I43" s="53"/>
      <c r="J43" s="53"/>
      <c r="K43" s="53">
        <v>4100000</v>
      </c>
      <c r="L43" s="111" t="s">
        <v>122</v>
      </c>
    </row>
    <row r="44" spans="1:12" s="5" customFormat="1" ht="180" customHeight="1">
      <c r="A44" s="38"/>
      <c r="B44" s="202"/>
      <c r="C44" s="205" t="s">
        <v>220</v>
      </c>
      <c r="D44" s="173"/>
      <c r="E44" s="151">
        <v>2024</v>
      </c>
      <c r="F44" s="152"/>
      <c r="G44" s="56" t="s">
        <v>7</v>
      </c>
      <c r="H44" s="28" t="s">
        <v>36</v>
      </c>
      <c r="I44" s="53"/>
      <c r="J44" s="53"/>
      <c r="K44" s="53">
        <v>7692000</v>
      </c>
      <c r="L44" s="42" t="s">
        <v>72</v>
      </c>
    </row>
    <row r="45" spans="1:12" s="5" customFormat="1" ht="144" customHeight="1">
      <c r="A45" s="38"/>
      <c r="B45" s="38"/>
      <c r="C45" s="194" t="s">
        <v>221</v>
      </c>
      <c r="D45" s="173"/>
      <c r="E45" s="151">
        <v>2024</v>
      </c>
      <c r="F45" s="152"/>
      <c r="G45" s="56" t="s">
        <v>7</v>
      </c>
      <c r="H45" s="28" t="s">
        <v>36</v>
      </c>
      <c r="I45" s="53"/>
      <c r="J45" s="80"/>
      <c r="K45" s="80">
        <v>732600</v>
      </c>
      <c r="L45" s="42" t="s">
        <v>73</v>
      </c>
    </row>
    <row r="46" spans="1:12" s="5" customFormat="1" ht="144" customHeight="1">
      <c r="A46" s="44"/>
      <c r="B46" s="44"/>
      <c r="C46" s="203" t="s">
        <v>222</v>
      </c>
      <c r="D46" s="204"/>
      <c r="E46" s="161">
        <v>2024</v>
      </c>
      <c r="F46" s="162"/>
      <c r="G46" s="13" t="s">
        <v>7</v>
      </c>
      <c r="H46" s="30" t="s">
        <v>36</v>
      </c>
      <c r="I46" s="83"/>
      <c r="J46" s="84"/>
      <c r="K46" s="84">
        <v>2100000</v>
      </c>
      <c r="L46" s="74" t="s">
        <v>99</v>
      </c>
    </row>
    <row r="47" spans="1:12" s="5" customFormat="1" ht="144" customHeight="1">
      <c r="A47" s="44"/>
      <c r="B47" s="44"/>
      <c r="C47" s="172" t="s">
        <v>223</v>
      </c>
      <c r="D47" s="173"/>
      <c r="E47" s="151">
        <v>2024</v>
      </c>
      <c r="F47" s="152"/>
      <c r="G47" s="56" t="s">
        <v>7</v>
      </c>
      <c r="H47" s="28" t="s">
        <v>36</v>
      </c>
      <c r="I47" s="53"/>
      <c r="J47" s="80"/>
      <c r="K47" s="80">
        <v>1900000</v>
      </c>
      <c r="L47" s="42" t="s">
        <v>100</v>
      </c>
    </row>
    <row r="48" spans="1:12" s="5" customFormat="1" ht="144" customHeight="1">
      <c r="A48" s="44"/>
      <c r="B48" s="44"/>
      <c r="C48" s="194" t="s">
        <v>224</v>
      </c>
      <c r="D48" s="173"/>
      <c r="E48" s="151">
        <v>2024</v>
      </c>
      <c r="F48" s="152"/>
      <c r="G48" s="56" t="s">
        <v>7</v>
      </c>
      <c r="H48" s="28" t="s">
        <v>36</v>
      </c>
      <c r="I48" s="53"/>
      <c r="J48" s="80"/>
      <c r="K48" s="80">
        <v>1719000</v>
      </c>
      <c r="L48" s="42" t="s">
        <v>101</v>
      </c>
    </row>
    <row r="49" spans="1:12" s="5" customFormat="1" ht="144" customHeight="1">
      <c r="A49" s="44"/>
      <c r="B49" s="44"/>
      <c r="C49" s="172" t="s">
        <v>225</v>
      </c>
      <c r="D49" s="173"/>
      <c r="E49" s="151">
        <v>2024</v>
      </c>
      <c r="F49" s="152"/>
      <c r="G49" s="56" t="s">
        <v>7</v>
      </c>
      <c r="H49" s="28" t="s">
        <v>36</v>
      </c>
      <c r="I49" s="53"/>
      <c r="J49" s="80"/>
      <c r="K49" s="80">
        <v>2300000</v>
      </c>
      <c r="L49" s="42" t="s">
        <v>102</v>
      </c>
    </row>
    <row r="50" spans="1:12" s="5" customFormat="1" ht="140.25" customHeight="1">
      <c r="A50" s="190" t="s">
        <v>53</v>
      </c>
      <c r="B50" s="190" t="s">
        <v>18</v>
      </c>
      <c r="C50" s="163" t="s">
        <v>93</v>
      </c>
      <c r="D50" s="163"/>
      <c r="E50" s="164" t="s">
        <v>45</v>
      </c>
      <c r="F50" s="164"/>
      <c r="G50" s="49" t="s">
        <v>7</v>
      </c>
      <c r="H50" s="39" t="s">
        <v>36</v>
      </c>
      <c r="I50" s="71">
        <v>619000</v>
      </c>
      <c r="J50" s="71">
        <v>704600</v>
      </c>
      <c r="K50" s="50"/>
      <c r="L50" s="34" t="s">
        <v>126</v>
      </c>
    </row>
    <row r="51" spans="1:12" s="5" customFormat="1" ht="151.5" customHeight="1">
      <c r="A51" s="191"/>
      <c r="B51" s="209"/>
      <c r="C51" s="213" t="s">
        <v>94</v>
      </c>
      <c r="D51" s="163"/>
      <c r="E51" s="164" t="s">
        <v>40</v>
      </c>
      <c r="F51" s="164"/>
      <c r="G51" s="49" t="s">
        <v>7</v>
      </c>
      <c r="H51" s="39" t="s">
        <v>36</v>
      </c>
      <c r="I51" s="71">
        <v>333000</v>
      </c>
      <c r="J51" s="71">
        <v>478500</v>
      </c>
      <c r="K51" s="71">
        <v>637065</v>
      </c>
      <c r="L51" s="40" t="s">
        <v>125</v>
      </c>
    </row>
    <row r="52" spans="1:12" s="5" customFormat="1" ht="213.75" customHeight="1">
      <c r="A52" s="153" t="s">
        <v>35</v>
      </c>
      <c r="B52" s="190" t="s">
        <v>156</v>
      </c>
      <c r="C52" s="217" t="s">
        <v>157</v>
      </c>
      <c r="D52" s="218"/>
      <c r="E52" s="175">
        <v>2023</v>
      </c>
      <c r="F52" s="176"/>
      <c r="G52" s="75" t="s">
        <v>50</v>
      </c>
      <c r="H52" s="28" t="s">
        <v>36</v>
      </c>
      <c r="I52" s="50"/>
      <c r="J52" s="50">
        <v>1200000</v>
      </c>
      <c r="K52" s="71"/>
      <c r="L52" s="40" t="s">
        <v>158</v>
      </c>
    </row>
    <row r="53" spans="1:12" s="5" customFormat="1" ht="151.5" customHeight="1">
      <c r="A53" s="154"/>
      <c r="B53" s="209"/>
      <c r="C53" s="219"/>
      <c r="D53" s="220"/>
      <c r="E53" s="188"/>
      <c r="F53" s="189"/>
      <c r="G53" s="49" t="s">
        <v>7</v>
      </c>
      <c r="H53" s="28" t="s">
        <v>36</v>
      </c>
      <c r="I53" s="71"/>
      <c r="J53" s="71">
        <v>300000</v>
      </c>
      <c r="K53" s="71"/>
      <c r="L53" s="40" t="s">
        <v>159</v>
      </c>
    </row>
    <row r="54" spans="1:12" s="5" customFormat="1" ht="116.25" customHeight="1">
      <c r="A54" s="10"/>
      <c r="B54" s="16" t="s">
        <v>14</v>
      </c>
      <c r="C54" s="130"/>
      <c r="D54" s="130"/>
      <c r="E54" s="119"/>
      <c r="F54" s="119"/>
      <c r="G54" s="45"/>
      <c r="H54" s="28"/>
      <c r="I54" s="80">
        <f>SUM(I12:I53)</f>
        <v>59183740</v>
      </c>
      <c r="J54" s="80">
        <f>SUM(J12:J53)</f>
        <v>250589350</v>
      </c>
      <c r="K54" s="80">
        <f>SUM(K12:K53)</f>
        <v>152289613</v>
      </c>
      <c r="L54" s="46"/>
    </row>
    <row r="55" spans="1:12" s="5" customFormat="1" ht="89.25" customHeight="1">
      <c r="A55" s="142"/>
      <c r="B55" s="148" t="s">
        <v>15</v>
      </c>
      <c r="C55" s="170" t="s">
        <v>32</v>
      </c>
      <c r="D55" s="171"/>
      <c r="E55" s="151"/>
      <c r="F55" s="152"/>
      <c r="G55" s="77"/>
      <c r="H55" s="28" t="s">
        <v>36</v>
      </c>
      <c r="I55" s="80">
        <f>I19+I20+I21+I22+I23+I24+I25+I27+I28+I29+I30+I31+I32+I33+I34+I37+I38+I39+I40+I41+I42+I43+I44+I45+I46+I47+I48+I49+I50+I51+I53</f>
        <v>3922000</v>
      </c>
      <c r="J55" s="80">
        <f>J19+J20+J21+J22+J23+J24+J25+J27+J28+J29+J30+J31+J32+J33+J34+J37+J38+J39+J40+J41+J42+J43+J44+J45+J46+J47+J48+J49+J50+J51+J53</f>
        <v>105896292</v>
      </c>
      <c r="K55" s="80">
        <f>K19+K20+K21+K22+K23+K24+K25+K27+K28+K29+K30+K31+K32+K33+K34+K37+K38+K39+K40+K41+K42+K43+K44+K45+K46+K47+K48+K49+K50+K51+K53</f>
        <v>33238246</v>
      </c>
      <c r="L55" s="47"/>
    </row>
    <row r="56" spans="1:12" s="5" customFormat="1" ht="77.25" customHeight="1">
      <c r="A56" s="224"/>
      <c r="B56" s="221"/>
      <c r="C56" s="124" t="s">
        <v>52</v>
      </c>
      <c r="D56" s="124"/>
      <c r="E56" s="119"/>
      <c r="F56" s="119"/>
      <c r="G56" s="28"/>
      <c r="H56" s="28" t="s">
        <v>36</v>
      </c>
      <c r="I56" s="80">
        <f>I12+I14+I16+I35+I36+I52+I18</f>
        <v>10199000</v>
      </c>
      <c r="J56" s="80">
        <f>J12+J14+J16+J35+J36+J52+J18</f>
        <v>47677558</v>
      </c>
      <c r="K56" s="80">
        <f>K12+K14+K16+K35+K36+K52+K18</f>
        <v>20043567</v>
      </c>
      <c r="L56" s="101"/>
    </row>
    <row r="57" spans="1:12" s="5" customFormat="1" ht="63.75" customHeight="1">
      <c r="A57" s="224"/>
      <c r="B57" s="221"/>
      <c r="C57" s="118"/>
      <c r="D57" s="118"/>
      <c r="E57" s="119"/>
      <c r="F57" s="119"/>
      <c r="G57" s="28"/>
      <c r="H57" s="28" t="s">
        <v>66</v>
      </c>
      <c r="I57" s="80">
        <f>I13+I15+I26</f>
        <v>45062740</v>
      </c>
      <c r="J57" s="80">
        <f>J13+J15+J26</f>
        <v>97015500</v>
      </c>
      <c r="K57" s="80">
        <f>K13+K15+K26</f>
        <v>75883000</v>
      </c>
      <c r="L57" s="46"/>
    </row>
    <row r="58" spans="1:12" s="5" customFormat="1" ht="63.75" customHeight="1">
      <c r="A58" s="144"/>
      <c r="B58" s="149"/>
      <c r="C58" s="232"/>
      <c r="D58" s="232"/>
      <c r="E58" s="119"/>
      <c r="F58" s="119"/>
      <c r="G58" s="28"/>
      <c r="H58" s="28" t="s">
        <v>92</v>
      </c>
      <c r="I58" s="80"/>
      <c r="J58" s="80"/>
      <c r="K58" s="80">
        <f>K17</f>
        <v>23124800</v>
      </c>
      <c r="L58" s="46"/>
    </row>
    <row r="59" spans="1:12" s="5" customFormat="1" ht="29.25" customHeight="1">
      <c r="A59" s="120" t="s">
        <v>65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2"/>
    </row>
    <row r="60" spans="1:12" s="5" customFormat="1" ht="170.25" customHeight="1">
      <c r="A60" s="25" t="s">
        <v>54</v>
      </c>
      <c r="B60" s="25" t="s">
        <v>89</v>
      </c>
      <c r="C60" s="217" t="s">
        <v>161</v>
      </c>
      <c r="D60" s="218"/>
      <c r="E60" s="175">
        <v>2023</v>
      </c>
      <c r="F60" s="176"/>
      <c r="G60" s="49" t="s">
        <v>42</v>
      </c>
      <c r="H60" s="49" t="s">
        <v>36</v>
      </c>
      <c r="I60" s="85"/>
      <c r="J60" s="85">
        <v>13000000</v>
      </c>
      <c r="K60" s="85"/>
      <c r="L60" s="43" t="s">
        <v>95</v>
      </c>
    </row>
    <row r="61" spans="1:12" s="5" customFormat="1" ht="153.75" customHeight="1">
      <c r="A61" s="48"/>
      <c r="B61" s="11"/>
      <c r="C61" s="163" t="s">
        <v>162</v>
      </c>
      <c r="D61" s="163"/>
      <c r="E61" s="164">
        <v>2024</v>
      </c>
      <c r="F61" s="164"/>
      <c r="G61" s="49" t="s">
        <v>42</v>
      </c>
      <c r="H61" s="49" t="s">
        <v>36</v>
      </c>
      <c r="I61" s="85"/>
      <c r="J61" s="85"/>
      <c r="K61" s="85">
        <v>15000000</v>
      </c>
      <c r="L61" s="43" t="s">
        <v>96</v>
      </c>
    </row>
    <row r="62" spans="1:12" s="93" customFormat="1" ht="66" customHeight="1">
      <c r="A62" s="215"/>
      <c r="B62" s="215"/>
      <c r="C62" s="217" t="s">
        <v>163</v>
      </c>
      <c r="D62" s="218"/>
      <c r="E62" s="159" t="s">
        <v>43</v>
      </c>
      <c r="F62" s="160"/>
      <c r="G62" s="132" t="s">
        <v>42</v>
      </c>
      <c r="H62" s="13" t="s">
        <v>66</v>
      </c>
      <c r="I62" s="86"/>
      <c r="J62" s="86">
        <v>15000000</v>
      </c>
      <c r="K62" s="86">
        <v>31184000</v>
      </c>
      <c r="L62" s="169" t="s">
        <v>127</v>
      </c>
    </row>
    <row r="63" spans="1:12" s="93" customFormat="1" ht="49.5" customHeight="1">
      <c r="A63" s="216"/>
      <c r="B63" s="216"/>
      <c r="C63" s="219"/>
      <c r="D63" s="220"/>
      <c r="E63" s="161"/>
      <c r="F63" s="162"/>
      <c r="G63" s="133"/>
      <c r="H63" s="13" t="s">
        <v>36</v>
      </c>
      <c r="I63" s="86"/>
      <c r="J63" s="86">
        <v>10000000</v>
      </c>
      <c r="K63" s="86">
        <v>20816000</v>
      </c>
      <c r="L63" s="169"/>
    </row>
    <row r="64" spans="1:12" s="5" customFormat="1" ht="90.75" customHeight="1">
      <c r="A64" s="153"/>
      <c r="B64" s="153"/>
      <c r="C64" s="195" t="s">
        <v>164</v>
      </c>
      <c r="D64" s="196"/>
      <c r="E64" s="159">
        <v>2023</v>
      </c>
      <c r="F64" s="160"/>
      <c r="G64" s="168" t="s">
        <v>42</v>
      </c>
      <c r="H64" s="13" t="s">
        <v>128</v>
      </c>
      <c r="I64" s="86"/>
      <c r="J64" s="86">
        <v>4200000</v>
      </c>
      <c r="K64" s="86"/>
      <c r="L64" s="169" t="s">
        <v>129</v>
      </c>
    </row>
    <row r="65" spans="1:12" s="5" customFormat="1" ht="83.25" customHeight="1">
      <c r="A65" s="154"/>
      <c r="B65" s="154"/>
      <c r="C65" s="197"/>
      <c r="D65" s="198"/>
      <c r="E65" s="161"/>
      <c r="F65" s="162"/>
      <c r="G65" s="168"/>
      <c r="H65" s="13" t="s">
        <v>36</v>
      </c>
      <c r="I65" s="86"/>
      <c r="J65" s="86">
        <v>420000</v>
      </c>
      <c r="K65" s="86"/>
      <c r="L65" s="169"/>
    </row>
    <row r="66" spans="1:12" s="5" customFormat="1" ht="177.75" customHeight="1">
      <c r="A66" s="11"/>
      <c r="B66" s="11"/>
      <c r="C66" s="163" t="s">
        <v>168</v>
      </c>
      <c r="D66" s="163"/>
      <c r="E66" s="164" t="s">
        <v>43</v>
      </c>
      <c r="F66" s="164"/>
      <c r="G66" s="13" t="s">
        <v>42</v>
      </c>
      <c r="H66" s="49" t="s">
        <v>36</v>
      </c>
      <c r="I66" s="85"/>
      <c r="J66" s="85">
        <v>5000000</v>
      </c>
      <c r="K66" s="85">
        <v>14000000</v>
      </c>
      <c r="L66" s="54" t="s">
        <v>107</v>
      </c>
    </row>
    <row r="67" spans="1:12" s="5" customFormat="1" ht="118.5" customHeight="1">
      <c r="A67" s="11"/>
      <c r="B67" s="11"/>
      <c r="C67" s="125" t="s">
        <v>165</v>
      </c>
      <c r="D67" s="125"/>
      <c r="E67" s="119">
        <v>2024</v>
      </c>
      <c r="F67" s="119"/>
      <c r="G67" s="13" t="s">
        <v>42</v>
      </c>
      <c r="H67" s="13" t="s">
        <v>36</v>
      </c>
      <c r="I67" s="86"/>
      <c r="J67" s="86"/>
      <c r="K67" s="86">
        <v>5200000</v>
      </c>
      <c r="L67" s="57" t="s">
        <v>110</v>
      </c>
    </row>
    <row r="68" spans="1:12" s="5" customFormat="1" ht="90" customHeight="1">
      <c r="A68" s="153"/>
      <c r="B68" s="153"/>
      <c r="C68" s="125" t="s">
        <v>166</v>
      </c>
      <c r="D68" s="125"/>
      <c r="E68" s="119">
        <v>2022</v>
      </c>
      <c r="F68" s="119"/>
      <c r="G68" s="168" t="s">
        <v>42</v>
      </c>
      <c r="H68" s="13" t="s">
        <v>36</v>
      </c>
      <c r="I68" s="85">
        <v>836700</v>
      </c>
      <c r="J68" s="86"/>
      <c r="K68" s="86"/>
      <c r="L68" s="169" t="s">
        <v>118</v>
      </c>
    </row>
    <row r="69" spans="1:12" s="5" customFormat="1" ht="52.5" customHeight="1">
      <c r="A69" s="154"/>
      <c r="B69" s="154"/>
      <c r="C69" s="125"/>
      <c r="D69" s="125"/>
      <c r="E69" s="119"/>
      <c r="F69" s="119"/>
      <c r="G69" s="168"/>
      <c r="H69" s="13" t="s">
        <v>92</v>
      </c>
      <c r="I69" s="85">
        <v>7530028</v>
      </c>
      <c r="J69" s="86"/>
      <c r="K69" s="86"/>
      <c r="L69" s="169"/>
    </row>
    <row r="70" spans="1:12" s="5" customFormat="1" ht="90" customHeight="1">
      <c r="A70" s="153"/>
      <c r="B70" s="153"/>
      <c r="C70" s="155" t="s">
        <v>167</v>
      </c>
      <c r="D70" s="156"/>
      <c r="E70" s="159">
        <v>2023</v>
      </c>
      <c r="F70" s="160"/>
      <c r="G70" s="168" t="s">
        <v>42</v>
      </c>
      <c r="H70" s="13" t="s">
        <v>36</v>
      </c>
      <c r="I70" s="85"/>
      <c r="J70" s="86">
        <v>6466822</v>
      </c>
      <c r="K70" s="86"/>
      <c r="L70" s="165" t="s">
        <v>132</v>
      </c>
    </row>
    <row r="71" spans="1:12" s="5" customFormat="1" ht="65.25" customHeight="1">
      <c r="A71" s="154"/>
      <c r="B71" s="154"/>
      <c r="C71" s="157"/>
      <c r="D71" s="158"/>
      <c r="E71" s="161"/>
      <c r="F71" s="162"/>
      <c r="G71" s="168"/>
      <c r="H71" s="13" t="s">
        <v>92</v>
      </c>
      <c r="I71" s="85"/>
      <c r="J71" s="86">
        <v>29394648</v>
      </c>
      <c r="K71" s="86"/>
      <c r="L71" s="166"/>
    </row>
    <row r="72" spans="1:12" s="69" customFormat="1" ht="129.75" customHeight="1">
      <c r="A72" s="11"/>
      <c r="B72" s="94"/>
      <c r="C72" s="163" t="s">
        <v>169</v>
      </c>
      <c r="D72" s="163"/>
      <c r="E72" s="164" t="s">
        <v>130</v>
      </c>
      <c r="F72" s="164"/>
      <c r="G72" s="49" t="s">
        <v>42</v>
      </c>
      <c r="H72" s="49" t="s">
        <v>36</v>
      </c>
      <c r="I72" s="95"/>
      <c r="J72" s="85">
        <v>700000</v>
      </c>
      <c r="K72" s="85">
        <v>21000000</v>
      </c>
      <c r="L72" s="43" t="s">
        <v>104</v>
      </c>
    </row>
    <row r="73" spans="1:12" s="5" customFormat="1" ht="174.75" customHeight="1">
      <c r="A73" s="96" t="s">
        <v>55</v>
      </c>
      <c r="B73" s="11" t="s">
        <v>19</v>
      </c>
      <c r="C73" s="167" t="s">
        <v>170</v>
      </c>
      <c r="D73" s="167"/>
      <c r="E73" s="119">
        <v>2024</v>
      </c>
      <c r="F73" s="119"/>
      <c r="G73" s="13" t="s">
        <v>42</v>
      </c>
      <c r="H73" s="49" t="s">
        <v>36</v>
      </c>
      <c r="I73" s="86"/>
      <c r="J73" s="86"/>
      <c r="K73" s="86">
        <v>2700000</v>
      </c>
      <c r="L73" s="54" t="s">
        <v>74</v>
      </c>
    </row>
    <row r="74" spans="1:12" s="5" customFormat="1" ht="227.25" customHeight="1">
      <c r="A74" s="11"/>
      <c r="B74" s="11"/>
      <c r="C74" s="167" t="s">
        <v>171</v>
      </c>
      <c r="D74" s="167"/>
      <c r="E74" s="119">
        <v>2024</v>
      </c>
      <c r="F74" s="119"/>
      <c r="G74" s="13" t="s">
        <v>42</v>
      </c>
      <c r="H74" s="13" t="s">
        <v>36</v>
      </c>
      <c r="I74" s="86"/>
      <c r="J74" s="86"/>
      <c r="K74" s="86">
        <v>2700000</v>
      </c>
      <c r="L74" s="54" t="s">
        <v>97</v>
      </c>
    </row>
    <row r="75" spans="1:12" s="5" customFormat="1" ht="120.75" customHeight="1">
      <c r="A75" s="11" t="s">
        <v>56</v>
      </c>
      <c r="B75" s="124" t="s">
        <v>18</v>
      </c>
      <c r="C75" s="125" t="s">
        <v>172</v>
      </c>
      <c r="D75" s="125"/>
      <c r="E75" s="119" t="s">
        <v>40</v>
      </c>
      <c r="F75" s="119"/>
      <c r="G75" s="13" t="s">
        <v>42</v>
      </c>
      <c r="H75" s="13" t="s">
        <v>36</v>
      </c>
      <c r="I75" s="86">
        <f>135000+15000</f>
        <v>150000</v>
      </c>
      <c r="J75" s="86">
        <f>270000+33300</f>
        <v>303300</v>
      </c>
      <c r="K75" s="86">
        <v>364500</v>
      </c>
      <c r="L75" s="54" t="s">
        <v>141</v>
      </c>
    </row>
    <row r="76" spans="1:12" s="5" customFormat="1" ht="120.75" customHeight="1">
      <c r="A76" s="91"/>
      <c r="B76" s="124"/>
      <c r="C76" s="125" t="s">
        <v>173</v>
      </c>
      <c r="D76" s="125"/>
      <c r="E76" s="119" t="s">
        <v>40</v>
      </c>
      <c r="F76" s="119"/>
      <c r="G76" s="13" t="s">
        <v>42</v>
      </c>
      <c r="H76" s="13" t="s">
        <v>36</v>
      </c>
      <c r="I76" s="86">
        <f>30000-15000</f>
        <v>15000</v>
      </c>
      <c r="J76" s="86">
        <v>39400</v>
      </c>
      <c r="K76" s="86">
        <v>52650</v>
      </c>
      <c r="L76" s="59" t="s">
        <v>131</v>
      </c>
    </row>
    <row r="77" spans="1:12" s="5" customFormat="1" ht="2.25" customHeight="1" hidden="1">
      <c r="A77" s="32"/>
      <c r="B77" s="60" t="s">
        <v>87</v>
      </c>
      <c r="C77" s="55"/>
      <c r="D77" s="26"/>
      <c r="E77" s="14"/>
      <c r="F77" s="15"/>
      <c r="G77" s="56"/>
      <c r="H77" s="13" t="s">
        <v>36</v>
      </c>
      <c r="I77" s="86" t="e">
        <f>SUM(#REF!)</f>
        <v>#REF!</v>
      </c>
      <c r="J77" s="86" t="e">
        <f>SUM(#REF!)</f>
        <v>#REF!</v>
      </c>
      <c r="K77" s="86" t="e">
        <f>SUM(#REF!)</f>
        <v>#REF!</v>
      </c>
      <c r="L77" s="59"/>
    </row>
    <row r="78" spans="1:12" s="5" customFormat="1" ht="97.5" customHeight="1">
      <c r="A78" s="153"/>
      <c r="B78" s="16" t="s">
        <v>8</v>
      </c>
      <c r="C78" s="120"/>
      <c r="D78" s="122"/>
      <c r="E78" s="120"/>
      <c r="F78" s="122"/>
      <c r="G78" s="56"/>
      <c r="H78" s="13"/>
      <c r="I78" s="86">
        <f>I60+I61+I62+I63+I64+I65+I66+I67+I68+I69+I70+I71+I72+I73+I74+I75+I76</f>
        <v>8531728</v>
      </c>
      <c r="J78" s="86">
        <f>J60+J61+J62+J63+J64+J65+J66+J67+J68+J69+J70+J71+J72+J73+J74+J75+J76</f>
        <v>84524170</v>
      </c>
      <c r="K78" s="86">
        <f>K60+K61+K62+K63+K64+K65+K66+K67+K68+K69+K70+K71+K72+K73+K74+K75+K76</f>
        <v>113017150</v>
      </c>
      <c r="L78" s="59"/>
    </row>
    <row r="79" spans="1:12" s="5" customFormat="1" ht="108.75" customHeight="1">
      <c r="A79" s="202"/>
      <c r="B79" s="12" t="s">
        <v>15</v>
      </c>
      <c r="C79" s="185" t="s">
        <v>120</v>
      </c>
      <c r="D79" s="171"/>
      <c r="E79" s="120"/>
      <c r="F79" s="122"/>
      <c r="G79" s="56"/>
      <c r="H79" s="13" t="s">
        <v>36</v>
      </c>
      <c r="I79" s="86">
        <f>I68+I75+I76</f>
        <v>1001700</v>
      </c>
      <c r="J79" s="86">
        <f>J63+J65+J66+J70+J72+J75+J76+J60</f>
        <v>35929522</v>
      </c>
      <c r="K79" s="86">
        <f>K61+K63+K66+K67+K72+K73+K74+K75+K76</f>
        <v>81833150</v>
      </c>
      <c r="L79" s="59"/>
    </row>
    <row r="80" spans="1:12" s="5" customFormat="1" ht="76.5" customHeight="1">
      <c r="A80" s="154"/>
      <c r="B80" s="16"/>
      <c r="C80" s="222"/>
      <c r="D80" s="223"/>
      <c r="E80" s="120"/>
      <c r="F80" s="122"/>
      <c r="G80" s="13"/>
      <c r="H80" s="13" t="s">
        <v>92</v>
      </c>
      <c r="I80" s="86">
        <f>I69</f>
        <v>7530028</v>
      </c>
      <c r="J80" s="86">
        <f>J71</f>
        <v>29394648</v>
      </c>
      <c r="K80" s="86"/>
      <c r="L80" s="59"/>
    </row>
    <row r="81" spans="1:12" s="5" customFormat="1" ht="76.5" customHeight="1">
      <c r="A81" s="100"/>
      <c r="B81" s="16"/>
      <c r="C81" s="118"/>
      <c r="D81" s="118"/>
      <c r="E81" s="119"/>
      <c r="F81" s="119"/>
      <c r="G81" s="28"/>
      <c r="H81" s="28" t="s">
        <v>66</v>
      </c>
      <c r="I81" s="53">
        <f>I62+I64</f>
        <v>0</v>
      </c>
      <c r="J81" s="53">
        <f>J62+J64</f>
        <v>19200000</v>
      </c>
      <c r="K81" s="53">
        <f>K62+K64</f>
        <v>31184000</v>
      </c>
      <c r="L81" s="46"/>
    </row>
    <row r="82" spans="1:12" s="5" customFormat="1" ht="39" customHeight="1">
      <c r="A82" s="120" t="s">
        <v>77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2"/>
    </row>
    <row r="83" spans="1:12" s="5" customFormat="1" ht="114" customHeight="1">
      <c r="A83" s="48" t="s">
        <v>57</v>
      </c>
      <c r="B83" s="11" t="s">
        <v>21</v>
      </c>
      <c r="C83" s="125" t="s">
        <v>174</v>
      </c>
      <c r="D83" s="125"/>
      <c r="E83" s="129">
        <v>2023</v>
      </c>
      <c r="F83" s="129"/>
      <c r="G83" s="13" t="s">
        <v>41</v>
      </c>
      <c r="H83" s="13" t="s">
        <v>36</v>
      </c>
      <c r="I83" s="97"/>
      <c r="J83" s="52">
        <v>470000</v>
      </c>
      <c r="K83" s="8"/>
      <c r="L83" s="27" t="s">
        <v>75</v>
      </c>
    </row>
    <row r="84" spans="1:12" s="5" customFormat="1" ht="95.25" customHeight="1">
      <c r="A84" s="48" t="s">
        <v>133</v>
      </c>
      <c r="B84" s="12"/>
      <c r="C84" s="125" t="s">
        <v>175</v>
      </c>
      <c r="D84" s="125"/>
      <c r="E84" s="129">
        <v>2023</v>
      </c>
      <c r="F84" s="129"/>
      <c r="G84" s="13" t="s">
        <v>41</v>
      </c>
      <c r="H84" s="13" t="s">
        <v>36</v>
      </c>
      <c r="I84" s="52"/>
      <c r="J84" s="52">
        <v>280000</v>
      </c>
      <c r="K84" s="7"/>
      <c r="L84" s="27" t="s">
        <v>76</v>
      </c>
    </row>
    <row r="85" spans="1:12" s="5" customFormat="1" ht="203.25" customHeight="1">
      <c r="A85" s="48"/>
      <c r="B85" s="12"/>
      <c r="C85" s="125" t="s">
        <v>176</v>
      </c>
      <c r="D85" s="125"/>
      <c r="E85" s="129">
        <v>2023</v>
      </c>
      <c r="F85" s="129"/>
      <c r="G85" s="56" t="s">
        <v>50</v>
      </c>
      <c r="H85" s="28" t="s">
        <v>36</v>
      </c>
      <c r="I85" s="52"/>
      <c r="J85" s="52">
        <v>1050000</v>
      </c>
      <c r="K85" s="7"/>
      <c r="L85" s="113" t="s">
        <v>139</v>
      </c>
    </row>
    <row r="86" spans="1:12" s="5" customFormat="1" ht="90" customHeight="1">
      <c r="A86" s="12"/>
      <c r="B86" s="12"/>
      <c r="C86" s="146" t="s">
        <v>177</v>
      </c>
      <c r="D86" s="147"/>
      <c r="E86" s="120">
        <v>2024</v>
      </c>
      <c r="F86" s="122"/>
      <c r="G86" s="13" t="s">
        <v>41</v>
      </c>
      <c r="H86" s="13" t="s">
        <v>36</v>
      </c>
      <c r="I86" s="52"/>
      <c r="J86" s="6"/>
      <c r="K86" s="7">
        <v>1294000</v>
      </c>
      <c r="L86" s="27" t="s">
        <v>103</v>
      </c>
    </row>
    <row r="87" spans="1:12" s="5" customFormat="1" ht="80.25" customHeight="1">
      <c r="A87" s="12"/>
      <c r="B87" s="11" t="s">
        <v>11</v>
      </c>
      <c r="C87" s="231"/>
      <c r="D87" s="231"/>
      <c r="E87" s="129"/>
      <c r="F87" s="129"/>
      <c r="G87" s="12"/>
      <c r="H87" s="13" t="s">
        <v>36</v>
      </c>
      <c r="I87" s="7"/>
      <c r="J87" s="7">
        <f>J83+J84+J86+J85</f>
        <v>1800000</v>
      </c>
      <c r="K87" s="7">
        <f>K83+K84+K86</f>
        <v>1294000</v>
      </c>
      <c r="L87" s="12"/>
    </row>
    <row r="88" spans="1:12" s="5" customFormat="1" ht="82.5" customHeight="1">
      <c r="A88" s="12"/>
      <c r="B88" s="54" t="s">
        <v>15</v>
      </c>
      <c r="C88" s="170" t="s">
        <v>140</v>
      </c>
      <c r="D88" s="171"/>
      <c r="E88" s="151"/>
      <c r="F88" s="152"/>
      <c r="G88" s="77"/>
      <c r="H88" s="28" t="s">
        <v>36</v>
      </c>
      <c r="I88" s="80"/>
      <c r="J88" s="80">
        <f>J83+J84</f>
        <v>750000</v>
      </c>
      <c r="K88" s="80">
        <f>K87</f>
        <v>1294000</v>
      </c>
      <c r="L88" s="12"/>
    </row>
    <row r="89" spans="1:12" s="5" customFormat="1" ht="61.5" customHeight="1">
      <c r="A89" s="12"/>
      <c r="B89" s="54"/>
      <c r="C89" s="124" t="s">
        <v>52</v>
      </c>
      <c r="D89" s="124"/>
      <c r="E89" s="119"/>
      <c r="F89" s="119"/>
      <c r="G89" s="28"/>
      <c r="H89" s="28" t="s">
        <v>36</v>
      </c>
      <c r="I89" s="80"/>
      <c r="J89" s="80">
        <f>J85</f>
        <v>1050000</v>
      </c>
      <c r="K89" s="80"/>
      <c r="L89" s="12"/>
    </row>
    <row r="90" spans="1:12" s="5" customFormat="1" ht="30.75" customHeight="1">
      <c r="A90" s="120" t="s">
        <v>78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2"/>
    </row>
    <row r="91" spans="1:12" s="5" customFormat="1" ht="169.5" customHeight="1">
      <c r="A91" s="48" t="s">
        <v>23</v>
      </c>
      <c r="B91" s="11" t="s">
        <v>22</v>
      </c>
      <c r="C91" s="125" t="s">
        <v>178</v>
      </c>
      <c r="D91" s="125"/>
      <c r="E91" s="129">
        <v>2023</v>
      </c>
      <c r="F91" s="129"/>
      <c r="G91" s="13" t="s">
        <v>46</v>
      </c>
      <c r="H91" s="13" t="s">
        <v>36</v>
      </c>
      <c r="I91" s="80"/>
      <c r="J91" s="80">
        <v>26000</v>
      </c>
      <c r="K91" s="53"/>
      <c r="L91" s="27" t="s">
        <v>81</v>
      </c>
    </row>
    <row r="92" spans="1:12" s="5" customFormat="1" ht="170.25" customHeight="1">
      <c r="A92" s="48" t="s">
        <v>24</v>
      </c>
      <c r="B92" s="11" t="s">
        <v>19</v>
      </c>
      <c r="C92" s="125" t="s">
        <v>179</v>
      </c>
      <c r="D92" s="125"/>
      <c r="E92" s="129">
        <v>2023</v>
      </c>
      <c r="F92" s="129"/>
      <c r="G92" s="13" t="s">
        <v>46</v>
      </c>
      <c r="H92" s="13" t="s">
        <v>36</v>
      </c>
      <c r="I92" s="87"/>
      <c r="J92" s="53">
        <v>660000</v>
      </c>
      <c r="K92" s="53"/>
      <c r="L92" s="27" t="s">
        <v>82</v>
      </c>
    </row>
    <row r="93" spans="1:12" s="5" customFormat="1" ht="192" customHeight="1">
      <c r="A93" s="48" t="s">
        <v>25</v>
      </c>
      <c r="B93" s="48" t="s">
        <v>47</v>
      </c>
      <c r="C93" s="125" t="s">
        <v>180</v>
      </c>
      <c r="D93" s="125"/>
      <c r="E93" s="129">
        <v>2023</v>
      </c>
      <c r="F93" s="129"/>
      <c r="G93" s="13" t="s">
        <v>46</v>
      </c>
      <c r="H93" s="13" t="s">
        <v>36</v>
      </c>
      <c r="I93" s="53"/>
      <c r="J93" s="53">
        <v>70000</v>
      </c>
      <c r="K93" s="53"/>
      <c r="L93" s="27" t="s">
        <v>83</v>
      </c>
    </row>
    <row r="94" spans="1:12" s="5" customFormat="1" ht="135.75" customHeight="1">
      <c r="A94" s="48"/>
      <c r="B94" s="11" t="s">
        <v>79</v>
      </c>
      <c r="C94" s="130"/>
      <c r="D94" s="130"/>
      <c r="E94" s="129"/>
      <c r="F94" s="129"/>
      <c r="G94" s="12"/>
      <c r="H94" s="13" t="s">
        <v>36</v>
      </c>
      <c r="I94" s="53"/>
      <c r="J94" s="53">
        <f>SUM(J91:J93)</f>
        <v>756000</v>
      </c>
      <c r="K94" s="53"/>
      <c r="L94" s="12"/>
    </row>
    <row r="95" spans="1:12" s="5" customFormat="1" ht="38.25" customHeight="1">
      <c r="A95" s="126" t="s">
        <v>134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8"/>
    </row>
    <row r="96" spans="1:12" s="5" customFormat="1" ht="135.75" customHeight="1">
      <c r="A96" s="48" t="s">
        <v>26</v>
      </c>
      <c r="B96" s="11" t="s">
        <v>22</v>
      </c>
      <c r="C96" s="125" t="s">
        <v>181</v>
      </c>
      <c r="D96" s="125"/>
      <c r="E96" s="129">
        <v>2023</v>
      </c>
      <c r="F96" s="129"/>
      <c r="G96" s="13" t="s">
        <v>85</v>
      </c>
      <c r="H96" s="13" t="s">
        <v>36</v>
      </c>
      <c r="I96" s="80"/>
      <c r="J96" s="80">
        <v>20500000</v>
      </c>
      <c r="K96" s="53"/>
      <c r="L96" s="27" t="s">
        <v>144</v>
      </c>
    </row>
    <row r="97" spans="1:12" s="5" customFormat="1" ht="120.75" customHeight="1">
      <c r="A97" s="48"/>
      <c r="B97" s="11" t="s">
        <v>135</v>
      </c>
      <c r="C97" s="130"/>
      <c r="D97" s="130"/>
      <c r="E97" s="129"/>
      <c r="F97" s="129"/>
      <c r="G97" s="12"/>
      <c r="H97" s="13" t="s">
        <v>36</v>
      </c>
      <c r="I97" s="53"/>
      <c r="J97" s="80">
        <f>J96</f>
        <v>20500000</v>
      </c>
      <c r="K97" s="53"/>
      <c r="L97" s="12"/>
    </row>
    <row r="98" spans="1:12" s="5" customFormat="1" ht="45" customHeight="1">
      <c r="A98" s="120" t="s">
        <v>17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2"/>
    </row>
    <row r="99" spans="1:12" s="5" customFormat="1" ht="180.75" customHeight="1">
      <c r="A99" s="48" t="s">
        <v>27</v>
      </c>
      <c r="B99" s="124" t="s">
        <v>31</v>
      </c>
      <c r="C99" s="123" t="s">
        <v>182</v>
      </c>
      <c r="D99" s="123"/>
      <c r="E99" s="129" t="s">
        <v>45</v>
      </c>
      <c r="F99" s="129"/>
      <c r="G99" s="13" t="s">
        <v>48</v>
      </c>
      <c r="H99" s="13" t="s">
        <v>36</v>
      </c>
      <c r="I99" s="53">
        <v>75000</v>
      </c>
      <c r="J99" s="53">
        <v>75000</v>
      </c>
      <c r="K99" s="53"/>
      <c r="L99" s="27" t="s">
        <v>142</v>
      </c>
    </row>
    <row r="100" spans="1:12" s="5" customFormat="1" ht="156.75" customHeight="1">
      <c r="A100" s="48"/>
      <c r="B100" s="124"/>
      <c r="C100" s="123" t="s">
        <v>183</v>
      </c>
      <c r="D100" s="123"/>
      <c r="E100" s="129">
        <v>2024</v>
      </c>
      <c r="F100" s="129"/>
      <c r="G100" s="13" t="s">
        <v>48</v>
      </c>
      <c r="H100" s="13" t="s">
        <v>36</v>
      </c>
      <c r="I100" s="53"/>
      <c r="J100" s="53"/>
      <c r="K100" s="53">
        <v>100000</v>
      </c>
      <c r="L100" s="27" t="s">
        <v>111</v>
      </c>
    </row>
    <row r="101" spans="1:12" s="5" customFormat="1" ht="285.75" customHeight="1">
      <c r="A101" s="48" t="s">
        <v>28</v>
      </c>
      <c r="B101" s="48" t="s">
        <v>12</v>
      </c>
      <c r="C101" s="123" t="s">
        <v>184</v>
      </c>
      <c r="D101" s="123"/>
      <c r="E101" s="129" t="s">
        <v>40</v>
      </c>
      <c r="F101" s="129"/>
      <c r="G101" s="13" t="s">
        <v>49</v>
      </c>
      <c r="H101" s="13" t="s">
        <v>36</v>
      </c>
      <c r="I101" s="53">
        <v>50000</v>
      </c>
      <c r="J101" s="53">
        <v>50000</v>
      </c>
      <c r="K101" s="53">
        <v>50000</v>
      </c>
      <c r="L101" s="27" t="s">
        <v>59</v>
      </c>
    </row>
    <row r="102" spans="1:12" s="5" customFormat="1" ht="231" customHeight="1">
      <c r="A102" s="48" t="s">
        <v>29</v>
      </c>
      <c r="B102" s="124" t="s">
        <v>37</v>
      </c>
      <c r="C102" s="125" t="s">
        <v>185</v>
      </c>
      <c r="D102" s="125"/>
      <c r="E102" s="129" t="s">
        <v>40</v>
      </c>
      <c r="F102" s="129"/>
      <c r="G102" s="13" t="s">
        <v>49</v>
      </c>
      <c r="H102" s="13" t="s">
        <v>36</v>
      </c>
      <c r="I102" s="71">
        <v>46500</v>
      </c>
      <c r="J102" s="71">
        <v>67500</v>
      </c>
      <c r="K102" s="71">
        <v>67500</v>
      </c>
      <c r="L102" s="27" t="s">
        <v>112</v>
      </c>
    </row>
    <row r="103" spans="1:12" s="5" customFormat="1" ht="135.75" customHeight="1">
      <c r="A103" s="11"/>
      <c r="B103" s="124"/>
      <c r="C103" s="125" t="s">
        <v>186</v>
      </c>
      <c r="D103" s="125"/>
      <c r="E103" s="129" t="s">
        <v>40</v>
      </c>
      <c r="F103" s="129"/>
      <c r="G103" s="13" t="s">
        <v>48</v>
      </c>
      <c r="H103" s="13" t="s">
        <v>36</v>
      </c>
      <c r="I103" s="53">
        <f>30000-10000</f>
        <v>20000</v>
      </c>
      <c r="J103" s="53">
        <v>50000</v>
      </c>
      <c r="K103" s="53">
        <v>65000</v>
      </c>
      <c r="L103" s="27" t="s">
        <v>60</v>
      </c>
    </row>
    <row r="104" spans="1:12" s="5" customFormat="1" ht="133.5" customHeight="1">
      <c r="A104" s="11"/>
      <c r="B104" s="124"/>
      <c r="C104" s="125" t="s">
        <v>187</v>
      </c>
      <c r="D104" s="125"/>
      <c r="E104" s="129" t="s">
        <v>40</v>
      </c>
      <c r="F104" s="129"/>
      <c r="G104" s="13" t="s">
        <v>48</v>
      </c>
      <c r="H104" s="13" t="s">
        <v>36</v>
      </c>
      <c r="I104" s="71">
        <v>46800</v>
      </c>
      <c r="J104" s="53">
        <v>46800</v>
      </c>
      <c r="K104" s="53">
        <v>46800</v>
      </c>
      <c r="L104" s="27" t="s">
        <v>88</v>
      </c>
    </row>
    <row r="105" spans="1:12" s="5" customFormat="1" ht="147" customHeight="1">
      <c r="A105" s="11" t="s">
        <v>51</v>
      </c>
      <c r="B105" s="48" t="s">
        <v>137</v>
      </c>
      <c r="C105" s="146" t="s">
        <v>188</v>
      </c>
      <c r="D105" s="147"/>
      <c r="E105" s="120">
        <v>2023</v>
      </c>
      <c r="F105" s="122"/>
      <c r="G105" s="13" t="s">
        <v>48</v>
      </c>
      <c r="H105" s="13" t="s">
        <v>36</v>
      </c>
      <c r="I105" s="71"/>
      <c r="J105" s="53">
        <v>10000</v>
      </c>
      <c r="K105" s="53"/>
      <c r="L105" s="27" t="s">
        <v>136</v>
      </c>
    </row>
    <row r="106" spans="1:12" s="5" customFormat="1" ht="150.75" customHeight="1">
      <c r="A106" s="11" t="s">
        <v>58</v>
      </c>
      <c r="B106" s="11" t="s">
        <v>30</v>
      </c>
      <c r="C106" s="150" t="s">
        <v>189</v>
      </c>
      <c r="D106" s="150"/>
      <c r="E106" s="129" t="s">
        <v>40</v>
      </c>
      <c r="F106" s="129"/>
      <c r="G106" s="13" t="s">
        <v>48</v>
      </c>
      <c r="H106" s="13" t="s">
        <v>36</v>
      </c>
      <c r="I106" s="53">
        <f>240000-36800-70000</f>
        <v>133200</v>
      </c>
      <c r="J106" s="53">
        <v>160000</v>
      </c>
      <c r="K106" s="53">
        <v>200000</v>
      </c>
      <c r="L106" s="27" t="s">
        <v>61</v>
      </c>
    </row>
    <row r="107" spans="1:12" s="5" customFormat="1" ht="238.5" customHeight="1">
      <c r="A107" s="48" t="s">
        <v>98</v>
      </c>
      <c r="B107" s="11" t="s">
        <v>84</v>
      </c>
      <c r="C107" s="125" t="s">
        <v>190</v>
      </c>
      <c r="D107" s="125"/>
      <c r="E107" s="129" t="s">
        <v>40</v>
      </c>
      <c r="F107" s="129"/>
      <c r="G107" s="13" t="s">
        <v>48</v>
      </c>
      <c r="H107" s="13" t="s">
        <v>36</v>
      </c>
      <c r="I107" s="53">
        <v>70000</v>
      </c>
      <c r="J107" s="53">
        <f>85000+49900</f>
        <v>134900</v>
      </c>
      <c r="K107" s="53">
        <v>95000</v>
      </c>
      <c r="L107" s="27" t="s">
        <v>143</v>
      </c>
    </row>
    <row r="108" spans="1:12" s="5" customFormat="1" ht="136.5" customHeight="1">
      <c r="A108" s="48" t="s">
        <v>138</v>
      </c>
      <c r="B108" s="11" t="s">
        <v>151</v>
      </c>
      <c r="C108" s="125" t="s">
        <v>191</v>
      </c>
      <c r="D108" s="125"/>
      <c r="E108" s="129" t="s">
        <v>40</v>
      </c>
      <c r="F108" s="129"/>
      <c r="G108" s="13" t="s">
        <v>48</v>
      </c>
      <c r="H108" s="13" t="s">
        <v>36</v>
      </c>
      <c r="I108" s="53">
        <v>70000</v>
      </c>
      <c r="J108" s="53">
        <v>50000</v>
      </c>
      <c r="K108" s="53">
        <v>50000</v>
      </c>
      <c r="L108" s="34" t="s">
        <v>108</v>
      </c>
    </row>
    <row r="109" spans="1:12" s="93" customFormat="1" ht="147.75" customHeight="1">
      <c r="A109" s="48" t="s">
        <v>192</v>
      </c>
      <c r="B109" s="11" t="s">
        <v>114</v>
      </c>
      <c r="C109" s="134" t="s">
        <v>193</v>
      </c>
      <c r="D109" s="135"/>
      <c r="E109" s="142">
        <v>2023</v>
      </c>
      <c r="F109" s="143"/>
      <c r="G109" s="132" t="s">
        <v>48</v>
      </c>
      <c r="H109" s="13" t="s">
        <v>36</v>
      </c>
      <c r="I109" s="53"/>
      <c r="J109" s="53">
        <v>150000</v>
      </c>
      <c r="K109" s="53"/>
      <c r="L109" s="148" t="s">
        <v>113</v>
      </c>
    </row>
    <row r="110" spans="1:12" s="93" customFormat="1" ht="159" customHeight="1" hidden="1">
      <c r="A110" s="98"/>
      <c r="B110" s="99"/>
      <c r="C110" s="136"/>
      <c r="D110" s="137"/>
      <c r="E110" s="144"/>
      <c r="F110" s="145"/>
      <c r="G110" s="133"/>
      <c r="H110" s="13" t="s">
        <v>66</v>
      </c>
      <c r="I110" s="53"/>
      <c r="J110" s="53"/>
      <c r="K110" s="53"/>
      <c r="L110" s="149"/>
    </row>
    <row r="111" spans="1:12" s="5" customFormat="1" ht="78.75" customHeight="1">
      <c r="A111" s="48"/>
      <c r="B111" s="131" t="s">
        <v>15</v>
      </c>
      <c r="C111" s="138" t="s">
        <v>62</v>
      </c>
      <c r="D111" s="139"/>
      <c r="E111" s="142"/>
      <c r="F111" s="143"/>
      <c r="G111" s="132"/>
      <c r="H111" s="13" t="s">
        <v>36</v>
      </c>
      <c r="I111" s="53">
        <f>I99+I103+I104+I106+I107+I100+I108+I109</f>
        <v>415000</v>
      </c>
      <c r="J111" s="53">
        <f>J99+J103+J104+J106+J107+J100+J108+J109+J105</f>
        <v>676700</v>
      </c>
      <c r="K111" s="53">
        <f>K99+K103+K104+K106+K107+K100+K108+K109</f>
        <v>556800</v>
      </c>
      <c r="L111" s="15"/>
    </row>
    <row r="112" spans="1:12" s="5" customFormat="1" ht="78.75" customHeight="1" hidden="1">
      <c r="A112" s="48"/>
      <c r="B112" s="131"/>
      <c r="C112" s="140"/>
      <c r="D112" s="141"/>
      <c r="E112" s="144"/>
      <c r="F112" s="145"/>
      <c r="G112" s="133"/>
      <c r="H112" s="13" t="s">
        <v>66</v>
      </c>
      <c r="I112" s="53"/>
      <c r="J112" s="53"/>
      <c r="K112" s="53"/>
      <c r="L112" s="15"/>
    </row>
    <row r="113" spans="1:12" s="5" customFormat="1" ht="77.25" customHeight="1">
      <c r="A113" s="13"/>
      <c r="B113" s="131"/>
      <c r="C113" s="124" t="s">
        <v>85</v>
      </c>
      <c r="D113" s="124"/>
      <c r="E113" s="129"/>
      <c r="F113" s="129"/>
      <c r="G113" s="13"/>
      <c r="H113" s="13" t="s">
        <v>36</v>
      </c>
      <c r="I113" s="53">
        <f>I101+I102</f>
        <v>96500</v>
      </c>
      <c r="J113" s="53">
        <f>J101+J102</f>
        <v>117500</v>
      </c>
      <c r="K113" s="53">
        <f>K102+K101</f>
        <v>117500</v>
      </c>
      <c r="L113" s="15"/>
    </row>
    <row r="114" spans="1:12" s="5" customFormat="1" ht="66" customHeight="1">
      <c r="A114" s="12"/>
      <c r="B114" s="13" t="s">
        <v>20</v>
      </c>
      <c r="C114" s="131"/>
      <c r="D114" s="131"/>
      <c r="E114" s="129"/>
      <c r="F114" s="129"/>
      <c r="G114" s="13"/>
      <c r="H114" s="13"/>
      <c r="I114" s="53">
        <f>I111+I113</f>
        <v>511500</v>
      </c>
      <c r="J114" s="53">
        <f>J111+J112+J113</f>
        <v>794200</v>
      </c>
      <c r="K114" s="53">
        <f>K111+K112+K113</f>
        <v>674300</v>
      </c>
      <c r="L114" s="15"/>
    </row>
    <row r="115" spans="1:12" s="109" customFormat="1" ht="69.75" customHeight="1">
      <c r="A115" s="13"/>
      <c r="B115" s="16"/>
      <c r="C115" s="120" t="s">
        <v>9</v>
      </c>
      <c r="D115" s="122"/>
      <c r="E115" s="182"/>
      <c r="F115" s="183"/>
      <c r="G115" s="12"/>
      <c r="H115" s="13"/>
      <c r="I115" s="53">
        <f>I114+I97+I94+I87+I78+I54</f>
        <v>68226968</v>
      </c>
      <c r="J115" s="53">
        <f>J114+J97+J94+J87+J78+J54</f>
        <v>358963720</v>
      </c>
      <c r="K115" s="53">
        <f>K114+K97+K94+K87+K78+K54</f>
        <v>267275063</v>
      </c>
      <c r="L115" s="178"/>
    </row>
    <row r="116" spans="1:12" s="110" customFormat="1" ht="45" customHeight="1">
      <c r="A116" s="13"/>
      <c r="B116" s="16"/>
      <c r="C116" s="182"/>
      <c r="D116" s="183"/>
      <c r="E116" s="182"/>
      <c r="F116" s="183"/>
      <c r="G116" s="13"/>
      <c r="H116" s="13" t="s">
        <v>67</v>
      </c>
      <c r="I116" s="52">
        <f>I55+I56+I79+I87+I94+I97+I111+I113</f>
        <v>15634200</v>
      </c>
      <c r="J116" s="52">
        <f>J55+J56+J79+J94+J97+J111+J113+J88+J89</f>
        <v>213353572</v>
      </c>
      <c r="K116" s="52">
        <f>K55+K56+K79+K87+K94+K97+K111+K113</f>
        <v>137083263</v>
      </c>
      <c r="L116" s="178"/>
    </row>
    <row r="117" spans="1:12" s="110" customFormat="1" ht="111" customHeight="1" hidden="1">
      <c r="A117" s="13"/>
      <c r="B117" s="16"/>
      <c r="C117" s="61"/>
      <c r="D117" s="62"/>
      <c r="E117" s="61"/>
      <c r="F117" s="62"/>
      <c r="G117" s="13"/>
      <c r="H117" s="13" t="s">
        <v>86</v>
      </c>
      <c r="I117" s="7" t="e">
        <f>#REF!+#REF!+#REF!+I77+I55+I56</f>
        <v>#REF!</v>
      </c>
      <c r="J117" s="7" t="e">
        <f>#REF!+#REF!+#REF!+J77+J55+J56</f>
        <v>#REF!</v>
      </c>
      <c r="K117" s="7" t="e">
        <f>#REF!+#REF!+#REF!+K77+K55+K56</f>
        <v>#REF!</v>
      </c>
      <c r="L117" s="178"/>
    </row>
    <row r="118" spans="1:12" s="5" customFormat="1" ht="56.25" customHeight="1">
      <c r="A118" s="103"/>
      <c r="B118" s="63"/>
      <c r="C118" s="168"/>
      <c r="D118" s="168"/>
      <c r="E118" s="184"/>
      <c r="F118" s="184"/>
      <c r="G118" s="64"/>
      <c r="H118" s="13" t="s">
        <v>66</v>
      </c>
      <c r="I118" s="7">
        <f>I57+I81+I110</f>
        <v>45062740</v>
      </c>
      <c r="J118" s="7">
        <f>J57+J81+J110</f>
        <v>116215500</v>
      </c>
      <c r="K118" s="7">
        <f>K57+K81+K110</f>
        <v>107067000</v>
      </c>
      <c r="L118" s="178"/>
    </row>
    <row r="119" spans="1:12" s="5" customFormat="1" ht="43.5" customHeight="1">
      <c r="A119" s="76"/>
      <c r="B119" s="67"/>
      <c r="C119" s="180"/>
      <c r="D119" s="181"/>
      <c r="E119" s="180"/>
      <c r="F119" s="181"/>
      <c r="G119" s="67"/>
      <c r="H119" s="13" t="s">
        <v>92</v>
      </c>
      <c r="I119" s="52">
        <f>I58+I80</f>
        <v>7530028</v>
      </c>
      <c r="J119" s="52">
        <f>J58+J80</f>
        <v>29394648</v>
      </c>
      <c r="K119" s="52">
        <f>K58+K80</f>
        <v>23124800</v>
      </c>
      <c r="L119" s="179"/>
    </row>
    <row r="120" spans="1:12" s="5" customFormat="1" ht="142.5" customHeight="1">
      <c r="A120" s="228" t="s">
        <v>226</v>
      </c>
      <c r="B120" s="228"/>
      <c r="C120" s="228"/>
      <c r="D120" s="228"/>
      <c r="E120" s="228"/>
      <c r="F120" s="228"/>
      <c r="G120" s="228"/>
      <c r="H120" s="90"/>
      <c r="I120" s="92"/>
      <c r="J120" s="90"/>
      <c r="K120" s="90"/>
      <c r="L120" s="65" t="s">
        <v>227</v>
      </c>
    </row>
    <row r="121" spans="1:12" s="5" customFormat="1" ht="39.75" customHeight="1">
      <c r="A121" s="104"/>
      <c r="B121" s="104"/>
      <c r="C121" s="104"/>
      <c r="D121" s="104"/>
      <c r="E121" s="104"/>
      <c r="F121" s="104"/>
      <c r="G121" s="104"/>
      <c r="H121" s="9"/>
      <c r="I121" s="9"/>
      <c r="J121" s="9"/>
      <c r="K121" s="9"/>
      <c r="L121" s="65"/>
    </row>
    <row r="122" spans="1:12" s="5" customFormat="1" ht="28.5">
      <c r="A122" s="230" t="s">
        <v>228</v>
      </c>
      <c r="B122" s="230"/>
      <c r="C122" s="230"/>
      <c r="D122" s="230"/>
      <c r="E122" s="230"/>
      <c r="F122" s="230"/>
      <c r="G122" s="230"/>
      <c r="H122" s="9"/>
      <c r="I122" s="9"/>
      <c r="J122" s="9"/>
      <c r="K122" s="9"/>
      <c r="L122" s="65"/>
    </row>
    <row r="123" spans="1:3" s="5" customFormat="1" ht="27.75">
      <c r="A123" s="17"/>
      <c r="B123" s="229"/>
      <c r="C123" s="229"/>
    </row>
    <row r="124" spans="1:4" s="5" customFormat="1" ht="23.25">
      <c r="A124" s="17"/>
      <c r="B124" s="226" t="s">
        <v>229</v>
      </c>
      <c r="C124" s="227"/>
      <c r="D124" s="66"/>
    </row>
    <row r="125" spans="1:4" s="5" customFormat="1" ht="18.75">
      <c r="A125" s="17"/>
      <c r="B125" s="225"/>
      <c r="C125" s="225"/>
      <c r="D125" s="66"/>
    </row>
    <row r="126" spans="1:4" s="5" customFormat="1" ht="15">
      <c r="A126" s="17"/>
      <c r="C126" s="66"/>
      <c r="D126" s="66"/>
    </row>
    <row r="127" spans="1:4" s="5" customFormat="1" ht="15">
      <c r="A127" s="17"/>
      <c r="C127" s="66"/>
      <c r="D127" s="66"/>
    </row>
    <row r="128" spans="1:4" s="5" customFormat="1" ht="15">
      <c r="A128" s="17"/>
      <c r="C128" s="66"/>
      <c r="D128" s="66"/>
    </row>
    <row r="129" spans="1:4" s="5" customFormat="1" ht="15">
      <c r="A129" s="17"/>
      <c r="C129" s="66"/>
      <c r="D129" s="66"/>
    </row>
    <row r="130" spans="1:4" s="5" customFormat="1" ht="15">
      <c r="A130" s="17"/>
      <c r="C130" s="66"/>
      <c r="D130" s="66"/>
    </row>
    <row r="131" spans="1:4" s="5" customFormat="1" ht="15">
      <c r="A131" s="17"/>
      <c r="C131" s="66"/>
      <c r="D131" s="66"/>
    </row>
    <row r="132" spans="1:4" s="5" customFormat="1" ht="15">
      <c r="A132" s="17"/>
      <c r="C132" s="66"/>
      <c r="D132" s="66"/>
    </row>
    <row r="133" spans="1:4" s="5" customFormat="1" ht="15">
      <c r="A133" s="17"/>
      <c r="C133" s="66"/>
      <c r="D133" s="66"/>
    </row>
    <row r="134" spans="1:4" s="5" customFormat="1" ht="15">
      <c r="A134" s="17"/>
      <c r="C134" s="66"/>
      <c r="D134" s="66"/>
    </row>
    <row r="135" spans="1:4" s="5" customFormat="1" ht="15">
      <c r="A135" s="17"/>
      <c r="C135" s="66"/>
      <c r="D135" s="66"/>
    </row>
    <row r="136" spans="1:4" s="5" customFormat="1" ht="15">
      <c r="A136" s="17"/>
      <c r="C136" s="66"/>
      <c r="D136" s="66"/>
    </row>
    <row r="137" spans="1:4" s="5" customFormat="1" ht="15">
      <c r="A137" s="17"/>
      <c r="C137" s="66"/>
      <c r="D137" s="66"/>
    </row>
    <row r="138" spans="1:4" s="5" customFormat="1" ht="15">
      <c r="A138" s="17"/>
      <c r="C138" s="66"/>
      <c r="D138" s="66"/>
    </row>
    <row r="139" spans="1:4" s="5" customFormat="1" ht="15">
      <c r="A139" s="17"/>
      <c r="C139" s="66"/>
      <c r="D139" s="66"/>
    </row>
    <row r="140" spans="1:4" s="5" customFormat="1" ht="15">
      <c r="A140" s="17"/>
      <c r="C140" s="66"/>
      <c r="D140" s="66"/>
    </row>
    <row r="141" spans="1:4" s="5" customFormat="1" ht="15">
      <c r="A141" s="17"/>
      <c r="C141" s="66"/>
      <c r="D141" s="66"/>
    </row>
    <row r="142" spans="1:4" s="5" customFormat="1" ht="15">
      <c r="A142" s="17"/>
      <c r="C142" s="66"/>
      <c r="D142" s="66"/>
    </row>
    <row r="143" spans="1:4" s="5" customFormat="1" ht="15">
      <c r="A143" s="17"/>
      <c r="C143" s="66"/>
      <c r="D143" s="66"/>
    </row>
    <row r="144" spans="1:4" s="5" customFormat="1" ht="15">
      <c r="A144" s="17"/>
      <c r="C144" s="66"/>
      <c r="D144" s="66"/>
    </row>
    <row r="145" spans="1:4" s="5" customFormat="1" ht="15">
      <c r="A145" s="17"/>
      <c r="C145" s="66"/>
      <c r="D145" s="66"/>
    </row>
    <row r="146" spans="1:4" s="5" customFormat="1" ht="15">
      <c r="A146" s="17"/>
      <c r="C146" s="66"/>
      <c r="D146" s="66"/>
    </row>
    <row r="147" spans="1:4" s="5" customFormat="1" ht="15">
      <c r="A147" s="17"/>
      <c r="C147" s="66"/>
      <c r="D147" s="66"/>
    </row>
    <row r="148" spans="1:4" s="5" customFormat="1" ht="15">
      <c r="A148" s="17"/>
      <c r="C148" s="66"/>
      <c r="D148" s="66"/>
    </row>
    <row r="149" spans="1:4" s="5" customFormat="1" ht="15">
      <c r="A149" s="17"/>
      <c r="C149" s="66"/>
      <c r="D149" s="66"/>
    </row>
    <row r="150" spans="1:4" s="5" customFormat="1" ht="15">
      <c r="A150" s="17"/>
      <c r="C150" s="66"/>
      <c r="D150" s="66"/>
    </row>
    <row r="151" spans="1:4" s="5" customFormat="1" ht="15">
      <c r="A151" s="17"/>
      <c r="C151" s="66"/>
      <c r="D151" s="66"/>
    </row>
    <row r="152" spans="1:4" s="5" customFormat="1" ht="15">
      <c r="A152" s="17"/>
      <c r="C152" s="66"/>
      <c r="D152" s="66"/>
    </row>
    <row r="153" spans="1:4" s="5" customFormat="1" ht="15">
      <c r="A153" s="17"/>
      <c r="C153" s="66"/>
      <c r="D153" s="66"/>
    </row>
    <row r="154" spans="1:4" s="5" customFormat="1" ht="15">
      <c r="A154" s="17"/>
      <c r="C154" s="66"/>
      <c r="D154" s="66"/>
    </row>
    <row r="155" spans="1:4" s="5" customFormat="1" ht="15">
      <c r="A155" s="17"/>
      <c r="C155" s="66"/>
      <c r="D155" s="66"/>
    </row>
    <row r="156" spans="1:4" s="5" customFormat="1" ht="15">
      <c r="A156" s="17"/>
      <c r="C156" s="66"/>
      <c r="D156" s="66"/>
    </row>
    <row r="157" spans="1:4" s="5" customFormat="1" ht="15">
      <c r="A157" s="17"/>
      <c r="C157" s="66"/>
      <c r="D157" s="66"/>
    </row>
    <row r="158" spans="1:4" s="5" customFormat="1" ht="15">
      <c r="A158" s="17"/>
      <c r="C158" s="66"/>
      <c r="D158" s="66"/>
    </row>
    <row r="159" spans="1:4" s="5" customFormat="1" ht="15">
      <c r="A159" s="17"/>
      <c r="C159" s="66"/>
      <c r="D159" s="66"/>
    </row>
    <row r="160" spans="1:4" s="5" customFormat="1" ht="15">
      <c r="A160" s="17"/>
      <c r="C160" s="66"/>
      <c r="D160" s="66"/>
    </row>
    <row r="161" spans="1:4" s="5" customFormat="1" ht="15">
      <c r="A161" s="17"/>
      <c r="C161" s="66"/>
      <c r="D161" s="66"/>
    </row>
    <row r="162" spans="1:4" s="5" customFormat="1" ht="15">
      <c r="A162" s="17"/>
      <c r="C162" s="66"/>
      <c r="D162" s="66"/>
    </row>
    <row r="163" spans="1:4" s="5" customFormat="1" ht="15">
      <c r="A163" s="17"/>
      <c r="C163" s="66"/>
      <c r="D163" s="66"/>
    </row>
    <row r="164" spans="1:4" s="5" customFormat="1" ht="15">
      <c r="A164" s="17"/>
      <c r="C164" s="66"/>
      <c r="D164" s="66"/>
    </row>
    <row r="165" spans="1:4" s="5" customFormat="1" ht="15">
      <c r="A165" s="17"/>
      <c r="C165" s="66"/>
      <c r="D165" s="66"/>
    </row>
    <row r="166" spans="1:4" s="5" customFormat="1" ht="15">
      <c r="A166" s="17"/>
      <c r="C166" s="66"/>
      <c r="D166" s="66"/>
    </row>
    <row r="167" spans="1:4" s="5" customFormat="1" ht="15">
      <c r="A167" s="17"/>
      <c r="C167" s="66"/>
      <c r="D167" s="66"/>
    </row>
    <row r="168" spans="1:4" s="5" customFormat="1" ht="15">
      <c r="A168" s="17"/>
      <c r="C168" s="66"/>
      <c r="D168" s="66"/>
    </row>
    <row r="169" spans="1:4" s="5" customFormat="1" ht="15">
      <c r="A169" s="17"/>
      <c r="C169" s="66"/>
      <c r="D169" s="66"/>
    </row>
    <row r="170" spans="1:4" s="5" customFormat="1" ht="15">
      <c r="A170" s="17"/>
      <c r="C170" s="66"/>
      <c r="D170" s="66"/>
    </row>
    <row r="171" spans="1:4" s="5" customFormat="1" ht="15">
      <c r="A171" s="17"/>
      <c r="C171" s="66"/>
      <c r="D171" s="66"/>
    </row>
    <row r="172" spans="1:4" s="5" customFormat="1" ht="15">
      <c r="A172" s="17"/>
      <c r="C172" s="66"/>
      <c r="D172" s="66"/>
    </row>
    <row r="173" spans="1:4" s="5" customFormat="1" ht="15">
      <c r="A173" s="17"/>
      <c r="C173" s="66"/>
      <c r="D173" s="66"/>
    </row>
    <row r="174" spans="1:4" s="5" customFormat="1" ht="15">
      <c r="A174" s="17"/>
      <c r="C174" s="66"/>
      <c r="D174" s="66"/>
    </row>
    <row r="175" spans="1:4" s="5" customFormat="1" ht="15">
      <c r="A175" s="17"/>
      <c r="C175" s="66"/>
      <c r="D175" s="66"/>
    </row>
    <row r="176" spans="1:4" s="5" customFormat="1" ht="15">
      <c r="A176" s="17"/>
      <c r="C176" s="66"/>
      <c r="D176" s="66"/>
    </row>
    <row r="177" spans="1:4" s="5" customFormat="1" ht="15">
      <c r="A177" s="17"/>
      <c r="C177" s="66"/>
      <c r="D177" s="66"/>
    </row>
    <row r="178" spans="1:4" s="5" customFormat="1" ht="15">
      <c r="A178" s="17"/>
      <c r="C178" s="66"/>
      <c r="D178" s="66"/>
    </row>
    <row r="179" spans="1:4" s="5" customFormat="1" ht="15">
      <c r="A179" s="17"/>
      <c r="C179" s="66"/>
      <c r="D179" s="66"/>
    </row>
    <row r="180" spans="1:4" s="5" customFormat="1" ht="15">
      <c r="A180" s="17"/>
      <c r="C180" s="66"/>
      <c r="D180" s="66"/>
    </row>
    <row r="181" spans="1:4" s="5" customFormat="1" ht="15">
      <c r="A181" s="17"/>
      <c r="C181" s="66"/>
      <c r="D181" s="66"/>
    </row>
    <row r="182" spans="1:4" s="5" customFormat="1" ht="15">
      <c r="A182" s="17"/>
      <c r="C182" s="66"/>
      <c r="D182" s="66"/>
    </row>
    <row r="183" spans="1:4" s="5" customFormat="1" ht="15">
      <c r="A183" s="17"/>
      <c r="C183" s="66"/>
      <c r="D183" s="66"/>
    </row>
    <row r="184" spans="1:4" s="5" customFormat="1" ht="15">
      <c r="A184" s="17"/>
      <c r="C184" s="66"/>
      <c r="D184" s="66"/>
    </row>
    <row r="185" spans="1:4" s="5" customFormat="1" ht="15">
      <c r="A185" s="17"/>
      <c r="C185" s="66"/>
      <c r="D185" s="66"/>
    </row>
    <row r="186" spans="1:4" s="5" customFormat="1" ht="15">
      <c r="A186" s="17"/>
      <c r="C186" s="66"/>
      <c r="D186" s="66"/>
    </row>
    <row r="187" spans="1:4" s="5" customFormat="1" ht="15">
      <c r="A187" s="17"/>
      <c r="C187" s="66"/>
      <c r="D187" s="66"/>
    </row>
    <row r="188" spans="1:4" s="5" customFormat="1" ht="15">
      <c r="A188" s="17"/>
      <c r="C188" s="66"/>
      <c r="D188" s="66"/>
    </row>
    <row r="189" spans="1:4" s="5" customFormat="1" ht="15">
      <c r="A189" s="17"/>
      <c r="C189" s="66"/>
      <c r="D189" s="66"/>
    </row>
    <row r="190" spans="1:4" s="5" customFormat="1" ht="15">
      <c r="A190" s="17"/>
      <c r="C190" s="66"/>
      <c r="D190" s="66"/>
    </row>
    <row r="191" spans="1:4" s="5" customFormat="1" ht="15">
      <c r="A191" s="17"/>
      <c r="C191" s="66"/>
      <c r="D191" s="66"/>
    </row>
    <row r="192" spans="1:4" s="5" customFormat="1" ht="15">
      <c r="A192" s="17"/>
      <c r="C192" s="66"/>
      <c r="D192" s="66"/>
    </row>
    <row r="193" spans="1:4" s="5" customFormat="1" ht="15">
      <c r="A193" s="17"/>
      <c r="C193" s="66"/>
      <c r="D193" s="66"/>
    </row>
    <row r="194" spans="1:4" s="5" customFormat="1" ht="15">
      <c r="A194" s="17"/>
      <c r="C194" s="66"/>
      <c r="D194" s="66"/>
    </row>
    <row r="195" spans="1:4" s="5" customFormat="1" ht="15">
      <c r="A195" s="17"/>
      <c r="C195" s="66"/>
      <c r="D195" s="66"/>
    </row>
    <row r="196" spans="1:4" s="5" customFormat="1" ht="15">
      <c r="A196" s="17"/>
      <c r="C196" s="66"/>
      <c r="D196" s="66"/>
    </row>
    <row r="197" spans="1:4" s="5" customFormat="1" ht="15">
      <c r="A197" s="17"/>
      <c r="C197" s="66"/>
      <c r="D197" s="66"/>
    </row>
    <row r="198" spans="1:4" s="5" customFormat="1" ht="15">
      <c r="A198" s="17"/>
      <c r="C198" s="66"/>
      <c r="D198" s="66"/>
    </row>
    <row r="199" spans="1:4" s="5" customFormat="1" ht="15">
      <c r="A199" s="17"/>
      <c r="C199" s="66"/>
      <c r="D199" s="66"/>
    </row>
    <row r="200" spans="1:4" s="5" customFormat="1" ht="15">
      <c r="A200" s="17"/>
      <c r="C200" s="66"/>
      <c r="D200" s="66"/>
    </row>
    <row r="201" spans="1:4" s="5" customFormat="1" ht="15">
      <c r="A201" s="17"/>
      <c r="C201" s="66"/>
      <c r="D201" s="66"/>
    </row>
    <row r="202" spans="1:4" s="5" customFormat="1" ht="15">
      <c r="A202" s="17"/>
      <c r="C202" s="66"/>
      <c r="D202" s="66"/>
    </row>
    <row r="203" spans="1:4" s="5" customFormat="1" ht="15">
      <c r="A203" s="17"/>
      <c r="C203" s="66"/>
      <c r="D203" s="66"/>
    </row>
    <row r="204" spans="1:4" s="5" customFormat="1" ht="15">
      <c r="A204" s="17"/>
      <c r="C204" s="66"/>
      <c r="D204" s="66"/>
    </row>
    <row r="205" spans="1:4" s="5" customFormat="1" ht="15">
      <c r="A205" s="17"/>
      <c r="C205" s="66"/>
      <c r="D205" s="66"/>
    </row>
    <row r="206" spans="1:4" s="5" customFormat="1" ht="15">
      <c r="A206" s="17"/>
      <c r="C206" s="66"/>
      <c r="D206" s="66"/>
    </row>
    <row r="207" spans="1:4" s="5" customFormat="1" ht="15">
      <c r="A207" s="17"/>
      <c r="C207" s="66"/>
      <c r="D207" s="66"/>
    </row>
    <row r="208" spans="1:4" s="5" customFormat="1" ht="15">
      <c r="A208" s="17"/>
      <c r="C208" s="66"/>
      <c r="D208" s="66"/>
    </row>
    <row r="209" spans="1:4" s="5" customFormat="1" ht="15">
      <c r="A209" s="17"/>
      <c r="C209" s="66"/>
      <c r="D209" s="66"/>
    </row>
    <row r="210" spans="1:4" s="5" customFormat="1" ht="15">
      <c r="A210" s="17"/>
      <c r="C210" s="66"/>
      <c r="D210" s="66"/>
    </row>
    <row r="211" spans="1:4" s="5" customFormat="1" ht="15">
      <c r="A211" s="17"/>
      <c r="C211" s="66"/>
      <c r="D211" s="66"/>
    </row>
    <row r="212" spans="1:4" s="5" customFormat="1" ht="15">
      <c r="A212" s="17"/>
      <c r="C212" s="66"/>
      <c r="D212" s="66"/>
    </row>
    <row r="213" spans="1:4" s="5" customFormat="1" ht="15">
      <c r="A213" s="17"/>
      <c r="C213" s="66"/>
      <c r="D213" s="66"/>
    </row>
    <row r="214" spans="1:4" s="5" customFormat="1" ht="15">
      <c r="A214" s="17"/>
      <c r="C214" s="66"/>
      <c r="D214" s="66"/>
    </row>
    <row r="215" spans="1:4" s="5" customFormat="1" ht="15">
      <c r="A215" s="17"/>
      <c r="C215" s="66"/>
      <c r="D215" s="66"/>
    </row>
    <row r="216" spans="1:4" s="5" customFormat="1" ht="15">
      <c r="A216" s="17"/>
      <c r="C216" s="66"/>
      <c r="D216" s="66"/>
    </row>
    <row r="217" spans="1:4" s="5" customFormat="1" ht="15">
      <c r="A217" s="17"/>
      <c r="C217" s="66"/>
      <c r="D217" s="66"/>
    </row>
    <row r="218" spans="1:4" s="5" customFormat="1" ht="15">
      <c r="A218" s="17"/>
      <c r="C218" s="66"/>
      <c r="D218" s="66"/>
    </row>
    <row r="219" spans="1:4" s="5" customFormat="1" ht="15">
      <c r="A219" s="17"/>
      <c r="C219" s="66"/>
      <c r="D219" s="66"/>
    </row>
    <row r="220" spans="1:4" s="5" customFormat="1" ht="15">
      <c r="A220" s="17"/>
      <c r="C220" s="66"/>
      <c r="D220" s="66"/>
    </row>
  </sheetData>
  <sheetProtection/>
  <mergeCells count="247">
    <mergeCell ref="A52:A53"/>
    <mergeCell ref="B52:B53"/>
    <mergeCell ref="C52:D53"/>
    <mergeCell ref="E52:F53"/>
    <mergeCell ref="C18:D18"/>
    <mergeCell ref="E18:F18"/>
    <mergeCell ref="E42:F42"/>
    <mergeCell ref="C42:D42"/>
    <mergeCell ref="E37:F37"/>
    <mergeCell ref="E38:F38"/>
    <mergeCell ref="E86:F86"/>
    <mergeCell ref="E57:F57"/>
    <mergeCell ref="C58:D58"/>
    <mergeCell ref="E39:F39"/>
    <mergeCell ref="C39:D39"/>
    <mergeCell ref="E40:F40"/>
    <mergeCell ref="C40:D40"/>
    <mergeCell ref="C47:D47"/>
    <mergeCell ref="C43:D43"/>
    <mergeCell ref="E54:F54"/>
    <mergeCell ref="E80:F80"/>
    <mergeCell ref="C115:D115"/>
    <mergeCell ref="C56:D56"/>
    <mergeCell ref="C87:D87"/>
    <mergeCell ref="C88:D88"/>
    <mergeCell ref="E55:F55"/>
    <mergeCell ref="E66:F66"/>
    <mergeCell ref="E68:F69"/>
    <mergeCell ref="E61:F61"/>
    <mergeCell ref="C91:D91"/>
    <mergeCell ref="A64:A65"/>
    <mergeCell ref="B64:B65"/>
    <mergeCell ref="B123:C123"/>
    <mergeCell ref="A122:G122"/>
    <mergeCell ref="B75:B76"/>
    <mergeCell ref="C89:D89"/>
    <mergeCell ref="E64:F65"/>
    <mergeCell ref="C66:D66"/>
    <mergeCell ref="E89:F89"/>
    <mergeCell ref="B68:B69"/>
    <mergeCell ref="B125:C125"/>
    <mergeCell ref="A90:L90"/>
    <mergeCell ref="C93:D93"/>
    <mergeCell ref="B124:C124"/>
    <mergeCell ref="A120:G120"/>
    <mergeCell ref="E91:F91"/>
    <mergeCell ref="E116:F116"/>
    <mergeCell ref="C118:D118"/>
    <mergeCell ref="C94:D94"/>
    <mergeCell ref="E92:F92"/>
    <mergeCell ref="B55:B58"/>
    <mergeCell ref="C57:D57"/>
    <mergeCell ref="C51:D51"/>
    <mergeCell ref="C60:D60"/>
    <mergeCell ref="C80:D80"/>
    <mergeCell ref="A55:A58"/>
    <mergeCell ref="A50:A51"/>
    <mergeCell ref="B50:B51"/>
    <mergeCell ref="C54:D54"/>
    <mergeCell ref="A68:A69"/>
    <mergeCell ref="B62:B63"/>
    <mergeCell ref="A62:A63"/>
    <mergeCell ref="E58:F58"/>
    <mergeCell ref="E24:F24"/>
    <mergeCell ref="C50:D50"/>
    <mergeCell ref="C34:D34"/>
    <mergeCell ref="C36:D36"/>
    <mergeCell ref="C62:D63"/>
    <mergeCell ref="C48:D48"/>
    <mergeCell ref="C37:D37"/>
    <mergeCell ref="E51:F51"/>
    <mergeCell ref="C23:D23"/>
    <mergeCell ref="E23:F23"/>
    <mergeCell ref="B14:B15"/>
    <mergeCell ref="C14:D15"/>
    <mergeCell ref="E14:F15"/>
    <mergeCell ref="C16:D17"/>
    <mergeCell ref="C19:D19"/>
    <mergeCell ref="C20:D20"/>
    <mergeCell ref="C21:D21"/>
    <mergeCell ref="C22:D22"/>
    <mergeCell ref="C8:D9"/>
    <mergeCell ref="A8:A9"/>
    <mergeCell ref="A11:L11"/>
    <mergeCell ref="L8:L9"/>
    <mergeCell ref="B8:B9"/>
    <mergeCell ref="C10:D10"/>
    <mergeCell ref="I8:K8"/>
    <mergeCell ref="A12:A13"/>
    <mergeCell ref="C12:D13"/>
    <mergeCell ref="C35:D35"/>
    <mergeCell ref="E36:F36"/>
    <mergeCell ref="C46:D46"/>
    <mergeCell ref="C44:D44"/>
    <mergeCell ref="C68:D69"/>
    <mergeCell ref="C49:D49"/>
    <mergeCell ref="E49:F49"/>
    <mergeCell ref="E50:F50"/>
    <mergeCell ref="C41:D41"/>
    <mergeCell ref="E48:F48"/>
    <mergeCell ref="A78:A80"/>
    <mergeCell ref="E27:F27"/>
    <mergeCell ref="C45:D45"/>
    <mergeCell ref="E79:F79"/>
    <mergeCell ref="E35:F35"/>
    <mergeCell ref="C38:D38"/>
    <mergeCell ref="E45:F45"/>
    <mergeCell ref="E46:F46"/>
    <mergeCell ref="E47:F47"/>
    <mergeCell ref="B34:B44"/>
    <mergeCell ref="C24:D24"/>
    <mergeCell ref="C64:D65"/>
    <mergeCell ref="C33:D33"/>
    <mergeCell ref="J4:K4"/>
    <mergeCell ref="G8:G9"/>
    <mergeCell ref="G14:G15"/>
    <mergeCell ref="B6:L6"/>
    <mergeCell ref="L12:L13"/>
    <mergeCell ref="L16:L17"/>
    <mergeCell ref="E16:F17"/>
    <mergeCell ref="B12:B13"/>
    <mergeCell ref="G16:G17"/>
    <mergeCell ref="B16:B17"/>
    <mergeCell ref="L14:L15"/>
    <mergeCell ref="G12:G13"/>
    <mergeCell ref="E20:F20"/>
    <mergeCell ref="E12:F13"/>
    <mergeCell ref="H8:H9"/>
    <mergeCell ref="E21:F21"/>
    <mergeCell ref="E10:F10"/>
    <mergeCell ref="E8:F9"/>
    <mergeCell ref="E19:F19"/>
    <mergeCell ref="L25:L26"/>
    <mergeCell ref="E22:F22"/>
    <mergeCell ref="C32:D32"/>
    <mergeCell ref="C25:D26"/>
    <mergeCell ref="E25:F26"/>
    <mergeCell ref="G25:G26"/>
    <mergeCell ref="E44:F44"/>
    <mergeCell ref="E31:F31"/>
    <mergeCell ref="E33:F33"/>
    <mergeCell ref="E43:F43"/>
    <mergeCell ref="E32:F32"/>
    <mergeCell ref="E41:F41"/>
    <mergeCell ref="E87:F87"/>
    <mergeCell ref="C74:D74"/>
    <mergeCell ref="E74:F74"/>
    <mergeCell ref="C85:D85"/>
    <mergeCell ref="E85:F85"/>
    <mergeCell ref="C86:D86"/>
    <mergeCell ref="C78:D78"/>
    <mergeCell ref="E78:F78"/>
    <mergeCell ref="C79:D79"/>
    <mergeCell ref="E75:F75"/>
    <mergeCell ref="E93:F93"/>
    <mergeCell ref="E94:F94"/>
    <mergeCell ref="L115:L119"/>
    <mergeCell ref="E119:F119"/>
    <mergeCell ref="C119:D119"/>
    <mergeCell ref="C116:D116"/>
    <mergeCell ref="E118:F118"/>
    <mergeCell ref="E115:F115"/>
    <mergeCell ref="A98:L98"/>
    <mergeCell ref="E99:F99"/>
    <mergeCell ref="C31:D31"/>
    <mergeCell ref="C27:D27"/>
    <mergeCell ref="E60:F60"/>
    <mergeCell ref="E56:F56"/>
    <mergeCell ref="E29:F29"/>
    <mergeCell ref="E34:F34"/>
    <mergeCell ref="C28:D28"/>
    <mergeCell ref="E28:F28"/>
    <mergeCell ref="C29:D29"/>
    <mergeCell ref="C30:D30"/>
    <mergeCell ref="E30:F30"/>
    <mergeCell ref="L68:L69"/>
    <mergeCell ref="G62:G63"/>
    <mergeCell ref="L62:L63"/>
    <mergeCell ref="C55:D55"/>
    <mergeCell ref="E62:F63"/>
    <mergeCell ref="G64:G65"/>
    <mergeCell ref="L64:L65"/>
    <mergeCell ref="A59:L59"/>
    <mergeCell ref="C61:D61"/>
    <mergeCell ref="L70:L71"/>
    <mergeCell ref="C73:D73"/>
    <mergeCell ref="E73:F73"/>
    <mergeCell ref="C67:D67"/>
    <mergeCell ref="E67:F67"/>
    <mergeCell ref="G70:G71"/>
    <mergeCell ref="G68:G69"/>
    <mergeCell ref="A70:A71"/>
    <mergeCell ref="C70:D71"/>
    <mergeCell ref="E70:F71"/>
    <mergeCell ref="C72:D72"/>
    <mergeCell ref="E72:F72"/>
    <mergeCell ref="E76:F76"/>
    <mergeCell ref="B70:B71"/>
    <mergeCell ref="C76:D76"/>
    <mergeCell ref="C75:D75"/>
    <mergeCell ref="C101:D101"/>
    <mergeCell ref="C83:D83"/>
    <mergeCell ref="E83:F83"/>
    <mergeCell ref="C84:D84"/>
    <mergeCell ref="E84:F84"/>
    <mergeCell ref="C92:D92"/>
    <mergeCell ref="E88:F88"/>
    <mergeCell ref="C99:D99"/>
    <mergeCell ref="E101:F101"/>
    <mergeCell ref="E100:F100"/>
    <mergeCell ref="L109:L110"/>
    <mergeCell ref="C104:D104"/>
    <mergeCell ref="E104:F104"/>
    <mergeCell ref="C106:D106"/>
    <mergeCell ref="E106:F106"/>
    <mergeCell ref="E109:F110"/>
    <mergeCell ref="G109:G110"/>
    <mergeCell ref="E97:F97"/>
    <mergeCell ref="B111:B113"/>
    <mergeCell ref="C107:D107"/>
    <mergeCell ref="E107:F107"/>
    <mergeCell ref="C105:D105"/>
    <mergeCell ref="E105:F105"/>
    <mergeCell ref="E102:F102"/>
    <mergeCell ref="C103:D103"/>
    <mergeCell ref="E103:F103"/>
    <mergeCell ref="B99:B100"/>
    <mergeCell ref="C114:D114"/>
    <mergeCell ref="E114:F114"/>
    <mergeCell ref="G111:G112"/>
    <mergeCell ref="C113:D113"/>
    <mergeCell ref="E113:F113"/>
    <mergeCell ref="C108:D108"/>
    <mergeCell ref="E108:F108"/>
    <mergeCell ref="C109:D110"/>
    <mergeCell ref="C111:D112"/>
    <mergeCell ref="E111:F112"/>
    <mergeCell ref="C81:D81"/>
    <mergeCell ref="E81:F81"/>
    <mergeCell ref="A82:L82"/>
    <mergeCell ref="C100:D100"/>
    <mergeCell ref="B102:B104"/>
    <mergeCell ref="C102:D102"/>
    <mergeCell ref="A95:L95"/>
    <mergeCell ref="C96:D96"/>
    <mergeCell ref="E96:F96"/>
    <mergeCell ref="C97:D97"/>
  </mergeCells>
  <printOptions/>
  <pageMargins left="0.2362204724409449" right="0.2362204724409449" top="1.1811023622047245" bottom="0.7480314960629921" header="0.31496062992125984" footer="0.31496062992125984"/>
  <pageSetup fitToHeight="0" fitToWidth="1" horizontalDpi="600" verticalDpi="600" orientation="landscape" paperSize="9" scale="34" r:id="rId1"/>
  <rowBreaks count="11" manualBreakCount="11">
    <brk id="17" max="11" man="1"/>
    <brk id="26" max="11" man="1"/>
    <brk id="35" max="11" man="1"/>
    <brk id="42" max="11" man="1"/>
    <brk id="49" max="11" man="1"/>
    <brk id="58" max="11" man="1"/>
    <brk id="71" max="11" man="1"/>
    <brk id="81" max="11" man="1"/>
    <brk id="92" max="11" man="1"/>
    <brk id="100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2023-06-23T06:58:24Z</dcterms:modified>
  <cp:category/>
  <cp:version/>
  <cp:contentType/>
  <cp:contentStatus/>
</cp:coreProperties>
</file>