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дод СМР" sheetId="1" r:id="rId1"/>
  </sheets>
  <definedNames>
    <definedName name="_xlnm.Print_Titles" localSheetId="0">'дод СМР'!$13:$14</definedName>
    <definedName name="_xlnm.Print_Area" localSheetId="0">'дод СМР'!$A$1:$F$76</definedName>
  </definedNames>
  <calcPr fullCalcOnLoad="1"/>
</workbook>
</file>

<file path=xl/sharedStrings.xml><?xml version="1.0" encoding="utf-8"?>
<sst xmlns="http://schemas.openxmlformats.org/spreadsheetml/2006/main" count="96" uniqueCount="78">
  <si>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</si>
  <si>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</si>
  <si>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х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</si>
  <si>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</si>
  <si>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</si>
  <si>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</si>
  <si>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</si>
  <si>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</si>
  <si>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Реконструкція 1-го поверху КУ «ССШ № 3» по вул. 20 років Перемоги, 9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</si>
  <si>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</si>
  <si>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</si>
  <si>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</si>
  <si>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</si>
  <si>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</si>
  <si>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</si>
  <si>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</si>
  <si>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</si>
  <si>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Заходи з енергозбереження</t>
  </si>
  <si>
    <t>2022-2023</t>
  </si>
  <si>
    <t xml:space="preserve">Нове будівництво водопровідної мережі до КУ Сумська ЗОШ №8 СМР за адресою: м. Суми, вул. Троїцька, 7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</si>
  <si>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</si>
  <si>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</si>
  <si>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</si>
  <si>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Нове будівництво на території Алеї Слави Баранівського кладовища в м. Суми Меморіалу загиблим Захисникам України</t>
  </si>
  <si>
    <t>Реконструкція - термомодернізація будівлі КУ ССШ №7                       ім. М. Савченка СМР по вул. Лесі Українки, 23 в м. Суми</t>
  </si>
  <si>
    <t>Реконструкція-термомодернізація будівлі Піщанського будинку культури за адресою: м. Суми, с. Піщане, вул. Шкільна, 47-а</t>
  </si>
  <si>
    <t>Реконструкція водопровідної мережі Д=400 по вул. Героїв Крут              в м. Суми</t>
  </si>
  <si>
    <t>Очікуваний рівень готовності об'єкту/проєкту на кінець 2023 року, %</t>
  </si>
  <si>
    <t>2018-2024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</si>
  <si>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</si>
  <si>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Реконструкція теплових мереж від житлового будинку № 17 по вулиці Івана Кавалерідзе до котельні по вулиці Нахімова,30 в м. Суми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</si>
  <si>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</si>
  <si>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Нове будівництво водопровідної мережі до ЗДО №9 «Світлячок» СМР за адресою: м. Суми, вул. Інтернаціоналістів, 35</t>
  </si>
  <si>
    <t>Будівництво медичних установ та закладів</t>
  </si>
  <si>
    <t>Реконструкція неврологічного відділення КУ  «СМКЛ № 4» по                                                  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</si>
  <si>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</si>
  <si>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</si>
  <si>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2022-2024</t>
  </si>
  <si>
    <t>2019-2023</t>
  </si>
  <si>
    <t>2020-2023</t>
  </si>
  <si>
    <t>2021-2023</t>
  </si>
  <si>
    <t xml:space="preserve">Нове будівництво зовнішньої водопровідної мережі Д-110 мм по                     вул. Г.Кондратьєва, 158/4 з кільцюванням у діючі водопровідні мережі Д-100 мм та Д-150 мм в м. Суми </t>
  </si>
  <si>
    <t>Реконструкція (санація) самотічного каналізаційного колектора                Д 500 мм по вул. Замостянській від перехрестя вул. Харківська та     вул. Сумсько-Київських дивізій  до перехрестя вул. Черкаська та        вул. Лінійна в м. Суми</t>
  </si>
  <si>
    <t>Реконструкція аварійного самотічного колектора  Д-400 мм по               вул. Білопільський шлях від КНС-4 до району Тепличного (коригування)</t>
  </si>
  <si>
    <t>Обсяг капітальних вкладень бюджету міської ТГ у 2023 році                                     з урахуванням змін,                       гривень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</si>
  <si>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                                         вул. Привокзальна, 4/13 </t>
  </si>
  <si>
    <t xml:space="preserve">до  рішення  Сумської  міської  ради  «Про внесення змін до Програми </t>
  </si>
  <si>
    <t xml:space="preserve">економічного і соціального  розвитку Сумської міської територіальної </t>
  </si>
  <si>
    <t xml:space="preserve">Сумський міський голова </t>
  </si>
  <si>
    <t>Олександр ЛИСЕНКО</t>
  </si>
  <si>
    <t>Виконавець: _____________Світлана ЛИПОВА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</si>
  <si>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</si>
  <si>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</si>
  <si>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</si>
  <si>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модульного найпростішого укриття для закладу дошкільної освіти (ясла-садок) № 37 «Веселі зайчата» Сумської міської ради за адресою: вул. Вишнева, 1, с. Стецьківка, Сумського району, Сумської області</t>
  </si>
  <si>
    <t>Реконструкція (санація) самотічного каналізаційного колектора                   Д 400-600 від вул. Харківська, 30/1 по вул. Прокоф'єва до КНС-6</t>
  </si>
  <si>
    <t xml:space="preserve">Реконструкція систем газопостачання м. Суми  по вул. Г. Кондратьєва, 165 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</si>
  <si>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</si>
  <si>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Реконструкція сталевих ділянок водоводу Д-500 мм від Лучанського водозабору до перехрестя вул. Чехова та вул. 2-га Залізнична в                                          м. Суми </t>
  </si>
  <si>
    <t>Реконструкція інженерних мереж селища Ганнівка в м.Суми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</si>
  <si>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 </t>
  </si>
  <si>
    <t>Проектування, реставрація та охорона пам'яток архітектури</t>
  </si>
  <si>
    <t xml:space="preserve">Перелік об’єктів будівництва, реконструкції, реставрації за рахунок коштів бюджету розвитку бюджету Сумської міської територіальної громади у 2023 році </t>
  </si>
  <si>
    <t xml:space="preserve"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 </t>
  </si>
  <si>
    <t>Нове будівництво модульного найпростішого укриття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</si>
  <si>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Реставраційний ремонт нежитлового приміщення, розташованого за адресою: м. Суми, вул. Покровська, буд. 9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</si>
  <si>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м. Суми, вул. Троїцька, 5</t>
  </si>
  <si>
    <t>Реконструкція каналізаційного напірного колектору від КНС № 1А по вул. Соборній до міських очисних споруд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</si>
  <si>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</si>
  <si>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                Д 400-500 мм від  вул. Романа Атаманюка по вул. Генерала Чібісова, Новорічній до вул. Київської</t>
  </si>
  <si>
    <t xml:space="preserve">від                      2023 року  №          - МР </t>
  </si>
  <si>
    <t xml:space="preserve">громади  на  2023  рік  (зі змінами), затвердженої   рішенням  Сумської  </t>
  </si>
  <si>
    <t>міської  ради від 14 грудня 2022 року № 3310 - МР»</t>
  </si>
  <si>
    <t>Реконструкція захисних споруд цивільного захисту неврологічного корпусу КНП  «Клінічна лікарня № 4» СМР за адресою: м. Суми,                                     вул. Металургів, 38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</si>
  <si>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</si>
  <si>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</si>
  <si>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                   Додаток  2</t>
  </si>
  <si>
    <t xml:space="preserve"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</si>
</sst>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55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 vertical="center"/>
    </xf>
    <xf numFmtId="0" fontId="36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Zeros="0" tabSelected="1" view="pageBreakPreview" zoomScale="91" zoomScaleSheetLayoutView="91" zoomScalePageLayoutView="0" workbookViewId="0" topLeftCell="A22">
      <selection activeCell="B24" sqref="B24"/>
    </sheetView>
  </sheetViews>
  <sheetFormatPr defaultColWidth="8.8515625" defaultRowHeight="15"/>
  <cols>
    <col min="1" max="1" width="59.8515625" style="7" customWidth="1"/>
    <col min="2" max="2" width="76.28125" style="7" customWidth="1"/>
    <col min="3" max="3" width="19.421875" style="7" customWidth="1"/>
    <col min="4" max="4" width="25.8515625" style="7" customWidth="1"/>
    <col min="5" max="5" width="28.00390625" style="7" customWidth="1"/>
    <col min="6" max="6" width="24.140625" style="7" customWidth="1"/>
    <col min="7" max="7" width="1.28515625" style="7" customWidth="1"/>
    <col min="8" max="16384" width="8.8515625" style="7" customWidth="1"/>
  </cols>
  <sheetData>
    <row r="1" spans="4:6" ht="20.25">
      <c r="D1" s="34" t="s">
        <v>76</v>
      </c>
      <c r="E1" s="34"/>
      <c r="F1" s="34"/>
    </row>
    <row r="2" spans="3:6" ht="24" customHeight="1">
      <c r="C2" s="35" t="s">
        <v>46</v>
      </c>
      <c r="D2" s="35"/>
      <c r="E2" s="35"/>
      <c r="F2" s="35"/>
    </row>
    <row r="3" spans="3:6" ht="23.25" customHeight="1">
      <c r="C3" s="35" t="s">
        <v>47</v>
      </c>
      <c r="D3" s="35"/>
      <c r="E3" s="35"/>
      <c r="F3" s="35"/>
    </row>
    <row r="4" spans="3:6" ht="20.25" customHeight="1">
      <c r="C4" s="35" t="s">
        <v>71</v>
      </c>
      <c r="D4" s="35"/>
      <c r="E4" s="35"/>
      <c r="F4" s="35"/>
    </row>
    <row r="5" spans="3:6" ht="20.25" customHeight="1">
      <c r="C5" s="35" t="s">
        <v>72</v>
      </c>
      <c r="D5" s="35"/>
      <c r="E5" s="35"/>
      <c r="F5" s="35"/>
    </row>
    <row r="6" spans="3:6" ht="27" customHeight="1">
      <c r="C6" s="35" t="s">
        <v>70</v>
      </c>
      <c r="D6" s="35"/>
      <c r="E6" s="35"/>
      <c r="F6" s="35"/>
    </row>
    <row r="7" spans="4:6" ht="20.25">
      <c r="D7" s="34"/>
      <c r="E7" s="34"/>
      <c r="F7" s="34"/>
    </row>
    <row r="8" spans="4:6" ht="20.25">
      <c r="D8" s="32"/>
      <c r="E8" s="32"/>
      <c r="F8" s="32"/>
    </row>
    <row r="9" spans="4:6" ht="20.25">
      <c r="D9" s="32"/>
      <c r="E9" s="32"/>
      <c r="F9" s="32"/>
    </row>
    <row r="10" spans="4:6" ht="18.75">
      <c r="D10" s="3"/>
      <c r="E10" s="9"/>
      <c r="F10" s="10"/>
    </row>
    <row r="11" spans="1:6" ht="40.5" customHeight="1">
      <c r="A11" s="39" t="s">
        <v>62</v>
      </c>
      <c r="B11" s="39"/>
      <c r="C11" s="39"/>
      <c r="D11" s="39"/>
      <c r="E11" s="39"/>
      <c r="F11" s="39"/>
    </row>
    <row r="12" spans="1:7" ht="17.25">
      <c r="A12" s="11"/>
      <c r="B12" s="11"/>
      <c r="C12" s="11"/>
      <c r="D12" s="11"/>
      <c r="E12" s="11"/>
      <c r="F12" s="12"/>
      <c r="G12" s="13"/>
    </row>
    <row r="13" spans="1:6" ht="118.5" customHeight="1">
      <c r="A13" s="14" t="s">
        <v>0</v>
      </c>
      <c r="B13" s="14" t="s">
        <v>20</v>
      </c>
      <c r="C13" s="14" t="s">
        <v>21</v>
      </c>
      <c r="D13" s="14" t="s">
        <v>22</v>
      </c>
      <c r="E13" s="14" t="s">
        <v>44</v>
      </c>
      <c r="F13" s="14" t="s">
        <v>27</v>
      </c>
    </row>
    <row r="14" spans="1:6" s="16" customFormat="1" ht="16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</row>
    <row r="15" spans="1:6" s="33" customFormat="1" ht="42" customHeight="1">
      <c r="A15" s="17" t="s">
        <v>51</v>
      </c>
      <c r="B15" s="18"/>
      <c r="C15" s="18"/>
      <c r="D15" s="18"/>
      <c r="E15" s="19">
        <f>E16</f>
        <v>2810000</v>
      </c>
      <c r="F15" s="18"/>
    </row>
    <row r="16" spans="1:6" s="16" customFormat="1" ht="66" customHeight="1">
      <c r="A16" s="17" t="s">
        <v>52</v>
      </c>
      <c r="B16" s="15"/>
      <c r="C16" s="15"/>
      <c r="D16" s="15"/>
      <c r="E16" s="19">
        <f>E17</f>
        <v>2810000</v>
      </c>
      <c r="F16" s="15"/>
    </row>
    <row r="17" spans="1:6" s="16" customFormat="1" ht="84.75" customHeight="1">
      <c r="A17" s="15"/>
      <c r="B17" s="21" t="s">
        <v>53</v>
      </c>
      <c r="C17" s="18">
        <v>2023</v>
      </c>
      <c r="D17" s="15"/>
      <c r="E17" s="22">
        <v>2810000</v>
      </c>
      <c r="F17" s="15"/>
    </row>
    <row r="18" spans="1:6" s="20" customFormat="1" ht="47.25" customHeight="1">
      <c r="A18" s="17" t="s">
        <v>3</v>
      </c>
      <c r="B18" s="18"/>
      <c r="C18" s="18"/>
      <c r="D18" s="19"/>
      <c r="E18" s="19">
        <f>E19+E35+E38</f>
        <v>53266954</v>
      </c>
      <c r="F18" s="18"/>
    </row>
    <row r="19" spans="1:6" s="20" customFormat="1" ht="49.5" customHeight="1">
      <c r="A19" s="17" t="s">
        <v>4</v>
      </c>
      <c r="B19" s="18"/>
      <c r="C19" s="18"/>
      <c r="D19" s="19"/>
      <c r="E19" s="19">
        <f>SUM(E20:E34)</f>
        <v>47690954</v>
      </c>
      <c r="F19" s="18"/>
    </row>
    <row r="20" spans="1:6" s="20" customFormat="1" ht="76.5" customHeight="1">
      <c r="A20" s="18"/>
      <c r="B20" s="21" t="s">
        <v>41</v>
      </c>
      <c r="C20" s="18" t="s">
        <v>37</v>
      </c>
      <c r="D20" s="22">
        <v>1033297</v>
      </c>
      <c r="E20" s="22">
        <v>84134</v>
      </c>
      <c r="F20" s="18">
        <v>8.1</v>
      </c>
    </row>
    <row r="21" spans="1:6" s="20" customFormat="1" ht="77.25" customHeight="1">
      <c r="A21" s="18"/>
      <c r="B21" s="21" t="s">
        <v>29</v>
      </c>
      <c r="C21" s="18" t="s">
        <v>38</v>
      </c>
      <c r="D21" s="22">
        <v>14087743</v>
      </c>
      <c r="E21" s="22">
        <v>13302</v>
      </c>
      <c r="F21" s="23">
        <v>100</v>
      </c>
    </row>
    <row r="22" spans="1:6" s="20" customFormat="1" ht="90" customHeight="1">
      <c r="A22" s="18"/>
      <c r="B22" s="21" t="s">
        <v>45</v>
      </c>
      <c r="C22" s="18" t="s">
        <v>39</v>
      </c>
      <c r="D22" s="22"/>
      <c r="E22" s="22">
        <v>16531</v>
      </c>
      <c r="F22" s="18"/>
    </row>
    <row r="23" spans="1:6" s="20" customFormat="1" ht="90" customHeight="1">
      <c r="A23" s="18"/>
      <c r="B23" s="21" t="s">
        <v>77</v>
      </c>
      <c r="C23" s="18">
        <v>2023</v>
      </c>
      <c r="D23" s="22"/>
      <c r="E23" s="22">
        <v>100000</v>
      </c>
      <c r="F23" s="18"/>
    </row>
    <row r="24" spans="1:6" s="20" customFormat="1" ht="90" customHeight="1">
      <c r="A24" s="18"/>
      <c r="B24" s="21" t="s">
        <v>56</v>
      </c>
      <c r="C24" s="18" t="s">
        <v>39</v>
      </c>
      <c r="D24" s="22">
        <v>2908994</v>
      </c>
      <c r="E24" s="22">
        <v>48840</v>
      </c>
      <c r="F24" s="18">
        <v>12.7</v>
      </c>
    </row>
    <row r="25" spans="1:6" s="20" customFormat="1" ht="78" customHeight="1">
      <c r="A25" s="18"/>
      <c r="B25" s="21" t="s">
        <v>30</v>
      </c>
      <c r="C25" s="18" t="s">
        <v>18</v>
      </c>
      <c r="D25" s="22">
        <v>3758772</v>
      </c>
      <c r="E25" s="22">
        <f>3448697-85000</f>
        <v>3363697</v>
      </c>
      <c r="F25" s="18">
        <v>89.5</v>
      </c>
    </row>
    <row r="26" spans="1:6" s="20" customFormat="1" ht="78" customHeight="1">
      <c r="A26" s="18"/>
      <c r="B26" s="21" t="s">
        <v>57</v>
      </c>
      <c r="C26" s="18">
        <v>2023</v>
      </c>
      <c r="D26" s="22"/>
      <c r="E26" s="22">
        <f>400000+7100000</f>
        <v>7500000</v>
      </c>
      <c r="F26" s="18"/>
    </row>
    <row r="27" spans="1:6" s="20" customFormat="1" ht="78" customHeight="1">
      <c r="A27" s="18"/>
      <c r="B27" s="21" t="s">
        <v>58</v>
      </c>
      <c r="C27" s="18">
        <v>2023</v>
      </c>
      <c r="D27" s="22"/>
      <c r="E27" s="22">
        <v>5000000</v>
      </c>
      <c r="F27" s="18"/>
    </row>
    <row r="28" spans="1:6" s="20" customFormat="1" ht="78" customHeight="1">
      <c r="A28" s="18"/>
      <c r="B28" s="21" t="s">
        <v>67</v>
      </c>
      <c r="C28" s="18">
        <v>2023</v>
      </c>
      <c r="D28" s="22"/>
      <c r="E28" s="22">
        <v>400000</v>
      </c>
      <c r="F28" s="18"/>
    </row>
    <row r="29" spans="1:6" s="20" customFormat="1" ht="76.5" customHeight="1">
      <c r="A29" s="18"/>
      <c r="B29" s="21" t="s">
        <v>69</v>
      </c>
      <c r="C29" s="18" t="s">
        <v>9</v>
      </c>
      <c r="D29" s="22">
        <v>30385768</v>
      </c>
      <c r="E29" s="22">
        <f>15748551+9850000</f>
        <v>25598551</v>
      </c>
      <c r="F29" s="23">
        <v>100</v>
      </c>
    </row>
    <row r="30" spans="1:6" s="20" customFormat="1" ht="99" customHeight="1">
      <c r="A30" s="18"/>
      <c r="B30" s="21" t="s">
        <v>42</v>
      </c>
      <c r="C30" s="18" t="s">
        <v>9</v>
      </c>
      <c r="D30" s="22">
        <v>18603784</v>
      </c>
      <c r="E30" s="22">
        <v>68105</v>
      </c>
      <c r="F30" s="18">
        <v>74.9</v>
      </c>
    </row>
    <row r="31" spans="1:6" s="20" customFormat="1" ht="76.5" customHeight="1">
      <c r="A31" s="18"/>
      <c r="B31" s="21" t="s">
        <v>55</v>
      </c>
      <c r="C31" s="18" t="s">
        <v>9</v>
      </c>
      <c r="D31" s="22">
        <v>25572766</v>
      </c>
      <c r="E31" s="22">
        <v>4380700</v>
      </c>
      <c r="F31" s="18">
        <v>41.3</v>
      </c>
    </row>
    <row r="32" spans="1:6" s="20" customFormat="1" ht="76.5" customHeight="1">
      <c r="A32" s="18"/>
      <c r="B32" s="21" t="s">
        <v>74</v>
      </c>
      <c r="C32" s="18" t="s">
        <v>9</v>
      </c>
      <c r="D32" s="22">
        <v>16954259</v>
      </c>
      <c r="E32" s="22">
        <v>85000</v>
      </c>
      <c r="F32" s="18">
        <v>74.6</v>
      </c>
    </row>
    <row r="33" spans="1:6" s="20" customFormat="1" ht="76.5" customHeight="1">
      <c r="A33" s="18"/>
      <c r="B33" s="21" t="s">
        <v>43</v>
      </c>
      <c r="C33" s="18" t="s">
        <v>39</v>
      </c>
      <c r="D33" s="22">
        <v>16344103</v>
      </c>
      <c r="E33" s="22">
        <v>8748</v>
      </c>
      <c r="F33" s="23">
        <v>5.2</v>
      </c>
    </row>
    <row r="34" spans="1:6" s="20" customFormat="1" ht="84.75" customHeight="1">
      <c r="A34" s="18"/>
      <c r="B34" s="21" t="s">
        <v>31</v>
      </c>
      <c r="C34" s="18" t="s">
        <v>18</v>
      </c>
      <c r="D34" s="22"/>
      <c r="E34" s="22">
        <f>339606+683740</f>
        <v>1023346</v>
      </c>
      <c r="F34" s="18"/>
    </row>
    <row r="35" spans="1:6" s="20" customFormat="1" ht="47.25" customHeight="1">
      <c r="A35" s="17" t="s">
        <v>5</v>
      </c>
      <c r="B35" s="21"/>
      <c r="C35" s="18"/>
      <c r="D35" s="22"/>
      <c r="E35" s="19">
        <f>E36+E37</f>
        <v>576000</v>
      </c>
      <c r="F35" s="18"/>
    </row>
    <row r="36" spans="1:6" s="20" customFormat="1" ht="68.25" customHeight="1">
      <c r="A36" s="18"/>
      <c r="B36" s="21" t="s">
        <v>23</v>
      </c>
      <c r="C36" s="18">
        <v>2023</v>
      </c>
      <c r="D36" s="22"/>
      <c r="E36" s="22">
        <v>500000</v>
      </c>
      <c r="F36" s="18"/>
    </row>
    <row r="37" spans="1:6" s="20" customFormat="1" ht="68.25" customHeight="1">
      <c r="A37" s="18"/>
      <c r="B37" s="21" t="s">
        <v>75</v>
      </c>
      <c r="C37" s="18" t="s">
        <v>40</v>
      </c>
      <c r="D37" s="22">
        <v>490430</v>
      </c>
      <c r="E37" s="22">
        <v>76000</v>
      </c>
      <c r="F37" s="23">
        <v>100</v>
      </c>
    </row>
    <row r="38" spans="1:6" s="20" customFormat="1" ht="68.25" customHeight="1">
      <c r="A38" s="17" t="s">
        <v>61</v>
      </c>
      <c r="B38" s="21"/>
      <c r="C38" s="18"/>
      <c r="D38" s="22"/>
      <c r="E38" s="19">
        <f>E39</f>
        <v>5000000</v>
      </c>
      <c r="F38" s="18"/>
    </row>
    <row r="39" spans="1:6" s="20" customFormat="1" ht="68.25" customHeight="1">
      <c r="A39" s="18"/>
      <c r="B39" s="21" t="s">
        <v>65</v>
      </c>
      <c r="C39" s="18">
        <v>2023</v>
      </c>
      <c r="D39" s="22"/>
      <c r="E39" s="22">
        <v>5000000</v>
      </c>
      <c r="F39" s="18"/>
    </row>
    <row r="40" spans="1:6" s="20" customFormat="1" ht="76.5" customHeight="1">
      <c r="A40" s="17" t="s">
        <v>6</v>
      </c>
      <c r="B40" s="18"/>
      <c r="C40" s="18"/>
      <c r="D40" s="19"/>
      <c r="E40" s="19">
        <f>E41+E45+E51+E54+E56+E59+E62+E64</f>
        <v>63202234</v>
      </c>
      <c r="F40" s="18"/>
    </row>
    <row r="41" spans="1:6" s="20" customFormat="1" ht="52.5" customHeight="1">
      <c r="A41" s="17" t="s">
        <v>4</v>
      </c>
      <c r="B41" s="18"/>
      <c r="C41" s="18"/>
      <c r="D41" s="19">
        <f>D42</f>
        <v>0</v>
      </c>
      <c r="E41" s="19">
        <f>SUM(E42:E44)</f>
        <v>4443714</v>
      </c>
      <c r="F41" s="18"/>
    </row>
    <row r="42" spans="1:6" s="20" customFormat="1" ht="56.25" customHeight="1">
      <c r="A42" s="18"/>
      <c r="B42" s="21" t="s">
        <v>19</v>
      </c>
      <c r="C42" s="18">
        <v>2023</v>
      </c>
      <c r="D42" s="22"/>
      <c r="E42" s="22">
        <v>200000</v>
      </c>
      <c r="F42" s="18"/>
    </row>
    <row r="43" spans="1:6" s="20" customFormat="1" ht="54.75" customHeight="1">
      <c r="A43" s="18"/>
      <c r="B43" s="21" t="s">
        <v>26</v>
      </c>
      <c r="C43" s="18" t="s">
        <v>18</v>
      </c>
      <c r="D43" s="22"/>
      <c r="E43" s="22">
        <v>4043714</v>
      </c>
      <c r="F43" s="18"/>
    </row>
    <row r="44" spans="1:6" s="20" customFormat="1" ht="54.75" customHeight="1">
      <c r="A44" s="18"/>
      <c r="B44" s="21" t="s">
        <v>59</v>
      </c>
      <c r="C44" s="18">
        <v>2023</v>
      </c>
      <c r="D44" s="22"/>
      <c r="E44" s="22">
        <f>200000</f>
        <v>200000</v>
      </c>
      <c r="F44" s="18"/>
    </row>
    <row r="45" spans="1:6" s="20" customFormat="1" ht="35.25" customHeight="1">
      <c r="A45" s="17" t="s">
        <v>7</v>
      </c>
      <c r="B45" s="18"/>
      <c r="C45" s="18"/>
      <c r="D45" s="19"/>
      <c r="E45" s="19">
        <f>SUM(E46:E50)</f>
        <v>5304392</v>
      </c>
      <c r="F45" s="18"/>
    </row>
    <row r="46" spans="1:6" s="20" customFormat="1" ht="56.25" customHeight="1">
      <c r="A46" s="17"/>
      <c r="B46" s="21" t="s">
        <v>32</v>
      </c>
      <c r="C46" s="18" t="s">
        <v>18</v>
      </c>
      <c r="D46" s="22">
        <v>998730</v>
      </c>
      <c r="E46" s="22">
        <v>904392</v>
      </c>
      <c r="F46" s="18">
        <v>97.4</v>
      </c>
    </row>
    <row r="47" spans="1:6" s="20" customFormat="1" ht="90" customHeight="1">
      <c r="A47" s="17"/>
      <c r="B47" s="21" t="s">
        <v>54</v>
      </c>
      <c r="C47" s="18">
        <v>2023</v>
      </c>
      <c r="D47" s="22"/>
      <c r="E47" s="22">
        <v>1000000</v>
      </c>
      <c r="F47" s="18"/>
    </row>
    <row r="48" spans="1:6" s="20" customFormat="1" ht="90" customHeight="1">
      <c r="A48" s="17"/>
      <c r="B48" s="21" t="s">
        <v>64</v>
      </c>
      <c r="C48" s="18">
        <v>2023</v>
      </c>
      <c r="D48" s="22"/>
      <c r="E48" s="22">
        <v>150000</v>
      </c>
      <c r="F48" s="18"/>
    </row>
    <row r="49" spans="1:6" s="20" customFormat="1" ht="63" customHeight="1">
      <c r="A49" s="18"/>
      <c r="B49" s="21" t="s">
        <v>8</v>
      </c>
      <c r="C49" s="18" t="s">
        <v>9</v>
      </c>
      <c r="D49" s="22">
        <v>7491775</v>
      </c>
      <c r="E49" s="22">
        <v>3000000</v>
      </c>
      <c r="F49" s="23">
        <v>72</v>
      </c>
    </row>
    <row r="50" spans="1:6" s="20" customFormat="1" ht="78.75" customHeight="1">
      <c r="A50" s="18"/>
      <c r="B50" s="21" t="s">
        <v>60</v>
      </c>
      <c r="C50" s="18">
        <v>2023</v>
      </c>
      <c r="D50" s="22"/>
      <c r="E50" s="22">
        <f>100000+150000</f>
        <v>250000</v>
      </c>
      <c r="F50" s="23"/>
    </row>
    <row r="51" spans="1:6" s="20" customFormat="1" ht="63" customHeight="1">
      <c r="A51" s="17" t="s">
        <v>33</v>
      </c>
      <c r="B51" s="28"/>
      <c r="C51" s="28"/>
      <c r="D51" s="29"/>
      <c r="E51" s="19">
        <f>E52+E53</f>
        <v>7371975</v>
      </c>
      <c r="F51" s="23"/>
    </row>
    <row r="52" spans="1:6" s="20" customFormat="1" ht="63" customHeight="1">
      <c r="A52" s="28"/>
      <c r="B52" s="21" t="s">
        <v>34</v>
      </c>
      <c r="C52" s="18" t="s">
        <v>9</v>
      </c>
      <c r="D52" s="22">
        <v>36829214</v>
      </c>
      <c r="E52" s="22">
        <v>6971975</v>
      </c>
      <c r="F52" s="23">
        <v>88.7</v>
      </c>
    </row>
    <row r="53" spans="1:6" s="20" customFormat="1" ht="63" customHeight="1">
      <c r="A53" s="28"/>
      <c r="B53" s="21" t="s">
        <v>73</v>
      </c>
      <c r="C53" s="18">
        <v>2023</v>
      </c>
      <c r="D53" s="22"/>
      <c r="E53" s="22">
        <v>400000</v>
      </c>
      <c r="F53" s="23"/>
    </row>
    <row r="54" spans="1:6" s="20" customFormat="1" ht="63" customHeight="1">
      <c r="A54" s="17" t="s">
        <v>35</v>
      </c>
      <c r="B54" s="21"/>
      <c r="C54" s="18"/>
      <c r="D54" s="22"/>
      <c r="E54" s="19">
        <f>E55</f>
        <v>293385</v>
      </c>
      <c r="F54" s="23"/>
    </row>
    <row r="55" spans="1:6" s="20" customFormat="1" ht="63" customHeight="1">
      <c r="A55" s="28"/>
      <c r="B55" s="21" t="s">
        <v>36</v>
      </c>
      <c r="C55" s="18" t="s">
        <v>40</v>
      </c>
      <c r="D55" s="22">
        <v>50106555</v>
      </c>
      <c r="E55" s="22">
        <v>293385</v>
      </c>
      <c r="F55" s="23">
        <v>2.4</v>
      </c>
    </row>
    <row r="56" spans="1:6" s="20" customFormat="1" ht="41.25" customHeight="1">
      <c r="A56" s="17" t="s">
        <v>5</v>
      </c>
      <c r="B56" s="18"/>
      <c r="C56" s="18"/>
      <c r="D56" s="19"/>
      <c r="E56" s="19">
        <f>SUM(E57:E58)</f>
        <v>12951473</v>
      </c>
      <c r="F56" s="18"/>
    </row>
    <row r="57" spans="1:6" s="20" customFormat="1" ht="48.75" customHeight="1">
      <c r="A57" s="18"/>
      <c r="B57" s="21" t="s">
        <v>10</v>
      </c>
      <c r="C57" s="18" t="s">
        <v>11</v>
      </c>
      <c r="D57" s="22">
        <v>38244949</v>
      </c>
      <c r="E57" s="22">
        <v>4951473</v>
      </c>
      <c r="F57" s="24">
        <v>89.1</v>
      </c>
    </row>
    <row r="58" spans="1:6" s="20" customFormat="1" ht="67.5" customHeight="1">
      <c r="A58" s="18"/>
      <c r="B58" s="21" t="s">
        <v>12</v>
      </c>
      <c r="C58" s="18" t="s">
        <v>13</v>
      </c>
      <c r="D58" s="22">
        <v>55393809</v>
      </c>
      <c r="E58" s="22">
        <f>5000000+3000000</f>
        <v>8000000</v>
      </c>
      <c r="F58" s="23">
        <v>16.5</v>
      </c>
    </row>
    <row r="59" spans="1:6" s="20" customFormat="1" ht="67.5" customHeight="1">
      <c r="A59" s="17" t="s">
        <v>61</v>
      </c>
      <c r="B59" s="21"/>
      <c r="C59" s="18"/>
      <c r="D59" s="22"/>
      <c r="E59" s="19">
        <f>SUM(E60:E61)</f>
        <v>6830266</v>
      </c>
      <c r="F59" s="23"/>
    </row>
    <row r="60" spans="1:6" s="20" customFormat="1" ht="67.5" customHeight="1">
      <c r="A60" s="17"/>
      <c r="B60" s="21" t="s">
        <v>66</v>
      </c>
      <c r="C60" s="18">
        <v>2023</v>
      </c>
      <c r="D60" s="22"/>
      <c r="E60" s="22">
        <f>200000+214758+3000000</f>
        <v>3414758</v>
      </c>
      <c r="F60" s="23"/>
    </row>
    <row r="61" spans="1:6" s="20" customFormat="1" ht="67.5" customHeight="1">
      <c r="A61" s="18"/>
      <c r="B61" s="21" t="s">
        <v>63</v>
      </c>
      <c r="C61" s="18">
        <v>2023</v>
      </c>
      <c r="D61" s="22"/>
      <c r="E61" s="22">
        <f>100000+315508+3000000</f>
        <v>3415508</v>
      </c>
      <c r="F61" s="23"/>
    </row>
    <row r="62" spans="1:6" s="20" customFormat="1" ht="75" customHeight="1">
      <c r="A62" s="17" t="s">
        <v>14</v>
      </c>
      <c r="B62" s="18"/>
      <c r="C62" s="18"/>
      <c r="D62" s="19"/>
      <c r="E62" s="19">
        <f>E63</f>
        <v>9683471</v>
      </c>
      <c r="F62" s="18"/>
    </row>
    <row r="63" spans="1:6" s="20" customFormat="1" ht="97.5" customHeight="1">
      <c r="A63" s="18"/>
      <c r="B63" s="21" t="s">
        <v>15</v>
      </c>
      <c r="C63" s="18" t="s">
        <v>16</v>
      </c>
      <c r="D63" s="22">
        <v>92508050</v>
      </c>
      <c r="E63" s="22">
        <v>9683471</v>
      </c>
      <c r="F63" s="23">
        <v>94.6</v>
      </c>
    </row>
    <row r="64" spans="1:6" s="20" customFormat="1" ht="42.75" customHeight="1">
      <c r="A64" s="17" t="s">
        <v>17</v>
      </c>
      <c r="B64" s="21"/>
      <c r="C64" s="18"/>
      <c r="D64" s="19"/>
      <c r="E64" s="19">
        <f>SUM(E65:E67)</f>
        <v>16323558</v>
      </c>
      <c r="F64" s="18"/>
    </row>
    <row r="65" spans="1:6" s="20" customFormat="1" ht="58.5" customHeight="1">
      <c r="A65" s="18"/>
      <c r="B65" s="21" t="s">
        <v>24</v>
      </c>
      <c r="C65" s="25" t="s">
        <v>28</v>
      </c>
      <c r="D65" s="22">
        <v>43788746</v>
      </c>
      <c r="E65" s="22">
        <v>15000000</v>
      </c>
      <c r="F65" s="23">
        <v>67</v>
      </c>
    </row>
    <row r="66" spans="1:6" s="20" customFormat="1" ht="63" customHeight="1">
      <c r="A66" s="18"/>
      <c r="B66" s="21" t="s">
        <v>25</v>
      </c>
      <c r="C66" s="26">
        <v>2023</v>
      </c>
      <c r="D66" s="22"/>
      <c r="E66" s="22">
        <f>400000+650000</f>
        <v>1050000</v>
      </c>
      <c r="F66" s="23"/>
    </row>
    <row r="67" spans="1:6" s="20" customFormat="1" ht="90.75" customHeight="1">
      <c r="A67" s="18"/>
      <c r="B67" s="21" t="s">
        <v>68</v>
      </c>
      <c r="C67" s="26" t="s">
        <v>37</v>
      </c>
      <c r="D67" s="22"/>
      <c r="E67" s="22">
        <v>273558</v>
      </c>
      <c r="F67" s="23"/>
    </row>
    <row r="68" spans="1:6" s="20" customFormat="1" ht="48.75" customHeight="1">
      <c r="A68" s="17" t="s">
        <v>1</v>
      </c>
      <c r="B68" s="18" t="s">
        <v>2</v>
      </c>
      <c r="C68" s="18" t="s">
        <v>2</v>
      </c>
      <c r="D68" s="18" t="s">
        <v>2</v>
      </c>
      <c r="E68" s="19">
        <f>E15+E18+E40</f>
        <v>119279188</v>
      </c>
      <c r="F68" s="18" t="s">
        <v>2</v>
      </c>
    </row>
    <row r="74" spans="1:6" s="31" customFormat="1" ht="26.25">
      <c r="A74" s="36" t="s">
        <v>48</v>
      </c>
      <c r="B74" s="36"/>
      <c r="C74" s="30"/>
      <c r="D74" s="30"/>
      <c r="E74" s="37" t="s">
        <v>49</v>
      </c>
      <c r="F74" s="37"/>
    </row>
    <row r="75" spans="1:6" s="4" customFormat="1" ht="44.25" customHeight="1">
      <c r="A75" s="1"/>
      <c r="B75" s="2"/>
      <c r="C75" s="3"/>
      <c r="D75" s="3"/>
      <c r="E75" s="38"/>
      <c r="F75" s="38"/>
    </row>
    <row r="76" spans="1:6" s="4" customFormat="1" ht="18.75">
      <c r="A76" s="8" t="s">
        <v>50</v>
      </c>
      <c r="E76" s="5"/>
      <c r="F76" s="6"/>
    </row>
    <row r="77" spans="1:6" s="4" customFormat="1" ht="18.75">
      <c r="A77" s="7"/>
      <c r="B77" s="7"/>
      <c r="C77" s="7"/>
      <c r="D77" s="7"/>
      <c r="E77" s="7"/>
      <c r="F77" s="7"/>
    </row>
    <row r="78" ht="20.25">
      <c r="A78" s="27"/>
    </row>
  </sheetData>
  <sheetProtection/>
  <mergeCells count="11">
    <mergeCell ref="A74:B74"/>
    <mergeCell ref="E74:F74"/>
    <mergeCell ref="E75:F75"/>
    <mergeCell ref="A11:F11"/>
    <mergeCell ref="D1:F1"/>
    <mergeCell ref="D7:F7"/>
    <mergeCell ref="C2:F2"/>
    <mergeCell ref="C3:F3"/>
    <mergeCell ref="C4:F4"/>
    <mergeCell ref="C5:F5"/>
    <mergeCell ref="C6:F6"/>
  </mergeCells>
  <printOptions horizontalCentered="1"/>
  <pageMargins left="0.3937007874015748" right="0.1968503937007874" top="1.1811023622047245" bottom="0.3937007874015748" header="0.31496062992125984" footer="0.11811023622047245"/>
  <pageSetup firstPageNumber="3" useFirstPageNumber="1" fitToHeight="1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2023-05-24T07:32:18Z</dcterms:modified>
  <cp:category/>
  <cp:version/>
  <cp:contentType/>
  <cp:contentStatus/>
</cp:coreProperties>
</file>