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4920" activeTab="0"/>
  </bookViews>
  <sheets>
    <sheet name="дод 5 (с)" sheetId="1" r:id="rId1"/>
  </sheets>
  <definedNames>
    <definedName name="_xlnm.Print_Titles" localSheetId="0">'дод 5 (с)'!$14:$14</definedName>
    <definedName name="_xlnm.Print_Area" localSheetId="0">'дод 5 (с)'!$A$1:$L$80</definedName>
  </definedNames>
  <calcPr fullCalcOnLoad="1"/>
</workbook>
</file>

<file path=xl/sharedStrings.xml><?xml version="1.0" encoding="utf-8"?>
<sst xmlns="http://schemas.openxmlformats.org/spreadsheetml/2006/main" count="125" uniqueCount="94">
  <si>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</si>
  <si>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</si>
  <si>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</si>
  <si>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</si>
  <si>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</si>
  <si>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</si>
  <si>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</si>
  <si>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</si>
  <si>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</si>
  <si>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</si>
  <si>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</si>
  <si>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</si>
  <si>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</si>
  <si>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</si>
  <si>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</si>
  <si>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</si>
  <si>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</si>
  <si>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</si>
  <si>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</si>
  <si>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</si>
  <si>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</si>
  <si>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</si>
  <si>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</si>
  <si>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</si>
  <si>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</si>
  <si>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</si>
  <si>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</si>
  <si>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</si>
  <si>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</si>
  <si>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</si>
  <si>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</si>
  <si>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</si>
  <si>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</si>
  <si>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</si>
  <si>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</si>
  <si>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</si>
  <si>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</si>
  <si>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Виконавець: Світлана ЛИПОВА ________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</si>
  <si>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</si>
  <si>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</si>
  <si>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</si>
  <si>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</si>
  <si>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</si>
  <si>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</si>
  <si>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</si>
  <si>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</si>
  <si>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</si>
  <si>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</si>
  <si>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</si>
  <si>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</si>
  <si>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</si>
  <si>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</si>
  <si>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</si>
  <si>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</si>
  <si>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</si>
  <si>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«Про      внесення         змін        до         рішення</t>
  </si>
  <si>
    <t xml:space="preserve">Сумської міської  ради  від  14 грудня 2022 року </t>
  </si>
  <si>
    <t xml:space="preserve">№ 3309  - МР  «Про  бюджет   Сумської   міської </t>
  </si>
  <si>
    <t>до      рішення       Сумської        міської       ради</t>
  </si>
  <si>
    <t>територіальної громади на 2023 рік» (зі змінами)</t>
  </si>
  <si>
    <r>
      <t>Реконструкція (санація) самотічного каналізаційного колектора Д 400-600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від вул. Харківська, 30/1 по вул. Прокоф'єва до КНС-6</t>
    </r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</si>
  <si>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</si>
  <si>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</si>
  <si>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</si>
  <si>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</si>
  <si>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</si>
  <si>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</si>
  <si>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</si>
  <si>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</si>
  <si>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</si>
  <si>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</si>
  <si>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</si>
  <si>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</si>
  <si>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</si>
  <si>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</si>
  <si>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 xml:space="preserve">Реставраційний ремонт нежитлового приміщення, розташованого за адресою: м. Суми, вул. Покровська, буд. 9 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</si>
  <si>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</si>
  <si>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каналізаційного напірного колектору від КНС № 1А по вул. Соборній до міських очисних споруд  </t>
  </si>
  <si>
    <t xml:space="preserve">                                 Додаток 5</t>
  </si>
  <si>
    <t>від                            2023    року    №         -  МР</t>
  </si>
  <si>
    <t>Реконструкція захисних споруд цивільного захисту неврологічного корпусу КНП  «Клінічна лікарня № 4» СМР за адресою: м. Суми,  вул. Металургів, 38</t>
  </si>
  <si>
    <t xml:space="preserve">Нове будівництво зовнішньої водопровідної мережі Д-110 мм по вул. Г.Кондратьєва, 158/4 з кільцюванням у діючі водопровідні мережі                                              Д-100 мм та Д-150 мм в м. Суми 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</si>
  <si>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</si>
  <si>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</si>
  <si>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(санація) самотічного каналізаційного колектора Д 500 мм по вул. Замостянській від перехрестя                                                         вул. Харківська та вул. Сумсько-Київських дивізій  до перехрестя                           вул. Черкаська та вул. Лінійна в м. Суми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</si>
  <si>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</si>
  <si>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</si>
  <si>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</si>
  <si>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</si>
  <si>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>Нове будівництво водопровідної мережі до ЗДО № 9 "Світлячок" СМР за адресою: м. Суми, вул. Інтернаціоналістів,35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</si>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</sst>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3" fontId="55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3" fontId="35" fillId="32" borderId="0" xfId="0" applyNumberFormat="1" applyFont="1" applyFill="1" applyBorder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vertical="top"/>
    </xf>
    <xf numFmtId="0" fontId="2" fillId="32" borderId="0" xfId="0" applyFont="1" applyFill="1" applyAlignment="1">
      <alignment vertical="center" textRotation="180"/>
    </xf>
    <xf numFmtId="0" fontId="57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textRotation="180"/>
    </xf>
    <xf numFmtId="0" fontId="38" fillId="32" borderId="0" xfId="0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2" fillId="32" borderId="0" xfId="0" applyNumberFormat="1" applyFont="1" applyFill="1" applyAlignment="1" applyProtection="1">
      <alignment horizontal="left"/>
      <protection/>
    </xf>
    <xf numFmtId="3" fontId="5" fillId="32" borderId="0" xfId="0" applyNumberFormat="1" applyFont="1" applyFill="1" applyAlignment="1">
      <alignment horizontal="left" vertical="center"/>
    </xf>
    <xf numFmtId="0" fontId="5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  <xf numFmtId="0" fontId="2" fillId="32" borderId="11" xfId="0" applyFont="1" applyFill="1" applyBorder="1" applyAlignment="1">
      <alignment horizontal="center" vertical="center" textRotation="180"/>
    </xf>
    <xf numFmtId="0" fontId="2" fillId="32" borderId="0" xfId="0" applyFont="1" applyFill="1" applyAlignment="1">
      <alignment horizontal="center" vertical="center" textRotation="180"/>
    </xf>
    <xf numFmtId="0" fontId="2" fillId="32" borderId="0" xfId="0" applyFont="1" applyFill="1" applyBorder="1" applyAlignment="1">
      <alignment horizontal="left" vertical="distributed" wrapText="1"/>
    </xf>
    <xf numFmtId="0" fontId="1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Zeros="0" tabSelected="1" view="pageBreakPreview" zoomScale="60" zoomScalePageLayoutView="0" workbookViewId="0" topLeftCell="A68">
      <selection activeCell="J70" sqref="J70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34" customWidth="1"/>
    <col min="9" max="11" width="17.00390625" style="1" customWidth="1"/>
    <col min="12" max="12" width="11.8515625" style="1" customWidth="1"/>
    <col min="13" max="13" width="4.421875" style="45" customWidth="1"/>
    <col min="14" max="16384" width="8.57421875" style="1" customWidth="1"/>
  </cols>
  <sheetData>
    <row r="1" spans="7:13" ht="20.25">
      <c r="G1" s="2"/>
      <c r="H1" s="2"/>
      <c r="I1" s="51" t="s">
        <v>78</v>
      </c>
      <c r="J1" s="51"/>
      <c r="K1" s="51"/>
      <c r="L1" s="51"/>
      <c r="M1" s="57"/>
    </row>
    <row r="2" spans="7:13" ht="20.25">
      <c r="G2" s="2"/>
      <c r="H2" s="2"/>
      <c r="I2" s="51" t="s">
        <v>58</v>
      </c>
      <c r="J2" s="51"/>
      <c r="K2" s="51"/>
      <c r="L2" s="51"/>
      <c r="M2" s="57"/>
    </row>
    <row r="3" spans="7:13" ht="20.25">
      <c r="G3" s="2"/>
      <c r="H3" s="2"/>
      <c r="I3" s="51" t="s">
        <v>55</v>
      </c>
      <c r="J3" s="51"/>
      <c r="K3" s="51"/>
      <c r="L3" s="51"/>
      <c r="M3" s="57"/>
    </row>
    <row r="4" spans="7:13" ht="20.25">
      <c r="G4" s="2"/>
      <c r="H4" s="2"/>
      <c r="I4" s="51" t="s">
        <v>56</v>
      </c>
      <c r="J4" s="51"/>
      <c r="K4" s="51"/>
      <c r="L4" s="51"/>
      <c r="M4" s="57"/>
    </row>
    <row r="5" spans="7:13" ht="20.25">
      <c r="G5" s="2"/>
      <c r="H5" s="2"/>
      <c r="I5" s="51" t="s">
        <v>57</v>
      </c>
      <c r="J5" s="51"/>
      <c r="K5" s="51"/>
      <c r="L5" s="51"/>
      <c r="M5" s="57"/>
    </row>
    <row r="6" spans="7:13" ht="20.25">
      <c r="G6" s="49"/>
      <c r="H6" s="49"/>
      <c r="I6" s="51" t="s">
        <v>59</v>
      </c>
      <c r="J6" s="51"/>
      <c r="K6" s="51"/>
      <c r="L6" s="51"/>
      <c r="M6" s="57"/>
    </row>
    <row r="7" spans="8:13" ht="20.25">
      <c r="H7" s="3"/>
      <c r="I7" s="51" t="s">
        <v>79</v>
      </c>
      <c r="J7" s="51"/>
      <c r="K7" s="51"/>
      <c r="L7" s="51"/>
      <c r="M7" s="57"/>
    </row>
    <row r="8" spans="7:13" ht="18">
      <c r="G8" s="4"/>
      <c r="H8" s="5"/>
      <c r="I8" s="6"/>
      <c r="J8" s="6"/>
      <c r="K8" s="6"/>
      <c r="L8" s="7"/>
      <c r="M8" s="57"/>
    </row>
    <row r="9" spans="1:13" ht="40.5" customHeight="1">
      <c r="A9" s="53" t="s">
        <v>31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7"/>
    </row>
    <row r="10" spans="1:13" ht="20.25">
      <c r="A10" s="59">
        <v>1853100000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7"/>
    </row>
    <row r="11" spans="1:13" ht="14.25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7"/>
    </row>
    <row r="12" spans="1:13" ht="16.5">
      <c r="A12" s="8"/>
      <c r="B12" s="8"/>
      <c r="C12" s="8"/>
      <c r="D12" s="8"/>
      <c r="E12" s="8"/>
      <c r="F12" s="8"/>
      <c r="G12" s="8"/>
      <c r="H12" s="9"/>
      <c r="I12" s="8"/>
      <c r="J12" s="8"/>
      <c r="K12" s="8"/>
      <c r="L12" s="10" t="s">
        <v>24</v>
      </c>
      <c r="M12" s="57"/>
    </row>
    <row r="13" spans="1:13" ht="92.25" customHeight="1">
      <c r="A13" s="11" t="s">
        <v>0</v>
      </c>
      <c r="B13" s="11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3" t="s">
        <v>28</v>
      </c>
      <c r="I13" s="12" t="s">
        <v>32</v>
      </c>
      <c r="J13" s="12" t="s">
        <v>40</v>
      </c>
      <c r="K13" s="12" t="s">
        <v>41</v>
      </c>
      <c r="L13" s="11" t="s">
        <v>33</v>
      </c>
      <c r="M13" s="57"/>
    </row>
    <row r="14" spans="1:13" ht="14.2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5">
        <v>8</v>
      </c>
      <c r="I14" s="14">
        <v>9</v>
      </c>
      <c r="J14" s="14">
        <v>10</v>
      </c>
      <c r="K14" s="14">
        <v>11</v>
      </c>
      <c r="L14" s="14">
        <v>12</v>
      </c>
      <c r="M14" s="57"/>
    </row>
    <row r="15" spans="1:13" s="21" customFormat="1" ht="54" customHeight="1">
      <c r="A15" s="16" t="s">
        <v>61</v>
      </c>
      <c r="B15" s="17"/>
      <c r="C15" s="18"/>
      <c r="D15" s="19" t="s">
        <v>62</v>
      </c>
      <c r="E15" s="17"/>
      <c r="F15" s="17"/>
      <c r="G15" s="20">
        <f>G16</f>
        <v>0</v>
      </c>
      <c r="H15" s="20">
        <f aca="true" t="shared" si="0" ref="H15:K17">H16</f>
        <v>0</v>
      </c>
      <c r="I15" s="20">
        <f t="shared" si="0"/>
        <v>2810000</v>
      </c>
      <c r="J15" s="20">
        <f t="shared" si="0"/>
        <v>0</v>
      </c>
      <c r="K15" s="20">
        <f t="shared" si="0"/>
        <v>2810000</v>
      </c>
      <c r="L15" s="17"/>
      <c r="M15" s="57"/>
    </row>
    <row r="16" spans="1:13" s="21" customFormat="1" ht="51" customHeight="1">
      <c r="A16" s="22" t="s">
        <v>63</v>
      </c>
      <c r="B16" s="23"/>
      <c r="C16" s="18"/>
      <c r="D16" s="24" t="s">
        <v>62</v>
      </c>
      <c r="E16" s="17"/>
      <c r="F16" s="17"/>
      <c r="G16" s="25">
        <f>G17</f>
        <v>0</v>
      </c>
      <c r="H16" s="25">
        <f t="shared" si="0"/>
        <v>0</v>
      </c>
      <c r="I16" s="25">
        <f t="shared" si="0"/>
        <v>2810000</v>
      </c>
      <c r="J16" s="25">
        <f t="shared" si="0"/>
        <v>0</v>
      </c>
      <c r="K16" s="25">
        <f t="shared" si="0"/>
        <v>2810000</v>
      </c>
      <c r="L16" s="17"/>
      <c r="M16" s="57"/>
    </row>
    <row r="17" spans="1:13" s="21" customFormat="1" ht="68.25" customHeight="1">
      <c r="A17" s="26" t="s">
        <v>66</v>
      </c>
      <c r="B17" s="16">
        <v>8110</v>
      </c>
      <c r="C17" s="26" t="s">
        <v>64</v>
      </c>
      <c r="D17" s="19" t="s">
        <v>65</v>
      </c>
      <c r="E17" s="17"/>
      <c r="F17" s="17"/>
      <c r="G17" s="20">
        <f>G18</f>
        <v>0</v>
      </c>
      <c r="H17" s="20">
        <f t="shared" si="0"/>
        <v>0</v>
      </c>
      <c r="I17" s="20">
        <f t="shared" si="0"/>
        <v>2810000</v>
      </c>
      <c r="J17" s="20">
        <f t="shared" si="0"/>
        <v>0</v>
      </c>
      <c r="K17" s="20">
        <f t="shared" si="0"/>
        <v>2810000</v>
      </c>
      <c r="L17" s="17"/>
      <c r="M17" s="57"/>
    </row>
    <row r="18" spans="1:13" s="21" customFormat="1" ht="80.25" customHeight="1">
      <c r="A18" s="17"/>
      <c r="B18" s="17"/>
      <c r="C18" s="17"/>
      <c r="D18" s="17"/>
      <c r="E18" s="27" t="s">
        <v>67</v>
      </c>
      <c r="F18" s="17">
        <v>2023</v>
      </c>
      <c r="G18" s="28"/>
      <c r="H18" s="28"/>
      <c r="I18" s="28">
        <v>2810000</v>
      </c>
      <c r="J18" s="28"/>
      <c r="K18" s="28">
        <f>I18+J18</f>
        <v>2810000</v>
      </c>
      <c r="L18" s="17"/>
      <c r="M18" s="57"/>
    </row>
    <row r="19" spans="1:13" s="21" customFormat="1" ht="57" customHeight="1">
      <c r="A19" s="16">
        <v>1200000</v>
      </c>
      <c r="B19" s="17"/>
      <c r="C19" s="18"/>
      <c r="D19" s="19" t="s">
        <v>10</v>
      </c>
      <c r="E19" s="17"/>
      <c r="F19" s="17"/>
      <c r="G19" s="20">
        <f>G20</f>
        <v>130139916</v>
      </c>
      <c r="H19" s="20">
        <f>H20</f>
        <v>130139916</v>
      </c>
      <c r="I19" s="20">
        <f>I20</f>
        <v>35457214</v>
      </c>
      <c r="J19" s="20">
        <f>J20</f>
        <v>17809740</v>
      </c>
      <c r="K19" s="20">
        <f>K20</f>
        <v>53266954</v>
      </c>
      <c r="L19" s="17"/>
      <c r="M19" s="57"/>
    </row>
    <row r="20" spans="1:13" s="21" customFormat="1" ht="58.5" customHeight="1">
      <c r="A20" s="22">
        <v>1210000</v>
      </c>
      <c r="B20" s="23"/>
      <c r="C20" s="18"/>
      <c r="D20" s="24" t="s">
        <v>10</v>
      </c>
      <c r="E20" s="17"/>
      <c r="F20" s="17"/>
      <c r="G20" s="25">
        <f>G21+G37+G40</f>
        <v>130139916</v>
      </c>
      <c r="H20" s="25">
        <f>H21+H37+H40</f>
        <v>130139916</v>
      </c>
      <c r="I20" s="25">
        <f>I21+I37+I40</f>
        <v>35457214</v>
      </c>
      <c r="J20" s="25">
        <f>J21+J37+J40</f>
        <v>17809740</v>
      </c>
      <c r="K20" s="25">
        <f>K21+K37+K40</f>
        <v>53266954</v>
      </c>
      <c r="L20" s="17"/>
      <c r="M20" s="57"/>
    </row>
    <row r="21" spans="1:13" s="21" customFormat="1" ht="59.25" customHeight="1">
      <c r="A21" s="16">
        <v>1217310</v>
      </c>
      <c r="B21" s="16">
        <v>7310</v>
      </c>
      <c r="C21" s="26" t="s">
        <v>22</v>
      </c>
      <c r="D21" s="19" t="s">
        <v>11</v>
      </c>
      <c r="E21" s="17"/>
      <c r="F21" s="17"/>
      <c r="G21" s="20">
        <f>SUM(G22:G36)</f>
        <v>129649486</v>
      </c>
      <c r="H21" s="20">
        <f>SUM(H22:H36)</f>
        <v>129649486</v>
      </c>
      <c r="I21" s="20">
        <f>SUM(I22:I36)</f>
        <v>29957214</v>
      </c>
      <c r="J21" s="20">
        <f>SUM(J22:J36)</f>
        <v>17733740</v>
      </c>
      <c r="K21" s="20">
        <f>SUM(K22:K36)</f>
        <v>47690954</v>
      </c>
      <c r="L21" s="17"/>
      <c r="M21" s="56"/>
    </row>
    <row r="22" spans="1:13" s="21" customFormat="1" ht="94.5" customHeight="1">
      <c r="A22" s="17"/>
      <c r="B22" s="17"/>
      <c r="C22" s="17"/>
      <c r="D22" s="17"/>
      <c r="E22" s="27" t="s">
        <v>81</v>
      </c>
      <c r="F22" s="17" t="s">
        <v>42</v>
      </c>
      <c r="G22" s="28">
        <v>1033297</v>
      </c>
      <c r="H22" s="28">
        <v>1033297</v>
      </c>
      <c r="I22" s="28">
        <v>84134</v>
      </c>
      <c r="J22" s="28"/>
      <c r="K22" s="28">
        <f aca="true" t="shared" si="1" ref="K22:K36">I22+J22</f>
        <v>84134</v>
      </c>
      <c r="L22" s="17">
        <v>8.1</v>
      </c>
      <c r="M22" s="56"/>
    </row>
    <row r="23" spans="1:13" s="21" customFormat="1" ht="84" customHeight="1">
      <c r="A23" s="17"/>
      <c r="B23" s="17"/>
      <c r="C23" s="17"/>
      <c r="D23" s="17"/>
      <c r="E23" s="27" t="s">
        <v>43</v>
      </c>
      <c r="F23" s="17" t="s">
        <v>44</v>
      </c>
      <c r="G23" s="28">
        <v>14087743</v>
      </c>
      <c r="H23" s="28">
        <v>14087743</v>
      </c>
      <c r="I23" s="28">
        <v>13302</v>
      </c>
      <c r="J23" s="28"/>
      <c r="K23" s="28">
        <f t="shared" si="1"/>
        <v>13302</v>
      </c>
      <c r="L23" s="17">
        <v>100</v>
      </c>
      <c r="M23" s="56"/>
    </row>
    <row r="24" spans="1:13" s="21" customFormat="1" ht="97.5" customHeight="1">
      <c r="A24" s="17"/>
      <c r="B24" s="17"/>
      <c r="C24" s="17"/>
      <c r="D24" s="17"/>
      <c r="E24" s="27" t="s">
        <v>45</v>
      </c>
      <c r="F24" s="17" t="s">
        <v>46</v>
      </c>
      <c r="G24" s="28"/>
      <c r="H24" s="28"/>
      <c r="I24" s="28">
        <v>16531</v>
      </c>
      <c r="J24" s="28"/>
      <c r="K24" s="28">
        <f t="shared" si="1"/>
        <v>16531</v>
      </c>
      <c r="L24" s="17"/>
      <c r="M24" s="56"/>
    </row>
    <row r="25" spans="1:13" s="21" customFormat="1" ht="97.5" customHeight="1">
      <c r="A25" s="17"/>
      <c r="B25" s="17"/>
      <c r="C25" s="17"/>
      <c r="D25" s="17"/>
      <c r="E25" s="27" t="s">
        <v>93</v>
      </c>
      <c r="F25" s="17">
        <v>2023</v>
      </c>
      <c r="G25" s="28"/>
      <c r="H25" s="28"/>
      <c r="I25" s="28"/>
      <c r="J25" s="28">
        <v>100000</v>
      </c>
      <c r="K25" s="28">
        <f t="shared" si="1"/>
        <v>100000</v>
      </c>
      <c r="L25" s="17"/>
      <c r="M25" s="56"/>
    </row>
    <row r="26" spans="1:13" s="21" customFormat="1" ht="51" customHeight="1">
      <c r="A26" s="17"/>
      <c r="B26" s="17"/>
      <c r="C26" s="17"/>
      <c r="D26" s="17"/>
      <c r="E26" s="27" t="s">
        <v>82</v>
      </c>
      <c r="F26" s="17" t="s">
        <v>46</v>
      </c>
      <c r="G26" s="28">
        <v>2908994</v>
      </c>
      <c r="H26" s="28">
        <v>2908994</v>
      </c>
      <c r="I26" s="28">
        <v>48840</v>
      </c>
      <c r="J26" s="28"/>
      <c r="K26" s="28">
        <f t="shared" si="1"/>
        <v>48840</v>
      </c>
      <c r="L26" s="17">
        <v>12.7</v>
      </c>
      <c r="M26" s="56"/>
    </row>
    <row r="27" spans="1:13" s="21" customFormat="1" ht="87.75" customHeight="1">
      <c r="A27" s="17"/>
      <c r="B27" s="17"/>
      <c r="C27" s="17"/>
      <c r="D27" s="17"/>
      <c r="E27" s="27" t="s">
        <v>54</v>
      </c>
      <c r="F27" s="17" t="s">
        <v>29</v>
      </c>
      <c r="G27" s="28">
        <v>3758772</v>
      </c>
      <c r="H27" s="28">
        <v>3758772</v>
      </c>
      <c r="I27" s="28">
        <f>132396+3316301</f>
        <v>3448697</v>
      </c>
      <c r="J27" s="28">
        <v>-85000</v>
      </c>
      <c r="K27" s="28">
        <f t="shared" si="1"/>
        <v>3363697</v>
      </c>
      <c r="L27" s="17">
        <v>89.5</v>
      </c>
      <c r="M27" s="56"/>
    </row>
    <row r="28" spans="1:13" s="21" customFormat="1" ht="78.75" customHeight="1">
      <c r="A28" s="17"/>
      <c r="B28" s="17"/>
      <c r="C28" s="17"/>
      <c r="D28" s="17"/>
      <c r="E28" s="27" t="s">
        <v>69</v>
      </c>
      <c r="F28" s="17">
        <v>2023</v>
      </c>
      <c r="G28" s="28"/>
      <c r="H28" s="28"/>
      <c r="I28" s="28">
        <v>400000</v>
      </c>
      <c r="J28" s="28">
        <f>6553000+547000</f>
        <v>7100000</v>
      </c>
      <c r="K28" s="28">
        <f t="shared" si="1"/>
        <v>7500000</v>
      </c>
      <c r="L28" s="17"/>
      <c r="M28" s="47"/>
    </row>
    <row r="29" spans="1:13" s="21" customFormat="1" ht="78" customHeight="1">
      <c r="A29" s="17"/>
      <c r="B29" s="17"/>
      <c r="C29" s="17"/>
      <c r="D29" s="17"/>
      <c r="E29" s="27" t="s">
        <v>83</v>
      </c>
      <c r="F29" s="17">
        <v>2023</v>
      </c>
      <c r="G29" s="28"/>
      <c r="H29" s="28"/>
      <c r="I29" s="28">
        <v>5000000</v>
      </c>
      <c r="J29" s="28"/>
      <c r="K29" s="28">
        <f>I29+J29</f>
        <v>5000000</v>
      </c>
      <c r="L29" s="17"/>
      <c r="M29" s="47"/>
    </row>
    <row r="30" spans="1:13" s="21" customFormat="1" ht="62.25" customHeight="1">
      <c r="A30" s="17"/>
      <c r="B30" s="17"/>
      <c r="C30" s="17"/>
      <c r="D30" s="17"/>
      <c r="E30" s="27" t="s">
        <v>77</v>
      </c>
      <c r="F30" s="17">
        <v>2023</v>
      </c>
      <c r="G30" s="28"/>
      <c r="H30" s="28"/>
      <c r="I30" s="28">
        <v>400000</v>
      </c>
      <c r="J30" s="28"/>
      <c r="K30" s="28">
        <f>I30+J30</f>
        <v>400000</v>
      </c>
      <c r="L30" s="17"/>
      <c r="M30" s="47"/>
    </row>
    <row r="31" spans="1:13" s="21" customFormat="1" ht="77.25">
      <c r="A31" s="17"/>
      <c r="B31" s="17"/>
      <c r="C31" s="17"/>
      <c r="D31" s="17"/>
      <c r="E31" s="27" t="s">
        <v>88</v>
      </c>
      <c r="F31" s="17" t="s">
        <v>15</v>
      </c>
      <c r="G31" s="28">
        <v>30385768</v>
      </c>
      <c r="H31" s="28">
        <v>30385768</v>
      </c>
      <c r="I31" s="28">
        <f>248551+500000+15000000</f>
        <v>15748551</v>
      </c>
      <c r="J31" s="28">
        <v>9850000</v>
      </c>
      <c r="K31" s="28">
        <f t="shared" si="1"/>
        <v>25598551</v>
      </c>
      <c r="L31" s="17">
        <v>100</v>
      </c>
      <c r="M31" s="56"/>
    </row>
    <row r="32" spans="1:13" s="21" customFormat="1" ht="121.5" customHeight="1">
      <c r="A32" s="17"/>
      <c r="B32" s="17"/>
      <c r="C32" s="17"/>
      <c r="D32" s="17"/>
      <c r="E32" s="27" t="s">
        <v>84</v>
      </c>
      <c r="F32" s="17" t="s">
        <v>15</v>
      </c>
      <c r="G32" s="28">
        <v>18603784</v>
      </c>
      <c r="H32" s="28">
        <v>18603784</v>
      </c>
      <c r="I32" s="28">
        <f>17518+50587</f>
        <v>68105</v>
      </c>
      <c r="J32" s="28"/>
      <c r="K32" s="28">
        <f t="shared" si="1"/>
        <v>68105</v>
      </c>
      <c r="L32" s="17">
        <v>74.9</v>
      </c>
      <c r="M32" s="56"/>
    </row>
    <row r="33" spans="1:13" s="21" customFormat="1" ht="78" customHeight="1">
      <c r="A33" s="17"/>
      <c r="B33" s="17"/>
      <c r="C33" s="17"/>
      <c r="D33" s="17"/>
      <c r="E33" s="27" t="s">
        <v>60</v>
      </c>
      <c r="F33" s="17" t="s">
        <v>15</v>
      </c>
      <c r="G33" s="28">
        <v>25572766</v>
      </c>
      <c r="H33" s="28">
        <v>25572766</v>
      </c>
      <c r="I33" s="28">
        <f>5000000+380700+14000000-15000000</f>
        <v>4380700</v>
      </c>
      <c r="J33" s="28"/>
      <c r="K33" s="28">
        <f t="shared" si="1"/>
        <v>4380700</v>
      </c>
      <c r="L33" s="17">
        <v>41.3</v>
      </c>
      <c r="M33" s="56"/>
    </row>
    <row r="34" spans="1:13" s="21" customFormat="1" ht="78" customHeight="1">
      <c r="A34" s="17"/>
      <c r="B34" s="17"/>
      <c r="C34" s="17"/>
      <c r="D34" s="17"/>
      <c r="E34" s="27" t="s">
        <v>90</v>
      </c>
      <c r="F34" s="17" t="s">
        <v>15</v>
      </c>
      <c r="G34" s="28">
        <v>16954259</v>
      </c>
      <c r="H34" s="28">
        <v>16954259</v>
      </c>
      <c r="I34" s="28"/>
      <c r="J34" s="28">
        <v>85000</v>
      </c>
      <c r="K34" s="28">
        <f t="shared" si="1"/>
        <v>85000</v>
      </c>
      <c r="L34" s="17">
        <v>74.6</v>
      </c>
      <c r="M34" s="56"/>
    </row>
    <row r="35" spans="1:13" s="21" customFormat="1" ht="81" customHeight="1">
      <c r="A35" s="17"/>
      <c r="B35" s="17"/>
      <c r="C35" s="17"/>
      <c r="D35" s="17"/>
      <c r="E35" s="27" t="s">
        <v>47</v>
      </c>
      <c r="F35" s="17" t="s">
        <v>46</v>
      </c>
      <c r="G35" s="28">
        <v>16344103</v>
      </c>
      <c r="H35" s="28">
        <v>16344103</v>
      </c>
      <c r="I35" s="28">
        <v>8748</v>
      </c>
      <c r="J35" s="28"/>
      <c r="K35" s="28">
        <f t="shared" si="1"/>
        <v>8748</v>
      </c>
      <c r="L35" s="17">
        <v>5.2</v>
      </c>
      <c r="M35" s="56"/>
    </row>
    <row r="36" spans="1:13" s="21" customFormat="1" ht="96" customHeight="1">
      <c r="A36" s="17"/>
      <c r="B36" s="17"/>
      <c r="C36" s="17"/>
      <c r="D36" s="17"/>
      <c r="E36" s="27" t="s">
        <v>48</v>
      </c>
      <c r="F36" s="17" t="s">
        <v>29</v>
      </c>
      <c r="G36" s="28"/>
      <c r="H36" s="28"/>
      <c r="I36" s="28">
        <v>339606</v>
      </c>
      <c r="J36" s="28">
        <v>683740</v>
      </c>
      <c r="K36" s="28">
        <f t="shared" si="1"/>
        <v>1023346</v>
      </c>
      <c r="L36" s="17"/>
      <c r="M36" s="56"/>
    </row>
    <row r="37" spans="1:13" s="21" customFormat="1" ht="48.75" customHeight="1">
      <c r="A37" s="16">
        <v>1217330</v>
      </c>
      <c r="B37" s="16">
        <v>7330</v>
      </c>
      <c r="C37" s="26" t="s">
        <v>22</v>
      </c>
      <c r="D37" s="19" t="s">
        <v>12</v>
      </c>
      <c r="E37" s="27"/>
      <c r="F37" s="17"/>
      <c r="G37" s="20">
        <f>G38+G39</f>
        <v>490430</v>
      </c>
      <c r="H37" s="20">
        <f>H38+H39</f>
        <v>490430</v>
      </c>
      <c r="I37" s="20">
        <f>I38+I39</f>
        <v>500000</v>
      </c>
      <c r="J37" s="20">
        <f>J38+J39</f>
        <v>76000</v>
      </c>
      <c r="K37" s="20">
        <f>K38+K39</f>
        <v>576000</v>
      </c>
      <c r="L37" s="17"/>
      <c r="M37" s="56"/>
    </row>
    <row r="38" spans="1:13" s="21" customFormat="1" ht="62.25" customHeight="1">
      <c r="A38" s="17"/>
      <c r="B38" s="17"/>
      <c r="C38" s="17"/>
      <c r="D38" s="17"/>
      <c r="E38" s="27" t="s">
        <v>39</v>
      </c>
      <c r="F38" s="17">
        <v>2023</v>
      </c>
      <c r="G38" s="28"/>
      <c r="H38" s="28"/>
      <c r="I38" s="28">
        <v>500000</v>
      </c>
      <c r="J38" s="28"/>
      <c r="K38" s="28">
        <f>I38+J38</f>
        <v>500000</v>
      </c>
      <c r="L38" s="17"/>
      <c r="M38" s="56"/>
    </row>
    <row r="39" spans="1:13" s="21" customFormat="1" ht="62.25" customHeight="1">
      <c r="A39" s="17"/>
      <c r="B39" s="17"/>
      <c r="C39" s="17"/>
      <c r="D39" s="17"/>
      <c r="E39" s="27" t="s">
        <v>91</v>
      </c>
      <c r="F39" s="17" t="s">
        <v>49</v>
      </c>
      <c r="G39" s="28">
        <v>490430</v>
      </c>
      <c r="H39" s="28">
        <v>490430</v>
      </c>
      <c r="I39" s="28"/>
      <c r="J39" s="28">
        <v>76000</v>
      </c>
      <c r="K39" s="28">
        <f>I39+J39</f>
        <v>76000</v>
      </c>
      <c r="L39" s="17">
        <v>100</v>
      </c>
      <c r="M39" s="56"/>
    </row>
    <row r="40" spans="1:13" s="21" customFormat="1" ht="54" customHeight="1">
      <c r="A40" s="16">
        <v>1217340</v>
      </c>
      <c r="B40" s="16">
        <v>7340</v>
      </c>
      <c r="C40" s="26" t="s">
        <v>22</v>
      </c>
      <c r="D40" s="16" t="s">
        <v>71</v>
      </c>
      <c r="E40" s="27"/>
      <c r="F40" s="17"/>
      <c r="G40" s="28">
        <f>G41</f>
        <v>0</v>
      </c>
      <c r="H40" s="28">
        <f>H41</f>
        <v>0</v>
      </c>
      <c r="I40" s="20">
        <f>I41</f>
        <v>5000000</v>
      </c>
      <c r="J40" s="20">
        <f>J41</f>
        <v>0</v>
      </c>
      <c r="K40" s="20">
        <f>K41</f>
        <v>5000000</v>
      </c>
      <c r="L40" s="17"/>
      <c r="M40" s="56"/>
    </row>
    <row r="41" spans="1:13" s="21" customFormat="1" ht="59.25" customHeight="1">
      <c r="A41" s="17"/>
      <c r="B41" s="17"/>
      <c r="C41" s="17"/>
      <c r="D41" s="17"/>
      <c r="E41" s="27" t="s">
        <v>75</v>
      </c>
      <c r="F41" s="17">
        <v>2023</v>
      </c>
      <c r="G41" s="28"/>
      <c r="H41" s="28"/>
      <c r="I41" s="28">
        <v>5000000</v>
      </c>
      <c r="J41" s="28"/>
      <c r="K41" s="28">
        <f>I41+J41</f>
        <v>5000000</v>
      </c>
      <c r="L41" s="17"/>
      <c r="M41" s="56"/>
    </row>
    <row r="42" spans="1:13" s="21" customFormat="1" ht="69" customHeight="1">
      <c r="A42" s="17"/>
      <c r="B42" s="17"/>
      <c r="C42" s="17"/>
      <c r="D42" s="19" t="s">
        <v>13</v>
      </c>
      <c r="E42" s="17"/>
      <c r="F42" s="17"/>
      <c r="G42" s="20">
        <f>G43</f>
        <v>325361828</v>
      </c>
      <c r="H42" s="20">
        <f>H43</f>
        <v>283801825</v>
      </c>
      <c r="I42" s="20">
        <f>I43</f>
        <v>52471968</v>
      </c>
      <c r="J42" s="20">
        <f>J43</f>
        <v>10730266</v>
      </c>
      <c r="K42" s="20">
        <f>K43</f>
        <v>63202234</v>
      </c>
      <c r="L42" s="17"/>
      <c r="M42" s="56"/>
    </row>
    <row r="43" spans="1:13" s="21" customFormat="1" ht="81" customHeight="1">
      <c r="A43" s="17"/>
      <c r="B43" s="17"/>
      <c r="C43" s="17"/>
      <c r="D43" s="24" t="s">
        <v>13</v>
      </c>
      <c r="E43" s="17"/>
      <c r="F43" s="17"/>
      <c r="G43" s="25">
        <f>G44+G48+G59+G65+G67+G54+G57+G62</f>
        <v>325361828</v>
      </c>
      <c r="H43" s="25">
        <f>H44+H48+H59+H65+H67+H54+H57+H62</f>
        <v>283801825</v>
      </c>
      <c r="I43" s="25">
        <f>I44+I48+I59+I65+I67+I54+I57+I62</f>
        <v>52471968</v>
      </c>
      <c r="J43" s="25">
        <f>J44+J48+J59+J65+J67+J54+J57+J62</f>
        <v>10730266</v>
      </c>
      <c r="K43" s="25">
        <f>K44+K48+K59+K65+K67+K54+K57+K62</f>
        <v>63202234</v>
      </c>
      <c r="L43" s="17"/>
      <c r="M43" s="56"/>
    </row>
    <row r="44" spans="1:13" s="21" customFormat="1" ht="54" customHeight="1">
      <c r="A44" s="16">
        <v>1517310</v>
      </c>
      <c r="B44" s="16">
        <v>7310</v>
      </c>
      <c r="C44" s="26" t="s">
        <v>22</v>
      </c>
      <c r="D44" s="19" t="s">
        <v>11</v>
      </c>
      <c r="E44" s="17"/>
      <c r="F44" s="17"/>
      <c r="G44" s="20">
        <f>SUM(G45:G47)</f>
        <v>0</v>
      </c>
      <c r="H44" s="20">
        <f>SUM(H45:H47)</f>
        <v>0</v>
      </c>
      <c r="I44" s="20">
        <f>SUM(I45:I47)</f>
        <v>4443714</v>
      </c>
      <c r="J44" s="20">
        <f>SUM(J45:J47)</f>
        <v>0</v>
      </c>
      <c r="K44" s="20">
        <f>SUM(K45:K47)</f>
        <v>4443714</v>
      </c>
      <c r="L44" s="17"/>
      <c r="M44" s="56"/>
    </row>
    <row r="45" spans="1:13" s="21" customFormat="1" ht="65.25" customHeight="1">
      <c r="A45" s="17"/>
      <c r="B45" s="17"/>
      <c r="C45" s="17"/>
      <c r="D45" s="17"/>
      <c r="E45" s="27" t="s">
        <v>34</v>
      </c>
      <c r="F45" s="17">
        <v>2023</v>
      </c>
      <c r="G45" s="28"/>
      <c r="H45" s="28"/>
      <c r="I45" s="28">
        <v>200000</v>
      </c>
      <c r="J45" s="28"/>
      <c r="K45" s="28">
        <f>I45+J45</f>
        <v>200000</v>
      </c>
      <c r="L45" s="17"/>
      <c r="M45" s="56"/>
    </row>
    <row r="46" spans="1:13" s="21" customFormat="1" ht="48" customHeight="1">
      <c r="A46" s="17"/>
      <c r="B46" s="17"/>
      <c r="C46" s="17"/>
      <c r="D46" s="17"/>
      <c r="E46" s="27" t="s">
        <v>30</v>
      </c>
      <c r="F46" s="17" t="s">
        <v>29</v>
      </c>
      <c r="G46" s="28"/>
      <c r="H46" s="28"/>
      <c r="I46" s="28">
        <f>4000000+43714</f>
        <v>4043714</v>
      </c>
      <c r="J46" s="28"/>
      <c r="K46" s="28">
        <f>I46+J46</f>
        <v>4043714</v>
      </c>
      <c r="L46" s="17"/>
      <c r="M46" s="56"/>
    </row>
    <row r="47" spans="1:13" s="21" customFormat="1" ht="39.75" customHeight="1">
      <c r="A47" s="17"/>
      <c r="B47" s="17"/>
      <c r="C47" s="17"/>
      <c r="D47" s="17"/>
      <c r="E47" s="27" t="s">
        <v>92</v>
      </c>
      <c r="F47" s="17">
        <v>2023</v>
      </c>
      <c r="G47" s="28"/>
      <c r="H47" s="28"/>
      <c r="I47" s="28">
        <v>200000</v>
      </c>
      <c r="J47" s="28"/>
      <c r="K47" s="28">
        <f>I47+J47</f>
        <v>200000</v>
      </c>
      <c r="L47" s="17"/>
      <c r="M47" s="56"/>
    </row>
    <row r="48" spans="1:13" s="21" customFormat="1" ht="54" customHeight="1">
      <c r="A48" s="16">
        <v>1517321</v>
      </c>
      <c r="B48" s="16">
        <v>7321</v>
      </c>
      <c r="C48" s="26" t="s">
        <v>22</v>
      </c>
      <c r="D48" s="19" t="s">
        <v>14</v>
      </c>
      <c r="E48" s="17"/>
      <c r="F48" s="17"/>
      <c r="G48" s="20">
        <f>SUM(G49:G53)</f>
        <v>8490505</v>
      </c>
      <c r="H48" s="20">
        <f>SUM(H49:H53)</f>
        <v>8490505</v>
      </c>
      <c r="I48" s="20">
        <f>SUM(I49:I53)</f>
        <v>5154392</v>
      </c>
      <c r="J48" s="20">
        <f>SUM(J49:J53)</f>
        <v>150000</v>
      </c>
      <c r="K48" s="20">
        <f>SUM(K49:K53)</f>
        <v>5304392</v>
      </c>
      <c r="L48" s="17"/>
      <c r="M48" s="56"/>
    </row>
    <row r="49" spans="1:13" s="21" customFormat="1" ht="72.75" customHeight="1">
      <c r="A49" s="17"/>
      <c r="B49" s="17"/>
      <c r="C49" s="17"/>
      <c r="D49" s="17"/>
      <c r="E49" s="27" t="s">
        <v>89</v>
      </c>
      <c r="F49" s="17" t="s">
        <v>29</v>
      </c>
      <c r="G49" s="28">
        <v>998730</v>
      </c>
      <c r="H49" s="28">
        <v>998730</v>
      </c>
      <c r="I49" s="28">
        <v>904392</v>
      </c>
      <c r="J49" s="28"/>
      <c r="K49" s="28">
        <f>I49+J49</f>
        <v>904392</v>
      </c>
      <c r="L49" s="17">
        <v>97.4</v>
      </c>
      <c r="M49" s="56"/>
    </row>
    <row r="50" spans="1:13" s="21" customFormat="1" ht="117.75" customHeight="1">
      <c r="A50" s="17"/>
      <c r="B50" s="17"/>
      <c r="C50" s="17"/>
      <c r="D50" s="17"/>
      <c r="E50" s="27" t="s">
        <v>68</v>
      </c>
      <c r="F50" s="17">
        <v>2023</v>
      </c>
      <c r="G50" s="28"/>
      <c r="H50" s="28"/>
      <c r="I50" s="28">
        <v>1000000</v>
      </c>
      <c r="J50" s="28"/>
      <c r="K50" s="28">
        <f>I50+J50</f>
        <v>1000000</v>
      </c>
      <c r="L50" s="17"/>
      <c r="M50" s="56"/>
    </row>
    <row r="51" spans="1:13" s="21" customFormat="1" ht="124.5" customHeight="1">
      <c r="A51" s="17"/>
      <c r="B51" s="17"/>
      <c r="C51" s="17"/>
      <c r="D51" s="17"/>
      <c r="E51" s="27" t="s">
        <v>74</v>
      </c>
      <c r="F51" s="17">
        <v>2023</v>
      </c>
      <c r="G51" s="28"/>
      <c r="H51" s="28"/>
      <c r="I51" s="28">
        <v>150000</v>
      </c>
      <c r="J51" s="28"/>
      <c r="K51" s="28">
        <f>I51+J51</f>
        <v>150000</v>
      </c>
      <c r="L51" s="17"/>
      <c r="M51" s="56"/>
    </row>
    <row r="52" spans="1:13" s="21" customFormat="1" ht="49.5" customHeight="1">
      <c r="A52" s="17"/>
      <c r="B52" s="17"/>
      <c r="C52" s="17"/>
      <c r="D52" s="17"/>
      <c r="E52" s="27" t="s">
        <v>85</v>
      </c>
      <c r="F52" s="17" t="s">
        <v>15</v>
      </c>
      <c r="G52" s="28">
        <v>7491775</v>
      </c>
      <c r="H52" s="28">
        <v>7491775</v>
      </c>
      <c r="I52" s="28">
        <v>3000000</v>
      </c>
      <c r="J52" s="28"/>
      <c r="K52" s="28">
        <f>I52+J52</f>
        <v>3000000</v>
      </c>
      <c r="L52" s="29">
        <v>72</v>
      </c>
      <c r="M52" s="56"/>
    </row>
    <row r="53" spans="1:13" s="21" customFormat="1" ht="105.75" customHeight="1">
      <c r="A53" s="17"/>
      <c r="B53" s="17"/>
      <c r="C53" s="17"/>
      <c r="D53" s="17"/>
      <c r="E53" s="27" t="s">
        <v>70</v>
      </c>
      <c r="F53" s="17">
        <v>2023</v>
      </c>
      <c r="G53" s="28"/>
      <c r="H53" s="28"/>
      <c r="I53" s="28">
        <v>100000</v>
      </c>
      <c r="J53" s="28">
        <v>150000</v>
      </c>
      <c r="K53" s="28">
        <f>I53+J53</f>
        <v>250000</v>
      </c>
      <c r="L53" s="29"/>
      <c r="M53" s="56"/>
    </row>
    <row r="54" spans="1:13" s="21" customFormat="1" ht="44.25" customHeight="1">
      <c r="A54" s="16">
        <v>1517322</v>
      </c>
      <c r="B54" s="16">
        <v>7322</v>
      </c>
      <c r="C54" s="26" t="s">
        <v>22</v>
      </c>
      <c r="D54" s="19" t="s">
        <v>50</v>
      </c>
      <c r="E54" s="17"/>
      <c r="F54" s="17"/>
      <c r="G54" s="20">
        <f>G55+G56</f>
        <v>36829214</v>
      </c>
      <c r="H54" s="20">
        <f>H55+H56</f>
        <v>36829214</v>
      </c>
      <c r="I54" s="20">
        <f>I55+I56</f>
        <v>6971975</v>
      </c>
      <c r="J54" s="20">
        <f>J55+J56</f>
        <v>400000</v>
      </c>
      <c r="K54" s="20">
        <f>K55+K56</f>
        <v>7371975</v>
      </c>
      <c r="L54" s="29"/>
      <c r="M54" s="56"/>
    </row>
    <row r="55" spans="1:13" s="21" customFormat="1" ht="48" customHeight="1">
      <c r="A55" s="17"/>
      <c r="B55" s="17"/>
      <c r="C55" s="17"/>
      <c r="D55" s="17"/>
      <c r="E55" s="27" t="s">
        <v>51</v>
      </c>
      <c r="F55" s="17" t="s">
        <v>15</v>
      </c>
      <c r="G55" s="28">
        <v>36829214</v>
      </c>
      <c r="H55" s="28">
        <v>36829214</v>
      </c>
      <c r="I55" s="28">
        <f>71975+6900000</f>
        <v>6971975</v>
      </c>
      <c r="J55" s="28"/>
      <c r="K55" s="28">
        <f>J55+I55</f>
        <v>6971975</v>
      </c>
      <c r="L55" s="29">
        <v>88.7</v>
      </c>
      <c r="M55" s="56"/>
    </row>
    <row r="56" spans="1:13" s="21" customFormat="1" ht="99.75" customHeight="1">
      <c r="A56" s="17"/>
      <c r="B56" s="17"/>
      <c r="C56" s="17"/>
      <c r="D56" s="17"/>
      <c r="E56" s="27" t="s">
        <v>80</v>
      </c>
      <c r="F56" s="17">
        <v>2023</v>
      </c>
      <c r="G56" s="28"/>
      <c r="H56" s="28"/>
      <c r="I56" s="28"/>
      <c r="J56" s="28">
        <v>400000</v>
      </c>
      <c r="K56" s="28">
        <f>J56+I56</f>
        <v>400000</v>
      </c>
      <c r="L56" s="29"/>
      <c r="M56" s="56"/>
    </row>
    <row r="57" spans="1:13" s="21" customFormat="1" ht="52.5" customHeight="1">
      <c r="A57" s="16">
        <v>1517325</v>
      </c>
      <c r="B57" s="16">
        <v>7325</v>
      </c>
      <c r="C57" s="26" t="s">
        <v>22</v>
      </c>
      <c r="D57" s="19" t="s">
        <v>52</v>
      </c>
      <c r="E57" s="27"/>
      <c r="F57" s="17"/>
      <c r="G57" s="20">
        <f>G58</f>
        <v>50106555</v>
      </c>
      <c r="H57" s="20">
        <f>H58</f>
        <v>50106555</v>
      </c>
      <c r="I57" s="20">
        <f>I58</f>
        <v>293385</v>
      </c>
      <c r="J57" s="20">
        <f>J58</f>
        <v>0</v>
      </c>
      <c r="K57" s="20">
        <f>K58</f>
        <v>293385</v>
      </c>
      <c r="L57" s="29"/>
      <c r="M57" s="56"/>
    </row>
    <row r="58" spans="1:13" s="21" customFormat="1" ht="33.75" customHeight="1">
      <c r="A58" s="17"/>
      <c r="B58" s="17"/>
      <c r="C58" s="17"/>
      <c r="D58" s="17"/>
      <c r="E58" s="27" t="s">
        <v>53</v>
      </c>
      <c r="F58" s="17" t="s">
        <v>49</v>
      </c>
      <c r="G58" s="28">
        <v>50106555</v>
      </c>
      <c r="H58" s="28">
        <v>50106555</v>
      </c>
      <c r="I58" s="28">
        <v>293385</v>
      </c>
      <c r="J58" s="28"/>
      <c r="K58" s="28">
        <f>J58+I58</f>
        <v>293385</v>
      </c>
      <c r="L58" s="29">
        <v>2.4</v>
      </c>
      <c r="M58" s="56"/>
    </row>
    <row r="59" spans="1:13" s="21" customFormat="1" ht="50.25" customHeight="1">
      <c r="A59" s="16">
        <v>1517330</v>
      </c>
      <c r="B59" s="16">
        <v>7330</v>
      </c>
      <c r="C59" s="26" t="s">
        <v>22</v>
      </c>
      <c r="D59" s="19" t="s">
        <v>12</v>
      </c>
      <c r="E59" s="17"/>
      <c r="F59" s="17"/>
      <c r="G59" s="20">
        <f>SUM(G60:G61)</f>
        <v>93638758</v>
      </c>
      <c r="H59" s="20">
        <f>SUM(H60:H61)</f>
        <v>93638758</v>
      </c>
      <c r="I59" s="20">
        <f>SUM(I60:I61)</f>
        <v>9951473</v>
      </c>
      <c r="J59" s="20">
        <f>SUM(J60:J61)</f>
        <v>3000000</v>
      </c>
      <c r="K59" s="20">
        <f>SUM(K60:K61)</f>
        <v>12951473</v>
      </c>
      <c r="L59" s="17"/>
      <c r="M59" s="56"/>
    </row>
    <row r="60" spans="1:13" s="21" customFormat="1" ht="48.75" customHeight="1">
      <c r="A60" s="17"/>
      <c r="B60" s="17"/>
      <c r="C60" s="17"/>
      <c r="D60" s="17"/>
      <c r="E60" s="27" t="s">
        <v>73</v>
      </c>
      <c r="F60" s="17" t="s">
        <v>16</v>
      </c>
      <c r="G60" s="28">
        <v>38244949</v>
      </c>
      <c r="H60" s="28">
        <v>38244949</v>
      </c>
      <c r="I60" s="28">
        <f>3000000+1951473</f>
        <v>4951473</v>
      </c>
      <c r="J60" s="28"/>
      <c r="K60" s="28">
        <f>I60+J60</f>
        <v>4951473</v>
      </c>
      <c r="L60" s="30">
        <v>89.1</v>
      </c>
      <c r="M60" s="56"/>
    </row>
    <row r="61" spans="1:13" s="21" customFormat="1" ht="87" customHeight="1">
      <c r="A61" s="17"/>
      <c r="B61" s="17"/>
      <c r="C61" s="17"/>
      <c r="D61" s="17"/>
      <c r="E61" s="27" t="s">
        <v>17</v>
      </c>
      <c r="F61" s="17" t="s">
        <v>18</v>
      </c>
      <c r="G61" s="28">
        <v>55393809</v>
      </c>
      <c r="H61" s="28">
        <v>55393809</v>
      </c>
      <c r="I61" s="28">
        <f>2000000+3000000</f>
        <v>5000000</v>
      </c>
      <c r="J61" s="28">
        <v>3000000</v>
      </c>
      <c r="K61" s="28">
        <f>I61+J61</f>
        <v>8000000</v>
      </c>
      <c r="L61" s="29">
        <v>16.5</v>
      </c>
      <c r="M61" s="56"/>
    </row>
    <row r="62" spans="1:13" s="48" customFormat="1" ht="45" customHeight="1">
      <c r="A62" s="16">
        <v>1517340</v>
      </c>
      <c r="B62" s="16">
        <v>7340</v>
      </c>
      <c r="C62" s="26" t="s">
        <v>22</v>
      </c>
      <c r="D62" s="16" t="s">
        <v>71</v>
      </c>
      <c r="E62" s="46"/>
      <c r="F62" s="16"/>
      <c r="G62" s="20">
        <f>G64+G63</f>
        <v>0</v>
      </c>
      <c r="H62" s="20">
        <f>H64+H63</f>
        <v>0</v>
      </c>
      <c r="I62" s="20">
        <f>I64+I63</f>
        <v>300000</v>
      </c>
      <c r="J62" s="20">
        <f>J64+J63</f>
        <v>6530266</v>
      </c>
      <c r="K62" s="20">
        <f>K64+K63</f>
        <v>6830266</v>
      </c>
      <c r="L62" s="20">
        <f>L64</f>
        <v>0</v>
      </c>
      <c r="M62" s="56"/>
    </row>
    <row r="63" spans="1:13" s="48" customFormat="1" ht="93" customHeight="1">
      <c r="A63" s="16"/>
      <c r="B63" s="16"/>
      <c r="C63" s="26"/>
      <c r="D63" s="16"/>
      <c r="E63" s="27" t="s">
        <v>76</v>
      </c>
      <c r="F63" s="17">
        <v>2023</v>
      </c>
      <c r="G63" s="28"/>
      <c r="H63" s="28"/>
      <c r="I63" s="28">
        <v>200000</v>
      </c>
      <c r="J63" s="28">
        <f>214758+3000000</f>
        <v>3214758</v>
      </c>
      <c r="K63" s="28">
        <f>J63+I63</f>
        <v>3414758</v>
      </c>
      <c r="L63" s="16"/>
      <c r="M63" s="56"/>
    </row>
    <row r="64" spans="1:13" s="48" customFormat="1" ht="93" customHeight="1">
      <c r="A64" s="16"/>
      <c r="B64" s="16"/>
      <c r="C64" s="26"/>
      <c r="D64" s="16"/>
      <c r="E64" s="27" t="s">
        <v>72</v>
      </c>
      <c r="F64" s="17">
        <v>2023</v>
      </c>
      <c r="G64" s="28"/>
      <c r="H64" s="28"/>
      <c r="I64" s="28">
        <v>100000</v>
      </c>
      <c r="J64" s="28">
        <f>315508+3000000</f>
        <v>3315508</v>
      </c>
      <c r="K64" s="28">
        <f>J64+I64</f>
        <v>3415508</v>
      </c>
      <c r="L64" s="16"/>
      <c r="M64" s="56"/>
    </row>
    <row r="65" spans="1:13" s="21" customFormat="1" ht="97.5" customHeight="1">
      <c r="A65" s="16">
        <v>1517361</v>
      </c>
      <c r="B65" s="16">
        <v>7361</v>
      </c>
      <c r="C65" s="26" t="s">
        <v>23</v>
      </c>
      <c r="D65" s="19" t="s">
        <v>19</v>
      </c>
      <c r="E65" s="17"/>
      <c r="F65" s="17"/>
      <c r="G65" s="20">
        <f>G66</f>
        <v>92508050</v>
      </c>
      <c r="H65" s="20">
        <f>H66</f>
        <v>78397458</v>
      </c>
      <c r="I65" s="20">
        <f>I66</f>
        <v>9683471</v>
      </c>
      <c r="J65" s="20">
        <f>J66</f>
        <v>0</v>
      </c>
      <c r="K65" s="20">
        <f>K66</f>
        <v>9683471</v>
      </c>
      <c r="L65" s="17"/>
      <c r="M65" s="56"/>
    </row>
    <row r="66" spans="1:13" s="21" customFormat="1" ht="95.25" customHeight="1">
      <c r="A66" s="17"/>
      <c r="B66" s="17"/>
      <c r="C66" s="17"/>
      <c r="D66" s="17"/>
      <c r="E66" s="27" t="s">
        <v>20</v>
      </c>
      <c r="F66" s="17" t="s">
        <v>21</v>
      </c>
      <c r="G66" s="28">
        <v>92508050</v>
      </c>
      <c r="H66" s="28">
        <v>78397458</v>
      </c>
      <c r="I66" s="28">
        <f>4500000+183471+5000000</f>
        <v>9683471</v>
      </c>
      <c r="J66" s="28"/>
      <c r="K66" s="28">
        <f>I66+J66</f>
        <v>9683471</v>
      </c>
      <c r="L66" s="17">
        <v>94.6</v>
      </c>
      <c r="M66" s="56"/>
    </row>
    <row r="67" spans="1:13" s="21" customFormat="1" ht="42.75" customHeight="1">
      <c r="A67" s="16">
        <v>1517640</v>
      </c>
      <c r="B67" s="16">
        <v>7640</v>
      </c>
      <c r="C67" s="26" t="s">
        <v>25</v>
      </c>
      <c r="D67" s="19" t="s">
        <v>27</v>
      </c>
      <c r="E67" s="27"/>
      <c r="F67" s="17"/>
      <c r="G67" s="20">
        <f>G68+G69+G70</f>
        <v>43788746</v>
      </c>
      <c r="H67" s="20">
        <f>H68+H69+H70</f>
        <v>16339335</v>
      </c>
      <c r="I67" s="20">
        <f>I68+I69+I70</f>
        <v>15673558</v>
      </c>
      <c r="J67" s="20">
        <f>J68+J69+J70</f>
        <v>650000</v>
      </c>
      <c r="K67" s="20">
        <f>K68+K69+K70</f>
        <v>16323558</v>
      </c>
      <c r="L67" s="17"/>
      <c r="M67" s="56"/>
    </row>
    <row r="68" spans="1:13" s="21" customFormat="1" ht="65.25" customHeight="1">
      <c r="A68" s="17"/>
      <c r="B68" s="17"/>
      <c r="C68" s="17"/>
      <c r="D68" s="17"/>
      <c r="E68" s="27" t="s">
        <v>26</v>
      </c>
      <c r="F68" s="31" t="s">
        <v>38</v>
      </c>
      <c r="G68" s="28">
        <v>43788746</v>
      </c>
      <c r="H68" s="28">
        <v>16339335</v>
      </c>
      <c r="I68" s="28">
        <v>15000000</v>
      </c>
      <c r="J68" s="28"/>
      <c r="K68" s="28">
        <f>I68+J68</f>
        <v>15000000</v>
      </c>
      <c r="L68" s="29">
        <v>67</v>
      </c>
      <c r="M68" s="57"/>
    </row>
    <row r="69" spans="1:13" s="21" customFormat="1" ht="70.5" customHeight="1">
      <c r="A69" s="17"/>
      <c r="B69" s="17"/>
      <c r="C69" s="17"/>
      <c r="D69" s="17"/>
      <c r="E69" s="27" t="s">
        <v>86</v>
      </c>
      <c r="F69" s="17">
        <v>2023</v>
      </c>
      <c r="G69" s="28"/>
      <c r="H69" s="28"/>
      <c r="I69" s="28">
        <v>400000</v>
      </c>
      <c r="J69" s="28">
        <v>650000</v>
      </c>
      <c r="K69" s="28">
        <f>I69+J69</f>
        <v>1050000</v>
      </c>
      <c r="L69" s="29"/>
      <c r="M69" s="57"/>
    </row>
    <row r="70" spans="1:13" s="21" customFormat="1" ht="111" customHeight="1">
      <c r="A70" s="17"/>
      <c r="B70" s="17"/>
      <c r="C70" s="17"/>
      <c r="D70" s="17"/>
      <c r="E70" s="27" t="s">
        <v>87</v>
      </c>
      <c r="F70" s="17" t="s">
        <v>42</v>
      </c>
      <c r="G70" s="28"/>
      <c r="H70" s="28"/>
      <c r="I70" s="28">
        <v>273558</v>
      </c>
      <c r="J70" s="28"/>
      <c r="K70" s="28">
        <f>I70+J70</f>
        <v>273558</v>
      </c>
      <c r="L70" s="29"/>
      <c r="M70" s="57"/>
    </row>
    <row r="71" spans="1:13" s="21" customFormat="1" ht="29.25" customHeight="1">
      <c r="A71" s="17" t="s">
        <v>8</v>
      </c>
      <c r="B71" s="17" t="s">
        <v>8</v>
      </c>
      <c r="C71" s="17" t="s">
        <v>8</v>
      </c>
      <c r="D71" s="19" t="s">
        <v>7</v>
      </c>
      <c r="E71" s="17" t="s">
        <v>8</v>
      </c>
      <c r="F71" s="17" t="s">
        <v>8</v>
      </c>
      <c r="G71" s="20">
        <f>G19+G42+G15</f>
        <v>455501744</v>
      </c>
      <c r="H71" s="20">
        <f>H19+H42+H15</f>
        <v>413941741</v>
      </c>
      <c r="I71" s="20">
        <f>I19+I42+I15</f>
        <v>90739182</v>
      </c>
      <c r="J71" s="20">
        <f>J19+J42+J15</f>
        <v>28540006</v>
      </c>
      <c r="K71" s="20">
        <f>K19+K42+K15</f>
        <v>119279188</v>
      </c>
      <c r="L71" s="17" t="s">
        <v>8</v>
      </c>
      <c r="M71" s="57"/>
    </row>
    <row r="72" spans="8:13" s="32" customFormat="1" ht="15">
      <c r="H72" s="33"/>
      <c r="M72" s="57"/>
    </row>
    <row r="73" ht="14.25">
      <c r="M73" s="57"/>
    </row>
    <row r="74" ht="14.25">
      <c r="M74" s="57"/>
    </row>
    <row r="75" spans="1:13" s="35" customFormat="1" ht="18">
      <c r="A75" s="50"/>
      <c r="B75" s="50"/>
      <c r="C75" s="50"/>
      <c r="D75" s="50"/>
      <c r="E75" s="50"/>
      <c r="H75" s="36"/>
      <c r="I75" s="58"/>
      <c r="J75" s="58"/>
      <c r="K75" s="58"/>
      <c r="L75" s="58"/>
      <c r="M75" s="57"/>
    </row>
    <row r="76" spans="1:13" s="35" customFormat="1" ht="20.25">
      <c r="A76" s="52" t="s">
        <v>35</v>
      </c>
      <c r="B76" s="52"/>
      <c r="C76" s="52"/>
      <c r="D76" s="52"/>
      <c r="E76" s="37"/>
      <c r="F76" s="4"/>
      <c r="G76" s="4"/>
      <c r="H76" s="60" t="s">
        <v>36</v>
      </c>
      <c r="I76" s="60"/>
      <c r="J76" s="60"/>
      <c r="K76" s="60"/>
      <c r="L76" s="60"/>
      <c r="M76" s="57"/>
    </row>
    <row r="77" spans="1:13" s="35" customFormat="1" ht="18">
      <c r="A77" s="38"/>
      <c r="B77" s="39"/>
      <c r="C77" s="40"/>
      <c r="D77" s="41"/>
      <c r="H77" s="36"/>
      <c r="I77" s="42"/>
      <c r="J77" s="42"/>
      <c r="K77" s="42"/>
      <c r="L77" s="43"/>
      <c r="M77" s="57"/>
    </row>
    <row r="78" spans="1:13" ht="20.25">
      <c r="A78" s="44" t="s">
        <v>37</v>
      </c>
      <c r="M78" s="57"/>
    </row>
    <row r="79" spans="1:13" ht="20.25">
      <c r="A79" s="38"/>
      <c r="C79" s="54"/>
      <c r="D79" s="54"/>
      <c r="M79" s="57"/>
    </row>
    <row r="80" ht="14.25">
      <c r="M80" s="57"/>
    </row>
    <row r="81" ht="14.25">
      <c r="M81" s="57"/>
    </row>
    <row r="82" ht="14.25">
      <c r="M82" s="57"/>
    </row>
    <row r="83" ht="14.25">
      <c r="M83" s="57"/>
    </row>
    <row r="84" ht="14.25">
      <c r="M84" s="57"/>
    </row>
    <row r="85" ht="14.25">
      <c r="M85" s="57"/>
    </row>
    <row r="86" ht="14.25">
      <c r="M86" s="57"/>
    </row>
  </sheetData>
  <sheetProtection/>
  <mergeCells count="21">
    <mergeCell ref="I1:L1"/>
    <mergeCell ref="M1:M20"/>
    <mergeCell ref="I2:L2"/>
    <mergeCell ref="I3:L3"/>
    <mergeCell ref="I4:L4"/>
    <mergeCell ref="I5:L5"/>
    <mergeCell ref="M21:M27"/>
    <mergeCell ref="M31:M42"/>
    <mergeCell ref="M43:M57"/>
    <mergeCell ref="M58:M67"/>
    <mergeCell ref="M68:M86"/>
    <mergeCell ref="I7:L7"/>
    <mergeCell ref="I75:L75"/>
    <mergeCell ref="A10:L10"/>
    <mergeCell ref="H76:L76"/>
    <mergeCell ref="A75:E75"/>
    <mergeCell ref="I6:L6"/>
    <mergeCell ref="A76:D76"/>
    <mergeCell ref="A9:L9"/>
    <mergeCell ref="C79:D79"/>
    <mergeCell ref="A11:L11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2023-05-24T08:04:02Z</dcterms:modified>
  <cp:category/>
  <cp:version/>
  <cp:contentType/>
  <cp:contentStatus/>
</cp:coreProperties>
</file>