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'Лист3'!$A$1:$K$421</definedName>
  </definedNames>
  <calcPr fullCalcOnLoad="1"/>
</workbook>
</file>

<file path=xl/sharedStrings.xml><?xml version="1.0" encoding="utf-8"?>
<sst xmlns="http://schemas.openxmlformats.org/spreadsheetml/2006/main" count="457" uniqueCount="287">
  <si>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</si>
  <si>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</si>
  <si>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</si>
  <si>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</si>
  <si>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</si>
  <si>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</si>
  <si>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</si>
  <si>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</si>
  <si>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</si>
  <si>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</si>
  <si>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</si>
  <si>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</si>
  <si>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</si>
  <si>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</si>
  <si>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</si>
  <si>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</si>
  <si>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</si>
  <si>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інші надходження</t>
  </si>
  <si>
    <t>Всього на виконання підпрограми 2, грн.</t>
  </si>
  <si>
    <t>Всього на виконання підпрограми 1, грн.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</si>
  <si>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</si>
  <si>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</si>
  <si>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</si>
  <si>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</si>
  <si>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</si>
  <si>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</si>
  <si>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</si>
  <si>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</si>
  <si>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</si>
  <si>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</si>
  <si>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</si>
  <si>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</si>
  <si>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</si>
  <si>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</si>
  <si>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</si>
  <si>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</si>
  <si>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</si>
  <si>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</si>
  <si>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</si>
  <si>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</si>
  <si>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</si>
  <si>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</si>
  <si>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</si>
  <si>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</si>
  <si>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</si>
  <si>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</si>
  <si>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</si>
  <si>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</si>
  <si>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</si>
  <si>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</si>
  <si>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</si>
  <si>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</si>
  <si>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</si>
  <si>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</si>
  <si>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</si>
  <si>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Показник продукту:</t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</si>
  <si>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</si>
  <si>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</si>
  <si>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</si>
  <si>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</si>
  <si>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</si>
  <si>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</si>
  <si>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</si>
  <si>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</si>
  <si>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</si>
  <si>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</si>
  <si>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площа об"єктів, яка потребує реконструкції, га</t>
  </si>
  <si>
    <t>площа виконаних робіт по реконструкції об"єктів, га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</si>
  <si>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</si>
  <si>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</si>
  <si>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</si>
  <si>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</si>
  <si>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</si>
  <si>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</si>
  <si>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</si>
  <si>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</si>
  <si>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</si>
  <si>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</si>
  <si>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</si>
  <si>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</si>
  <si>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</si>
  <si>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</si>
  <si>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</si>
  <si>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</si>
  <si>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</si>
  <si>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</si>
  <si>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</si>
  <si>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</si>
  <si>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</si>
  <si>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</si>
  <si>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</si>
  <si>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</si>
  <si>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</si>
  <si>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</si>
  <si>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</si>
  <si>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</si>
  <si>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</si>
  <si>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</si>
  <si>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</si>
  <si>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</si>
  <si>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</si>
  <si>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</si>
  <si>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</si>
  <si>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</si>
  <si>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</si>
  <si>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</si>
  <si>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</si>
  <si>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</si>
  <si>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</si>
  <si>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</si>
  <si>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</si>
  <si>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</si>
  <si>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</si>
  <si>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</si>
  <si>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</si>
  <si>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</si>
  <si>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</si>
  <si>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</si>
  <si>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</si>
  <si>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</si>
  <si>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</si>
  <si>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</si>
  <si>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</si>
  <si>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</si>
  <si>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</si>
  <si>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</si>
  <si>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</si>
  <si>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t>Разом, в т.ч.:</t>
  </si>
  <si>
    <t>спеціальний фонд</t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</si>
  <si>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</si>
  <si>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</si>
  <si>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</si>
  <si>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</si>
  <si>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</si>
  <si>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</si>
  <si>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</si>
  <si>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</si>
  <si>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</si>
  <si>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</si>
  <si>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</si>
  <si>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</si>
  <si>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</si>
  <si>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</si>
  <si>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</si>
  <si>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</si>
  <si>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</si>
  <si>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</si>
  <si>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</si>
  <si>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</si>
  <si>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</si>
  <si>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</si>
  <si>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</si>
  <si>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</si>
  <si>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</si>
  <si>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</si>
  <si>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</si>
  <si>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</si>
  <si>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</si>
  <si>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</si>
  <si>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</si>
  <si>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</si>
  <si>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</si>
  <si>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</si>
  <si>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</si>
  <si>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</si>
  <si>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</si>
  <si>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</si>
  <si>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</si>
  <si>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</si>
  <si>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</si>
  <si>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</si>
  <si>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</si>
  <si>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</si>
  <si>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</si>
  <si>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</si>
  <si>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</si>
  <si>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</si>
  <si>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>спеціаль-ний фонд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</si>
  <si>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</si>
  <si>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</si>
  <si>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</si>
  <si>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</si>
  <si>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</si>
  <si>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</si>
  <si>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</si>
  <si>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</si>
  <si>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</si>
  <si>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</si>
  <si>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</si>
  <si>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</si>
  <si>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</si>
  <si>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- будівництво стадіону з хокею на траві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</si>
  <si>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</si>
  <si>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</si>
  <si>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Результативні показники виконання завдань Програми розвитку фізичної культури і спорту
 Сумської міської територіальної громади на 2022 – 2024 роки</t>
  </si>
  <si>
    <t>бюджет СМТГ</t>
  </si>
  <si>
    <t>обсяг витрат на забезпечення участі команди у навчально-тренувальних зборів, грн.</t>
  </si>
  <si>
    <t>кількість навчально-тренувальних зборів, в яких візьме участь команда, од.</t>
  </si>
  <si>
    <t>середні витарти на один навчально-тренувальний збір, в якому взято участь командою, грн.</t>
  </si>
  <si>
    <t>кількість команд з футболу, од.</t>
  </si>
  <si>
    <t>обсяг витрат на  утримання КП "ФК "Суми" СМР, грн.</t>
  </si>
  <si>
    <t>динаміка кількості змагань, в яких команда КП "ФК "Суми" СМР посіла призові місця, %</t>
  </si>
  <si>
    <t>динаміка кількості спортивних заходів, в яких взято участь команди КП "ФК "Суми" СМР, порівняно з минулим роком, %</t>
  </si>
  <si>
    <r>
      <t xml:space="preserve">Завдання 4.1.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</si>
  <si>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 витрати на забезпечення участі одного спортсмена (тренера) міста у обласних та всеукраїнських змаганнях, грн.</t>
  </si>
  <si>
    <t>кільксть спортсменів збірних команд та тренерів міста, які беруть участь в обласних та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</si>
  <si>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футзалу), од.</t>
  </si>
  <si>
    <t>динаміка кількості навчально-тренувальних зборів з підготовки до обласних та всеукраїнських змагань, порівняно з минулим роком, %</t>
  </si>
  <si>
    <t>динаміка кількості спортсменів міста, які посіли призові місця у обласних та всеукраїнських змаганнях, порівняно з минулим роком, %</t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</si>
  <si>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центру, грн.</t>
    </r>
  </si>
  <si>
    <t>Підпорядкованих виконавчому комітету СМР, в тому числі: МКЗ "ДЮСШ з вільної боротьби", КДЮСШ "Суми", КДЮСШ єдиноборств, грн.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</si>
  <si>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грн.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</si>
  <si>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</si>
  <si>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СМР, грн.</t>
    </r>
  </si>
  <si>
    <t>2022 рік (план)</t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</si>
  <si>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</si>
  <si>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</si>
  <si>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</si>
  <si>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</si>
  <si>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СМТГ, грн.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</si>
  <si>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</si>
  <si>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СМТГ"</t>
    </r>
  </si>
  <si>
    <t>кількість заходів, що проводяться МЦ ФЗН "Спорт для всіх", од.</t>
  </si>
  <si>
    <t>кількість фізкультурно-масових заходів для населення, що проводяться в СМТГ, од.</t>
  </si>
  <si>
    <t>кількість людино-днів проведення заходів, що проводяться МЦ ФЗН "Спорт для всіх", людино-день</t>
  </si>
  <si>
    <t>кількість людино-днів проведення  фізкультурно-масових заходів для населення, що проводяться в СМТГ, людино-день</t>
  </si>
  <si>
    <t>середні витрати на проведення одного фізкультурно-масових заходів для населення, що проводяться в СМТГ, грн.</t>
  </si>
  <si>
    <t>середні витрати на один людино-день проведення  фізкультурно-масових заходів для населення, що проводяться в СМТГ, грн.</t>
  </si>
  <si>
    <t>динаміка кількості населення міста, охопленого заходами МЦ ФЗН "Спорт для всіх", порівняно з минулим роком, %</t>
  </si>
  <si>
    <t>динаміка кількісті заходів, проведених серед населення МЦ ФЗН "Спорт для всіх", порівняно з минулим роком, %</t>
  </si>
  <si>
    <t>середні витрати на один людино-день проведення заходів, що проводяться МЦ ФЗН "Спорт для всіх", грн.</t>
  </si>
  <si>
    <t>середні витрати на проведення одного заходу, що проводяться МЦ ФЗН "Спорт для всіх", грн.</t>
  </si>
  <si>
    <t>кількість штатних працівників МЦ ФЗН "Спорт для всіх", осіб</t>
  </si>
  <si>
    <t>кількість місцевих МЦ ФЗН "Спорт для всіх", од.</t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</si>
  <si>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</si>
  <si>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СМТГ"</t>
    </r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</si>
  <si>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СМР, грн.</t>
    </r>
  </si>
  <si>
    <t>обсяг витрат на  утримання КП  «Муніципальний спортивний клуб «Тенісна Академія» СМР, грн.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</si>
  <si>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«ФК «Суми» СМР, сприяння популяризації футболу, грн., в т.ч.:</t>
    </r>
  </si>
  <si>
    <t>кількість отримувачів заохочень/винагород (спортсменів, тренерів), од.</t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</si>
  <si>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Заохочення видатних спортсменів та тренерів СМТГ</t>
    </r>
  </si>
  <si>
    <t>кількість людино-днів у навчально-тренувальних зборах з підготовки до обласних, всеукраїнських змагань, од.</t>
  </si>
  <si>
    <t>кількість обласних та всеукраїнських змагань, в яких беруть участь збірна команда СМТГ з  футзалу, од.</t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</si>
  <si>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культри та спорту" 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</si>
  <si>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</si>
  <si>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t>Відповідальний виконавець: управління капітального будівництва та дорожнього господарства СМР спільно з міським центром фізичного здоров'я населення "Спорт для всіх" та КП СМР "МСК з хокею на траві "Сумчанка"</t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</si>
  <si>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</t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</si>
  <si>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спортивного залу КДЮСШ, ДЮСШ, грн.</t>
    </r>
  </si>
  <si>
    <t>Відповідальний виконавець: виконавчий комітет Сумської міської ради (відділ фізичної культури та спорту, відділ бухгалтерського обліку та звітності)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</si>
  <si>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всіх», грн.</t>
    </r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</si>
  <si>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 спільно з КП СМР "Муніципальний спортивний клуб з хокею на траві "Сумчанка", КП "МСК "Тенісна Академія" СМР, КП "ФК "Суми" СМР, ГО "Академія футзалу "Футзальний клуб "Суми")</t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</si>
  <si>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СМР "Муніципальний спортивний клуб з хокею на траві "Сумчанка" у змаганнях різних рівнів,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</si>
  <si>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грн.,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</si>
  <si>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змаганнях, грн.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</si>
  <si>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змаганнях, грн.</t>
    </r>
  </si>
  <si>
    <t xml:space="preserve">                                                              Додаток 3</t>
  </si>
  <si>
    <t>кількість громадських організацій, яким надається фінансова підтримка з бюджету (громадські організації), од.</t>
  </si>
  <si>
    <t>середні витрати на фінансову підтримку однієї  громадської організації, яким надається фінансова підтримка з бюджету, грн.</t>
  </si>
  <si>
    <t>2024 рік (прогноз)</t>
  </si>
  <si>
    <r>
      <t xml:space="preserve">Завдання 3. </t>
    </r>
    <r>
      <rPr>
        <sz val="12"/>
        <rFont val="Times New Roman"/>
        <family val="1"/>
      </rPr>
      <t>Капітальний ремонт, установ та закладів фізичної культури і спорту</t>
    </r>
  </si>
  <si>
    <r>
      <t xml:space="preserve">Завдання 2. </t>
    </r>
    <r>
      <rPr>
        <sz val="12"/>
        <rFont val="Times New Roman"/>
        <family val="1"/>
      </rPr>
      <t>Капітальний ремонт установ та закладів фізичної культури і спорту</t>
    </r>
  </si>
  <si>
    <t xml:space="preserve"> 0215032</t>
  </si>
  <si>
    <t>2023 рік (план)</t>
  </si>
  <si>
    <t>інші наджодження</t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</si>
  <si>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КДЮСШ: СМ ДЮСШ "Спартак", ДЮСШ "Спартаківець", МДЮСШ СОО ВФСТ "Колос", КДЮСШ "Україна" ім. О. КУЛИКА, КДЮСШ "Авангард" СОО ФСТ "Україна", грн.</t>
    </r>
  </si>
  <si>
    <r>
      <rPr>
        <b/>
        <sz val="12"/>
        <rFont val="Times New Roman"/>
        <family val="1"/>
      </rPr>
      <t xml:space="preserve">Завдання 5.1. </t>
    </r>
    <r>
      <rPr>
        <sz val="12"/>
        <rFont val="Times New Roman"/>
        <family val="1"/>
      </rPr>
      <t>Надання фінансової підтримки громадським організаціям: "Академія футзалу футзальний клуб "Суми", "Гандбольний клуб "Суми-У", "Федерація баскетболу Сумщини", "Федерація кікбоксингу України "Вако" в місті Суми", "Дитячо-юнацький спортивний клуб "БаЛу" грн</t>
    </r>
  </si>
  <si>
    <t>0217640</t>
  </si>
  <si>
    <t>Сумський міський голова</t>
  </si>
  <si>
    <t>Олександр ЛИСЕНКО</t>
  </si>
  <si>
    <t>Виконавець: Обравіт Є.</t>
  </si>
  <si>
    <r>
      <t xml:space="preserve">Завдання 2. </t>
    </r>
    <r>
      <rPr>
        <sz val="12"/>
        <rFont val="Times New Roman"/>
        <family val="1"/>
      </rPr>
      <t>Капітальний ремонт (утеплення фасаду) з улаштуванням вимощення спортивного комплексу "Авангард", грн, з них:</t>
    </r>
  </si>
  <si>
    <t>середні витрати на реконструкцію 1 га площі об"єкту, грн</t>
  </si>
  <si>
    <r>
      <t xml:space="preserve"> </t>
    </r>
    <r>
      <rPr>
        <sz val="12"/>
        <rFont val="Times New Roman"/>
        <family val="1"/>
      </rPr>
      <t>- реконструкція стадіону "Аванагрд", грн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</si>
  <si>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СМТГ, грн, з них:</t>
    </r>
  </si>
  <si>
    <t>середні витрати на один людино-день навчально-тренувальних зборів з підготовки до обласних та всеукраїнських змагань, грн</t>
  </si>
  <si>
    <r>
      <rPr>
        <b/>
        <sz val="12"/>
        <rFont val="Times New Roman"/>
        <family val="1"/>
      </rPr>
      <t xml:space="preserve">Завдання 5. </t>
    </r>
    <r>
      <rPr>
        <sz val="12"/>
        <rFont val="Times New Roman"/>
        <family val="1"/>
      </rPr>
      <t>Підтримка громадських організацій фізкультурно-спортивної спрямованості, грн</t>
    </r>
  </si>
  <si>
    <t>середній розмір заохочення/винагороди (грошова винагорода) для одного отримувача, грн</t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</si>
  <si>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винагороди), грн</t>
    </r>
  </si>
  <si>
    <t>середній розмір заохочення/винагороди (премія міського голови) для одного отримувача, грн</t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</si>
  <si>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</t>
    </r>
  </si>
  <si>
    <t>середні витрати на капітальний ремонт 1 кв. м площі об"єкту, грн</t>
  </si>
  <si>
    <t>площа об"єкту, яка потребує капітального ремонту, кв. м</t>
  </si>
  <si>
    <t>кількість об'єктів, які планується відремонтувати, од.</t>
  </si>
  <si>
    <t>площа виконаних робіт по ремонту об"єкту, кв. м</t>
  </si>
  <si>
    <t xml:space="preserve">до рішення Сумської міської ради «Про внесення змін до рішення Сумської міської ради від 24 листопада 2021 року № 2509-МР «Про затвердження «Програми розвитку фізичної культури і спорту Сумської міської територіальної громади на 2022-2024 роки» зі змінами»
                        </t>
  </si>
  <si>
    <t>Підпорядкованих управлінню освіти і науки Сумської міської ради: КДЮСШ № 1 м.Суми, КДЮСШ № 2 м. Суми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</si>
  <si>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  </r>
    <r>
      <rPr>
        <b/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</si>
</sst>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justify"/>
    </xf>
    <xf numFmtId="0" fontId="0" fillId="0" borderId="11" xfId="0" applyFont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4"/>
  <sheetViews>
    <sheetView tabSelected="1" view="pageBreakPreview" zoomScaleNormal="70" zoomScaleSheetLayoutView="100" zoomScalePageLayoutView="0" workbookViewId="0" topLeftCell="A385">
      <selection activeCell="A388" sqref="A388:K388"/>
    </sheetView>
  </sheetViews>
  <sheetFormatPr defaultColWidth="9.140625" defaultRowHeight="12.75"/>
  <cols>
    <col min="1" max="1" width="43.421875" style="74" customWidth="1"/>
    <col min="2" max="2" width="12.00390625" style="30" customWidth="1"/>
    <col min="3" max="4" width="15.14062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4.57421875" style="26" customWidth="1"/>
    <col min="9" max="9" width="14.7109375" style="26" customWidth="1"/>
    <col min="10" max="10" width="14.00390625" style="26" customWidth="1"/>
    <col min="11" max="11" width="15.28125" style="26" customWidth="1"/>
    <col min="12" max="12" width="0.42578125" style="26" customWidth="1"/>
    <col min="13" max="13" width="10.140625" style="26" bestFit="1" customWidth="1"/>
    <col min="14" max="14" width="11.140625" style="26" bestFit="1" customWidth="1"/>
    <col min="15" max="15" width="15.421875" style="26" customWidth="1"/>
    <col min="16" max="16384" width="9.140625" style="26" customWidth="1"/>
  </cols>
  <sheetData>
    <row r="1" spans="1:11" ht="18.75">
      <c r="A1" s="68"/>
      <c r="B1" s="20"/>
      <c r="C1" s="7"/>
      <c r="D1" s="7"/>
      <c r="E1" s="7"/>
      <c r="F1" s="103" t="s">
        <v>255</v>
      </c>
      <c r="G1" s="104"/>
      <c r="H1" s="104"/>
      <c r="I1" s="104"/>
      <c r="J1" s="104"/>
      <c r="K1" s="104"/>
    </row>
    <row r="2" spans="1:12" ht="95.25" customHeight="1">
      <c r="A2" s="94"/>
      <c r="B2" s="94"/>
      <c r="C2" s="94"/>
      <c r="D2" s="94"/>
      <c r="E2" s="94"/>
      <c r="G2" s="106" t="s">
        <v>284</v>
      </c>
      <c r="H2" s="107"/>
      <c r="I2" s="107"/>
      <c r="J2" s="107"/>
      <c r="K2" s="107"/>
      <c r="L2" s="47"/>
    </row>
    <row r="3" spans="1:11" ht="20.25" customHeight="1">
      <c r="A3" s="69"/>
      <c r="B3" s="20"/>
      <c r="C3" s="7"/>
      <c r="D3" s="7"/>
      <c r="E3" s="7"/>
      <c r="F3" s="7"/>
      <c r="G3" s="108"/>
      <c r="H3" s="109"/>
      <c r="I3" s="109"/>
      <c r="J3" s="109"/>
      <c r="K3" s="109"/>
    </row>
    <row r="4" spans="1:11" ht="39" customHeight="1">
      <c r="A4" s="95" t="s">
        <v>194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0.25" customHeight="1">
      <c r="A5" s="128" t="s">
        <v>76</v>
      </c>
      <c r="B5" s="110" t="s">
        <v>7</v>
      </c>
      <c r="C5" s="96" t="s">
        <v>214</v>
      </c>
      <c r="D5" s="96"/>
      <c r="E5" s="96"/>
      <c r="F5" s="96" t="s">
        <v>262</v>
      </c>
      <c r="G5" s="96"/>
      <c r="H5" s="96"/>
      <c r="I5" s="105" t="s">
        <v>258</v>
      </c>
      <c r="J5" s="105"/>
      <c r="K5" s="105"/>
    </row>
    <row r="6" spans="1:11" ht="15.75">
      <c r="A6" s="128"/>
      <c r="B6" s="110"/>
      <c r="C6" s="96" t="s">
        <v>0</v>
      </c>
      <c r="D6" s="96" t="s">
        <v>9</v>
      </c>
      <c r="E6" s="96"/>
      <c r="F6" s="96" t="s">
        <v>0</v>
      </c>
      <c r="G6" s="96" t="s">
        <v>9</v>
      </c>
      <c r="H6" s="96"/>
      <c r="I6" s="96" t="s">
        <v>0</v>
      </c>
      <c r="J6" s="105" t="s">
        <v>9</v>
      </c>
      <c r="K6" s="105"/>
    </row>
    <row r="7" spans="1:11" ht="48" customHeight="1">
      <c r="A7" s="128"/>
      <c r="B7" s="110"/>
      <c r="C7" s="96"/>
      <c r="D7" s="32" t="s">
        <v>1</v>
      </c>
      <c r="E7" s="32" t="s">
        <v>177</v>
      </c>
      <c r="F7" s="96"/>
      <c r="G7" s="32" t="s">
        <v>1</v>
      </c>
      <c r="H7" s="32" t="s">
        <v>128</v>
      </c>
      <c r="I7" s="96"/>
      <c r="J7" s="32" t="s">
        <v>1</v>
      </c>
      <c r="K7" s="31" t="s">
        <v>128</v>
      </c>
    </row>
    <row r="8" spans="1:11" ht="15.75">
      <c r="A8" s="33">
        <v>1</v>
      </c>
      <c r="B8" s="21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3">
        <v>11</v>
      </c>
    </row>
    <row r="9" spans="1:15" ht="33" customHeight="1">
      <c r="A9" s="119" t="s">
        <v>192</v>
      </c>
      <c r="B9" s="85" t="s">
        <v>16</v>
      </c>
      <c r="C9" s="8">
        <f>C10+C11+C12</f>
        <v>86964200</v>
      </c>
      <c r="D9" s="8">
        <f>D10</f>
        <v>74434200</v>
      </c>
      <c r="E9" s="8">
        <f>E10+E11+E12</f>
        <v>12530000</v>
      </c>
      <c r="F9" s="8">
        <f>F10+F11+F12</f>
        <v>85222286</v>
      </c>
      <c r="G9" s="8">
        <f>G10</f>
        <v>82092186</v>
      </c>
      <c r="H9" s="8">
        <f>H10+H11+H12</f>
        <v>3130100</v>
      </c>
      <c r="I9" s="8">
        <f>I10+I11+I12</f>
        <v>96144160</v>
      </c>
      <c r="J9" s="8">
        <f>J10</f>
        <v>82784160</v>
      </c>
      <c r="K9" s="8">
        <f>K10+K11+K12</f>
        <v>13360000</v>
      </c>
      <c r="L9" s="8" t="e">
        <f>L16+#REF!+#REF!+L205+L236+L257</f>
        <v>#REF!</v>
      </c>
      <c r="N9" s="43"/>
      <c r="O9" s="43"/>
    </row>
    <row r="10" spans="1:14" ht="30" customHeight="1">
      <c r="A10" s="120"/>
      <c r="B10" s="86" t="s">
        <v>195</v>
      </c>
      <c r="C10" s="8">
        <f>D10+E10</f>
        <v>86654200</v>
      </c>
      <c r="D10" s="8">
        <f>D16+D66+D116+D205+D233+D266</f>
        <v>74434200</v>
      </c>
      <c r="E10" s="8">
        <f>E116+E205+E233+E266</f>
        <v>12220000</v>
      </c>
      <c r="F10" s="8">
        <f>G10+H10</f>
        <v>83872286</v>
      </c>
      <c r="G10" s="8">
        <f>G16+G66+G116+G205+G233+G266</f>
        <v>82092186</v>
      </c>
      <c r="H10" s="8">
        <f>H117+H205+H266</f>
        <v>1780100</v>
      </c>
      <c r="I10" s="8">
        <f>J10+K10</f>
        <v>95074160</v>
      </c>
      <c r="J10" s="8">
        <f>J16+J66+J116+J205+J233+J266</f>
        <v>82784160</v>
      </c>
      <c r="K10" s="8">
        <f>K116+K205+K233+K266</f>
        <v>12290000</v>
      </c>
      <c r="N10" s="43"/>
    </row>
    <row r="11" spans="1:11" ht="29.25" customHeight="1">
      <c r="A11" s="120"/>
      <c r="B11" s="86" t="s">
        <v>17</v>
      </c>
      <c r="C11" s="8">
        <f>E11</f>
        <v>210000</v>
      </c>
      <c r="D11" s="8"/>
      <c r="E11" s="8">
        <f>E267</f>
        <v>210000</v>
      </c>
      <c r="F11" s="8">
        <f>H11</f>
        <v>650000</v>
      </c>
      <c r="G11" s="8"/>
      <c r="H11" s="8">
        <f>H118+H235+H267</f>
        <v>650000</v>
      </c>
      <c r="I11" s="8">
        <f>K11</f>
        <v>270000</v>
      </c>
      <c r="J11" s="8"/>
      <c r="K11" s="8">
        <f>K267</f>
        <v>270000</v>
      </c>
    </row>
    <row r="12" spans="1:11" ht="29.25" customHeight="1">
      <c r="A12" s="121"/>
      <c r="B12" s="75" t="s">
        <v>212</v>
      </c>
      <c r="C12" s="8">
        <f>E12</f>
        <v>100000</v>
      </c>
      <c r="D12" s="8"/>
      <c r="E12" s="8">
        <f>E268</f>
        <v>100000</v>
      </c>
      <c r="F12" s="8">
        <f>H12</f>
        <v>700000</v>
      </c>
      <c r="G12" s="8"/>
      <c r="H12" s="8">
        <f>H268</f>
        <v>700000</v>
      </c>
      <c r="I12" s="8">
        <f>K12</f>
        <v>800000</v>
      </c>
      <c r="J12" s="8"/>
      <c r="K12" s="8">
        <f>K268</f>
        <v>800000</v>
      </c>
    </row>
    <row r="13" spans="1:11" ht="52.5" customHeight="1">
      <c r="A13" s="116" t="s">
        <v>244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22.5" customHeight="1">
      <c r="A14" s="101" t="s">
        <v>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22.5" customHeight="1">
      <c r="A15" s="114" t="s">
        <v>24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36.75" customHeight="1">
      <c r="A16" s="83" t="s">
        <v>19</v>
      </c>
      <c r="B16" s="75" t="s">
        <v>195</v>
      </c>
      <c r="C16" s="8">
        <f>D16</f>
        <v>641000</v>
      </c>
      <c r="D16" s="8">
        <f>D19+D29+D42+D53</f>
        <v>641000</v>
      </c>
      <c r="E16" s="8"/>
      <c r="F16" s="8">
        <f>G16</f>
        <v>2200000</v>
      </c>
      <c r="G16" s="8">
        <f>G19+G29+G42+G53</f>
        <v>2200000</v>
      </c>
      <c r="H16" s="8"/>
      <c r="I16" s="8">
        <f>J16</f>
        <v>1105620</v>
      </c>
      <c r="J16" s="8">
        <f>J19+J29+J42+J53</f>
        <v>1105620</v>
      </c>
      <c r="K16" s="8"/>
    </row>
    <row r="17" spans="1:23" ht="57" customHeight="1">
      <c r="A17" s="53" t="s">
        <v>22</v>
      </c>
      <c r="B17" s="39"/>
      <c r="C17" s="10"/>
      <c r="D17" s="10"/>
      <c r="E17" s="10"/>
      <c r="F17" s="10"/>
      <c r="G17" s="10"/>
      <c r="H17" s="10"/>
      <c r="I17" s="10"/>
      <c r="J17" s="10"/>
      <c r="K17" s="8"/>
      <c r="O17" s="62"/>
      <c r="P17" s="63"/>
      <c r="Q17" s="63"/>
      <c r="R17" s="63"/>
      <c r="S17" s="63"/>
      <c r="T17" s="63"/>
      <c r="U17" s="63"/>
      <c r="V17" s="63"/>
      <c r="W17" s="63"/>
    </row>
    <row r="18" spans="1:11" ht="69" customHeight="1">
      <c r="A18" s="54" t="s">
        <v>246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02" customHeight="1">
      <c r="A19" s="55" t="s">
        <v>178</v>
      </c>
      <c r="B19" s="39" t="s">
        <v>21</v>
      </c>
      <c r="C19" s="10">
        <f>D19</f>
        <v>150000</v>
      </c>
      <c r="D19" s="10">
        <v>150000</v>
      </c>
      <c r="E19" s="10"/>
      <c r="F19" s="10">
        <f>G19</f>
        <v>310524</v>
      </c>
      <c r="G19" s="10">
        <v>310524</v>
      </c>
      <c r="H19" s="10"/>
      <c r="I19" s="10">
        <f>J19</f>
        <v>110500</v>
      </c>
      <c r="J19" s="10">
        <v>110500</v>
      </c>
      <c r="K19" s="44"/>
    </row>
    <row r="20" spans="1:11" ht="19.5" customHeight="1">
      <c r="A20" s="70" t="s">
        <v>25</v>
      </c>
      <c r="B20" s="17"/>
      <c r="C20" s="35"/>
      <c r="D20" s="35"/>
      <c r="E20" s="8"/>
      <c r="F20" s="36"/>
      <c r="G20" s="36"/>
      <c r="H20" s="36"/>
      <c r="I20" s="36"/>
      <c r="J20" s="36"/>
      <c r="K20" s="36"/>
    </row>
    <row r="21" spans="1:11" ht="20.25" customHeight="1">
      <c r="A21" s="56" t="s">
        <v>6</v>
      </c>
      <c r="B21" s="17"/>
      <c r="C21" s="10"/>
      <c r="D21" s="10"/>
      <c r="E21" s="10"/>
      <c r="F21" s="10"/>
      <c r="G21" s="10"/>
      <c r="H21" s="10"/>
      <c r="I21" s="10"/>
      <c r="J21" s="10"/>
      <c r="K21" s="37"/>
    </row>
    <row r="22" spans="1:13" ht="84.75" customHeight="1">
      <c r="A22" s="50" t="s">
        <v>179</v>
      </c>
      <c r="B22" s="17"/>
      <c r="C22" s="10">
        <f>D22</f>
        <v>2</v>
      </c>
      <c r="D22" s="10">
        <v>2</v>
      </c>
      <c r="E22" s="10"/>
      <c r="F22" s="10">
        <f>G22</f>
        <v>5</v>
      </c>
      <c r="G22" s="10">
        <v>5</v>
      </c>
      <c r="H22" s="10"/>
      <c r="I22" s="10">
        <f>J22</f>
        <v>3</v>
      </c>
      <c r="J22" s="10">
        <v>3</v>
      </c>
      <c r="K22" s="10"/>
      <c r="M22" s="43"/>
    </row>
    <row r="23" spans="1:13" ht="18.75" customHeight="1">
      <c r="A23" s="56" t="s">
        <v>3</v>
      </c>
      <c r="B23" s="17"/>
      <c r="C23" s="10"/>
      <c r="D23" s="10"/>
      <c r="E23" s="10"/>
      <c r="F23" s="10"/>
      <c r="G23" s="10"/>
      <c r="H23" s="10"/>
      <c r="I23" s="10"/>
      <c r="J23" s="10"/>
      <c r="K23" s="37"/>
      <c r="M23" s="43"/>
    </row>
    <row r="24" spans="1:13" ht="96.75" customHeight="1">
      <c r="A24" s="50" t="s">
        <v>180</v>
      </c>
      <c r="B24" s="17"/>
      <c r="C24" s="10">
        <f>D24</f>
        <v>390</v>
      </c>
      <c r="D24" s="10">
        <v>390</v>
      </c>
      <c r="E24" s="10"/>
      <c r="F24" s="10">
        <f>G24</f>
        <v>760</v>
      </c>
      <c r="G24" s="10">
        <v>760</v>
      </c>
      <c r="H24" s="10"/>
      <c r="I24" s="10">
        <f>J24</f>
        <v>390</v>
      </c>
      <c r="J24" s="10">
        <v>390</v>
      </c>
      <c r="K24" s="37"/>
      <c r="M24" s="43"/>
    </row>
    <row r="25" spans="1:11" ht="23.25" customHeight="1">
      <c r="A25" s="56" t="s">
        <v>4</v>
      </c>
      <c r="B25" s="17"/>
      <c r="C25" s="10"/>
      <c r="D25" s="10"/>
      <c r="E25" s="10"/>
      <c r="F25" s="10"/>
      <c r="G25" s="10"/>
      <c r="H25" s="10"/>
      <c r="I25" s="10"/>
      <c r="J25" s="10"/>
      <c r="K25" s="9"/>
    </row>
    <row r="26" spans="1:11" ht="100.5" customHeight="1">
      <c r="A26" s="50" t="s">
        <v>181</v>
      </c>
      <c r="B26" s="17"/>
      <c r="C26" s="15">
        <f>C19/C24</f>
        <v>384.61538461538464</v>
      </c>
      <c r="D26" s="15">
        <f aca="true" t="shared" si="0" ref="D26:J26">D19/D24</f>
        <v>384.61538461538464</v>
      </c>
      <c r="E26" s="15"/>
      <c r="F26" s="15">
        <f t="shared" si="0"/>
        <v>408.5842105263158</v>
      </c>
      <c r="G26" s="15">
        <f t="shared" si="0"/>
        <v>408.5842105263158</v>
      </c>
      <c r="H26" s="15"/>
      <c r="I26" s="15">
        <f t="shared" si="0"/>
        <v>283.3333333333333</v>
      </c>
      <c r="J26" s="15">
        <f t="shared" si="0"/>
        <v>283.3333333333333</v>
      </c>
      <c r="K26" s="9"/>
    </row>
    <row r="27" spans="1:11" ht="20.25" customHeight="1">
      <c r="A27" s="56" t="s">
        <v>5</v>
      </c>
      <c r="B27" s="17"/>
      <c r="C27" s="10"/>
      <c r="D27" s="10"/>
      <c r="E27" s="10"/>
      <c r="F27" s="10"/>
      <c r="G27" s="10"/>
      <c r="H27" s="10"/>
      <c r="I27" s="10"/>
      <c r="J27" s="10"/>
      <c r="K27" s="9"/>
    </row>
    <row r="28" spans="1:11" ht="107.25" customHeight="1">
      <c r="A28" s="50" t="s">
        <v>182</v>
      </c>
      <c r="B28" s="17"/>
      <c r="C28" s="10">
        <v>100</v>
      </c>
      <c r="D28" s="10">
        <v>100</v>
      </c>
      <c r="E28" s="10"/>
      <c r="F28" s="10">
        <f>G28</f>
        <v>250</v>
      </c>
      <c r="G28" s="10">
        <v>250</v>
      </c>
      <c r="H28" s="10"/>
      <c r="I28" s="10">
        <v>100</v>
      </c>
      <c r="J28" s="10">
        <v>100</v>
      </c>
      <c r="K28" s="37"/>
    </row>
    <row r="29" spans="1:11" ht="49.5" customHeight="1">
      <c r="A29" s="51" t="s">
        <v>33</v>
      </c>
      <c r="B29" s="17"/>
      <c r="C29" s="10">
        <f>D29</f>
        <v>321000</v>
      </c>
      <c r="D29" s="10">
        <v>321000</v>
      </c>
      <c r="E29" s="10"/>
      <c r="F29" s="10">
        <f>G29</f>
        <v>356081</v>
      </c>
      <c r="G29" s="10">
        <v>356081</v>
      </c>
      <c r="H29" s="10"/>
      <c r="I29" s="10">
        <f>J29</f>
        <v>630220</v>
      </c>
      <c r="J29" s="10">
        <v>630220</v>
      </c>
      <c r="K29" s="9"/>
    </row>
    <row r="30" spans="1:11" ht="24.75" customHeight="1">
      <c r="A30" s="70" t="s">
        <v>25</v>
      </c>
      <c r="B30" s="17"/>
      <c r="C30" s="10"/>
      <c r="D30" s="10"/>
      <c r="E30" s="10"/>
      <c r="F30" s="10"/>
      <c r="G30" s="10"/>
      <c r="H30" s="10"/>
      <c r="I30" s="10"/>
      <c r="J30" s="10"/>
      <c r="K30" s="9"/>
    </row>
    <row r="31" spans="1:11" ht="25.5" customHeight="1">
      <c r="A31" s="56" t="s">
        <v>6</v>
      </c>
      <c r="B31" s="17"/>
      <c r="C31" s="10"/>
      <c r="D31" s="10"/>
      <c r="E31" s="10"/>
      <c r="F31" s="10"/>
      <c r="G31" s="10"/>
      <c r="H31" s="10"/>
      <c r="I31" s="10"/>
      <c r="J31" s="10"/>
      <c r="K31" s="9"/>
    </row>
    <row r="32" spans="1:11" ht="38.25" customHeight="1">
      <c r="A32" s="50" t="s">
        <v>26</v>
      </c>
      <c r="B32" s="17"/>
      <c r="C32" s="10">
        <f>D32</f>
        <v>28</v>
      </c>
      <c r="D32" s="10">
        <v>28</v>
      </c>
      <c r="E32" s="10"/>
      <c r="F32" s="10">
        <f>G32</f>
        <v>27</v>
      </c>
      <c r="G32" s="10">
        <v>27</v>
      </c>
      <c r="H32" s="10"/>
      <c r="I32" s="10">
        <f>J32</f>
        <v>52</v>
      </c>
      <c r="J32" s="10">
        <v>52</v>
      </c>
      <c r="K32" s="9"/>
    </row>
    <row r="33" spans="1:11" ht="26.25" customHeight="1">
      <c r="A33" s="56" t="s">
        <v>3</v>
      </c>
      <c r="B33" s="17"/>
      <c r="C33" s="10"/>
      <c r="D33" s="10"/>
      <c r="E33" s="10"/>
      <c r="F33" s="10"/>
      <c r="G33" s="10"/>
      <c r="H33" s="10"/>
      <c r="I33" s="10"/>
      <c r="J33" s="10"/>
      <c r="K33" s="9"/>
    </row>
    <row r="34" spans="1:11" ht="53.25" customHeight="1">
      <c r="A34" s="50" t="s">
        <v>30</v>
      </c>
      <c r="B34" s="17"/>
      <c r="C34" s="10">
        <f>D34</f>
        <v>1200</v>
      </c>
      <c r="D34" s="10">
        <v>1200</v>
      </c>
      <c r="E34" s="10"/>
      <c r="F34" s="10">
        <f>G34</f>
        <v>950</v>
      </c>
      <c r="G34" s="10">
        <v>950</v>
      </c>
      <c r="H34" s="10"/>
      <c r="I34" s="10">
        <f>J34</f>
        <v>2974</v>
      </c>
      <c r="J34" s="10">
        <v>2974</v>
      </c>
      <c r="K34" s="9"/>
    </row>
    <row r="35" spans="1:11" ht="53.25" customHeight="1">
      <c r="A35" s="50" t="s">
        <v>31</v>
      </c>
      <c r="B35" s="17"/>
      <c r="C35" s="10">
        <f>D35</f>
        <v>2700</v>
      </c>
      <c r="D35" s="10">
        <v>2700</v>
      </c>
      <c r="E35" s="10"/>
      <c r="F35" s="10">
        <f>G35</f>
        <v>2574</v>
      </c>
      <c r="G35" s="10">
        <v>2574</v>
      </c>
      <c r="H35" s="10"/>
      <c r="I35" s="10">
        <f>J35</f>
        <v>4800</v>
      </c>
      <c r="J35" s="10">
        <v>4800</v>
      </c>
      <c r="K35" s="9"/>
    </row>
    <row r="36" spans="1:11" ht="53.25" customHeight="1">
      <c r="A36" s="50" t="s">
        <v>32</v>
      </c>
      <c r="B36" s="17"/>
      <c r="C36" s="10">
        <f>D36</f>
        <v>1600</v>
      </c>
      <c r="D36" s="10">
        <v>1600</v>
      </c>
      <c r="E36" s="10"/>
      <c r="F36" s="10">
        <f>G36</f>
        <v>1440</v>
      </c>
      <c r="G36" s="10">
        <v>1440</v>
      </c>
      <c r="H36" s="10"/>
      <c r="I36" s="10">
        <f>J36</f>
        <v>2450</v>
      </c>
      <c r="J36" s="10">
        <v>2450</v>
      </c>
      <c r="K36" s="9"/>
    </row>
    <row r="37" spans="1:11" ht="20.25" customHeight="1">
      <c r="A37" s="56" t="s">
        <v>4</v>
      </c>
      <c r="B37" s="17"/>
      <c r="C37" s="10"/>
      <c r="D37" s="10"/>
      <c r="E37" s="10"/>
      <c r="F37" s="10"/>
      <c r="G37" s="10"/>
      <c r="H37" s="10"/>
      <c r="I37" s="10"/>
      <c r="J37" s="10"/>
      <c r="K37" s="37"/>
    </row>
    <row r="38" spans="1:11" ht="49.5" customHeight="1">
      <c r="A38" s="50" t="s">
        <v>27</v>
      </c>
      <c r="B38" s="17"/>
      <c r="C38" s="15">
        <v>123</v>
      </c>
      <c r="D38" s="15">
        <v>123</v>
      </c>
      <c r="E38" s="15"/>
      <c r="F38" s="15">
        <f>G38</f>
        <v>159</v>
      </c>
      <c r="G38" s="15">
        <v>159</v>
      </c>
      <c r="H38" s="15"/>
      <c r="I38" s="15">
        <f>I29/I34</f>
        <v>211.90988567585742</v>
      </c>
      <c r="J38" s="15">
        <f>J29/J34</f>
        <v>211.90988567585742</v>
      </c>
      <c r="K38" s="15"/>
    </row>
    <row r="39" spans="1:11" ht="20.25" customHeight="1">
      <c r="A39" s="56" t="s">
        <v>5</v>
      </c>
      <c r="B39" s="17"/>
      <c r="C39" s="15"/>
      <c r="D39" s="15"/>
      <c r="E39" s="15"/>
      <c r="F39" s="15"/>
      <c r="G39" s="15"/>
      <c r="H39" s="15"/>
      <c r="I39" s="15"/>
      <c r="J39" s="15"/>
      <c r="K39" s="18"/>
    </row>
    <row r="40" spans="1:11" ht="58.5" customHeight="1">
      <c r="A40" s="50" t="s">
        <v>28</v>
      </c>
      <c r="B40" s="17"/>
      <c r="C40" s="38">
        <v>101.3</v>
      </c>
      <c r="D40" s="38">
        <v>101.3</v>
      </c>
      <c r="E40" s="15"/>
      <c r="F40" s="38">
        <f>G40</f>
        <v>98</v>
      </c>
      <c r="G40" s="38">
        <v>98</v>
      </c>
      <c r="H40" s="15"/>
      <c r="I40" s="38">
        <v>103</v>
      </c>
      <c r="J40" s="38">
        <v>103</v>
      </c>
      <c r="K40" s="18"/>
    </row>
    <row r="41" spans="1:11" ht="63" customHeight="1">
      <c r="A41" s="50" t="s">
        <v>29</v>
      </c>
      <c r="B41" s="17"/>
      <c r="C41" s="38">
        <v>101</v>
      </c>
      <c r="D41" s="38">
        <v>101</v>
      </c>
      <c r="E41" s="10"/>
      <c r="F41" s="38">
        <f>G41</f>
        <v>90</v>
      </c>
      <c r="G41" s="38">
        <v>90</v>
      </c>
      <c r="H41" s="10"/>
      <c r="I41" s="38">
        <v>103.2</v>
      </c>
      <c r="J41" s="38">
        <v>103.2</v>
      </c>
      <c r="K41" s="11"/>
    </row>
    <row r="42" spans="1:11" ht="87.75" customHeight="1">
      <c r="A42" s="52" t="s">
        <v>140</v>
      </c>
      <c r="B42" s="17"/>
      <c r="C42" s="10">
        <f>D42</f>
        <v>70000</v>
      </c>
      <c r="D42" s="10">
        <v>70000</v>
      </c>
      <c r="E42" s="10"/>
      <c r="F42" s="10">
        <f>G42</f>
        <v>1333395</v>
      </c>
      <c r="G42" s="10">
        <v>1333395</v>
      </c>
      <c r="H42" s="10"/>
      <c r="I42" s="10">
        <f>J42</f>
        <v>254300</v>
      </c>
      <c r="J42" s="10">
        <v>254300</v>
      </c>
      <c r="K42" s="10"/>
    </row>
    <row r="43" spans="1:11" ht="22.5" customHeight="1">
      <c r="A43" s="70" t="s">
        <v>25</v>
      </c>
      <c r="B43" s="17"/>
      <c r="C43" s="38"/>
      <c r="D43" s="38"/>
      <c r="E43" s="38"/>
      <c r="F43" s="38"/>
      <c r="G43" s="38"/>
      <c r="H43" s="38"/>
      <c r="I43" s="38"/>
      <c r="J43" s="38"/>
      <c r="K43" s="37"/>
    </row>
    <row r="44" spans="1:11" ht="24" customHeight="1">
      <c r="A44" s="56" t="s">
        <v>6</v>
      </c>
      <c r="B44" s="39"/>
      <c r="C44" s="8"/>
      <c r="D44" s="8"/>
      <c r="E44" s="8"/>
      <c r="F44" s="8"/>
      <c r="G44" s="8"/>
      <c r="H44" s="8"/>
      <c r="I44" s="8"/>
      <c r="J44" s="8"/>
      <c r="K44" s="8"/>
    </row>
    <row r="45" spans="1:11" ht="65.25" customHeight="1">
      <c r="A45" s="50" t="s">
        <v>34</v>
      </c>
      <c r="B45" s="39"/>
      <c r="C45" s="10">
        <f>D45</f>
        <v>3</v>
      </c>
      <c r="D45" s="10">
        <v>3</v>
      </c>
      <c r="E45" s="10"/>
      <c r="F45" s="10">
        <f>G45</f>
        <v>12</v>
      </c>
      <c r="G45" s="10">
        <v>12</v>
      </c>
      <c r="H45" s="10"/>
      <c r="I45" s="10">
        <f>J45</f>
        <v>14</v>
      </c>
      <c r="J45" s="10">
        <v>14</v>
      </c>
      <c r="K45" s="10"/>
    </row>
    <row r="46" spans="1:11" ht="21.75" customHeight="1">
      <c r="A46" s="56" t="s">
        <v>3</v>
      </c>
      <c r="B46" s="39"/>
      <c r="C46" s="10"/>
      <c r="D46" s="10"/>
      <c r="E46" s="10"/>
      <c r="F46" s="10"/>
      <c r="G46" s="10"/>
      <c r="H46" s="10"/>
      <c r="I46" s="10"/>
      <c r="J46" s="10"/>
      <c r="K46" s="8"/>
    </row>
    <row r="47" spans="1:11" s="28" customFormat="1" ht="63" customHeight="1">
      <c r="A47" s="50" t="s">
        <v>183</v>
      </c>
      <c r="B47" s="17"/>
      <c r="C47" s="10">
        <f>D47</f>
        <v>22</v>
      </c>
      <c r="D47" s="10">
        <v>22</v>
      </c>
      <c r="E47" s="10"/>
      <c r="F47" s="10">
        <f>G47</f>
        <v>425</v>
      </c>
      <c r="G47" s="10">
        <v>425</v>
      </c>
      <c r="H47" s="10"/>
      <c r="I47" s="10">
        <f>J47</f>
        <v>150</v>
      </c>
      <c r="J47" s="10">
        <v>150</v>
      </c>
      <c r="K47" s="27"/>
    </row>
    <row r="48" spans="1:15" s="28" customFormat="1" ht="27" customHeight="1">
      <c r="A48" s="56" t="s">
        <v>4</v>
      </c>
      <c r="B48" s="17"/>
      <c r="C48" s="10"/>
      <c r="D48" s="10"/>
      <c r="E48" s="10"/>
      <c r="F48" s="10"/>
      <c r="G48" s="10"/>
      <c r="H48" s="10"/>
      <c r="I48" s="10"/>
      <c r="J48" s="10"/>
      <c r="K48" s="9"/>
      <c r="M48" s="49"/>
      <c r="O48" s="49"/>
    </row>
    <row r="49" spans="1:15" s="28" customFormat="1" ht="79.5" customHeight="1">
      <c r="A49" s="50" t="s">
        <v>184</v>
      </c>
      <c r="B49" s="17"/>
      <c r="C49" s="15">
        <f>C42/C47</f>
        <v>3181.818181818182</v>
      </c>
      <c r="D49" s="15">
        <f>D42/D47</f>
        <v>3181.818181818182</v>
      </c>
      <c r="E49" s="15"/>
      <c r="F49" s="15">
        <f>F42/F47</f>
        <v>3137.4</v>
      </c>
      <c r="G49" s="15">
        <f>G42/G47</f>
        <v>3137.4</v>
      </c>
      <c r="H49" s="15"/>
      <c r="I49" s="15">
        <f>I42/I47</f>
        <v>1695.3333333333333</v>
      </c>
      <c r="J49" s="15">
        <f>J42/J47</f>
        <v>1695.3333333333333</v>
      </c>
      <c r="K49" s="9"/>
      <c r="O49" s="49"/>
    </row>
    <row r="50" spans="1:11" s="28" customFormat="1" ht="27.75" customHeight="1">
      <c r="A50" s="56" t="s">
        <v>5</v>
      </c>
      <c r="B50" s="17"/>
      <c r="C50" s="10"/>
      <c r="D50" s="10"/>
      <c r="E50" s="10"/>
      <c r="F50" s="10"/>
      <c r="G50" s="10"/>
      <c r="H50" s="10"/>
      <c r="I50" s="10"/>
      <c r="J50" s="10"/>
      <c r="K50" s="9"/>
    </row>
    <row r="51" spans="1:11" s="28" customFormat="1" ht="66" customHeight="1">
      <c r="A51" s="50" t="s">
        <v>185</v>
      </c>
      <c r="B51" s="17"/>
      <c r="C51" s="10">
        <f>D51</f>
        <v>180</v>
      </c>
      <c r="D51" s="10">
        <v>180</v>
      </c>
      <c r="E51" s="10"/>
      <c r="F51" s="10">
        <f>G51</f>
        <v>280</v>
      </c>
      <c r="G51" s="10">
        <v>280</v>
      </c>
      <c r="H51" s="10"/>
      <c r="I51" s="10">
        <f>J51</f>
        <v>70</v>
      </c>
      <c r="J51" s="10">
        <v>70</v>
      </c>
      <c r="K51" s="9"/>
    </row>
    <row r="52" spans="1:11" s="28" customFormat="1" ht="78.75" customHeight="1">
      <c r="A52" s="50" t="s">
        <v>186</v>
      </c>
      <c r="B52" s="17"/>
      <c r="C52" s="38">
        <v>104.6</v>
      </c>
      <c r="D52" s="38">
        <v>104.6</v>
      </c>
      <c r="E52" s="10"/>
      <c r="F52" s="38">
        <f>G52</f>
        <v>155.5</v>
      </c>
      <c r="G52" s="38">
        <v>155.5</v>
      </c>
      <c r="H52" s="10"/>
      <c r="I52" s="38">
        <f>J52</f>
        <v>104</v>
      </c>
      <c r="J52" s="38">
        <v>104</v>
      </c>
      <c r="K52" s="9"/>
    </row>
    <row r="53" spans="1:11" s="28" customFormat="1" ht="98.25" customHeight="1">
      <c r="A53" s="52" t="s">
        <v>189</v>
      </c>
      <c r="B53" s="17"/>
      <c r="C53" s="10">
        <f>D53</f>
        <v>100000</v>
      </c>
      <c r="D53" s="10">
        <v>100000</v>
      </c>
      <c r="E53" s="10"/>
      <c r="F53" s="10">
        <f>G53</f>
        <v>200000</v>
      </c>
      <c r="G53" s="10">
        <v>200000</v>
      </c>
      <c r="H53" s="10"/>
      <c r="I53" s="10">
        <f>J53</f>
        <v>110600</v>
      </c>
      <c r="J53" s="10">
        <v>110600</v>
      </c>
      <c r="K53" s="27"/>
    </row>
    <row r="54" spans="1:11" s="28" customFormat="1" ht="27" customHeight="1">
      <c r="A54" s="70" t="s">
        <v>25</v>
      </c>
      <c r="B54" s="17"/>
      <c r="C54" s="10"/>
      <c r="D54" s="10"/>
      <c r="E54" s="10"/>
      <c r="F54" s="10"/>
      <c r="G54" s="10"/>
      <c r="H54" s="10"/>
      <c r="I54" s="10"/>
      <c r="J54" s="10"/>
      <c r="K54" s="9"/>
    </row>
    <row r="55" spans="1:11" s="28" customFormat="1" ht="21" customHeight="1">
      <c r="A55" s="56" t="s">
        <v>6</v>
      </c>
      <c r="B55" s="17"/>
      <c r="C55" s="10"/>
      <c r="D55" s="10"/>
      <c r="E55" s="10"/>
      <c r="F55" s="10"/>
      <c r="G55" s="10"/>
      <c r="H55" s="10"/>
      <c r="I55" s="10"/>
      <c r="J55" s="10"/>
      <c r="K55" s="9"/>
    </row>
    <row r="56" spans="1:11" s="28" customFormat="1" ht="93.75" customHeight="1">
      <c r="A56" s="50" t="s">
        <v>35</v>
      </c>
      <c r="B56" s="17"/>
      <c r="C56" s="10">
        <f>D56</f>
        <v>2</v>
      </c>
      <c r="D56" s="10">
        <v>2</v>
      </c>
      <c r="E56" s="10"/>
      <c r="F56" s="10">
        <f>G56</f>
        <v>3</v>
      </c>
      <c r="G56" s="10">
        <v>3</v>
      </c>
      <c r="H56" s="10"/>
      <c r="I56" s="10">
        <f>J56</f>
        <v>3</v>
      </c>
      <c r="J56" s="10">
        <v>3</v>
      </c>
      <c r="K56" s="9"/>
    </row>
    <row r="57" spans="1:11" s="28" customFormat="1" ht="25.5" customHeight="1">
      <c r="A57" s="56" t="s">
        <v>3</v>
      </c>
      <c r="B57" s="17"/>
      <c r="C57" s="10"/>
      <c r="D57" s="10"/>
      <c r="E57" s="10"/>
      <c r="F57" s="10"/>
      <c r="G57" s="10"/>
      <c r="H57" s="10"/>
      <c r="I57" s="10"/>
      <c r="J57" s="10"/>
      <c r="K57" s="9"/>
    </row>
    <row r="58" spans="1:11" s="28" customFormat="1" ht="83.25" customHeight="1">
      <c r="A58" s="50" t="s">
        <v>141</v>
      </c>
      <c r="B58" s="17"/>
      <c r="C58" s="10">
        <f>D58</f>
        <v>10</v>
      </c>
      <c r="D58" s="10">
        <v>10</v>
      </c>
      <c r="E58" s="10"/>
      <c r="F58" s="10">
        <f>G58</f>
        <v>16</v>
      </c>
      <c r="G58" s="10">
        <v>16</v>
      </c>
      <c r="H58" s="10"/>
      <c r="I58" s="10">
        <f>J58</f>
        <v>14</v>
      </c>
      <c r="J58" s="10">
        <v>14</v>
      </c>
      <c r="K58" s="9"/>
    </row>
    <row r="59" spans="1:11" s="28" customFormat="1" ht="19.5" customHeight="1">
      <c r="A59" s="56" t="s">
        <v>4</v>
      </c>
      <c r="B59" s="17"/>
      <c r="C59" s="10"/>
      <c r="D59" s="10"/>
      <c r="E59" s="10"/>
      <c r="F59" s="10"/>
      <c r="G59" s="10"/>
      <c r="H59" s="10"/>
      <c r="I59" s="10"/>
      <c r="J59" s="10"/>
      <c r="K59" s="27"/>
    </row>
    <row r="60" spans="1:11" s="28" customFormat="1" ht="93" customHeight="1">
      <c r="A60" s="50" t="s">
        <v>142</v>
      </c>
      <c r="B60" s="17"/>
      <c r="C60" s="15">
        <f>C53/C58</f>
        <v>10000</v>
      </c>
      <c r="D60" s="15">
        <f>D53/D58</f>
        <v>10000</v>
      </c>
      <c r="E60" s="15"/>
      <c r="F60" s="15">
        <f>F53/F58</f>
        <v>12500</v>
      </c>
      <c r="G60" s="15">
        <f>G53/G58</f>
        <v>12500</v>
      </c>
      <c r="H60" s="15"/>
      <c r="I60" s="15">
        <f>I53/I58</f>
        <v>7900</v>
      </c>
      <c r="J60" s="15">
        <f>J53/J58</f>
        <v>7900</v>
      </c>
      <c r="K60" s="18"/>
    </row>
    <row r="61" spans="1:11" s="28" customFormat="1" ht="26.25" customHeight="1">
      <c r="A61" s="56" t="s">
        <v>5</v>
      </c>
      <c r="B61" s="17"/>
      <c r="C61" s="15"/>
      <c r="D61" s="15"/>
      <c r="E61" s="15"/>
      <c r="F61" s="15"/>
      <c r="G61" s="15"/>
      <c r="H61" s="15"/>
      <c r="I61" s="15"/>
      <c r="J61" s="15"/>
      <c r="K61" s="18"/>
    </row>
    <row r="62" spans="1:11" s="28" customFormat="1" ht="77.25" customHeight="1">
      <c r="A62" s="50" t="s">
        <v>77</v>
      </c>
      <c r="B62" s="17"/>
      <c r="C62" s="10">
        <f>D62</f>
        <v>6</v>
      </c>
      <c r="D62" s="10">
        <v>6</v>
      </c>
      <c r="E62" s="10"/>
      <c r="F62" s="10">
        <f>G62</f>
        <v>10</v>
      </c>
      <c r="G62" s="10">
        <v>10</v>
      </c>
      <c r="H62" s="10"/>
      <c r="I62" s="10">
        <f>J62</f>
        <v>8</v>
      </c>
      <c r="J62" s="10">
        <v>8</v>
      </c>
      <c r="K62" s="18"/>
    </row>
    <row r="63" spans="1:11" s="28" customFormat="1" ht="97.5" customHeight="1">
      <c r="A63" s="50" t="s">
        <v>36</v>
      </c>
      <c r="B63" s="17"/>
      <c r="C63" s="38">
        <v>101</v>
      </c>
      <c r="D63" s="38">
        <v>101</v>
      </c>
      <c r="E63" s="15"/>
      <c r="F63" s="38">
        <v>125</v>
      </c>
      <c r="G63" s="38">
        <v>125</v>
      </c>
      <c r="H63" s="15"/>
      <c r="I63" s="38">
        <v>120</v>
      </c>
      <c r="J63" s="38">
        <v>120</v>
      </c>
      <c r="K63" s="27"/>
    </row>
    <row r="64" spans="1:11" s="28" customFormat="1" ht="25.5" customHeight="1">
      <c r="A64" s="101" t="s">
        <v>37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s="28" customFormat="1" ht="27" customHeight="1">
      <c r="A65" s="114" t="s">
        <v>38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 s="28" customFormat="1" ht="54" customHeight="1">
      <c r="A66" s="82" t="s">
        <v>18</v>
      </c>
      <c r="B66" s="75" t="s">
        <v>195</v>
      </c>
      <c r="C66" s="8">
        <f>D66</f>
        <v>709000</v>
      </c>
      <c r="D66" s="8">
        <f>D69+D79+D92+D103</f>
        <v>709000</v>
      </c>
      <c r="E66" s="8"/>
      <c r="F66" s="8">
        <f>F69+F79+F92+F103</f>
        <v>800000</v>
      </c>
      <c r="G66" s="8">
        <f>G69+G79+G92+G103</f>
        <v>800000</v>
      </c>
      <c r="H66" s="8"/>
      <c r="I66" s="8">
        <f>I69+I79+I92+I103</f>
        <v>1105800</v>
      </c>
      <c r="J66" s="8">
        <f>J69+J79+J92+J103</f>
        <v>1105800</v>
      </c>
      <c r="K66" s="8"/>
    </row>
    <row r="67" spans="1:11" s="28" customFormat="1" ht="60" customHeight="1">
      <c r="A67" s="53" t="s">
        <v>39</v>
      </c>
      <c r="B67" s="39"/>
      <c r="C67" s="10"/>
      <c r="D67" s="10"/>
      <c r="E67" s="10"/>
      <c r="F67" s="10"/>
      <c r="G67" s="10"/>
      <c r="H67" s="10"/>
      <c r="I67" s="10"/>
      <c r="J67" s="10"/>
      <c r="K67" s="8"/>
    </row>
    <row r="68" spans="1:11" s="28" customFormat="1" ht="67.5" customHeight="1">
      <c r="A68" s="54" t="s">
        <v>246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1:11" s="28" customFormat="1" ht="98.25" customHeight="1">
      <c r="A69" s="55" t="s">
        <v>143</v>
      </c>
      <c r="B69" s="39" t="s">
        <v>73</v>
      </c>
      <c r="C69" s="10">
        <f>D69</f>
        <v>45000</v>
      </c>
      <c r="D69" s="10">
        <v>45000</v>
      </c>
      <c r="E69" s="10"/>
      <c r="F69" s="10">
        <f>G69</f>
        <v>81202</v>
      </c>
      <c r="G69" s="10">
        <v>81202</v>
      </c>
      <c r="H69" s="10"/>
      <c r="I69" s="10">
        <f>J69</f>
        <v>221200</v>
      </c>
      <c r="J69" s="10">
        <v>221200</v>
      </c>
      <c r="K69" s="44"/>
    </row>
    <row r="70" spans="1:11" s="28" customFormat="1" ht="21.75" customHeight="1">
      <c r="A70" s="70" t="s">
        <v>25</v>
      </c>
      <c r="B70" s="17"/>
      <c r="C70" s="35"/>
      <c r="D70" s="35"/>
      <c r="E70" s="8"/>
      <c r="F70" s="36"/>
      <c r="G70" s="36"/>
      <c r="H70" s="36"/>
      <c r="I70" s="36"/>
      <c r="J70" s="36"/>
      <c r="K70" s="36"/>
    </row>
    <row r="71" spans="1:11" s="28" customFormat="1" ht="21.75" customHeight="1">
      <c r="A71" s="56" t="s">
        <v>6</v>
      </c>
      <c r="B71" s="17"/>
      <c r="C71" s="10"/>
      <c r="D71" s="10"/>
      <c r="E71" s="10"/>
      <c r="F71" s="10"/>
      <c r="G71" s="10"/>
      <c r="H71" s="10"/>
      <c r="I71" s="10"/>
      <c r="J71" s="10"/>
      <c r="K71" s="37"/>
    </row>
    <row r="72" spans="1:11" s="28" customFormat="1" ht="90.75" customHeight="1">
      <c r="A72" s="50" t="s">
        <v>144</v>
      </c>
      <c r="B72" s="17"/>
      <c r="C72" s="10">
        <f>D72</f>
        <v>1</v>
      </c>
      <c r="D72" s="10">
        <v>1</v>
      </c>
      <c r="E72" s="10"/>
      <c r="F72" s="10">
        <f>G72</f>
        <v>1</v>
      </c>
      <c r="G72" s="10">
        <v>1</v>
      </c>
      <c r="H72" s="10"/>
      <c r="I72" s="10">
        <v>6</v>
      </c>
      <c r="J72" s="10">
        <v>6</v>
      </c>
      <c r="K72" s="10"/>
    </row>
    <row r="73" spans="1:11" s="28" customFormat="1" ht="25.5" customHeight="1">
      <c r="A73" s="56" t="s">
        <v>3</v>
      </c>
      <c r="B73" s="17"/>
      <c r="C73" s="10"/>
      <c r="D73" s="10"/>
      <c r="E73" s="10"/>
      <c r="F73" s="10"/>
      <c r="G73" s="10"/>
      <c r="H73" s="10"/>
      <c r="I73" s="10"/>
      <c r="J73" s="10"/>
      <c r="K73" s="37"/>
    </row>
    <row r="74" spans="1:11" s="28" customFormat="1" ht="94.5" customHeight="1">
      <c r="A74" s="50" t="s">
        <v>187</v>
      </c>
      <c r="B74" s="17"/>
      <c r="C74" s="10">
        <f>D74</f>
        <v>170</v>
      </c>
      <c r="D74" s="10">
        <v>170</v>
      </c>
      <c r="E74" s="10"/>
      <c r="F74" s="10">
        <f>G74</f>
        <v>264</v>
      </c>
      <c r="G74" s="10">
        <v>264</v>
      </c>
      <c r="H74" s="10"/>
      <c r="I74" s="10">
        <v>610</v>
      </c>
      <c r="J74" s="10">
        <v>610</v>
      </c>
      <c r="K74" s="37"/>
    </row>
    <row r="75" spans="1:11" s="28" customFormat="1" ht="27.75" customHeight="1">
      <c r="A75" s="56" t="s">
        <v>4</v>
      </c>
      <c r="B75" s="17"/>
      <c r="C75" s="10"/>
      <c r="D75" s="10"/>
      <c r="E75" s="10"/>
      <c r="F75" s="10"/>
      <c r="G75" s="10"/>
      <c r="H75" s="10"/>
      <c r="I75" s="10"/>
      <c r="J75" s="10"/>
      <c r="K75" s="9"/>
    </row>
    <row r="76" spans="1:11" s="28" customFormat="1" ht="98.25" customHeight="1">
      <c r="A76" s="50" t="s">
        <v>145</v>
      </c>
      <c r="B76" s="17"/>
      <c r="C76" s="15">
        <f>C69/C74</f>
        <v>264.70588235294116</v>
      </c>
      <c r="D76" s="15">
        <f>D69/D74</f>
        <v>264.70588235294116</v>
      </c>
      <c r="E76" s="15"/>
      <c r="F76" s="15">
        <f>F69/F74</f>
        <v>307.5833333333333</v>
      </c>
      <c r="G76" s="15">
        <f>G69/G74</f>
        <v>307.5833333333333</v>
      </c>
      <c r="H76" s="15"/>
      <c r="I76" s="15">
        <f>I69/I74</f>
        <v>362.62295081967216</v>
      </c>
      <c r="J76" s="15">
        <f>J69/J74</f>
        <v>362.62295081967216</v>
      </c>
      <c r="K76" s="9"/>
    </row>
    <row r="77" spans="1:11" s="28" customFormat="1" ht="23.25" customHeight="1">
      <c r="A77" s="56" t="s">
        <v>5</v>
      </c>
      <c r="B77" s="17"/>
      <c r="C77" s="10"/>
      <c r="D77" s="10"/>
      <c r="E77" s="10"/>
      <c r="F77" s="10"/>
      <c r="G77" s="10"/>
      <c r="H77" s="10"/>
      <c r="I77" s="10"/>
      <c r="J77" s="10"/>
      <c r="K77" s="9"/>
    </row>
    <row r="78" spans="1:11" s="28" customFormat="1" ht="108.75" customHeight="1">
      <c r="A78" s="50" t="s">
        <v>146</v>
      </c>
      <c r="B78" s="17"/>
      <c r="C78" s="10">
        <v>109</v>
      </c>
      <c r="D78" s="10">
        <v>109</v>
      </c>
      <c r="E78" s="10"/>
      <c r="F78" s="10">
        <v>150</v>
      </c>
      <c r="G78" s="10">
        <v>150</v>
      </c>
      <c r="H78" s="10"/>
      <c r="I78" s="10">
        <f>J78</f>
        <v>116.67</v>
      </c>
      <c r="J78" s="10">
        <v>116.67</v>
      </c>
      <c r="K78" s="37"/>
    </row>
    <row r="79" spans="1:11" s="28" customFormat="1" ht="46.5" customHeight="1">
      <c r="A79" s="51" t="s">
        <v>40</v>
      </c>
      <c r="B79" s="17"/>
      <c r="C79" s="10">
        <f>D79</f>
        <v>399000</v>
      </c>
      <c r="D79" s="10">
        <v>399000</v>
      </c>
      <c r="E79" s="10"/>
      <c r="F79" s="10">
        <f>G79</f>
        <v>388900</v>
      </c>
      <c r="G79" s="10">
        <v>388900</v>
      </c>
      <c r="H79" s="10"/>
      <c r="I79" s="10">
        <f>J79</f>
        <v>608100</v>
      </c>
      <c r="J79" s="10">
        <v>608100</v>
      </c>
      <c r="K79" s="9"/>
    </row>
    <row r="80" spans="1:11" s="28" customFormat="1" ht="28.5" customHeight="1">
      <c r="A80" s="70" t="s">
        <v>25</v>
      </c>
      <c r="B80" s="17"/>
      <c r="C80" s="10"/>
      <c r="D80" s="10"/>
      <c r="E80" s="10"/>
      <c r="F80" s="10"/>
      <c r="G80" s="10"/>
      <c r="H80" s="10"/>
      <c r="I80" s="10"/>
      <c r="J80" s="10"/>
      <c r="K80" s="9"/>
    </row>
    <row r="81" spans="1:11" s="28" customFormat="1" ht="26.25" customHeight="1">
      <c r="A81" s="56" t="s">
        <v>6</v>
      </c>
      <c r="B81" s="17"/>
      <c r="C81" s="10"/>
      <c r="D81" s="10"/>
      <c r="E81" s="10"/>
      <c r="F81" s="10"/>
      <c r="G81" s="10"/>
      <c r="H81" s="10"/>
      <c r="I81" s="10"/>
      <c r="J81" s="10"/>
      <c r="K81" s="9"/>
    </row>
    <row r="82" spans="1:11" s="28" customFormat="1" ht="31.5" customHeight="1">
      <c r="A82" s="50" t="s">
        <v>41</v>
      </c>
      <c r="B82" s="17"/>
      <c r="C82" s="10">
        <f>D82</f>
        <v>29</v>
      </c>
      <c r="D82" s="10">
        <v>29</v>
      </c>
      <c r="E82" s="10"/>
      <c r="F82" s="10">
        <f>G82</f>
        <v>30</v>
      </c>
      <c r="G82" s="10">
        <v>30</v>
      </c>
      <c r="H82" s="10"/>
      <c r="I82" s="10">
        <f>J82</f>
        <v>62</v>
      </c>
      <c r="J82" s="10">
        <v>62</v>
      </c>
      <c r="K82" s="9"/>
    </row>
    <row r="83" spans="1:11" s="28" customFormat="1" ht="24.75" customHeight="1">
      <c r="A83" s="56" t="s">
        <v>3</v>
      </c>
      <c r="B83" s="17"/>
      <c r="C83" s="10"/>
      <c r="D83" s="10"/>
      <c r="E83" s="10"/>
      <c r="F83" s="10"/>
      <c r="G83" s="10"/>
      <c r="H83" s="10"/>
      <c r="I83" s="10"/>
      <c r="J83" s="10"/>
      <c r="K83" s="9"/>
    </row>
    <row r="84" spans="1:11" s="28" customFormat="1" ht="53.25" customHeight="1">
      <c r="A84" s="50" t="s">
        <v>78</v>
      </c>
      <c r="B84" s="17"/>
      <c r="C84" s="10">
        <f>D84</f>
        <v>1340</v>
      </c>
      <c r="D84" s="10">
        <v>1340</v>
      </c>
      <c r="E84" s="10"/>
      <c r="F84" s="10">
        <f>G84</f>
        <v>978</v>
      </c>
      <c r="G84" s="10">
        <v>978</v>
      </c>
      <c r="H84" s="10"/>
      <c r="I84" s="10">
        <f>J84</f>
        <v>3020</v>
      </c>
      <c r="J84" s="10">
        <v>3020</v>
      </c>
      <c r="K84" s="9"/>
    </row>
    <row r="85" spans="1:11" s="28" customFormat="1" ht="49.5" customHeight="1">
      <c r="A85" s="50" t="s">
        <v>79</v>
      </c>
      <c r="B85" s="17"/>
      <c r="C85" s="10">
        <f>D85</f>
        <v>3370</v>
      </c>
      <c r="D85" s="10">
        <v>3370</v>
      </c>
      <c r="E85" s="10"/>
      <c r="F85" s="10">
        <f>G85</f>
        <v>3036</v>
      </c>
      <c r="G85" s="10">
        <v>3036</v>
      </c>
      <c r="H85" s="10"/>
      <c r="I85" s="10">
        <f>J85</f>
        <v>5100</v>
      </c>
      <c r="J85" s="10">
        <v>5100</v>
      </c>
      <c r="K85" s="9"/>
    </row>
    <row r="86" spans="1:11" s="28" customFormat="1" ht="49.5" customHeight="1">
      <c r="A86" s="50" t="s">
        <v>80</v>
      </c>
      <c r="B86" s="17"/>
      <c r="C86" s="10">
        <f>D86</f>
        <v>1200</v>
      </c>
      <c r="D86" s="10">
        <v>1200</v>
      </c>
      <c r="E86" s="10"/>
      <c r="F86" s="10">
        <f>G86</f>
        <v>1241</v>
      </c>
      <c r="G86" s="10">
        <v>1241</v>
      </c>
      <c r="H86" s="10"/>
      <c r="I86" s="10">
        <f>J86</f>
        <v>2750</v>
      </c>
      <c r="J86" s="10">
        <v>2750</v>
      </c>
      <c r="K86" s="9"/>
    </row>
    <row r="87" spans="1:11" s="28" customFormat="1" ht="19.5" customHeight="1">
      <c r="A87" s="56" t="s">
        <v>4</v>
      </c>
      <c r="B87" s="17"/>
      <c r="C87" s="10"/>
      <c r="D87" s="10"/>
      <c r="E87" s="10"/>
      <c r="F87" s="10"/>
      <c r="G87" s="10"/>
      <c r="H87" s="10"/>
      <c r="I87" s="10"/>
      <c r="J87" s="10"/>
      <c r="K87" s="37"/>
    </row>
    <row r="88" spans="1:11" s="28" customFormat="1" ht="51.75" customHeight="1">
      <c r="A88" s="50" t="s">
        <v>20</v>
      </c>
      <c r="B88" s="17"/>
      <c r="C88" s="15">
        <v>123</v>
      </c>
      <c r="D88" s="15">
        <v>123</v>
      </c>
      <c r="E88" s="15"/>
      <c r="F88" s="15">
        <f>G88</f>
        <v>159</v>
      </c>
      <c r="G88" s="15">
        <v>159</v>
      </c>
      <c r="H88" s="15"/>
      <c r="I88" s="15">
        <v>159</v>
      </c>
      <c r="J88" s="15">
        <v>159</v>
      </c>
      <c r="K88" s="15"/>
    </row>
    <row r="89" spans="1:11" s="28" customFormat="1" ht="20.25" customHeight="1">
      <c r="A89" s="56" t="s">
        <v>5</v>
      </c>
      <c r="B89" s="17"/>
      <c r="C89" s="15"/>
      <c r="D89" s="15"/>
      <c r="E89" s="15"/>
      <c r="F89" s="15"/>
      <c r="G89" s="15"/>
      <c r="H89" s="15"/>
      <c r="I89" s="15"/>
      <c r="J89" s="15"/>
      <c r="K89" s="18"/>
    </row>
    <row r="90" spans="1:11" s="28" customFormat="1" ht="53.25" customHeight="1">
      <c r="A90" s="50" t="s">
        <v>28</v>
      </c>
      <c r="B90" s="17"/>
      <c r="C90" s="38">
        <v>101.3</v>
      </c>
      <c r="D90" s="38">
        <v>101.3</v>
      </c>
      <c r="E90" s="15"/>
      <c r="F90" s="38">
        <f>G90</f>
        <v>90</v>
      </c>
      <c r="G90" s="38">
        <v>90</v>
      </c>
      <c r="H90" s="15"/>
      <c r="I90" s="38">
        <f>J90</f>
        <v>101.6</v>
      </c>
      <c r="J90" s="38">
        <v>101.6</v>
      </c>
      <c r="K90" s="18"/>
    </row>
    <row r="91" spans="1:11" s="28" customFormat="1" ht="65.25" customHeight="1">
      <c r="A91" s="50" t="s">
        <v>29</v>
      </c>
      <c r="B91" s="17"/>
      <c r="C91" s="38">
        <v>101</v>
      </c>
      <c r="D91" s="38">
        <v>101</v>
      </c>
      <c r="E91" s="10"/>
      <c r="F91" s="38">
        <f>G91</f>
        <v>103.4</v>
      </c>
      <c r="G91" s="38">
        <v>103.4</v>
      </c>
      <c r="H91" s="10"/>
      <c r="I91" s="38">
        <f>J91</f>
        <v>102</v>
      </c>
      <c r="J91" s="38">
        <v>102</v>
      </c>
      <c r="K91" s="11"/>
    </row>
    <row r="92" spans="1:11" s="28" customFormat="1" ht="78" customHeight="1">
      <c r="A92" s="52" t="s">
        <v>147</v>
      </c>
      <c r="B92" s="17"/>
      <c r="C92" s="10">
        <f>D92</f>
        <v>115000</v>
      </c>
      <c r="D92" s="10">
        <v>115000</v>
      </c>
      <c r="E92" s="10"/>
      <c r="F92" s="10">
        <f>G92</f>
        <v>229898</v>
      </c>
      <c r="G92" s="10">
        <v>229898</v>
      </c>
      <c r="H92" s="10"/>
      <c r="I92" s="10">
        <f>J92</f>
        <v>165900</v>
      </c>
      <c r="J92" s="10">
        <v>165900</v>
      </c>
      <c r="K92" s="10"/>
    </row>
    <row r="93" spans="1:11" s="28" customFormat="1" ht="20.25" customHeight="1">
      <c r="A93" s="70" t="s">
        <v>25</v>
      </c>
      <c r="B93" s="17"/>
      <c r="C93" s="38"/>
      <c r="D93" s="38"/>
      <c r="E93" s="38"/>
      <c r="F93" s="38"/>
      <c r="G93" s="38"/>
      <c r="H93" s="38"/>
      <c r="I93" s="38"/>
      <c r="J93" s="38"/>
      <c r="K93" s="37"/>
    </row>
    <row r="94" spans="1:11" s="28" customFormat="1" ht="21.75" customHeight="1">
      <c r="A94" s="56" t="s">
        <v>6</v>
      </c>
      <c r="B94" s="39"/>
      <c r="C94" s="8"/>
      <c r="D94" s="8"/>
      <c r="E94" s="8"/>
      <c r="F94" s="8"/>
      <c r="G94" s="8"/>
      <c r="H94" s="8"/>
      <c r="I94" s="8"/>
      <c r="J94" s="8"/>
      <c r="K94" s="8"/>
    </row>
    <row r="95" spans="1:11" s="28" customFormat="1" ht="60" customHeight="1">
      <c r="A95" s="50" t="s">
        <v>188</v>
      </c>
      <c r="B95" s="39"/>
      <c r="C95" s="10">
        <f>D95</f>
        <v>6</v>
      </c>
      <c r="D95" s="10">
        <v>6</v>
      </c>
      <c r="E95" s="10"/>
      <c r="F95" s="10">
        <f>G95</f>
        <v>8</v>
      </c>
      <c r="G95" s="10">
        <v>8</v>
      </c>
      <c r="H95" s="10"/>
      <c r="I95" s="10">
        <v>8</v>
      </c>
      <c r="J95" s="10">
        <v>8</v>
      </c>
      <c r="K95" s="10"/>
    </row>
    <row r="96" spans="1:11" s="28" customFormat="1" ht="20.25" customHeight="1">
      <c r="A96" s="56" t="s">
        <v>3</v>
      </c>
      <c r="B96" s="39"/>
      <c r="C96" s="10"/>
      <c r="D96" s="10"/>
      <c r="E96" s="10"/>
      <c r="F96" s="10"/>
      <c r="G96" s="10"/>
      <c r="H96" s="10"/>
      <c r="I96" s="10"/>
      <c r="J96" s="10"/>
      <c r="K96" s="8"/>
    </row>
    <row r="97" spans="1:11" s="28" customFormat="1" ht="63.75" customHeight="1">
      <c r="A97" s="50" t="s">
        <v>148</v>
      </c>
      <c r="B97" s="17"/>
      <c r="C97" s="10">
        <f>D97</f>
        <v>60</v>
      </c>
      <c r="D97" s="10">
        <v>60</v>
      </c>
      <c r="E97" s="10"/>
      <c r="F97" s="10">
        <v>110</v>
      </c>
      <c r="G97" s="10">
        <v>110</v>
      </c>
      <c r="H97" s="10"/>
      <c r="I97" s="10">
        <v>80</v>
      </c>
      <c r="J97" s="10">
        <v>80</v>
      </c>
      <c r="K97" s="27"/>
    </row>
    <row r="98" spans="1:11" s="28" customFormat="1" ht="18" customHeight="1">
      <c r="A98" s="56" t="s">
        <v>4</v>
      </c>
      <c r="B98" s="17"/>
      <c r="C98" s="10"/>
      <c r="D98" s="10"/>
      <c r="E98" s="10"/>
      <c r="F98" s="10"/>
      <c r="G98" s="10"/>
      <c r="H98" s="10"/>
      <c r="I98" s="10"/>
      <c r="J98" s="10"/>
      <c r="K98" s="9"/>
    </row>
    <row r="99" spans="1:11" s="28" customFormat="1" ht="80.25" customHeight="1">
      <c r="A99" s="50" t="s">
        <v>149</v>
      </c>
      <c r="B99" s="17"/>
      <c r="C99" s="15">
        <f>C92/C97</f>
        <v>1916.6666666666667</v>
      </c>
      <c r="D99" s="15">
        <f>D92/D97</f>
        <v>1916.6666666666667</v>
      </c>
      <c r="E99" s="15"/>
      <c r="F99" s="15">
        <f>F92/F97</f>
        <v>2089.981818181818</v>
      </c>
      <c r="G99" s="15">
        <f>G92/G97</f>
        <v>2089.981818181818</v>
      </c>
      <c r="H99" s="15"/>
      <c r="I99" s="15">
        <f>I92/I97</f>
        <v>2073.75</v>
      </c>
      <c r="J99" s="15">
        <f>J92/J97</f>
        <v>2073.75</v>
      </c>
      <c r="K99" s="9"/>
    </row>
    <row r="100" spans="1:11" s="28" customFormat="1" ht="21" customHeight="1">
      <c r="A100" s="56" t="s">
        <v>5</v>
      </c>
      <c r="B100" s="17"/>
      <c r="C100" s="10"/>
      <c r="D100" s="10"/>
      <c r="E100" s="10"/>
      <c r="F100" s="10"/>
      <c r="G100" s="10"/>
      <c r="H100" s="10"/>
      <c r="I100" s="10"/>
      <c r="J100" s="10"/>
      <c r="K100" s="9"/>
    </row>
    <row r="101" spans="1:11" s="28" customFormat="1" ht="50.25" customHeight="1">
      <c r="A101" s="50" t="s">
        <v>150</v>
      </c>
      <c r="B101" s="17"/>
      <c r="C101" s="10">
        <f>D101</f>
        <v>45</v>
      </c>
      <c r="D101" s="10">
        <v>45</v>
      </c>
      <c r="E101" s="10"/>
      <c r="F101" s="10">
        <f>G101</f>
        <v>55</v>
      </c>
      <c r="G101" s="10">
        <v>55</v>
      </c>
      <c r="H101" s="10"/>
      <c r="I101" s="10">
        <f>J101</f>
        <v>60</v>
      </c>
      <c r="J101" s="10">
        <v>60</v>
      </c>
      <c r="K101" s="9"/>
    </row>
    <row r="102" spans="1:11" s="28" customFormat="1" ht="80.25" customHeight="1">
      <c r="A102" s="50" t="s">
        <v>151</v>
      </c>
      <c r="B102" s="17"/>
      <c r="C102" s="38">
        <v>104.6</v>
      </c>
      <c r="D102" s="38">
        <v>104.6</v>
      </c>
      <c r="E102" s="10"/>
      <c r="F102" s="38">
        <f>G102</f>
        <v>122.2</v>
      </c>
      <c r="G102" s="38">
        <v>122.2</v>
      </c>
      <c r="H102" s="10"/>
      <c r="I102" s="38">
        <v>104.2</v>
      </c>
      <c r="J102" s="38">
        <v>104.2</v>
      </c>
      <c r="K102" s="9"/>
    </row>
    <row r="103" spans="1:11" s="28" customFormat="1" ht="100.5" customHeight="1">
      <c r="A103" s="52" t="s">
        <v>152</v>
      </c>
      <c r="B103" s="17"/>
      <c r="C103" s="10">
        <f>D103</f>
        <v>150000</v>
      </c>
      <c r="D103" s="10">
        <v>150000</v>
      </c>
      <c r="E103" s="10"/>
      <c r="F103" s="10">
        <f>G103</f>
        <v>100000</v>
      </c>
      <c r="G103" s="10">
        <v>100000</v>
      </c>
      <c r="H103" s="10"/>
      <c r="I103" s="10">
        <f>J103</f>
        <v>110600</v>
      </c>
      <c r="J103" s="10">
        <v>110600</v>
      </c>
      <c r="K103" s="27"/>
    </row>
    <row r="104" spans="1:11" s="28" customFormat="1" ht="21" customHeight="1">
      <c r="A104" s="70" t="s">
        <v>25</v>
      </c>
      <c r="B104" s="17"/>
      <c r="C104" s="10"/>
      <c r="D104" s="10"/>
      <c r="E104" s="10"/>
      <c r="F104" s="10"/>
      <c r="G104" s="10"/>
      <c r="H104" s="10"/>
      <c r="I104" s="10"/>
      <c r="J104" s="10"/>
      <c r="K104" s="9"/>
    </row>
    <row r="105" spans="1:11" s="28" customFormat="1" ht="19.5" customHeight="1">
      <c r="A105" s="56" t="s">
        <v>6</v>
      </c>
      <c r="B105" s="17"/>
      <c r="C105" s="10"/>
      <c r="D105" s="10"/>
      <c r="E105" s="10"/>
      <c r="F105" s="10"/>
      <c r="G105" s="10"/>
      <c r="H105" s="10"/>
      <c r="I105" s="10"/>
      <c r="J105" s="10"/>
      <c r="K105" s="9"/>
    </row>
    <row r="106" spans="1:11" s="28" customFormat="1" ht="93" customHeight="1">
      <c r="A106" s="50" t="s">
        <v>81</v>
      </c>
      <c r="B106" s="17"/>
      <c r="C106" s="10">
        <f>D106</f>
        <v>3</v>
      </c>
      <c r="D106" s="10">
        <v>3</v>
      </c>
      <c r="E106" s="10"/>
      <c r="F106" s="10">
        <f>G106</f>
        <v>3</v>
      </c>
      <c r="G106" s="10">
        <v>3</v>
      </c>
      <c r="H106" s="10"/>
      <c r="I106" s="10">
        <v>5</v>
      </c>
      <c r="J106" s="10">
        <v>5</v>
      </c>
      <c r="K106" s="9"/>
    </row>
    <row r="107" spans="1:11" s="28" customFormat="1" ht="26.25" customHeight="1">
      <c r="A107" s="56" t="s">
        <v>3</v>
      </c>
      <c r="B107" s="17"/>
      <c r="C107" s="10"/>
      <c r="D107" s="10"/>
      <c r="E107" s="10"/>
      <c r="F107" s="10"/>
      <c r="G107" s="10"/>
      <c r="H107" s="10"/>
      <c r="I107" s="10"/>
      <c r="J107" s="10"/>
      <c r="K107" s="9"/>
    </row>
    <row r="108" spans="1:11" s="28" customFormat="1" ht="84" customHeight="1">
      <c r="A108" s="50" t="s">
        <v>82</v>
      </c>
      <c r="B108" s="17"/>
      <c r="C108" s="10">
        <f>D108</f>
        <v>16</v>
      </c>
      <c r="D108" s="10">
        <v>16</v>
      </c>
      <c r="E108" s="10"/>
      <c r="F108" s="10">
        <f>G108</f>
        <v>10</v>
      </c>
      <c r="G108" s="10">
        <v>10</v>
      </c>
      <c r="H108" s="10"/>
      <c r="I108" s="10">
        <f>J108</f>
        <v>18</v>
      </c>
      <c r="J108" s="10">
        <v>18</v>
      </c>
      <c r="K108" s="9"/>
    </row>
    <row r="109" spans="1:11" s="28" customFormat="1" ht="23.25" customHeight="1">
      <c r="A109" s="56" t="s">
        <v>4</v>
      </c>
      <c r="B109" s="17"/>
      <c r="C109" s="10"/>
      <c r="D109" s="10"/>
      <c r="E109" s="10"/>
      <c r="F109" s="10"/>
      <c r="G109" s="10"/>
      <c r="H109" s="10"/>
      <c r="I109" s="10"/>
      <c r="J109" s="10"/>
      <c r="K109" s="27"/>
    </row>
    <row r="110" spans="1:11" s="28" customFormat="1" ht="97.5" customHeight="1">
      <c r="A110" s="50" t="s">
        <v>153</v>
      </c>
      <c r="B110" s="17"/>
      <c r="C110" s="15">
        <f>C103/C108</f>
        <v>9375</v>
      </c>
      <c r="D110" s="15">
        <f>D103/D108</f>
        <v>9375</v>
      </c>
      <c r="E110" s="15"/>
      <c r="F110" s="15">
        <f>F103/F108</f>
        <v>10000</v>
      </c>
      <c r="G110" s="15">
        <f>G103/G108</f>
        <v>10000</v>
      </c>
      <c r="H110" s="15"/>
      <c r="I110" s="15">
        <f>I103/I108</f>
        <v>6144.444444444444</v>
      </c>
      <c r="J110" s="15">
        <f>J103/J108</f>
        <v>6144.444444444444</v>
      </c>
      <c r="K110" s="18"/>
    </row>
    <row r="111" spans="1:11" s="28" customFormat="1" ht="23.25" customHeight="1">
      <c r="A111" s="56" t="s">
        <v>5</v>
      </c>
      <c r="B111" s="17"/>
      <c r="C111" s="15"/>
      <c r="D111" s="15"/>
      <c r="E111" s="15"/>
      <c r="F111" s="15"/>
      <c r="G111" s="15"/>
      <c r="H111" s="15"/>
      <c r="I111" s="15"/>
      <c r="J111" s="15"/>
      <c r="K111" s="18"/>
    </row>
    <row r="112" spans="1:11" s="28" customFormat="1" ht="82.5" customHeight="1">
      <c r="A112" s="50" t="s">
        <v>154</v>
      </c>
      <c r="B112" s="17"/>
      <c r="C112" s="10">
        <f>D112</f>
        <v>10</v>
      </c>
      <c r="D112" s="10">
        <v>10</v>
      </c>
      <c r="E112" s="10"/>
      <c r="F112" s="10">
        <f>G112</f>
        <v>10</v>
      </c>
      <c r="G112" s="10">
        <v>10</v>
      </c>
      <c r="H112" s="10"/>
      <c r="I112" s="10">
        <f>J112</f>
        <v>16</v>
      </c>
      <c r="J112" s="10">
        <v>16</v>
      </c>
      <c r="K112" s="18"/>
    </row>
    <row r="113" spans="1:11" s="28" customFormat="1" ht="97.5" customHeight="1">
      <c r="A113" s="50" t="s">
        <v>42</v>
      </c>
      <c r="B113" s="17"/>
      <c r="C113" s="38">
        <f>D113</f>
        <v>100</v>
      </c>
      <c r="D113" s="38">
        <v>100</v>
      </c>
      <c r="E113" s="15"/>
      <c r="F113" s="38">
        <f>G113</f>
        <v>100</v>
      </c>
      <c r="G113" s="38">
        <v>100</v>
      </c>
      <c r="H113" s="15"/>
      <c r="I113" s="38">
        <f>J113</f>
        <v>120</v>
      </c>
      <c r="J113" s="38">
        <v>120</v>
      </c>
      <c r="K113" s="27"/>
    </row>
    <row r="114" spans="1:11" s="28" customFormat="1" ht="31.5" customHeight="1">
      <c r="A114" s="101" t="s">
        <v>43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1:11" s="28" customFormat="1" ht="42" customHeight="1">
      <c r="A115" s="99" t="s">
        <v>44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</row>
    <row r="116" spans="1:17" s="28" customFormat="1" ht="30" customHeight="1">
      <c r="A116" s="125" t="s">
        <v>45</v>
      </c>
      <c r="B116" s="75" t="s">
        <v>195</v>
      </c>
      <c r="C116" s="8">
        <f>D116+E116</f>
        <v>34291500</v>
      </c>
      <c r="D116" s="8">
        <f aca="true" t="shared" si="1" ref="D116:J116">D121+D144</f>
        <v>32971500</v>
      </c>
      <c r="E116" s="8">
        <f>E121+E144+E193</f>
        <v>1320000</v>
      </c>
      <c r="F116" s="8">
        <f>G116+H116</f>
        <v>35890800</v>
      </c>
      <c r="G116" s="8">
        <f t="shared" si="1"/>
        <v>35150800</v>
      </c>
      <c r="H116" s="8">
        <f>H117+H118</f>
        <v>740000</v>
      </c>
      <c r="I116" s="8">
        <f>J116+K116</f>
        <v>36231440</v>
      </c>
      <c r="J116" s="8">
        <f t="shared" si="1"/>
        <v>34811440</v>
      </c>
      <c r="K116" s="8">
        <f>K121+K144+K193</f>
        <v>1420000</v>
      </c>
      <c r="N116" s="91"/>
      <c r="O116" s="92"/>
      <c r="P116" s="92"/>
      <c r="Q116" s="92"/>
    </row>
    <row r="117" spans="1:17" s="28" customFormat="1" ht="30" customHeight="1">
      <c r="A117" s="126"/>
      <c r="B117" s="40" t="s">
        <v>195</v>
      </c>
      <c r="C117" s="8">
        <f>C116</f>
        <v>34291500</v>
      </c>
      <c r="D117" s="8">
        <f>D116</f>
        <v>32971500</v>
      </c>
      <c r="E117" s="8">
        <f>E116</f>
        <v>1320000</v>
      </c>
      <c r="F117" s="8">
        <f>G117+H117</f>
        <v>35870800</v>
      </c>
      <c r="G117" s="8">
        <f>G121+G144</f>
        <v>35150800</v>
      </c>
      <c r="H117" s="8">
        <v>720000</v>
      </c>
      <c r="I117" s="8">
        <v>36231440</v>
      </c>
      <c r="J117" s="8">
        <v>34811440</v>
      </c>
      <c r="K117" s="8">
        <v>1420000</v>
      </c>
      <c r="N117" s="91"/>
      <c r="O117" s="92"/>
      <c r="P117" s="92"/>
      <c r="Q117" s="92"/>
    </row>
    <row r="118" spans="1:17" s="28" customFormat="1" ht="27.75" customHeight="1">
      <c r="A118" s="113"/>
      <c r="B118" s="40" t="s">
        <v>17</v>
      </c>
      <c r="C118" s="8"/>
      <c r="D118" s="8"/>
      <c r="E118" s="8"/>
      <c r="F118" s="8">
        <f>H118</f>
        <v>20000</v>
      </c>
      <c r="G118" s="8"/>
      <c r="H118" s="8">
        <f>H170</f>
        <v>20000</v>
      </c>
      <c r="I118" s="8"/>
      <c r="J118" s="8"/>
      <c r="K118" s="8"/>
      <c r="N118" s="91"/>
      <c r="O118" s="92"/>
      <c r="P118" s="92"/>
      <c r="Q118" s="92"/>
    </row>
    <row r="119" spans="1:11" s="28" customFormat="1" ht="66" customHeight="1">
      <c r="A119" s="56" t="s">
        <v>46</v>
      </c>
      <c r="B119" s="22"/>
      <c r="C119" s="15"/>
      <c r="D119" s="15"/>
      <c r="E119" s="15"/>
      <c r="F119" s="15"/>
      <c r="G119" s="15"/>
      <c r="H119" s="15"/>
      <c r="I119" s="15"/>
      <c r="J119" s="15"/>
      <c r="K119" s="16"/>
    </row>
    <row r="120" spans="1:11" s="28" customFormat="1" ht="66" customHeight="1">
      <c r="A120" s="54" t="s">
        <v>246</v>
      </c>
      <c r="B120" s="17"/>
      <c r="C120" s="10"/>
      <c r="D120" s="10"/>
      <c r="E120" s="10"/>
      <c r="F120" s="10"/>
      <c r="G120" s="10"/>
      <c r="H120" s="10"/>
      <c r="I120" s="10"/>
      <c r="J120" s="10"/>
      <c r="K120" s="11"/>
    </row>
    <row r="121" spans="1:11" s="28" customFormat="1" ht="66.75" customHeight="1">
      <c r="A121" s="56" t="s">
        <v>47</v>
      </c>
      <c r="B121" s="22" t="s">
        <v>72</v>
      </c>
      <c r="C121" s="8">
        <f>D121+E121</f>
        <v>5020000</v>
      </c>
      <c r="D121" s="8">
        <f>D125+D126+D127</f>
        <v>5000000</v>
      </c>
      <c r="E121" s="8">
        <v>20000</v>
      </c>
      <c r="F121" s="8">
        <f>G121+H121</f>
        <v>5420000</v>
      </c>
      <c r="G121" s="8">
        <f>G125</f>
        <v>5400000</v>
      </c>
      <c r="H121" s="8">
        <v>20000</v>
      </c>
      <c r="I121" s="8">
        <f>J121+K121</f>
        <v>5880000</v>
      </c>
      <c r="J121" s="8">
        <v>5860000</v>
      </c>
      <c r="K121" s="8">
        <v>20000</v>
      </c>
    </row>
    <row r="122" spans="1:11" s="28" customFormat="1" ht="30" customHeight="1">
      <c r="A122" s="70" t="s">
        <v>25</v>
      </c>
      <c r="B122" s="17"/>
      <c r="C122" s="10"/>
      <c r="D122" s="10"/>
      <c r="E122" s="10"/>
      <c r="F122" s="10"/>
      <c r="G122" s="10"/>
      <c r="H122" s="10"/>
      <c r="I122" s="10"/>
      <c r="J122" s="10"/>
      <c r="K122" s="11"/>
    </row>
    <row r="123" spans="1:11" s="28" customFormat="1" ht="23.25" customHeight="1">
      <c r="A123" s="56" t="s">
        <v>6</v>
      </c>
      <c r="B123" s="17"/>
      <c r="C123" s="10"/>
      <c r="D123" s="10"/>
      <c r="E123" s="10"/>
      <c r="F123" s="10"/>
      <c r="G123" s="10"/>
      <c r="H123" s="10"/>
      <c r="I123" s="10"/>
      <c r="J123" s="10"/>
      <c r="K123" s="11"/>
    </row>
    <row r="124" spans="1:11" s="28" customFormat="1" ht="63.75" customHeight="1">
      <c r="A124" s="50" t="s">
        <v>83</v>
      </c>
      <c r="B124" s="17"/>
      <c r="C124" s="10">
        <v>1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1</v>
      </c>
      <c r="J124" s="10">
        <v>1</v>
      </c>
      <c r="K124" s="10">
        <v>1</v>
      </c>
    </row>
    <row r="125" spans="1:11" s="28" customFormat="1" ht="63" customHeight="1">
      <c r="A125" s="50" t="s">
        <v>155</v>
      </c>
      <c r="B125" s="17"/>
      <c r="C125" s="10">
        <f>D125+E125</f>
        <v>4820000</v>
      </c>
      <c r="D125" s="10">
        <v>4800000</v>
      </c>
      <c r="E125" s="10">
        <v>20000</v>
      </c>
      <c r="F125" s="10">
        <f>G125+H125</f>
        <v>5420000</v>
      </c>
      <c r="G125" s="10">
        <v>5400000</v>
      </c>
      <c r="H125" s="10">
        <v>20000</v>
      </c>
      <c r="I125" s="10">
        <f>J125+K125</f>
        <v>5650000</v>
      </c>
      <c r="J125" s="10">
        <f>J121-J126-J127</f>
        <v>5630000</v>
      </c>
      <c r="K125" s="10">
        <v>20000</v>
      </c>
    </row>
    <row r="126" spans="1:11" s="28" customFormat="1" ht="76.5" customHeight="1">
      <c r="A126" s="50" t="s">
        <v>84</v>
      </c>
      <c r="B126" s="17"/>
      <c r="C126" s="10">
        <f>D126+E126</f>
        <v>50000</v>
      </c>
      <c r="D126" s="10">
        <v>50000</v>
      </c>
      <c r="E126" s="10"/>
      <c r="F126" s="10">
        <f>G126+H126</f>
        <v>30000</v>
      </c>
      <c r="G126" s="10">
        <v>30000</v>
      </c>
      <c r="H126" s="10"/>
      <c r="I126" s="10">
        <f>J126+K126</f>
        <v>50000</v>
      </c>
      <c r="J126" s="10">
        <v>50000</v>
      </c>
      <c r="K126" s="11"/>
    </row>
    <row r="127" spans="1:11" s="28" customFormat="1" ht="96" customHeight="1">
      <c r="A127" s="50" t="s">
        <v>158</v>
      </c>
      <c r="B127" s="17"/>
      <c r="C127" s="10">
        <f>D127+E127</f>
        <v>150000</v>
      </c>
      <c r="D127" s="10">
        <v>150000</v>
      </c>
      <c r="E127" s="10"/>
      <c r="F127" s="10">
        <f>G127+H127</f>
        <v>150000</v>
      </c>
      <c r="G127" s="10">
        <v>150000</v>
      </c>
      <c r="H127" s="10"/>
      <c r="I127" s="10">
        <f>J127+K127</f>
        <v>180000</v>
      </c>
      <c r="J127" s="10">
        <v>180000</v>
      </c>
      <c r="K127" s="11"/>
    </row>
    <row r="128" spans="1:11" s="28" customFormat="1" ht="51.75" customHeight="1">
      <c r="A128" s="50" t="s">
        <v>159</v>
      </c>
      <c r="B128" s="17"/>
      <c r="C128" s="38">
        <f>D128</f>
        <v>24</v>
      </c>
      <c r="D128" s="38">
        <v>24</v>
      </c>
      <c r="E128" s="38"/>
      <c r="F128" s="38">
        <f>G128</f>
        <v>24</v>
      </c>
      <c r="G128" s="38">
        <v>24</v>
      </c>
      <c r="H128" s="38"/>
      <c r="I128" s="38">
        <v>24</v>
      </c>
      <c r="J128" s="38">
        <v>24</v>
      </c>
      <c r="K128" s="57"/>
    </row>
    <row r="129" spans="1:11" s="28" customFormat="1" ht="26.25" customHeight="1">
      <c r="A129" s="50" t="s">
        <v>85</v>
      </c>
      <c r="B129" s="17"/>
      <c r="C129" s="38">
        <v>16</v>
      </c>
      <c r="D129" s="38">
        <v>16</v>
      </c>
      <c r="E129" s="10"/>
      <c r="F129" s="38">
        <v>16</v>
      </c>
      <c r="G129" s="38">
        <v>16</v>
      </c>
      <c r="H129" s="10"/>
      <c r="I129" s="38">
        <v>16</v>
      </c>
      <c r="J129" s="38">
        <v>16</v>
      </c>
      <c r="K129" s="11"/>
    </row>
    <row r="130" spans="1:11" s="28" customFormat="1" ht="19.5" customHeight="1">
      <c r="A130" s="56" t="s">
        <v>3</v>
      </c>
      <c r="B130" s="39"/>
      <c r="C130" s="8"/>
      <c r="D130" s="8"/>
      <c r="E130" s="8"/>
      <c r="F130" s="8"/>
      <c r="G130" s="8"/>
      <c r="H130" s="8"/>
      <c r="I130" s="8"/>
      <c r="J130" s="8"/>
      <c r="K130" s="8"/>
    </row>
    <row r="131" spans="1:11" s="28" customFormat="1" ht="75.75" customHeight="1">
      <c r="A131" s="50" t="s">
        <v>156</v>
      </c>
      <c r="B131" s="46"/>
      <c r="C131" s="10">
        <v>260</v>
      </c>
      <c r="D131" s="10">
        <v>260</v>
      </c>
      <c r="E131" s="10"/>
      <c r="F131" s="10">
        <v>260</v>
      </c>
      <c r="G131" s="10">
        <v>260</v>
      </c>
      <c r="H131" s="10"/>
      <c r="I131" s="10">
        <f>J131</f>
        <v>260</v>
      </c>
      <c r="J131" s="10">
        <v>260</v>
      </c>
      <c r="K131" s="10"/>
    </row>
    <row r="132" spans="1:11" s="28" customFormat="1" ht="15.75">
      <c r="A132" s="50" t="s">
        <v>157</v>
      </c>
      <c r="B132" s="46"/>
      <c r="C132" s="10">
        <f>D132</f>
        <v>110</v>
      </c>
      <c r="D132" s="10">
        <v>110</v>
      </c>
      <c r="E132" s="10"/>
      <c r="F132" s="10">
        <v>120</v>
      </c>
      <c r="G132" s="10">
        <v>120</v>
      </c>
      <c r="H132" s="10"/>
      <c r="I132" s="10">
        <v>120</v>
      </c>
      <c r="J132" s="10">
        <v>120</v>
      </c>
      <c r="K132" s="10"/>
    </row>
    <row r="133" spans="1:11" s="28" customFormat="1" ht="96.75" customHeight="1">
      <c r="A133" s="50" t="s">
        <v>160</v>
      </c>
      <c r="B133" s="39"/>
      <c r="C133" s="10">
        <f>D133</f>
        <v>240</v>
      </c>
      <c r="D133" s="10">
        <v>240</v>
      </c>
      <c r="E133" s="10"/>
      <c r="F133" s="10">
        <f>G133</f>
        <v>170</v>
      </c>
      <c r="G133" s="10">
        <v>170</v>
      </c>
      <c r="H133" s="10"/>
      <c r="I133" s="10">
        <f>J133</f>
        <v>170</v>
      </c>
      <c r="J133" s="10">
        <v>170</v>
      </c>
      <c r="K133" s="8"/>
    </row>
    <row r="134" spans="1:11" s="28" customFormat="1" ht="110.25" customHeight="1">
      <c r="A134" s="50" t="s">
        <v>161</v>
      </c>
      <c r="B134" s="17"/>
      <c r="C134" s="10">
        <v>1</v>
      </c>
      <c r="D134" s="10"/>
      <c r="E134" s="10">
        <v>1</v>
      </c>
      <c r="F134" s="10">
        <v>1</v>
      </c>
      <c r="G134" s="10"/>
      <c r="H134" s="10">
        <v>1</v>
      </c>
      <c r="I134" s="10">
        <v>1</v>
      </c>
      <c r="J134" s="10"/>
      <c r="K134" s="10">
        <v>1</v>
      </c>
    </row>
    <row r="135" spans="1:11" s="28" customFormat="1" ht="21.75" customHeight="1">
      <c r="A135" s="56" t="s">
        <v>4</v>
      </c>
      <c r="B135" s="17"/>
      <c r="C135" s="10"/>
      <c r="D135" s="10"/>
      <c r="E135" s="10"/>
      <c r="F135" s="10"/>
      <c r="G135" s="10"/>
      <c r="H135" s="10"/>
      <c r="I135" s="10"/>
      <c r="J135" s="10"/>
      <c r="K135" s="11"/>
    </row>
    <row r="136" spans="1:11" s="28" customFormat="1" ht="102" customHeight="1">
      <c r="A136" s="50" t="s">
        <v>162</v>
      </c>
      <c r="B136" s="17"/>
      <c r="C136" s="10">
        <f>D136</f>
        <v>200000</v>
      </c>
      <c r="D136" s="10">
        <f>D125/D128</f>
        <v>200000</v>
      </c>
      <c r="E136" s="10"/>
      <c r="F136" s="10">
        <f>G136</f>
        <v>225000</v>
      </c>
      <c r="G136" s="10">
        <f>G125/G128</f>
        <v>225000</v>
      </c>
      <c r="H136" s="10"/>
      <c r="I136" s="10">
        <f>J136</f>
        <v>234583.33333333334</v>
      </c>
      <c r="J136" s="10">
        <f>J125/J128</f>
        <v>234583.33333333334</v>
      </c>
      <c r="K136" s="10"/>
    </row>
    <row r="137" spans="1:11" s="28" customFormat="1" ht="100.5" customHeight="1">
      <c r="A137" s="50" t="s">
        <v>86</v>
      </c>
      <c r="B137" s="17"/>
      <c r="C137" s="15">
        <f>D137</f>
        <v>192.30769230769232</v>
      </c>
      <c r="D137" s="15">
        <f>D126/D131</f>
        <v>192.30769230769232</v>
      </c>
      <c r="E137" s="15"/>
      <c r="F137" s="15">
        <f>G137</f>
        <v>115.38461538461539</v>
      </c>
      <c r="G137" s="15">
        <f>G126/G131</f>
        <v>115.38461538461539</v>
      </c>
      <c r="H137" s="15"/>
      <c r="I137" s="15">
        <f>J137</f>
        <v>192.30769230769232</v>
      </c>
      <c r="J137" s="15">
        <f>J126/J131</f>
        <v>192.30769230769232</v>
      </c>
      <c r="K137" s="11"/>
    </row>
    <row r="138" spans="1:11" s="28" customFormat="1" ht="99.75" customHeight="1">
      <c r="A138" s="50" t="s">
        <v>136</v>
      </c>
      <c r="B138" s="17"/>
      <c r="C138" s="15">
        <f>D138</f>
        <v>625</v>
      </c>
      <c r="D138" s="15">
        <f>D127/D133</f>
        <v>625</v>
      </c>
      <c r="E138" s="15"/>
      <c r="F138" s="15">
        <f>G138</f>
        <v>882.3529411764706</v>
      </c>
      <c r="G138" s="15">
        <f>G127/G133</f>
        <v>882.3529411764706</v>
      </c>
      <c r="H138" s="15"/>
      <c r="I138" s="15">
        <f>J138</f>
        <v>1058.8235294117646</v>
      </c>
      <c r="J138" s="15">
        <f>J127/J133</f>
        <v>1058.8235294117646</v>
      </c>
      <c r="K138" s="11"/>
    </row>
    <row r="139" spans="1:11" s="28" customFormat="1" ht="99" customHeight="1">
      <c r="A139" s="50" t="s">
        <v>87</v>
      </c>
      <c r="B139" s="17"/>
      <c r="C139" s="10">
        <f>E139</f>
        <v>20000</v>
      </c>
      <c r="D139" s="10"/>
      <c r="E139" s="10">
        <v>20000</v>
      </c>
      <c r="F139" s="10">
        <f>H139</f>
        <v>20000</v>
      </c>
      <c r="G139" s="10"/>
      <c r="H139" s="10">
        <f>H125/H134</f>
        <v>20000</v>
      </c>
      <c r="I139" s="10">
        <f>K139</f>
        <v>20000</v>
      </c>
      <c r="J139" s="10"/>
      <c r="K139" s="10">
        <f>K125/K134</f>
        <v>20000</v>
      </c>
    </row>
    <row r="140" spans="1:11" s="28" customFormat="1" ht="21.75" customHeight="1">
      <c r="A140" s="56" t="s">
        <v>5</v>
      </c>
      <c r="B140" s="17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s="28" customFormat="1" ht="93" customHeight="1">
      <c r="A141" s="50" t="s">
        <v>88</v>
      </c>
      <c r="B141" s="17"/>
      <c r="C141" s="10">
        <v>2</v>
      </c>
      <c r="D141" s="10">
        <v>2</v>
      </c>
      <c r="E141" s="10"/>
      <c r="F141" s="10">
        <v>3</v>
      </c>
      <c r="G141" s="10">
        <v>3</v>
      </c>
      <c r="H141" s="10"/>
      <c r="I141" s="10">
        <v>3</v>
      </c>
      <c r="J141" s="10">
        <v>3</v>
      </c>
      <c r="K141" s="11"/>
    </row>
    <row r="142" spans="1:11" s="28" customFormat="1" ht="78.75" customHeight="1">
      <c r="A142" s="50" t="s">
        <v>89</v>
      </c>
      <c r="B142" s="17"/>
      <c r="C142" s="10">
        <v>60</v>
      </c>
      <c r="D142" s="10">
        <v>60</v>
      </c>
      <c r="E142" s="10"/>
      <c r="F142" s="10">
        <v>65</v>
      </c>
      <c r="G142" s="10">
        <v>65</v>
      </c>
      <c r="H142" s="10"/>
      <c r="I142" s="10">
        <v>68</v>
      </c>
      <c r="J142" s="10">
        <v>68</v>
      </c>
      <c r="K142" s="10"/>
    </row>
    <row r="143" spans="1:11" s="28" customFormat="1" ht="80.25" customHeight="1">
      <c r="A143" s="50" t="s">
        <v>90</v>
      </c>
      <c r="B143" s="17"/>
      <c r="C143" s="14">
        <v>109.1</v>
      </c>
      <c r="D143" s="14">
        <v>109.1</v>
      </c>
      <c r="E143" s="18"/>
      <c r="F143" s="14">
        <v>100</v>
      </c>
      <c r="G143" s="14">
        <v>100</v>
      </c>
      <c r="H143" s="18"/>
      <c r="I143" s="14">
        <v>100</v>
      </c>
      <c r="J143" s="14">
        <v>100</v>
      </c>
      <c r="K143" s="19"/>
    </row>
    <row r="144" spans="1:14" s="28" customFormat="1" ht="78.75" customHeight="1">
      <c r="A144" s="64" t="s">
        <v>211</v>
      </c>
      <c r="B144" s="21" t="s">
        <v>72</v>
      </c>
      <c r="C144" s="8">
        <f aca="true" t="shared" si="2" ref="C144:K144">C145+C168</f>
        <v>28771500</v>
      </c>
      <c r="D144" s="8">
        <f t="shared" si="2"/>
        <v>27971500</v>
      </c>
      <c r="E144" s="8">
        <f t="shared" si="2"/>
        <v>800000</v>
      </c>
      <c r="F144" s="8">
        <f t="shared" si="2"/>
        <v>30470800</v>
      </c>
      <c r="G144" s="8">
        <f t="shared" si="2"/>
        <v>29750800</v>
      </c>
      <c r="H144" s="8">
        <f t="shared" si="2"/>
        <v>720000</v>
      </c>
      <c r="I144" s="8">
        <f t="shared" si="2"/>
        <v>29751440</v>
      </c>
      <c r="J144" s="8">
        <f t="shared" si="2"/>
        <v>28951440</v>
      </c>
      <c r="K144" s="8">
        <f t="shared" si="2"/>
        <v>800000</v>
      </c>
      <c r="N144" s="49">
        <f>C144+F144+I144</f>
        <v>88993740</v>
      </c>
    </row>
    <row r="145" spans="1:14" s="28" customFormat="1" ht="62.25" customHeight="1">
      <c r="A145" s="84" t="s">
        <v>210</v>
      </c>
      <c r="B145" s="75" t="s">
        <v>195</v>
      </c>
      <c r="C145" s="8">
        <f>C149+C150+C151</f>
        <v>17850000</v>
      </c>
      <c r="D145" s="8">
        <f aca="true" t="shared" si="3" ref="D145:K145">D149+D150+D151</f>
        <v>17250000</v>
      </c>
      <c r="E145" s="8">
        <f t="shared" si="3"/>
        <v>600000</v>
      </c>
      <c r="F145" s="8">
        <f t="shared" si="3"/>
        <v>18590800</v>
      </c>
      <c r="G145" s="8">
        <f t="shared" si="3"/>
        <v>18190800</v>
      </c>
      <c r="H145" s="8">
        <f t="shared" si="3"/>
        <v>400000</v>
      </c>
      <c r="I145" s="8">
        <f t="shared" si="3"/>
        <v>18580340</v>
      </c>
      <c r="J145" s="8">
        <f t="shared" si="3"/>
        <v>17980340</v>
      </c>
      <c r="K145" s="8">
        <f t="shared" si="3"/>
        <v>600000</v>
      </c>
      <c r="N145" s="49"/>
    </row>
    <row r="146" spans="1:15" s="28" customFormat="1" ht="24.75" customHeight="1">
      <c r="A146" s="70" t="s">
        <v>25</v>
      </c>
      <c r="B146" s="17"/>
      <c r="C146" s="10"/>
      <c r="D146" s="10"/>
      <c r="E146" s="10"/>
      <c r="F146" s="10"/>
      <c r="G146" s="10"/>
      <c r="H146" s="10"/>
      <c r="I146" s="10"/>
      <c r="J146" s="10"/>
      <c r="K146" s="11"/>
      <c r="O146" s="49">
        <f>F149+F150+F151+F174+F176</f>
        <v>30375800</v>
      </c>
    </row>
    <row r="147" spans="1:11" s="28" customFormat="1" ht="21.75" customHeight="1">
      <c r="A147" s="56" t="s">
        <v>6</v>
      </c>
      <c r="B147" s="17"/>
      <c r="C147" s="10"/>
      <c r="D147" s="10"/>
      <c r="E147" s="10"/>
      <c r="F147" s="10"/>
      <c r="G147" s="10"/>
      <c r="H147" s="10"/>
      <c r="I147" s="10"/>
      <c r="J147" s="10"/>
      <c r="K147" s="11"/>
    </row>
    <row r="148" spans="1:11" s="28" customFormat="1" ht="63" customHeight="1">
      <c r="A148" s="50" t="s">
        <v>163</v>
      </c>
      <c r="B148" s="17"/>
      <c r="C148" s="10">
        <v>3</v>
      </c>
      <c r="D148" s="10">
        <v>3</v>
      </c>
      <c r="E148" s="10">
        <v>3</v>
      </c>
      <c r="F148" s="10">
        <v>3</v>
      </c>
      <c r="G148" s="10">
        <v>3</v>
      </c>
      <c r="H148" s="10">
        <v>3</v>
      </c>
      <c r="I148" s="10">
        <v>3</v>
      </c>
      <c r="J148" s="10">
        <v>3</v>
      </c>
      <c r="K148" s="10">
        <v>3</v>
      </c>
    </row>
    <row r="149" spans="1:15" s="28" customFormat="1" ht="78.75" customHeight="1">
      <c r="A149" s="50" t="s">
        <v>164</v>
      </c>
      <c r="B149" s="17"/>
      <c r="C149" s="10">
        <f>D149+E149</f>
        <v>17400000</v>
      </c>
      <c r="D149" s="10">
        <v>16800000</v>
      </c>
      <c r="E149" s="10">
        <v>600000</v>
      </c>
      <c r="F149" s="10">
        <f>G149+H149</f>
        <v>18010800</v>
      </c>
      <c r="G149" s="10">
        <v>17610800</v>
      </c>
      <c r="H149" s="10">
        <v>400000</v>
      </c>
      <c r="I149" s="10">
        <f>J149+K149</f>
        <v>17714340</v>
      </c>
      <c r="J149" s="10">
        <v>17114340</v>
      </c>
      <c r="K149" s="10">
        <v>600000</v>
      </c>
      <c r="O149" s="49">
        <f>F149+F151+F150+F168</f>
        <v>30470800</v>
      </c>
    </row>
    <row r="150" spans="1:11" s="28" customFormat="1" ht="82.5" customHeight="1">
      <c r="A150" s="50" t="s">
        <v>165</v>
      </c>
      <c r="B150" s="17"/>
      <c r="C150" s="10">
        <f>D150+E150</f>
        <v>150000</v>
      </c>
      <c r="D150" s="10">
        <v>150000</v>
      </c>
      <c r="E150" s="10"/>
      <c r="F150" s="10">
        <f>G150+H150</f>
        <v>100000</v>
      </c>
      <c r="G150" s="10">
        <v>100000</v>
      </c>
      <c r="H150" s="10"/>
      <c r="I150" s="10">
        <f>J150+K150</f>
        <v>290000</v>
      </c>
      <c r="J150" s="10">
        <v>290000</v>
      </c>
      <c r="K150" s="11"/>
    </row>
    <row r="151" spans="1:11" s="28" customFormat="1" ht="102.75" customHeight="1">
      <c r="A151" s="50" t="s">
        <v>137</v>
      </c>
      <c r="B151" s="17"/>
      <c r="C151" s="10">
        <f>D151+E151</f>
        <v>300000</v>
      </c>
      <c r="D151" s="10">
        <v>300000</v>
      </c>
      <c r="E151" s="10"/>
      <c r="F151" s="10">
        <f>G151+H151</f>
        <v>480000</v>
      </c>
      <c r="G151" s="10">
        <v>480000</v>
      </c>
      <c r="H151" s="10"/>
      <c r="I151" s="10">
        <f>J151+K151</f>
        <v>576000</v>
      </c>
      <c r="J151" s="10">
        <v>576000</v>
      </c>
      <c r="K151" s="11"/>
    </row>
    <row r="152" spans="1:11" s="28" customFormat="1" ht="63.75" customHeight="1">
      <c r="A152" s="50" t="s">
        <v>91</v>
      </c>
      <c r="B152" s="17"/>
      <c r="C152" s="38">
        <f>D152</f>
        <v>78.5</v>
      </c>
      <c r="D152" s="38">
        <v>78.5</v>
      </c>
      <c r="E152" s="38"/>
      <c r="F152" s="38">
        <f>G152</f>
        <v>86.5</v>
      </c>
      <c r="G152" s="38">
        <v>86.5</v>
      </c>
      <c r="H152" s="38"/>
      <c r="I152" s="38">
        <f>J152</f>
        <v>78.5</v>
      </c>
      <c r="J152" s="38">
        <v>78.5</v>
      </c>
      <c r="K152" s="57"/>
    </row>
    <row r="153" spans="1:11" s="28" customFormat="1" ht="28.5" customHeight="1">
      <c r="A153" s="50" t="s">
        <v>85</v>
      </c>
      <c r="B153" s="17"/>
      <c r="C153" s="38">
        <v>58.5</v>
      </c>
      <c r="D153" s="38">
        <v>58.5</v>
      </c>
      <c r="E153" s="10"/>
      <c r="F153" s="38">
        <f>G153</f>
        <v>64.5</v>
      </c>
      <c r="G153" s="38">
        <v>64.5</v>
      </c>
      <c r="H153" s="10"/>
      <c r="I153" s="38">
        <f>J153</f>
        <v>58.5</v>
      </c>
      <c r="J153" s="38">
        <v>58.5</v>
      </c>
      <c r="K153" s="11"/>
    </row>
    <row r="154" spans="1:11" s="28" customFormat="1" ht="26.25" customHeight="1">
      <c r="A154" s="56" t="s">
        <v>3</v>
      </c>
      <c r="B154" s="39"/>
      <c r="C154" s="8"/>
      <c r="D154" s="8"/>
      <c r="E154" s="8"/>
      <c r="F154" s="8"/>
      <c r="G154" s="8"/>
      <c r="H154" s="8"/>
      <c r="I154" s="8"/>
      <c r="J154" s="8"/>
      <c r="K154" s="8"/>
    </row>
    <row r="155" spans="1:11" s="92" customFormat="1" ht="79.5" customHeight="1">
      <c r="A155" s="50" t="s">
        <v>167</v>
      </c>
      <c r="B155" s="46"/>
      <c r="C155" s="10">
        <v>990</v>
      </c>
      <c r="D155" s="10">
        <v>990</v>
      </c>
      <c r="E155" s="10"/>
      <c r="F155" s="10">
        <f>G155</f>
        <v>1157</v>
      </c>
      <c r="G155" s="10">
        <v>1157</v>
      </c>
      <c r="H155" s="10"/>
      <c r="I155" s="10">
        <f>J155</f>
        <v>1010</v>
      </c>
      <c r="J155" s="10">
        <v>1010</v>
      </c>
      <c r="K155" s="10"/>
    </row>
    <row r="156" spans="1:11" s="28" customFormat="1" ht="24.75" customHeight="1">
      <c r="A156" s="50" t="s">
        <v>157</v>
      </c>
      <c r="B156" s="46"/>
      <c r="C156" s="10">
        <v>96</v>
      </c>
      <c r="D156" s="10">
        <v>96</v>
      </c>
      <c r="E156" s="10"/>
      <c r="F156" s="10">
        <f>G156</f>
        <v>104</v>
      </c>
      <c r="G156" s="10">
        <v>104</v>
      </c>
      <c r="H156" s="10"/>
      <c r="I156" s="10">
        <v>100</v>
      </c>
      <c r="J156" s="10">
        <v>100</v>
      </c>
      <c r="K156" s="10"/>
    </row>
    <row r="157" spans="1:11" s="28" customFormat="1" ht="99" customHeight="1">
      <c r="A157" s="50" t="s">
        <v>168</v>
      </c>
      <c r="B157" s="39"/>
      <c r="C157" s="10">
        <f>D157</f>
        <v>810</v>
      </c>
      <c r="D157" s="10">
        <v>810</v>
      </c>
      <c r="E157" s="10"/>
      <c r="F157" s="10">
        <f>G157</f>
        <v>900</v>
      </c>
      <c r="G157" s="10">
        <v>900</v>
      </c>
      <c r="H157" s="10"/>
      <c r="I157" s="10">
        <f>J157</f>
        <v>900</v>
      </c>
      <c r="J157" s="10">
        <v>900</v>
      </c>
      <c r="K157" s="8"/>
    </row>
    <row r="158" spans="1:11" s="28" customFormat="1" ht="108.75" customHeight="1">
      <c r="A158" s="50" t="s">
        <v>166</v>
      </c>
      <c r="B158" s="17"/>
      <c r="C158" s="10">
        <v>5</v>
      </c>
      <c r="D158" s="10"/>
      <c r="E158" s="10">
        <v>5</v>
      </c>
      <c r="F158" s="10">
        <f>H158</f>
        <v>5</v>
      </c>
      <c r="G158" s="10"/>
      <c r="H158" s="10">
        <f>1+1+3</f>
        <v>5</v>
      </c>
      <c r="I158" s="10">
        <v>5</v>
      </c>
      <c r="J158" s="10"/>
      <c r="K158" s="10">
        <v>5</v>
      </c>
    </row>
    <row r="159" spans="1:11" s="28" customFormat="1" ht="23.25" customHeight="1">
      <c r="A159" s="56" t="s">
        <v>4</v>
      </c>
      <c r="B159" s="17"/>
      <c r="C159" s="10"/>
      <c r="D159" s="10"/>
      <c r="E159" s="10"/>
      <c r="F159" s="10"/>
      <c r="G159" s="10"/>
      <c r="H159" s="10"/>
      <c r="I159" s="10"/>
      <c r="J159" s="10"/>
      <c r="K159" s="11"/>
    </row>
    <row r="160" spans="1:11" s="28" customFormat="1" ht="99" customHeight="1">
      <c r="A160" s="50" t="s">
        <v>169</v>
      </c>
      <c r="B160" s="17"/>
      <c r="C160" s="10">
        <f>D160</f>
        <v>5600000</v>
      </c>
      <c r="D160" s="10">
        <f>D149/D148</f>
        <v>5600000</v>
      </c>
      <c r="E160" s="10"/>
      <c r="F160" s="10">
        <f>G160</f>
        <v>5870266.666666667</v>
      </c>
      <c r="G160" s="10">
        <f>G149/G148</f>
        <v>5870266.666666667</v>
      </c>
      <c r="H160" s="10"/>
      <c r="I160" s="10">
        <f>J160</f>
        <v>5704780</v>
      </c>
      <c r="J160" s="10">
        <f>J149/J148</f>
        <v>5704780</v>
      </c>
      <c r="K160" s="10"/>
    </row>
    <row r="161" spans="1:11" s="28" customFormat="1" ht="114" customHeight="1">
      <c r="A161" s="50" t="s">
        <v>92</v>
      </c>
      <c r="B161" s="17"/>
      <c r="C161" s="15">
        <f>D161</f>
        <v>185.1851851851852</v>
      </c>
      <c r="D161" s="15">
        <f>D150/D157</f>
        <v>185.1851851851852</v>
      </c>
      <c r="E161" s="15"/>
      <c r="F161" s="15">
        <f>G161</f>
        <v>86.4304235090752</v>
      </c>
      <c r="G161" s="15">
        <f>G150/G155</f>
        <v>86.4304235090752</v>
      </c>
      <c r="H161" s="15"/>
      <c r="I161" s="15">
        <f>J161</f>
        <v>287.1287128712871</v>
      </c>
      <c r="J161" s="15">
        <f>J150/J155</f>
        <v>287.1287128712871</v>
      </c>
      <c r="K161" s="11"/>
    </row>
    <row r="162" spans="1:11" s="28" customFormat="1" ht="114" customHeight="1">
      <c r="A162" s="50" t="s">
        <v>138</v>
      </c>
      <c r="B162" s="17"/>
      <c r="C162" s="15">
        <f>D162</f>
        <v>370.3703703703704</v>
      </c>
      <c r="D162" s="15">
        <f>D151/D157</f>
        <v>370.3703703703704</v>
      </c>
      <c r="E162" s="15"/>
      <c r="F162" s="15">
        <f>G162</f>
        <v>533.3333333333334</v>
      </c>
      <c r="G162" s="15">
        <f>G151/G157</f>
        <v>533.3333333333334</v>
      </c>
      <c r="H162" s="15"/>
      <c r="I162" s="15">
        <f>J162</f>
        <v>640</v>
      </c>
      <c r="J162" s="15">
        <f>J151/J157</f>
        <v>640</v>
      </c>
      <c r="K162" s="11"/>
    </row>
    <row r="163" spans="1:11" s="28" customFormat="1" ht="98.25" customHeight="1">
      <c r="A163" s="50" t="s">
        <v>94</v>
      </c>
      <c r="B163" s="17"/>
      <c r="C163" s="10">
        <f>E163</f>
        <v>120000</v>
      </c>
      <c r="D163" s="10"/>
      <c r="E163" s="10">
        <f>E149/E158</f>
        <v>120000</v>
      </c>
      <c r="F163" s="10">
        <f>H163</f>
        <v>80000</v>
      </c>
      <c r="G163" s="10"/>
      <c r="H163" s="10">
        <f>H149/H158</f>
        <v>80000</v>
      </c>
      <c r="I163" s="10">
        <f>K163</f>
        <v>120000</v>
      </c>
      <c r="J163" s="10"/>
      <c r="K163" s="10">
        <f>K149/K158</f>
        <v>120000</v>
      </c>
    </row>
    <row r="164" spans="1:11" s="28" customFormat="1" ht="21" customHeight="1">
      <c r="A164" s="56" t="s">
        <v>5</v>
      </c>
      <c r="B164" s="17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s="28" customFormat="1" ht="108.75" customHeight="1">
      <c r="A165" s="50" t="s">
        <v>93</v>
      </c>
      <c r="B165" s="17"/>
      <c r="C165" s="10">
        <v>35</v>
      </c>
      <c r="D165" s="10">
        <v>35</v>
      </c>
      <c r="E165" s="10"/>
      <c r="F165" s="10">
        <v>40</v>
      </c>
      <c r="G165" s="10">
        <v>40</v>
      </c>
      <c r="H165" s="10"/>
      <c r="I165" s="10">
        <v>42</v>
      </c>
      <c r="J165" s="10">
        <v>42</v>
      </c>
      <c r="K165" s="11"/>
    </row>
    <row r="166" spans="1:11" s="28" customFormat="1" ht="92.25" customHeight="1">
      <c r="A166" s="50" t="s">
        <v>95</v>
      </c>
      <c r="B166" s="17"/>
      <c r="C166" s="10">
        <v>380</v>
      </c>
      <c r="D166" s="10">
        <v>380</v>
      </c>
      <c r="E166" s="10"/>
      <c r="F166" s="10">
        <v>390</v>
      </c>
      <c r="G166" s="10">
        <v>390</v>
      </c>
      <c r="H166" s="10"/>
      <c r="I166" s="10">
        <v>400</v>
      </c>
      <c r="J166" s="10">
        <v>400</v>
      </c>
      <c r="K166" s="10"/>
    </row>
    <row r="167" spans="1:11" s="28" customFormat="1" ht="90.75" customHeight="1">
      <c r="A167" s="50" t="s">
        <v>96</v>
      </c>
      <c r="B167" s="17"/>
      <c r="C167" s="14">
        <v>1.3</v>
      </c>
      <c r="D167" s="14">
        <v>1.3</v>
      </c>
      <c r="E167" s="18"/>
      <c r="F167" s="14">
        <v>2.6</v>
      </c>
      <c r="G167" s="14">
        <v>2.6</v>
      </c>
      <c r="H167" s="18"/>
      <c r="I167" s="14">
        <v>2.6</v>
      </c>
      <c r="J167" s="14">
        <v>2.6</v>
      </c>
      <c r="K167" s="19"/>
    </row>
    <row r="168" spans="1:11" s="28" customFormat="1" ht="24.75" customHeight="1">
      <c r="A168" s="122" t="s">
        <v>285</v>
      </c>
      <c r="B168" s="75" t="s">
        <v>127</v>
      </c>
      <c r="C168" s="8">
        <f>E168+D168</f>
        <v>10921500</v>
      </c>
      <c r="D168" s="8">
        <f>D174+D175+D176</f>
        <v>10721500</v>
      </c>
      <c r="E168" s="8">
        <v>200000</v>
      </c>
      <c r="F168" s="8">
        <f>G168+H168</f>
        <v>11880000</v>
      </c>
      <c r="G168" s="8">
        <f>G174+G175+G176</f>
        <v>11560000</v>
      </c>
      <c r="H168" s="8">
        <f>H169+H170</f>
        <v>320000</v>
      </c>
      <c r="I168" s="8">
        <f>J168+K168</f>
        <v>11171100</v>
      </c>
      <c r="J168" s="8">
        <f>J174+J175+J176</f>
        <v>10971100</v>
      </c>
      <c r="K168" s="8">
        <v>200000</v>
      </c>
    </row>
    <row r="169" spans="1:11" s="28" customFormat="1" ht="25.5" customHeight="1">
      <c r="A169" s="123"/>
      <c r="B169" s="40" t="s">
        <v>195</v>
      </c>
      <c r="C169" s="8">
        <f>D169+E169</f>
        <v>10921500</v>
      </c>
      <c r="D169" s="8">
        <v>10721500</v>
      </c>
      <c r="E169" s="8">
        <v>200000</v>
      </c>
      <c r="F169" s="8">
        <f>G169+H169</f>
        <v>11860000</v>
      </c>
      <c r="G169" s="8">
        <f>G174+G175+G176</f>
        <v>11560000</v>
      </c>
      <c r="H169" s="8">
        <v>300000</v>
      </c>
      <c r="I169" s="8">
        <v>11171100</v>
      </c>
      <c r="J169" s="8">
        <v>10971100</v>
      </c>
      <c r="K169" s="8">
        <v>200000</v>
      </c>
    </row>
    <row r="170" spans="1:11" s="28" customFormat="1" ht="25.5" customHeight="1">
      <c r="A170" s="124"/>
      <c r="B170" s="40" t="s">
        <v>263</v>
      </c>
      <c r="C170" s="8"/>
      <c r="D170" s="8"/>
      <c r="E170" s="8"/>
      <c r="F170" s="8">
        <f>H170</f>
        <v>20000</v>
      </c>
      <c r="G170" s="8"/>
      <c r="H170" s="8">
        <v>20000</v>
      </c>
      <c r="I170" s="8"/>
      <c r="J170" s="8"/>
      <c r="K170" s="8"/>
    </row>
    <row r="171" spans="1:11" s="28" customFormat="1" ht="24.75" customHeight="1">
      <c r="A171" s="70" t="s">
        <v>25</v>
      </c>
      <c r="B171" s="17"/>
      <c r="C171" s="10"/>
      <c r="D171" s="10"/>
      <c r="E171" s="10"/>
      <c r="F171" s="10"/>
      <c r="G171" s="10"/>
      <c r="H171" s="10"/>
      <c r="I171" s="10"/>
      <c r="J171" s="10"/>
      <c r="K171" s="11"/>
    </row>
    <row r="172" spans="1:11" s="28" customFormat="1" ht="16.5" customHeight="1">
      <c r="A172" s="56" t="s">
        <v>6</v>
      </c>
      <c r="B172" s="17"/>
      <c r="C172" s="10"/>
      <c r="D172" s="10"/>
      <c r="E172" s="10"/>
      <c r="F172" s="10"/>
      <c r="G172" s="10"/>
      <c r="H172" s="10"/>
      <c r="I172" s="10"/>
      <c r="J172" s="10"/>
      <c r="K172" s="11"/>
    </row>
    <row r="173" spans="1:11" s="28" customFormat="1" ht="61.5" customHeight="1">
      <c r="A173" s="50" t="s">
        <v>170</v>
      </c>
      <c r="B173" s="17"/>
      <c r="C173" s="10">
        <v>2</v>
      </c>
      <c r="D173" s="10">
        <v>2</v>
      </c>
      <c r="E173" s="10">
        <v>2</v>
      </c>
      <c r="F173" s="10">
        <v>2</v>
      </c>
      <c r="G173" s="10">
        <v>2</v>
      </c>
      <c r="H173" s="10">
        <v>2</v>
      </c>
      <c r="I173" s="10">
        <v>2</v>
      </c>
      <c r="J173" s="10">
        <v>2</v>
      </c>
      <c r="K173" s="10">
        <v>2</v>
      </c>
    </row>
    <row r="174" spans="1:11" s="28" customFormat="1" ht="70.5" customHeight="1">
      <c r="A174" s="50" t="s">
        <v>171</v>
      </c>
      <c r="B174" s="17"/>
      <c r="C174" s="10">
        <f>D174+E174</f>
        <v>10701500</v>
      </c>
      <c r="D174" s="10">
        <v>10501500</v>
      </c>
      <c r="E174" s="10">
        <v>200000</v>
      </c>
      <c r="F174" s="10">
        <f>G174+H174</f>
        <v>11585000</v>
      </c>
      <c r="G174" s="10">
        <v>11265000</v>
      </c>
      <c r="H174" s="10">
        <v>320000</v>
      </c>
      <c r="I174" s="10">
        <f>J174+K174</f>
        <v>10911100</v>
      </c>
      <c r="J174" s="10">
        <v>10711100</v>
      </c>
      <c r="K174" s="10">
        <v>200000</v>
      </c>
    </row>
    <row r="175" spans="1:11" s="28" customFormat="1" ht="85.5" customHeight="1">
      <c r="A175" s="50" t="s">
        <v>97</v>
      </c>
      <c r="B175" s="17"/>
      <c r="C175" s="10">
        <v>40000</v>
      </c>
      <c r="D175" s="10">
        <v>40000</v>
      </c>
      <c r="E175" s="10"/>
      <c r="F175" s="10">
        <f>G175</f>
        <v>95000</v>
      </c>
      <c r="G175" s="10">
        <v>95000</v>
      </c>
      <c r="H175" s="10"/>
      <c r="I175" s="10">
        <v>50000</v>
      </c>
      <c r="J175" s="10">
        <v>50000</v>
      </c>
      <c r="K175" s="11"/>
    </row>
    <row r="176" spans="1:11" s="28" customFormat="1" ht="99.75" customHeight="1">
      <c r="A176" s="50" t="s">
        <v>98</v>
      </c>
      <c r="B176" s="17"/>
      <c r="C176" s="10">
        <v>180000</v>
      </c>
      <c r="D176" s="10">
        <v>180000</v>
      </c>
      <c r="E176" s="10"/>
      <c r="F176" s="10">
        <v>200000</v>
      </c>
      <c r="G176" s="10">
        <v>200000</v>
      </c>
      <c r="H176" s="10"/>
      <c r="I176" s="10">
        <v>210000</v>
      </c>
      <c r="J176" s="10">
        <v>210000</v>
      </c>
      <c r="K176" s="11"/>
    </row>
    <row r="177" spans="1:11" s="28" customFormat="1" ht="51" customHeight="1">
      <c r="A177" s="50" t="s">
        <v>172</v>
      </c>
      <c r="B177" s="17"/>
      <c r="C177" s="15">
        <f>D177</f>
        <v>58.29</v>
      </c>
      <c r="D177" s="15">
        <v>58.29</v>
      </c>
      <c r="E177" s="15"/>
      <c r="F177" s="15">
        <f>G177</f>
        <v>63.29</v>
      </c>
      <c r="G177" s="15">
        <v>63.29</v>
      </c>
      <c r="H177" s="15"/>
      <c r="I177" s="15">
        <f>J177</f>
        <v>63.29</v>
      </c>
      <c r="J177" s="15">
        <v>63.29</v>
      </c>
      <c r="K177" s="57"/>
    </row>
    <row r="178" spans="1:13" s="28" customFormat="1" ht="33.75" customHeight="1">
      <c r="A178" s="50" t="s">
        <v>85</v>
      </c>
      <c r="B178" s="17"/>
      <c r="C178" s="15">
        <v>42.25</v>
      </c>
      <c r="D178" s="15">
        <v>42.25</v>
      </c>
      <c r="E178" s="15"/>
      <c r="F178" s="15">
        <f>G178</f>
        <v>47</v>
      </c>
      <c r="G178" s="15">
        <v>47</v>
      </c>
      <c r="H178" s="15"/>
      <c r="I178" s="15">
        <f>J178</f>
        <v>47</v>
      </c>
      <c r="J178" s="15">
        <v>47</v>
      </c>
      <c r="K178" s="11"/>
      <c r="M178" s="49"/>
    </row>
    <row r="179" spans="1:11" s="28" customFormat="1" ht="30.75" customHeight="1">
      <c r="A179" s="56" t="s">
        <v>3</v>
      </c>
      <c r="B179" s="39"/>
      <c r="C179" s="8"/>
      <c r="D179" s="8"/>
      <c r="E179" s="8"/>
      <c r="F179" s="8"/>
      <c r="G179" s="8"/>
      <c r="H179" s="8"/>
      <c r="I179" s="8"/>
      <c r="J179" s="8"/>
      <c r="K179" s="8"/>
    </row>
    <row r="180" spans="1:11" s="28" customFormat="1" ht="80.25" customHeight="1">
      <c r="A180" s="50" t="s">
        <v>99</v>
      </c>
      <c r="B180" s="46"/>
      <c r="C180" s="10">
        <f>D180</f>
        <v>750</v>
      </c>
      <c r="D180" s="10">
        <v>750</v>
      </c>
      <c r="E180" s="10"/>
      <c r="F180" s="10">
        <f>G180</f>
        <v>710</v>
      </c>
      <c r="G180" s="10">
        <v>710</v>
      </c>
      <c r="H180" s="10"/>
      <c r="I180" s="10">
        <f>J180</f>
        <v>760</v>
      </c>
      <c r="J180" s="10">
        <v>760</v>
      </c>
      <c r="K180" s="10"/>
    </row>
    <row r="181" spans="1:11" s="28" customFormat="1" ht="16.5" customHeight="1">
      <c r="A181" s="50" t="s">
        <v>157</v>
      </c>
      <c r="B181" s="46"/>
      <c r="C181" s="10">
        <f>D181</f>
        <v>440</v>
      </c>
      <c r="D181" s="10">
        <v>440</v>
      </c>
      <c r="E181" s="10"/>
      <c r="F181" s="10">
        <f>G181</f>
        <v>390</v>
      </c>
      <c r="G181" s="10">
        <v>390</v>
      </c>
      <c r="H181" s="10"/>
      <c r="I181" s="10">
        <v>440</v>
      </c>
      <c r="J181" s="10">
        <v>440</v>
      </c>
      <c r="K181" s="10"/>
    </row>
    <row r="182" spans="1:11" s="28" customFormat="1" ht="78.75" customHeight="1">
      <c r="A182" s="50" t="s">
        <v>173</v>
      </c>
      <c r="B182" s="39"/>
      <c r="C182" s="10">
        <f>D182</f>
        <v>680</v>
      </c>
      <c r="D182" s="10">
        <v>680</v>
      </c>
      <c r="E182" s="10"/>
      <c r="F182" s="10">
        <f>G182</f>
        <v>690</v>
      </c>
      <c r="G182" s="10">
        <v>690</v>
      </c>
      <c r="H182" s="10"/>
      <c r="I182" s="10">
        <f>J182</f>
        <v>690</v>
      </c>
      <c r="J182" s="10">
        <v>690</v>
      </c>
      <c r="K182" s="8"/>
    </row>
    <row r="183" spans="1:11" s="28" customFormat="1" ht="96" customHeight="1">
      <c r="A183" s="50" t="s">
        <v>174</v>
      </c>
      <c r="B183" s="17"/>
      <c r="C183" s="10">
        <v>2</v>
      </c>
      <c r="D183" s="10"/>
      <c r="E183" s="10">
        <v>2</v>
      </c>
      <c r="F183" s="10">
        <v>2</v>
      </c>
      <c r="G183" s="10"/>
      <c r="H183" s="10">
        <v>2</v>
      </c>
      <c r="I183" s="10">
        <v>2</v>
      </c>
      <c r="J183" s="10"/>
      <c r="K183" s="10">
        <v>2</v>
      </c>
    </row>
    <row r="184" spans="1:11" s="28" customFormat="1" ht="24.75" customHeight="1">
      <c r="A184" s="56" t="s">
        <v>4</v>
      </c>
      <c r="B184" s="17"/>
      <c r="C184" s="10"/>
      <c r="D184" s="10"/>
      <c r="E184" s="10"/>
      <c r="F184" s="10"/>
      <c r="G184" s="10"/>
      <c r="H184" s="10"/>
      <c r="I184" s="10"/>
      <c r="J184" s="10"/>
      <c r="K184" s="11"/>
    </row>
    <row r="185" spans="1:11" s="28" customFormat="1" ht="99" customHeight="1">
      <c r="A185" s="50" t="s">
        <v>175</v>
      </c>
      <c r="B185" s="17"/>
      <c r="C185" s="10">
        <f>D185</f>
        <v>5250750</v>
      </c>
      <c r="D185" s="10">
        <f>D174/D173</f>
        <v>5250750</v>
      </c>
      <c r="E185" s="10"/>
      <c r="F185" s="10">
        <f>G185</f>
        <v>5632500</v>
      </c>
      <c r="G185" s="10">
        <f>G174/G173</f>
        <v>5632500</v>
      </c>
      <c r="H185" s="10"/>
      <c r="I185" s="10">
        <f>J185</f>
        <v>5355550</v>
      </c>
      <c r="J185" s="10">
        <f>J174/J173</f>
        <v>5355550</v>
      </c>
      <c r="K185" s="10"/>
    </row>
    <row r="186" spans="1:11" s="28" customFormat="1" ht="94.5" customHeight="1">
      <c r="A186" s="50" t="s">
        <v>100</v>
      </c>
      <c r="B186" s="17"/>
      <c r="C186" s="15">
        <f>C175/C180</f>
        <v>53.333333333333336</v>
      </c>
      <c r="D186" s="15">
        <f>D175/D180</f>
        <v>53.333333333333336</v>
      </c>
      <c r="E186" s="15"/>
      <c r="F186" s="15">
        <f>F175/F180</f>
        <v>133.80281690140845</v>
      </c>
      <c r="G186" s="15">
        <f>G175/G180</f>
        <v>133.80281690140845</v>
      </c>
      <c r="H186" s="15"/>
      <c r="I186" s="15">
        <f>I175/I180</f>
        <v>65.78947368421052</v>
      </c>
      <c r="J186" s="15">
        <f>J175/J180</f>
        <v>65.78947368421052</v>
      </c>
      <c r="K186" s="11"/>
    </row>
    <row r="187" spans="1:11" s="28" customFormat="1" ht="96.75" customHeight="1">
      <c r="A187" s="50" t="s">
        <v>101</v>
      </c>
      <c r="B187" s="17"/>
      <c r="C187" s="15">
        <f>C176/C182</f>
        <v>264.70588235294116</v>
      </c>
      <c r="D187" s="15">
        <f>D176/D182</f>
        <v>264.70588235294116</v>
      </c>
      <c r="E187" s="15"/>
      <c r="F187" s="15">
        <f>F176/F182</f>
        <v>289.8550724637681</v>
      </c>
      <c r="G187" s="15">
        <f>G176/G182</f>
        <v>289.8550724637681</v>
      </c>
      <c r="H187" s="15"/>
      <c r="I187" s="15">
        <f>I176/I182</f>
        <v>304.3478260869565</v>
      </c>
      <c r="J187" s="15">
        <f>J176/J182</f>
        <v>304.3478260869565</v>
      </c>
      <c r="K187" s="11"/>
    </row>
    <row r="188" spans="1:11" s="28" customFormat="1" ht="93" customHeight="1">
      <c r="A188" s="50" t="s">
        <v>102</v>
      </c>
      <c r="B188" s="17"/>
      <c r="C188" s="10">
        <f>E188</f>
        <v>100000</v>
      </c>
      <c r="D188" s="10"/>
      <c r="E188" s="10">
        <v>100000</v>
      </c>
      <c r="F188" s="10">
        <f>H188</f>
        <v>100000</v>
      </c>
      <c r="G188" s="10"/>
      <c r="H188" s="10">
        <v>100000</v>
      </c>
      <c r="I188" s="10">
        <f>K188</f>
        <v>100000</v>
      </c>
      <c r="J188" s="10"/>
      <c r="K188" s="10">
        <v>100000</v>
      </c>
    </row>
    <row r="189" spans="1:11" s="28" customFormat="1" ht="19.5" customHeight="1">
      <c r="A189" s="56" t="s">
        <v>5</v>
      </c>
      <c r="B189" s="17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93" customHeight="1">
      <c r="A190" s="50" t="s">
        <v>103</v>
      </c>
      <c r="B190" s="17"/>
      <c r="C190" s="10">
        <v>12</v>
      </c>
      <c r="D190" s="10">
        <v>12</v>
      </c>
      <c r="E190" s="10"/>
      <c r="F190" s="10">
        <v>15</v>
      </c>
      <c r="G190" s="10">
        <v>15</v>
      </c>
      <c r="H190" s="10"/>
      <c r="I190" s="10">
        <v>18</v>
      </c>
      <c r="J190" s="10">
        <v>18</v>
      </c>
      <c r="K190" s="11"/>
    </row>
    <row r="191" spans="1:11" ht="79.5" customHeight="1">
      <c r="A191" s="50" t="s">
        <v>104</v>
      </c>
      <c r="B191" s="17"/>
      <c r="C191" s="10">
        <v>240</v>
      </c>
      <c r="D191" s="10">
        <v>240</v>
      </c>
      <c r="E191" s="10"/>
      <c r="F191" s="10">
        <v>245</v>
      </c>
      <c r="G191" s="10">
        <v>245</v>
      </c>
      <c r="H191" s="10"/>
      <c r="I191" s="10">
        <v>250</v>
      </c>
      <c r="J191" s="10">
        <v>250</v>
      </c>
      <c r="K191" s="10"/>
    </row>
    <row r="192" spans="1:11" ht="80.25" customHeight="1">
      <c r="A192" s="50" t="s">
        <v>105</v>
      </c>
      <c r="B192" s="88"/>
      <c r="C192" s="14">
        <v>2.1</v>
      </c>
      <c r="D192" s="14">
        <v>2.1</v>
      </c>
      <c r="E192" s="18"/>
      <c r="F192" s="14">
        <v>2.1</v>
      </c>
      <c r="G192" s="14">
        <v>2.1</v>
      </c>
      <c r="H192" s="18"/>
      <c r="I192" s="14">
        <v>2</v>
      </c>
      <c r="J192" s="14">
        <v>2</v>
      </c>
      <c r="K192" s="19"/>
    </row>
    <row r="193" spans="1:11" ht="54.75" customHeight="1">
      <c r="A193" s="56" t="s">
        <v>259</v>
      </c>
      <c r="B193" s="17"/>
      <c r="C193" s="8">
        <v>500000</v>
      </c>
      <c r="D193" s="90"/>
      <c r="E193" s="8">
        <v>500000</v>
      </c>
      <c r="F193" s="8"/>
      <c r="G193" s="8"/>
      <c r="H193" s="8"/>
      <c r="I193" s="8">
        <f>K193</f>
        <v>600000</v>
      </c>
      <c r="J193" s="14"/>
      <c r="K193" s="8">
        <v>600000</v>
      </c>
    </row>
    <row r="194" spans="1:11" ht="52.5" customHeight="1">
      <c r="A194" s="50" t="s">
        <v>247</v>
      </c>
      <c r="B194" s="17"/>
      <c r="C194" s="10">
        <v>500000</v>
      </c>
      <c r="D194" s="14"/>
      <c r="E194" s="10">
        <v>500000</v>
      </c>
      <c r="F194" s="10"/>
      <c r="G194" s="10"/>
      <c r="H194" s="10"/>
      <c r="I194" s="10">
        <f>K194</f>
        <v>600000</v>
      </c>
      <c r="J194" s="10"/>
      <c r="K194" s="10">
        <v>600000</v>
      </c>
    </row>
    <row r="195" spans="1:11" ht="20.25" customHeight="1">
      <c r="A195" s="56" t="s">
        <v>6</v>
      </c>
      <c r="B195" s="17"/>
      <c r="C195" s="14"/>
      <c r="D195" s="14"/>
      <c r="E195" s="18"/>
      <c r="F195" s="14"/>
      <c r="G195" s="14"/>
      <c r="H195" s="18"/>
      <c r="I195" s="14"/>
      <c r="J195" s="14"/>
      <c r="K195" s="19"/>
    </row>
    <row r="196" spans="1:11" ht="39" customHeight="1">
      <c r="A196" s="50" t="s">
        <v>215</v>
      </c>
      <c r="B196" s="17"/>
      <c r="C196" s="10">
        <v>500000</v>
      </c>
      <c r="D196" s="14"/>
      <c r="E196" s="10">
        <v>500000</v>
      </c>
      <c r="F196" s="10"/>
      <c r="G196" s="10"/>
      <c r="H196" s="10"/>
      <c r="I196" s="10">
        <f>K196</f>
        <v>600000</v>
      </c>
      <c r="J196" s="14"/>
      <c r="K196" s="10">
        <f>K194</f>
        <v>600000</v>
      </c>
    </row>
    <row r="197" spans="1:11" ht="21" customHeight="1">
      <c r="A197" s="56" t="s">
        <v>3</v>
      </c>
      <c r="B197" s="17"/>
      <c r="C197" s="14"/>
      <c r="D197" s="14"/>
      <c r="E197" s="18"/>
      <c r="F197" s="14"/>
      <c r="G197" s="14"/>
      <c r="H197" s="18"/>
      <c r="I197" s="89"/>
      <c r="J197" s="14"/>
      <c r="K197" s="19"/>
    </row>
    <row r="198" spans="1:11" ht="38.25" customHeight="1">
      <c r="A198" s="50" t="s">
        <v>216</v>
      </c>
      <c r="B198" s="17"/>
      <c r="C198" s="89">
        <v>1</v>
      </c>
      <c r="D198" s="14"/>
      <c r="E198" s="89">
        <v>1</v>
      </c>
      <c r="F198" s="89"/>
      <c r="G198" s="89"/>
      <c r="H198" s="89"/>
      <c r="I198" s="89">
        <v>1</v>
      </c>
      <c r="J198" s="14"/>
      <c r="K198" s="10">
        <v>1</v>
      </c>
    </row>
    <row r="199" spans="1:11" ht="23.25" customHeight="1">
      <c r="A199" s="56" t="s">
        <v>4</v>
      </c>
      <c r="B199" s="17"/>
      <c r="C199" s="14"/>
      <c r="D199" s="14"/>
      <c r="E199" s="18"/>
      <c r="F199" s="14"/>
      <c r="G199" s="14"/>
      <c r="H199" s="18"/>
      <c r="I199" s="14"/>
      <c r="J199" s="14"/>
      <c r="K199" s="19"/>
    </row>
    <row r="200" spans="1:11" ht="32.25" customHeight="1">
      <c r="A200" s="50" t="s">
        <v>217</v>
      </c>
      <c r="B200" s="17"/>
      <c r="C200" s="10">
        <v>500000</v>
      </c>
      <c r="D200" s="14"/>
      <c r="E200" s="10">
        <v>500000</v>
      </c>
      <c r="F200" s="10"/>
      <c r="G200" s="10"/>
      <c r="H200" s="10"/>
      <c r="I200" s="10">
        <f>K200</f>
        <v>600000</v>
      </c>
      <c r="J200" s="10"/>
      <c r="K200" s="10">
        <v>600000</v>
      </c>
    </row>
    <row r="201" spans="1:11" ht="20.25" customHeight="1">
      <c r="A201" s="56" t="s">
        <v>5</v>
      </c>
      <c r="B201" s="17"/>
      <c r="C201" s="14"/>
      <c r="D201" s="14"/>
      <c r="E201" s="18"/>
      <c r="F201" s="14"/>
      <c r="G201" s="14"/>
      <c r="H201" s="18"/>
      <c r="I201" s="14"/>
      <c r="J201" s="14"/>
      <c r="K201" s="19"/>
    </row>
    <row r="202" spans="1:11" ht="30" customHeight="1">
      <c r="A202" s="50" t="s">
        <v>218</v>
      </c>
      <c r="B202" s="17"/>
      <c r="C202" s="14">
        <v>100</v>
      </c>
      <c r="D202" s="14"/>
      <c r="E202" s="89">
        <v>100</v>
      </c>
      <c r="F202" s="89">
        <v>100</v>
      </c>
      <c r="G202" s="89"/>
      <c r="H202" s="89">
        <v>100</v>
      </c>
      <c r="I202" s="89">
        <v>100</v>
      </c>
      <c r="J202" s="14"/>
      <c r="K202" s="10">
        <v>100</v>
      </c>
    </row>
    <row r="203" spans="1:11" ht="30.75" customHeight="1">
      <c r="A203" s="101" t="s">
        <v>48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99" t="s">
        <v>49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</row>
    <row r="205" spans="1:11" ht="45.75" customHeight="1">
      <c r="A205" s="81" t="s">
        <v>50</v>
      </c>
      <c r="B205" s="76" t="s">
        <v>195</v>
      </c>
      <c r="C205" s="66">
        <f>C208</f>
        <v>16238762</v>
      </c>
      <c r="D205" s="66">
        <f aca="true" t="shared" si="4" ref="D205:K205">D208</f>
        <v>15888762</v>
      </c>
      <c r="E205" s="66">
        <f t="shared" si="4"/>
        <v>350000</v>
      </c>
      <c r="F205" s="66">
        <f t="shared" si="4"/>
        <v>19020100</v>
      </c>
      <c r="G205" s="66">
        <f t="shared" si="4"/>
        <v>18060000</v>
      </c>
      <c r="H205" s="66">
        <v>960100</v>
      </c>
      <c r="I205" s="66">
        <f t="shared" si="4"/>
        <v>19315000</v>
      </c>
      <c r="J205" s="66">
        <f t="shared" si="4"/>
        <v>19065000</v>
      </c>
      <c r="K205" s="66">
        <f t="shared" si="4"/>
        <v>250000</v>
      </c>
    </row>
    <row r="206" spans="1:11" ht="54.75" customHeight="1">
      <c r="A206" s="50" t="s">
        <v>51</v>
      </c>
      <c r="B206" s="17"/>
      <c r="C206" s="10"/>
      <c r="D206" s="10"/>
      <c r="E206" s="10"/>
      <c r="F206" s="10"/>
      <c r="G206" s="10"/>
      <c r="H206" s="10"/>
      <c r="I206" s="10"/>
      <c r="J206" s="10"/>
      <c r="K206" s="11"/>
    </row>
    <row r="207" spans="1:11" ht="68.25" customHeight="1">
      <c r="A207" s="54" t="s">
        <v>248</v>
      </c>
      <c r="B207" s="17"/>
      <c r="C207" s="10"/>
      <c r="D207" s="10"/>
      <c r="E207" s="10"/>
      <c r="F207" s="10"/>
      <c r="G207" s="10"/>
      <c r="H207" s="10"/>
      <c r="I207" s="10"/>
      <c r="J207" s="10"/>
      <c r="K207" s="11"/>
    </row>
    <row r="208" spans="1:11" ht="143.25" customHeight="1">
      <c r="A208" s="56" t="s">
        <v>264</v>
      </c>
      <c r="B208" s="22" t="s">
        <v>261</v>
      </c>
      <c r="C208" s="10">
        <f>D208+E208</f>
        <v>16238762</v>
      </c>
      <c r="D208" s="10">
        <f>D212</f>
        <v>15888762</v>
      </c>
      <c r="E208" s="10">
        <v>350000</v>
      </c>
      <c r="F208" s="10">
        <f>G208+H208</f>
        <v>19020100</v>
      </c>
      <c r="G208" s="10">
        <v>18060000</v>
      </c>
      <c r="H208" s="10">
        <v>960100</v>
      </c>
      <c r="I208" s="10">
        <f>J208+K208</f>
        <v>19315000</v>
      </c>
      <c r="J208" s="10">
        <v>19065000</v>
      </c>
      <c r="K208" s="10">
        <v>250000</v>
      </c>
    </row>
    <row r="209" spans="1:11" ht="21" customHeight="1">
      <c r="A209" s="70" t="s">
        <v>25</v>
      </c>
      <c r="B209" s="17"/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1:11" ht="27" customHeight="1">
      <c r="A210" s="56" t="s">
        <v>6</v>
      </c>
      <c r="B210" s="17"/>
      <c r="C210" s="10"/>
      <c r="D210" s="10"/>
      <c r="E210" s="10"/>
      <c r="F210" s="10"/>
      <c r="G210" s="10"/>
      <c r="H210" s="10"/>
      <c r="I210" s="10"/>
      <c r="J210" s="10"/>
      <c r="K210" s="11"/>
    </row>
    <row r="211" spans="1:11" ht="69.75" customHeight="1">
      <c r="A211" s="50" t="s">
        <v>106</v>
      </c>
      <c r="B211" s="17"/>
      <c r="C211" s="10">
        <v>5</v>
      </c>
      <c r="D211" s="10">
        <v>5</v>
      </c>
      <c r="E211" s="10">
        <v>5</v>
      </c>
      <c r="F211" s="10">
        <v>5</v>
      </c>
      <c r="G211" s="10">
        <v>5</v>
      </c>
      <c r="H211" s="10">
        <v>5</v>
      </c>
      <c r="I211" s="10">
        <v>5</v>
      </c>
      <c r="J211" s="10">
        <v>5</v>
      </c>
      <c r="K211" s="10">
        <v>5</v>
      </c>
    </row>
    <row r="212" spans="1:11" ht="66" customHeight="1">
      <c r="A212" s="50" t="s">
        <v>107</v>
      </c>
      <c r="B212" s="17"/>
      <c r="C212" s="10">
        <f>D212+E212</f>
        <v>16238762</v>
      </c>
      <c r="D212" s="10">
        <v>15888762</v>
      </c>
      <c r="E212" s="10">
        <f>E208</f>
        <v>350000</v>
      </c>
      <c r="F212" s="10">
        <f>G212+H212</f>
        <v>18730100</v>
      </c>
      <c r="G212" s="10">
        <f>G208-G213-G214</f>
        <v>17770000</v>
      </c>
      <c r="H212" s="10">
        <v>960100</v>
      </c>
      <c r="I212" s="10">
        <f>J212+K212</f>
        <v>18985000</v>
      </c>
      <c r="J212" s="10">
        <f>J208-J213-J214</f>
        <v>18735000</v>
      </c>
      <c r="K212" s="10">
        <v>250000</v>
      </c>
    </row>
    <row r="213" spans="1:14" ht="80.25" customHeight="1">
      <c r="A213" s="50" t="s">
        <v>108</v>
      </c>
      <c r="B213" s="17"/>
      <c r="C213" s="10">
        <f>D213+E213</f>
        <v>50000</v>
      </c>
      <c r="D213" s="10">
        <v>50000</v>
      </c>
      <c r="E213" s="10"/>
      <c r="F213" s="10">
        <f>G213+H213</f>
        <v>50000</v>
      </c>
      <c r="G213" s="10">
        <v>50000</v>
      </c>
      <c r="H213" s="10"/>
      <c r="I213" s="10">
        <f>J213+K213</f>
        <v>50000</v>
      </c>
      <c r="J213" s="10">
        <v>50000</v>
      </c>
      <c r="K213" s="11"/>
      <c r="N213" s="43"/>
    </row>
    <row r="214" spans="1:14" ht="113.25" customHeight="1">
      <c r="A214" s="50" t="s">
        <v>109</v>
      </c>
      <c r="B214" s="17"/>
      <c r="C214" s="10">
        <f>D214+E214</f>
        <v>250000</v>
      </c>
      <c r="D214" s="10">
        <v>250000</v>
      </c>
      <c r="E214" s="10"/>
      <c r="F214" s="10">
        <f>G214+H214</f>
        <v>240000</v>
      </c>
      <c r="G214" s="10">
        <v>240000</v>
      </c>
      <c r="H214" s="10"/>
      <c r="I214" s="10">
        <f>J214+K214</f>
        <v>280000</v>
      </c>
      <c r="J214" s="10">
        <v>280000</v>
      </c>
      <c r="K214" s="11"/>
      <c r="N214" s="43"/>
    </row>
    <row r="215" spans="1:11" ht="85.5" customHeight="1">
      <c r="A215" s="50" t="s">
        <v>110</v>
      </c>
      <c r="B215" s="17"/>
      <c r="C215" s="15">
        <f>D215</f>
        <v>94.34</v>
      </c>
      <c r="D215" s="15">
        <v>94.34</v>
      </c>
      <c r="E215" s="38"/>
      <c r="F215" s="15">
        <f>G215</f>
        <v>94.34</v>
      </c>
      <c r="G215" s="15">
        <v>94.34</v>
      </c>
      <c r="H215" s="38"/>
      <c r="I215" s="15">
        <f>J215</f>
        <v>94.34</v>
      </c>
      <c r="J215" s="15">
        <v>94.34</v>
      </c>
      <c r="K215" s="57"/>
    </row>
    <row r="216" spans="1:11" ht="30" customHeight="1">
      <c r="A216" s="50" t="s">
        <v>193</v>
      </c>
      <c r="B216" s="17"/>
      <c r="C216" s="15">
        <v>64.34</v>
      </c>
      <c r="D216" s="15">
        <v>64.34</v>
      </c>
      <c r="E216" s="10"/>
      <c r="F216" s="15">
        <v>64.34</v>
      </c>
      <c r="G216" s="15">
        <v>64.34</v>
      </c>
      <c r="H216" s="10"/>
      <c r="I216" s="15">
        <v>64.34</v>
      </c>
      <c r="J216" s="15">
        <v>64.34</v>
      </c>
      <c r="K216" s="11"/>
    </row>
    <row r="217" spans="1:11" ht="17.25" customHeight="1">
      <c r="A217" s="56" t="s">
        <v>3</v>
      </c>
      <c r="B217" s="39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76.5" customHeight="1">
      <c r="A218" s="50" t="s">
        <v>111</v>
      </c>
      <c r="B218" s="46"/>
      <c r="C218" s="10">
        <f>D218</f>
        <v>1020</v>
      </c>
      <c r="D218" s="10">
        <v>1020</v>
      </c>
      <c r="E218" s="10"/>
      <c r="F218" s="10">
        <f>G218</f>
        <v>1091</v>
      </c>
      <c r="G218" s="10">
        <v>1091</v>
      </c>
      <c r="H218" s="10"/>
      <c r="I218" s="10">
        <v>1010</v>
      </c>
      <c r="J218" s="10">
        <v>1010</v>
      </c>
      <c r="K218" s="10"/>
    </row>
    <row r="219" spans="1:11" ht="23.25" customHeight="1">
      <c r="A219" s="50" t="s">
        <v>157</v>
      </c>
      <c r="B219" s="46"/>
      <c r="C219" s="10">
        <f>D219</f>
        <v>230</v>
      </c>
      <c r="D219" s="10">
        <v>230</v>
      </c>
      <c r="E219" s="10"/>
      <c r="F219" s="10">
        <f>G219</f>
        <v>272</v>
      </c>
      <c r="G219" s="10">
        <v>272</v>
      </c>
      <c r="H219" s="10"/>
      <c r="I219" s="10">
        <f>J219</f>
        <v>215</v>
      </c>
      <c r="J219" s="10">
        <v>215</v>
      </c>
      <c r="K219" s="10"/>
    </row>
    <row r="220" spans="1:11" ht="93.75" customHeight="1">
      <c r="A220" s="50" t="s">
        <v>112</v>
      </c>
      <c r="B220" s="39"/>
      <c r="C220" s="10">
        <f>D220</f>
        <v>750</v>
      </c>
      <c r="D220" s="10">
        <v>750</v>
      </c>
      <c r="E220" s="10"/>
      <c r="F220" s="10">
        <f>G220</f>
        <v>840</v>
      </c>
      <c r="G220" s="10">
        <v>840</v>
      </c>
      <c r="H220" s="10"/>
      <c r="I220" s="10">
        <f>J220</f>
        <v>800</v>
      </c>
      <c r="J220" s="10">
        <v>800</v>
      </c>
      <c r="K220" s="8"/>
    </row>
    <row r="221" spans="1:11" ht="113.25" customHeight="1">
      <c r="A221" s="50" t="s">
        <v>132</v>
      </c>
      <c r="B221" s="17"/>
      <c r="C221" s="10">
        <f>E221</f>
        <v>5</v>
      </c>
      <c r="D221" s="10"/>
      <c r="E221" s="10">
        <v>5</v>
      </c>
      <c r="F221" s="10">
        <f>H221</f>
        <v>6</v>
      </c>
      <c r="G221" s="10"/>
      <c r="H221" s="10">
        <v>6</v>
      </c>
      <c r="I221" s="10">
        <f>K221</f>
        <v>5</v>
      </c>
      <c r="J221" s="10"/>
      <c r="K221" s="10">
        <v>5</v>
      </c>
    </row>
    <row r="222" spans="1:11" ht="18" customHeight="1">
      <c r="A222" s="56" t="s">
        <v>4</v>
      </c>
      <c r="B222" s="17"/>
      <c r="C222" s="10"/>
      <c r="D222" s="10"/>
      <c r="E222" s="10"/>
      <c r="F222" s="10"/>
      <c r="G222" s="10"/>
      <c r="H222" s="10"/>
      <c r="I222" s="10"/>
      <c r="J222" s="10"/>
      <c r="K222" s="11"/>
    </row>
    <row r="223" spans="1:11" ht="111" customHeight="1">
      <c r="A223" s="50" t="s">
        <v>113</v>
      </c>
      <c r="B223" s="17"/>
      <c r="C223" s="10">
        <f>D223</f>
        <v>3177752.4</v>
      </c>
      <c r="D223" s="10">
        <f>D208/D211</f>
        <v>3177752.4</v>
      </c>
      <c r="E223" s="10"/>
      <c r="F223" s="10">
        <f>G223</f>
        <v>3612000</v>
      </c>
      <c r="G223" s="10">
        <f>G208/G211</f>
        <v>3612000</v>
      </c>
      <c r="H223" s="10"/>
      <c r="I223" s="10">
        <f>J223</f>
        <v>3813000</v>
      </c>
      <c r="J223" s="10">
        <f>J208/J211</f>
        <v>3813000</v>
      </c>
      <c r="K223" s="10"/>
    </row>
    <row r="224" spans="1:11" ht="114.75" customHeight="1">
      <c r="A224" s="50" t="s">
        <v>114</v>
      </c>
      <c r="B224" s="17"/>
      <c r="C224" s="15">
        <f>D224</f>
        <v>49.01960784313726</v>
      </c>
      <c r="D224" s="15">
        <f>D213/D218</f>
        <v>49.01960784313726</v>
      </c>
      <c r="E224" s="15"/>
      <c r="F224" s="15">
        <f>G224</f>
        <v>45.8295142071494</v>
      </c>
      <c r="G224" s="15">
        <f>G213/G218</f>
        <v>45.8295142071494</v>
      </c>
      <c r="H224" s="15"/>
      <c r="I224" s="15">
        <f>J224</f>
        <v>49.504950495049506</v>
      </c>
      <c r="J224" s="15">
        <f>J213/J218</f>
        <v>49.504950495049506</v>
      </c>
      <c r="K224" s="11"/>
    </row>
    <row r="225" spans="1:11" ht="93.75" customHeight="1">
      <c r="A225" s="50" t="s">
        <v>115</v>
      </c>
      <c r="B225" s="17"/>
      <c r="C225" s="15">
        <f>C214/C220</f>
        <v>333.3333333333333</v>
      </c>
      <c r="D225" s="15">
        <f>D214/D220</f>
        <v>333.3333333333333</v>
      </c>
      <c r="E225" s="15"/>
      <c r="F225" s="15">
        <f>F214/F220</f>
        <v>285.7142857142857</v>
      </c>
      <c r="G225" s="15">
        <f>G214/G220</f>
        <v>285.7142857142857</v>
      </c>
      <c r="H225" s="15"/>
      <c r="I225" s="15">
        <f>I214/I220</f>
        <v>350</v>
      </c>
      <c r="J225" s="15">
        <f>J214/J220</f>
        <v>350</v>
      </c>
      <c r="K225" s="11"/>
    </row>
    <row r="226" spans="1:11" ht="109.5" customHeight="1">
      <c r="A226" s="50" t="s">
        <v>133</v>
      </c>
      <c r="B226" s="17"/>
      <c r="C226" s="10">
        <f>E226</f>
        <v>70000</v>
      </c>
      <c r="D226" s="10"/>
      <c r="E226" s="10">
        <f>E212/E221</f>
        <v>70000</v>
      </c>
      <c r="F226" s="10">
        <f>H226</f>
        <v>107850</v>
      </c>
      <c r="G226" s="10"/>
      <c r="H226" s="10">
        <v>107850</v>
      </c>
      <c r="I226" s="10">
        <f>K226</f>
        <v>50000</v>
      </c>
      <c r="J226" s="10"/>
      <c r="K226" s="10">
        <f>K212/K221</f>
        <v>50000</v>
      </c>
    </row>
    <row r="227" spans="1:11" ht="18" customHeight="1">
      <c r="A227" s="56" t="s">
        <v>5</v>
      </c>
      <c r="B227" s="17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07.25" customHeight="1">
      <c r="A228" s="50" t="s">
        <v>116</v>
      </c>
      <c r="B228" s="17"/>
      <c r="C228" s="10">
        <v>12</v>
      </c>
      <c r="D228" s="10">
        <v>12</v>
      </c>
      <c r="E228" s="10"/>
      <c r="F228" s="10">
        <v>14</v>
      </c>
      <c r="G228" s="10">
        <v>14</v>
      </c>
      <c r="H228" s="10"/>
      <c r="I228" s="10">
        <v>15</v>
      </c>
      <c r="J228" s="10">
        <v>15</v>
      </c>
      <c r="K228" s="11"/>
    </row>
    <row r="229" spans="1:11" ht="93.75" customHeight="1">
      <c r="A229" s="50" t="s">
        <v>117</v>
      </c>
      <c r="B229" s="17"/>
      <c r="C229" s="10">
        <v>250</v>
      </c>
      <c r="D229" s="10">
        <v>250</v>
      </c>
      <c r="E229" s="10"/>
      <c r="F229" s="10">
        <f>G229</f>
        <v>310</v>
      </c>
      <c r="G229" s="10">
        <v>310</v>
      </c>
      <c r="H229" s="10"/>
      <c r="I229" s="10">
        <v>260</v>
      </c>
      <c r="J229" s="10">
        <v>260</v>
      </c>
      <c r="K229" s="10"/>
    </row>
    <row r="230" spans="1:11" ht="90" customHeight="1">
      <c r="A230" s="50" t="s">
        <v>118</v>
      </c>
      <c r="B230" s="17"/>
      <c r="C230" s="14">
        <v>102</v>
      </c>
      <c r="D230" s="14">
        <v>102</v>
      </c>
      <c r="E230" s="18"/>
      <c r="F230" s="14">
        <f>G230</f>
        <v>124</v>
      </c>
      <c r="G230" s="14">
        <v>124</v>
      </c>
      <c r="H230" s="18"/>
      <c r="I230" s="14">
        <v>102</v>
      </c>
      <c r="J230" s="14">
        <v>102</v>
      </c>
      <c r="K230" s="19"/>
    </row>
    <row r="231" spans="1:11" ht="20.25" customHeight="1">
      <c r="A231" s="136" t="s">
        <v>52</v>
      </c>
      <c r="B231" s="98"/>
      <c r="C231" s="98"/>
      <c r="D231" s="98"/>
      <c r="E231" s="98"/>
      <c r="F231" s="98"/>
      <c r="G231" s="98"/>
      <c r="H231" s="98"/>
      <c r="I231" s="98"/>
      <c r="J231" s="98"/>
      <c r="K231" s="98"/>
    </row>
    <row r="232" spans="1:11" ht="21.75" customHeight="1">
      <c r="A232" s="99" t="s">
        <v>53</v>
      </c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</row>
    <row r="233" spans="1:18" ht="27" customHeight="1">
      <c r="A233" s="111" t="s">
        <v>54</v>
      </c>
      <c r="B233" s="76" t="s">
        <v>127</v>
      </c>
      <c r="C233" s="8">
        <f>D233+E233</f>
        <v>16136120</v>
      </c>
      <c r="D233" s="8">
        <f>D238</f>
        <v>5686120</v>
      </c>
      <c r="E233" s="8">
        <f>E238+E242</f>
        <v>10450000</v>
      </c>
      <c r="F233" s="8">
        <f>G233+H233</f>
        <v>5850000</v>
      </c>
      <c r="G233" s="8">
        <f>G238</f>
        <v>5350000</v>
      </c>
      <c r="H233" s="8">
        <f>H238+H242</f>
        <v>500000</v>
      </c>
      <c r="I233" s="8">
        <f>J233+K233</f>
        <v>17175700</v>
      </c>
      <c r="J233" s="8">
        <f>J238</f>
        <v>6655700</v>
      </c>
      <c r="K233" s="8">
        <f>K238+K242</f>
        <v>10520000</v>
      </c>
      <c r="R233" s="26" t="s">
        <v>14</v>
      </c>
    </row>
    <row r="234" spans="1:11" ht="27" customHeight="1">
      <c r="A234" s="123"/>
      <c r="B234" s="93" t="s">
        <v>195</v>
      </c>
      <c r="C234" s="8">
        <v>16136120</v>
      </c>
      <c r="D234" s="8">
        <v>5686120</v>
      </c>
      <c r="E234" s="8">
        <v>10450000</v>
      </c>
      <c r="F234" s="8">
        <f>G234</f>
        <v>5350000</v>
      </c>
      <c r="G234" s="8">
        <f>G238</f>
        <v>5350000</v>
      </c>
      <c r="H234" s="8"/>
      <c r="I234" s="8">
        <f>I233</f>
        <v>17175700</v>
      </c>
      <c r="J234" s="8">
        <f>J233</f>
        <v>6655700</v>
      </c>
      <c r="K234" s="8">
        <f>K233</f>
        <v>10520000</v>
      </c>
    </row>
    <row r="235" spans="1:11" ht="27" customHeight="1">
      <c r="A235" s="124"/>
      <c r="B235" s="93" t="s">
        <v>17</v>
      </c>
      <c r="C235" s="8"/>
      <c r="D235" s="8"/>
      <c r="E235" s="8"/>
      <c r="F235" s="8">
        <f>H235</f>
        <v>500000</v>
      </c>
      <c r="G235" s="8"/>
      <c r="H235" s="8">
        <f>H238</f>
        <v>500000</v>
      </c>
      <c r="I235" s="8"/>
      <c r="J235" s="8"/>
      <c r="K235" s="8"/>
    </row>
    <row r="236" spans="1:11" ht="81" customHeight="1">
      <c r="A236" s="50" t="s">
        <v>221</v>
      </c>
      <c r="B236" s="39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65.25" customHeight="1">
      <c r="A237" s="50" t="s">
        <v>248</v>
      </c>
      <c r="B237" s="17"/>
      <c r="C237" s="10"/>
      <c r="D237" s="10"/>
      <c r="E237" s="10"/>
      <c r="F237" s="10"/>
      <c r="G237" s="10"/>
      <c r="H237" s="10"/>
      <c r="I237" s="10"/>
      <c r="J237" s="10"/>
      <c r="K237" s="11"/>
    </row>
    <row r="238" spans="1:11" ht="63" customHeight="1">
      <c r="A238" s="56" t="s">
        <v>129</v>
      </c>
      <c r="B238" s="22" t="s">
        <v>69</v>
      </c>
      <c r="C238" s="10">
        <f>D238+E238</f>
        <v>6136120</v>
      </c>
      <c r="D238" s="10">
        <f>D239+D240+D241</f>
        <v>5686120</v>
      </c>
      <c r="E238" s="10">
        <f>E239</f>
        <v>450000</v>
      </c>
      <c r="F238" s="10">
        <f>G238+H238</f>
        <v>5850000</v>
      </c>
      <c r="G238" s="10">
        <f>G239+G240+G241</f>
        <v>5350000</v>
      </c>
      <c r="H238" s="10">
        <f>H239</f>
        <v>500000</v>
      </c>
      <c r="I238" s="10">
        <f>I239+I240+I241</f>
        <v>7175700</v>
      </c>
      <c r="J238" s="10">
        <f>J239+J240+J241</f>
        <v>6655700</v>
      </c>
      <c r="K238" s="10">
        <f>K239</f>
        <v>520000</v>
      </c>
    </row>
    <row r="239" spans="1:11" ht="53.25" customHeight="1">
      <c r="A239" s="56" t="s">
        <v>249</v>
      </c>
      <c r="B239" s="17"/>
      <c r="C239" s="10">
        <f>D239+E239</f>
        <v>5742920</v>
      </c>
      <c r="D239" s="10">
        <v>5292920</v>
      </c>
      <c r="E239" s="10">
        <v>450000</v>
      </c>
      <c r="F239" s="10">
        <f>G239+H239</f>
        <v>5800000</v>
      </c>
      <c r="G239" s="10">
        <v>5300000</v>
      </c>
      <c r="H239" s="10">
        <v>500000</v>
      </c>
      <c r="I239" s="10">
        <f>J239+K239</f>
        <v>6820000</v>
      </c>
      <c r="J239" s="10">
        <v>6300000</v>
      </c>
      <c r="K239" s="67">
        <v>520000</v>
      </c>
    </row>
    <row r="240" spans="1:11" ht="52.5" customHeight="1">
      <c r="A240" s="50" t="s">
        <v>219</v>
      </c>
      <c r="B240" s="17"/>
      <c r="C240" s="10">
        <f>D240</f>
        <v>93200</v>
      </c>
      <c r="D240" s="10">
        <v>93200</v>
      </c>
      <c r="E240" s="10"/>
      <c r="F240" s="10">
        <f>G240</f>
        <v>50000</v>
      </c>
      <c r="G240" s="10">
        <v>50000</v>
      </c>
      <c r="H240" s="10"/>
      <c r="I240" s="10">
        <f>J240</f>
        <v>105700</v>
      </c>
      <c r="J240" s="10">
        <v>105700</v>
      </c>
      <c r="K240" s="10"/>
    </row>
    <row r="241" spans="1:11" ht="32.25" customHeight="1">
      <c r="A241" s="56" t="s">
        <v>209</v>
      </c>
      <c r="B241" s="17"/>
      <c r="C241" s="10">
        <f>D241+E241</f>
        <v>300000</v>
      </c>
      <c r="D241" s="10">
        <v>300000</v>
      </c>
      <c r="E241" s="10"/>
      <c r="F241" s="10"/>
      <c r="G241" s="10"/>
      <c r="H241" s="10"/>
      <c r="I241" s="10">
        <f>J241</f>
        <v>250000</v>
      </c>
      <c r="J241" s="10">
        <v>250000</v>
      </c>
      <c r="K241" s="10"/>
    </row>
    <row r="242" spans="1:11" ht="35.25" customHeight="1">
      <c r="A242" s="56" t="s">
        <v>260</v>
      </c>
      <c r="B242" s="22"/>
      <c r="C242" s="10">
        <f>C243</f>
        <v>10000000</v>
      </c>
      <c r="D242" s="10"/>
      <c r="E242" s="10">
        <f aca="true" t="shared" si="5" ref="E242:K242">E243</f>
        <v>10000000</v>
      </c>
      <c r="F242" s="10"/>
      <c r="G242" s="10"/>
      <c r="H242" s="10"/>
      <c r="I242" s="10">
        <f t="shared" si="5"/>
        <v>10000000</v>
      </c>
      <c r="J242" s="10"/>
      <c r="K242" s="10">
        <f t="shared" si="5"/>
        <v>10000000</v>
      </c>
    </row>
    <row r="243" spans="1:11" ht="32.25" customHeight="1">
      <c r="A243" s="50" t="s">
        <v>220</v>
      </c>
      <c r="B243" s="17"/>
      <c r="C243" s="10">
        <f>E243</f>
        <v>10000000</v>
      </c>
      <c r="D243" s="10"/>
      <c r="E243" s="10">
        <v>10000000</v>
      </c>
      <c r="F243" s="10"/>
      <c r="G243" s="10"/>
      <c r="H243" s="10"/>
      <c r="I243" s="10">
        <f>K243</f>
        <v>10000000</v>
      </c>
      <c r="J243" s="10"/>
      <c r="K243" s="10">
        <v>10000000</v>
      </c>
    </row>
    <row r="244" spans="1:11" ht="23.25" customHeight="1">
      <c r="A244" s="70" t="s">
        <v>25</v>
      </c>
      <c r="B244" s="17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21" customHeight="1">
      <c r="A245" s="56" t="s">
        <v>6</v>
      </c>
      <c r="B245" s="17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31.5" customHeight="1">
      <c r="A246" s="50" t="s">
        <v>233</v>
      </c>
      <c r="B246" s="17"/>
      <c r="C246" s="10">
        <v>1</v>
      </c>
      <c r="D246" s="10">
        <v>1</v>
      </c>
      <c r="E246" s="10">
        <v>1</v>
      </c>
      <c r="F246" s="10">
        <v>1</v>
      </c>
      <c r="G246" s="10">
        <v>1</v>
      </c>
      <c r="H246" s="10">
        <v>1</v>
      </c>
      <c r="I246" s="10">
        <v>1</v>
      </c>
      <c r="J246" s="10">
        <v>1</v>
      </c>
      <c r="K246" s="10">
        <v>1</v>
      </c>
    </row>
    <row r="247" spans="1:11" ht="35.25" customHeight="1">
      <c r="A247" s="50" t="s">
        <v>222</v>
      </c>
      <c r="B247" s="17"/>
      <c r="C247" s="10">
        <v>10</v>
      </c>
      <c r="D247" s="10">
        <v>10</v>
      </c>
      <c r="E247" s="10"/>
      <c r="F247" s="10">
        <v>10</v>
      </c>
      <c r="G247" s="10">
        <v>10</v>
      </c>
      <c r="H247" s="10"/>
      <c r="I247" s="10">
        <v>12</v>
      </c>
      <c r="J247" s="10">
        <v>12</v>
      </c>
      <c r="K247" s="16"/>
    </row>
    <row r="248" spans="1:11" ht="42.75" customHeight="1">
      <c r="A248" s="50" t="s">
        <v>223</v>
      </c>
      <c r="B248" s="17"/>
      <c r="C248" s="10">
        <v>39</v>
      </c>
      <c r="D248" s="10">
        <v>39</v>
      </c>
      <c r="E248" s="10"/>
      <c r="F248" s="10">
        <v>39</v>
      </c>
      <c r="G248" s="10">
        <v>39</v>
      </c>
      <c r="H248" s="10"/>
      <c r="I248" s="10">
        <v>40</v>
      </c>
      <c r="J248" s="10">
        <v>40</v>
      </c>
      <c r="K248" s="11"/>
    </row>
    <row r="249" spans="1:11" ht="27.75" customHeight="1">
      <c r="A249" s="50" t="s">
        <v>232</v>
      </c>
      <c r="B249" s="17"/>
      <c r="C249" s="14">
        <f>D249+E249</f>
        <v>35</v>
      </c>
      <c r="D249" s="14">
        <v>32</v>
      </c>
      <c r="E249" s="14">
        <v>3</v>
      </c>
      <c r="F249" s="14">
        <f>G249+H249</f>
        <v>36.5</v>
      </c>
      <c r="G249" s="14">
        <v>33</v>
      </c>
      <c r="H249" s="14">
        <v>3.5</v>
      </c>
      <c r="I249" s="14">
        <f>J249+K249</f>
        <v>36.5</v>
      </c>
      <c r="J249" s="14">
        <v>33</v>
      </c>
      <c r="K249" s="14">
        <v>3.5</v>
      </c>
    </row>
    <row r="250" spans="1:11" ht="28.5" customHeight="1">
      <c r="A250" s="56" t="s">
        <v>55</v>
      </c>
      <c r="B250" s="17"/>
      <c r="C250" s="10"/>
      <c r="D250" s="10"/>
      <c r="E250" s="10"/>
      <c r="F250" s="10"/>
      <c r="G250" s="10"/>
      <c r="H250" s="10"/>
      <c r="I250" s="10"/>
      <c r="J250" s="10"/>
      <c r="K250" s="11"/>
    </row>
    <row r="251" spans="1:13" ht="47.25" customHeight="1">
      <c r="A251" s="50" t="s">
        <v>224</v>
      </c>
      <c r="B251" s="17"/>
      <c r="C251" s="10">
        <f>D251</f>
        <v>113</v>
      </c>
      <c r="D251" s="10">
        <v>113</v>
      </c>
      <c r="E251" s="10"/>
      <c r="F251" s="10">
        <f>G251</f>
        <v>120</v>
      </c>
      <c r="G251" s="10">
        <v>120</v>
      </c>
      <c r="H251" s="10"/>
      <c r="I251" s="10">
        <f>J251</f>
        <v>130</v>
      </c>
      <c r="J251" s="10">
        <v>130</v>
      </c>
      <c r="K251" s="11"/>
      <c r="M251" s="26">
        <f>7+8+9+16+14+9+10+9+17+14</f>
        <v>113</v>
      </c>
    </row>
    <row r="252" spans="1:11" ht="60.75" customHeight="1">
      <c r="A252" s="50" t="s">
        <v>225</v>
      </c>
      <c r="B252" s="17"/>
      <c r="C252" s="10">
        <f>D252</f>
        <v>396</v>
      </c>
      <c r="D252" s="10">
        <v>396</v>
      </c>
      <c r="E252" s="10"/>
      <c r="F252" s="10">
        <f>G252</f>
        <v>403</v>
      </c>
      <c r="G252" s="10">
        <v>403</v>
      </c>
      <c r="H252" s="10"/>
      <c r="I252" s="10">
        <f>J252</f>
        <v>410</v>
      </c>
      <c r="J252" s="10">
        <v>410</v>
      </c>
      <c r="K252" s="11"/>
    </row>
    <row r="253" spans="1:11" ht="21" customHeight="1">
      <c r="A253" s="56" t="s">
        <v>4</v>
      </c>
      <c r="B253" s="17"/>
      <c r="C253" s="15"/>
      <c r="D253" s="15"/>
      <c r="E253" s="15"/>
      <c r="F253" s="15"/>
      <c r="G253" s="15"/>
      <c r="H253" s="15"/>
      <c r="I253" s="15"/>
      <c r="J253" s="15"/>
      <c r="K253" s="16"/>
    </row>
    <row r="254" spans="1:11" ht="51.75" customHeight="1">
      <c r="A254" s="50" t="s">
        <v>231</v>
      </c>
      <c r="B254" s="17"/>
      <c r="C254" s="15">
        <f>D254</f>
        <v>1344</v>
      </c>
      <c r="D254" s="15">
        <f>13440/D247</f>
        <v>1344</v>
      </c>
      <c r="E254" s="15"/>
      <c r="F254" s="15">
        <f>G254</f>
        <v>1434.1</v>
      </c>
      <c r="G254" s="15">
        <f>14341/G247</f>
        <v>1434.1</v>
      </c>
      <c r="H254" s="15"/>
      <c r="I254" s="15">
        <f>J254</f>
        <v>1260.75</v>
      </c>
      <c r="J254" s="15">
        <f>15129/J247</f>
        <v>1260.75</v>
      </c>
      <c r="K254" s="11"/>
    </row>
    <row r="255" spans="1:11" ht="54.75" customHeight="1">
      <c r="A255" s="50" t="s">
        <v>226</v>
      </c>
      <c r="B255" s="17"/>
      <c r="C255" s="15">
        <f>D255</f>
        <v>1556.923076923077</v>
      </c>
      <c r="D255" s="15">
        <f>60720/D248</f>
        <v>1556.923076923077</v>
      </c>
      <c r="E255" s="15"/>
      <c r="F255" s="15">
        <f>G255</f>
        <v>1661.2307692307693</v>
      </c>
      <c r="G255" s="15">
        <f>64788/G248</f>
        <v>1661.2307692307693</v>
      </c>
      <c r="H255" s="15"/>
      <c r="I255" s="15">
        <f>J255</f>
        <v>1708.8</v>
      </c>
      <c r="J255" s="15">
        <f>68352/J248</f>
        <v>1708.8</v>
      </c>
      <c r="K255" s="11"/>
    </row>
    <row r="256" spans="1:11" ht="57" customHeight="1">
      <c r="A256" s="50" t="s">
        <v>230</v>
      </c>
      <c r="B256" s="17"/>
      <c r="C256" s="15">
        <f>D256</f>
        <v>118.93805309734513</v>
      </c>
      <c r="D256" s="15">
        <f>13440/D251</f>
        <v>118.93805309734513</v>
      </c>
      <c r="E256" s="15"/>
      <c r="F256" s="15">
        <f>G256</f>
        <v>119.50833333333334</v>
      </c>
      <c r="G256" s="15">
        <f>14341/G251</f>
        <v>119.50833333333334</v>
      </c>
      <c r="H256" s="15"/>
      <c r="I256" s="15">
        <f>J256</f>
        <v>116.37692307692308</v>
      </c>
      <c r="J256" s="15">
        <f>15129/J251</f>
        <v>116.37692307692308</v>
      </c>
      <c r="K256" s="11"/>
    </row>
    <row r="257" spans="1:11" ht="65.25" customHeight="1">
      <c r="A257" s="50" t="s">
        <v>227</v>
      </c>
      <c r="B257" s="42"/>
      <c r="C257" s="15">
        <f>D257</f>
        <v>153.33333333333334</v>
      </c>
      <c r="D257" s="15">
        <f>60720/D252</f>
        <v>153.33333333333334</v>
      </c>
      <c r="E257" s="15"/>
      <c r="F257" s="15">
        <f>G257</f>
        <v>160.76426799007444</v>
      </c>
      <c r="G257" s="15">
        <f>64788/G252</f>
        <v>160.76426799007444</v>
      </c>
      <c r="H257" s="15"/>
      <c r="I257" s="15">
        <f>J257</f>
        <v>166.71219512195123</v>
      </c>
      <c r="J257" s="15">
        <f>68352/J252</f>
        <v>166.71219512195123</v>
      </c>
      <c r="K257" s="8"/>
    </row>
    <row r="258" spans="1:11" ht="21.75" customHeight="1">
      <c r="A258" s="56" t="s">
        <v>5</v>
      </c>
      <c r="B258" s="17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51.75" customHeight="1">
      <c r="A259" s="50" t="s">
        <v>228</v>
      </c>
      <c r="B259" s="17"/>
      <c r="C259" s="38">
        <v>102.9</v>
      </c>
      <c r="D259" s="38">
        <v>102.9</v>
      </c>
      <c r="E259" s="38"/>
      <c r="F259" s="38">
        <v>103</v>
      </c>
      <c r="G259" s="38">
        <v>103</v>
      </c>
      <c r="H259" s="38"/>
      <c r="I259" s="38">
        <v>103.1</v>
      </c>
      <c r="J259" s="38">
        <v>103.1</v>
      </c>
      <c r="K259" s="10"/>
    </row>
    <row r="260" spans="1:11" ht="68.25" customHeight="1">
      <c r="A260" s="50" t="s">
        <v>119</v>
      </c>
      <c r="B260" s="17"/>
      <c r="C260" s="38">
        <v>101</v>
      </c>
      <c r="D260" s="38">
        <v>101</v>
      </c>
      <c r="E260" s="45"/>
      <c r="F260" s="38">
        <v>101.1</v>
      </c>
      <c r="G260" s="38">
        <v>101.1</v>
      </c>
      <c r="H260" s="45"/>
      <c r="I260" s="38">
        <v>102</v>
      </c>
      <c r="J260" s="38">
        <v>102</v>
      </c>
      <c r="K260" s="10"/>
    </row>
    <row r="261" spans="1:11" ht="57.75" customHeight="1">
      <c r="A261" s="50" t="s">
        <v>229</v>
      </c>
      <c r="B261" s="17"/>
      <c r="C261" s="38">
        <v>108.2</v>
      </c>
      <c r="D261" s="38">
        <v>108.2</v>
      </c>
      <c r="E261" s="38"/>
      <c r="F261" s="38">
        <v>110</v>
      </c>
      <c r="G261" s="38">
        <v>110</v>
      </c>
      <c r="H261" s="38"/>
      <c r="I261" s="38">
        <v>109</v>
      </c>
      <c r="J261" s="38">
        <v>109</v>
      </c>
      <c r="K261" s="10"/>
    </row>
    <row r="262" spans="1:11" ht="54" customHeight="1">
      <c r="A262" s="50" t="s">
        <v>120</v>
      </c>
      <c r="B262" s="17"/>
      <c r="C262" s="38">
        <v>102.7</v>
      </c>
      <c r="D262" s="38">
        <v>102.7</v>
      </c>
      <c r="E262" s="38"/>
      <c r="F262" s="38">
        <v>102.6</v>
      </c>
      <c r="G262" s="38">
        <v>102.6</v>
      </c>
      <c r="H262" s="38"/>
      <c r="I262" s="38">
        <v>102.5</v>
      </c>
      <c r="J262" s="38">
        <v>102.5</v>
      </c>
      <c r="K262" s="9"/>
    </row>
    <row r="263" spans="1:11" ht="20.25" customHeight="1">
      <c r="A263" s="97" t="s">
        <v>235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</row>
    <row r="264" spans="1:11" ht="30.75" customHeight="1">
      <c r="A264" s="99" t="s">
        <v>234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</row>
    <row r="265" spans="1:11" ht="30.75" customHeight="1">
      <c r="A265" s="111" t="s">
        <v>56</v>
      </c>
      <c r="B265" s="77" t="s">
        <v>127</v>
      </c>
      <c r="C265" s="58">
        <f>D265+E265</f>
        <v>18947818</v>
      </c>
      <c r="D265" s="58">
        <f>D266</f>
        <v>18537818</v>
      </c>
      <c r="E265" s="58">
        <f>E266+E267+E268</f>
        <v>410000</v>
      </c>
      <c r="F265" s="58">
        <f>G265+H265</f>
        <v>21461386</v>
      </c>
      <c r="G265" s="58">
        <f>G266</f>
        <v>20531386</v>
      </c>
      <c r="H265" s="58">
        <f>H266+H267+H268</f>
        <v>930000</v>
      </c>
      <c r="I265" s="58">
        <f>J265+K265</f>
        <v>21210600</v>
      </c>
      <c r="J265" s="58">
        <f>J266</f>
        <v>20040600</v>
      </c>
      <c r="K265" s="58">
        <f>K266+K267+K268</f>
        <v>1170000</v>
      </c>
    </row>
    <row r="266" spans="1:11" ht="36.75" customHeight="1">
      <c r="A266" s="112"/>
      <c r="B266" s="40" t="s">
        <v>195</v>
      </c>
      <c r="C266" s="8">
        <f>D266+E266</f>
        <v>18637818</v>
      </c>
      <c r="D266" s="8">
        <f>D271+D293+D314+D335+D369</f>
        <v>18537818</v>
      </c>
      <c r="E266" s="8">
        <f>E271</f>
        <v>100000</v>
      </c>
      <c r="F266" s="8">
        <f>G266+H266</f>
        <v>20631386</v>
      </c>
      <c r="G266" s="8">
        <f>G271+G293+G314+G335+G369</f>
        <v>20531386</v>
      </c>
      <c r="H266" s="8">
        <f>H271</f>
        <v>100000</v>
      </c>
      <c r="I266" s="8">
        <f>J266+K266</f>
        <v>20140600</v>
      </c>
      <c r="J266" s="8">
        <f>J271+J293+J314+J335+J369</f>
        <v>20040600</v>
      </c>
      <c r="K266" s="8">
        <f>K271</f>
        <v>100000</v>
      </c>
    </row>
    <row r="267" spans="1:11" ht="27" customHeight="1">
      <c r="A267" s="112"/>
      <c r="B267" s="40" t="s">
        <v>176</v>
      </c>
      <c r="C267" s="8">
        <f>E267</f>
        <v>210000</v>
      </c>
      <c r="D267" s="8"/>
      <c r="E267" s="8">
        <f>E294+E315</f>
        <v>210000</v>
      </c>
      <c r="F267" s="8">
        <f>H267</f>
        <v>130000</v>
      </c>
      <c r="G267" s="8"/>
      <c r="H267" s="8">
        <f>H294+H315</f>
        <v>130000</v>
      </c>
      <c r="I267" s="8">
        <f>K267</f>
        <v>270000</v>
      </c>
      <c r="J267" s="8"/>
      <c r="K267" s="8">
        <f>K294+K315</f>
        <v>270000</v>
      </c>
    </row>
    <row r="268" spans="1:11" ht="27" customHeight="1">
      <c r="A268" s="113"/>
      <c r="B268" s="40" t="s">
        <v>212</v>
      </c>
      <c r="C268" s="8">
        <f>E268</f>
        <v>100000</v>
      </c>
      <c r="D268" s="8"/>
      <c r="E268" s="8">
        <f>E316</f>
        <v>100000</v>
      </c>
      <c r="F268" s="8">
        <f>H268</f>
        <v>700000</v>
      </c>
      <c r="G268" s="8"/>
      <c r="H268" s="8">
        <f>H316</f>
        <v>700000</v>
      </c>
      <c r="I268" s="8">
        <f>K268</f>
        <v>800000</v>
      </c>
      <c r="J268" s="8"/>
      <c r="K268" s="8">
        <f>K316</f>
        <v>800000</v>
      </c>
    </row>
    <row r="269" spans="1:11" ht="73.5" customHeight="1">
      <c r="A269" s="59" t="s">
        <v>121</v>
      </c>
      <c r="B269" s="21" t="s">
        <v>70</v>
      </c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4.5" customHeight="1">
      <c r="A270" s="50" t="s">
        <v>250</v>
      </c>
      <c r="B270" s="17"/>
      <c r="C270" s="10"/>
      <c r="D270" s="10"/>
      <c r="E270" s="10"/>
      <c r="F270" s="10"/>
      <c r="G270" s="10"/>
      <c r="H270" s="10"/>
      <c r="I270" s="10"/>
      <c r="J270" s="10"/>
      <c r="K270" s="9"/>
    </row>
    <row r="271" spans="1:12" ht="89.25" customHeight="1">
      <c r="A271" s="56" t="s">
        <v>57</v>
      </c>
      <c r="B271" s="17"/>
      <c r="C271" s="8">
        <f>D271+E271</f>
        <v>5750000</v>
      </c>
      <c r="D271" s="8">
        <f>D272+D273</f>
        <v>5650000</v>
      </c>
      <c r="E271" s="8">
        <v>100000</v>
      </c>
      <c r="F271" s="8">
        <f>G271+H271</f>
        <v>6820000</v>
      </c>
      <c r="G271" s="8">
        <f>G272+G273</f>
        <v>6720000</v>
      </c>
      <c r="H271" s="8">
        <v>100000</v>
      </c>
      <c r="I271" s="8">
        <f>J271+K271</f>
        <v>6871400</v>
      </c>
      <c r="J271" s="8">
        <f>J272+J273</f>
        <v>6771400</v>
      </c>
      <c r="K271" s="8">
        <v>100000</v>
      </c>
      <c r="L271" s="8">
        <f>L272+L273</f>
        <v>0</v>
      </c>
    </row>
    <row r="272" spans="1:11" ht="49.5" customHeight="1">
      <c r="A272" s="64" t="s">
        <v>131</v>
      </c>
      <c r="B272" s="17"/>
      <c r="C272" s="65">
        <f>D272+E272</f>
        <v>4950000</v>
      </c>
      <c r="D272" s="65">
        <v>4850000</v>
      </c>
      <c r="E272" s="65">
        <v>100000</v>
      </c>
      <c r="F272" s="65">
        <f>G272+H272</f>
        <v>5000000</v>
      </c>
      <c r="G272" s="65">
        <v>4900000</v>
      </c>
      <c r="H272" s="65">
        <v>100000</v>
      </c>
      <c r="I272" s="10">
        <f>J272+K272</f>
        <v>5245000</v>
      </c>
      <c r="J272" s="65">
        <v>5145000</v>
      </c>
      <c r="K272" s="65">
        <v>100000</v>
      </c>
    </row>
    <row r="273" spans="1:11" ht="78.75" customHeight="1">
      <c r="A273" s="64" t="s">
        <v>251</v>
      </c>
      <c r="B273" s="17"/>
      <c r="C273" s="65">
        <f>D273</f>
        <v>800000</v>
      </c>
      <c r="D273" s="65">
        <v>800000</v>
      </c>
      <c r="E273" s="65"/>
      <c r="F273" s="65">
        <f>G273</f>
        <v>1820000</v>
      </c>
      <c r="G273" s="65">
        <f>G278+G279</f>
        <v>1820000</v>
      </c>
      <c r="H273" s="65"/>
      <c r="I273" s="65">
        <f>J273</f>
        <v>1626400</v>
      </c>
      <c r="J273" s="65">
        <v>1626400</v>
      </c>
      <c r="K273" s="65"/>
    </row>
    <row r="274" spans="1:11" ht="22.5" customHeight="1">
      <c r="A274" s="70" t="s">
        <v>25</v>
      </c>
      <c r="B274" s="17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21" customHeight="1">
      <c r="A275" s="56" t="s">
        <v>6</v>
      </c>
      <c r="B275" s="17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32.25" customHeight="1">
      <c r="A276" s="50" t="s">
        <v>8</v>
      </c>
      <c r="B276" s="17"/>
      <c r="C276" s="10">
        <v>1</v>
      </c>
      <c r="D276" s="10">
        <v>1</v>
      </c>
      <c r="E276" s="10"/>
      <c r="F276" s="10">
        <v>1</v>
      </c>
      <c r="G276" s="10">
        <v>1</v>
      </c>
      <c r="H276" s="10"/>
      <c r="I276" s="10">
        <v>1</v>
      </c>
      <c r="J276" s="10">
        <v>1</v>
      </c>
      <c r="K276" s="11"/>
    </row>
    <row r="277" spans="1:11" ht="54" customHeight="1">
      <c r="A277" s="50" t="s">
        <v>130</v>
      </c>
      <c r="B277" s="17"/>
      <c r="C277" s="65">
        <f>D277+E277</f>
        <v>4950000</v>
      </c>
      <c r="D277" s="65">
        <f>D272</f>
        <v>4850000</v>
      </c>
      <c r="E277" s="65">
        <f>E272</f>
        <v>100000</v>
      </c>
      <c r="F277" s="65">
        <f>G277+H277</f>
        <v>5000000</v>
      </c>
      <c r="G277" s="65">
        <f>G272</f>
        <v>4900000</v>
      </c>
      <c r="H277" s="65">
        <f>H272</f>
        <v>100000</v>
      </c>
      <c r="I277" s="65">
        <f>J277+K277</f>
        <v>5245000</v>
      </c>
      <c r="J277" s="65">
        <f>J272</f>
        <v>5145000</v>
      </c>
      <c r="K277" s="10">
        <v>100000</v>
      </c>
    </row>
    <row r="278" spans="1:11" ht="35.25" customHeight="1">
      <c r="A278" s="50" t="s">
        <v>59</v>
      </c>
      <c r="B278" s="17"/>
      <c r="C278" s="65">
        <f>D278</f>
        <v>650000</v>
      </c>
      <c r="D278" s="65">
        <v>650000</v>
      </c>
      <c r="E278" s="65"/>
      <c r="F278" s="65">
        <f>G278</f>
        <v>1520000</v>
      </c>
      <c r="G278" s="65">
        <v>1520000</v>
      </c>
      <c r="H278" s="65"/>
      <c r="I278" s="65">
        <f>J278</f>
        <v>1146400</v>
      </c>
      <c r="J278" s="65">
        <f>J273-J279</f>
        <v>1146400</v>
      </c>
      <c r="K278" s="10"/>
    </row>
    <row r="279" spans="1:11" ht="44.25" customHeight="1">
      <c r="A279" s="50" t="s">
        <v>196</v>
      </c>
      <c r="B279" s="17"/>
      <c r="C279" s="65">
        <f>D279</f>
        <v>150000</v>
      </c>
      <c r="D279" s="65">
        <v>150000</v>
      </c>
      <c r="E279" s="65"/>
      <c r="F279" s="65">
        <f>G279</f>
        <v>300000</v>
      </c>
      <c r="G279" s="65">
        <v>300000</v>
      </c>
      <c r="H279" s="65"/>
      <c r="I279" s="65">
        <f>J279</f>
        <v>480000</v>
      </c>
      <c r="J279" s="65">
        <v>480000</v>
      </c>
      <c r="K279" s="10"/>
    </row>
    <row r="280" spans="1:11" ht="19.5" customHeight="1">
      <c r="A280" s="50" t="s">
        <v>122</v>
      </c>
      <c r="B280" s="17"/>
      <c r="C280" s="14">
        <v>25</v>
      </c>
      <c r="D280" s="14">
        <v>25</v>
      </c>
      <c r="E280" s="18"/>
      <c r="F280" s="14">
        <v>25</v>
      </c>
      <c r="G280" s="14">
        <v>25</v>
      </c>
      <c r="H280" s="18"/>
      <c r="I280" s="14">
        <v>25</v>
      </c>
      <c r="J280" s="14">
        <v>25</v>
      </c>
      <c r="K280" s="19"/>
    </row>
    <row r="281" spans="1:11" ht="23.25" customHeight="1">
      <c r="A281" s="50" t="s">
        <v>123</v>
      </c>
      <c r="B281" s="17"/>
      <c r="C281" s="14">
        <v>14.5</v>
      </c>
      <c r="D281" s="14">
        <v>14.5</v>
      </c>
      <c r="E281" s="18"/>
      <c r="F281" s="14">
        <v>14.5</v>
      </c>
      <c r="G281" s="14">
        <v>14.5</v>
      </c>
      <c r="H281" s="18"/>
      <c r="I281" s="14">
        <v>14.5</v>
      </c>
      <c r="J281" s="14">
        <v>14.5</v>
      </c>
      <c r="K281" s="19"/>
    </row>
    <row r="282" spans="1:11" ht="23.25" customHeight="1">
      <c r="A282" s="56" t="s">
        <v>3</v>
      </c>
      <c r="B282" s="17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32.25" customHeight="1">
      <c r="A283" s="50" t="s">
        <v>58</v>
      </c>
      <c r="B283" s="17"/>
      <c r="C283" s="10">
        <v>5</v>
      </c>
      <c r="D283" s="10">
        <v>5</v>
      </c>
      <c r="E283" s="10"/>
      <c r="F283" s="10">
        <v>5</v>
      </c>
      <c r="G283" s="10">
        <v>5</v>
      </c>
      <c r="H283" s="10"/>
      <c r="I283" s="10">
        <v>5</v>
      </c>
      <c r="J283" s="10">
        <v>5</v>
      </c>
      <c r="K283" s="10"/>
    </row>
    <row r="284" spans="1:11" ht="32.25" customHeight="1">
      <c r="A284" s="50" t="s">
        <v>197</v>
      </c>
      <c r="B284" s="17"/>
      <c r="C284" s="10">
        <v>3</v>
      </c>
      <c r="D284" s="10">
        <v>3</v>
      </c>
      <c r="E284" s="10"/>
      <c r="F284" s="10">
        <v>3</v>
      </c>
      <c r="G284" s="10">
        <v>3</v>
      </c>
      <c r="H284" s="10"/>
      <c r="I284" s="10">
        <v>3</v>
      </c>
      <c r="J284" s="10">
        <v>3</v>
      </c>
      <c r="K284" s="10"/>
    </row>
    <row r="285" spans="1:11" ht="23.25" customHeight="1">
      <c r="A285" s="56" t="s">
        <v>4</v>
      </c>
      <c r="B285" s="17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45.75" customHeight="1">
      <c r="A286" s="50" t="s">
        <v>15</v>
      </c>
      <c r="B286" s="17"/>
      <c r="C286" s="10">
        <f>C278/C283</f>
        <v>130000</v>
      </c>
      <c r="D286" s="10">
        <f>D278/D283</f>
        <v>130000</v>
      </c>
      <c r="E286" s="10"/>
      <c r="F286" s="10">
        <f>F278/F283</f>
        <v>304000</v>
      </c>
      <c r="G286" s="10">
        <f>G278/G283</f>
        <v>304000</v>
      </c>
      <c r="H286" s="10"/>
      <c r="I286" s="10">
        <f>I278/I283</f>
        <v>229280</v>
      </c>
      <c r="J286" s="10">
        <f>J278/J283</f>
        <v>229280</v>
      </c>
      <c r="K286" s="10"/>
    </row>
    <row r="287" spans="1:11" ht="45.75" customHeight="1">
      <c r="A287" s="50" t="s">
        <v>198</v>
      </c>
      <c r="B287" s="17"/>
      <c r="C287" s="10">
        <f>D287</f>
        <v>50000</v>
      </c>
      <c r="D287" s="10">
        <f>D279/D284</f>
        <v>50000</v>
      </c>
      <c r="E287" s="10"/>
      <c r="F287" s="10">
        <f>G287</f>
        <v>100000</v>
      </c>
      <c r="G287" s="10">
        <f>G279/G284</f>
        <v>100000</v>
      </c>
      <c r="H287" s="10"/>
      <c r="I287" s="10">
        <f>J287</f>
        <v>160000</v>
      </c>
      <c r="J287" s="10">
        <f>J279/J284</f>
        <v>160000</v>
      </c>
      <c r="K287" s="10"/>
    </row>
    <row r="288" spans="1:11" ht="26.25" customHeight="1">
      <c r="A288" s="56" t="s">
        <v>5</v>
      </c>
      <c r="B288" s="17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73.5" customHeight="1">
      <c r="A289" s="50" t="s">
        <v>124</v>
      </c>
      <c r="B289" s="17"/>
      <c r="C289" s="38">
        <v>114.5</v>
      </c>
      <c r="D289" s="38">
        <v>114.5</v>
      </c>
      <c r="E289" s="38"/>
      <c r="F289" s="38">
        <v>100</v>
      </c>
      <c r="G289" s="38">
        <v>100</v>
      </c>
      <c r="H289" s="38"/>
      <c r="I289" s="38">
        <v>100</v>
      </c>
      <c r="J289" s="38">
        <v>100</v>
      </c>
      <c r="K289" s="10"/>
    </row>
    <row r="290" spans="1:11" ht="51.75" customHeight="1">
      <c r="A290" s="50" t="s">
        <v>125</v>
      </c>
      <c r="B290" s="17"/>
      <c r="C290" s="10">
        <v>11</v>
      </c>
      <c r="D290" s="10">
        <v>11</v>
      </c>
      <c r="E290" s="10"/>
      <c r="F290" s="10">
        <v>12</v>
      </c>
      <c r="G290" s="10">
        <v>12</v>
      </c>
      <c r="H290" s="10"/>
      <c r="I290" s="10">
        <v>14</v>
      </c>
      <c r="J290" s="10">
        <v>14</v>
      </c>
      <c r="K290" s="10"/>
    </row>
    <row r="291" spans="1:11" ht="59.25" customHeight="1">
      <c r="A291" s="50" t="s">
        <v>126</v>
      </c>
      <c r="B291" s="17"/>
      <c r="C291" s="38">
        <v>110</v>
      </c>
      <c r="D291" s="38">
        <v>110</v>
      </c>
      <c r="E291" s="10"/>
      <c r="F291" s="38">
        <v>109.1</v>
      </c>
      <c r="G291" s="38">
        <v>109.1</v>
      </c>
      <c r="H291" s="10"/>
      <c r="I291" s="38">
        <v>116.7</v>
      </c>
      <c r="J291" s="38">
        <v>116.7</v>
      </c>
      <c r="K291" s="10"/>
    </row>
    <row r="292" spans="1:11" ht="32.25" customHeight="1">
      <c r="A292" s="111" t="s">
        <v>252</v>
      </c>
      <c r="B292" s="75" t="s">
        <v>127</v>
      </c>
      <c r="C292" s="61">
        <f>D292+E292</f>
        <v>2860000</v>
      </c>
      <c r="D292" s="61">
        <f>D293</f>
        <v>2750000</v>
      </c>
      <c r="E292" s="61">
        <v>110000</v>
      </c>
      <c r="F292" s="61">
        <f>G292+H292</f>
        <v>2820000</v>
      </c>
      <c r="G292" s="61">
        <f>G293</f>
        <v>2820000</v>
      </c>
      <c r="H292" s="61"/>
      <c r="I292" s="61">
        <f>J292+K292</f>
        <v>3695300</v>
      </c>
      <c r="J292" s="61">
        <f>J293</f>
        <v>3565300</v>
      </c>
      <c r="K292" s="61">
        <f>K294</f>
        <v>130000</v>
      </c>
    </row>
    <row r="293" spans="1:11" ht="27.75" customHeight="1">
      <c r="A293" s="137"/>
      <c r="B293" s="40" t="s">
        <v>195</v>
      </c>
      <c r="C293" s="8">
        <f>D293</f>
        <v>2750000</v>
      </c>
      <c r="D293" s="8">
        <f>D295+D297</f>
        <v>2750000</v>
      </c>
      <c r="E293" s="8"/>
      <c r="F293" s="8">
        <f>G293</f>
        <v>2820000</v>
      </c>
      <c r="G293" s="8">
        <f>G295+G297</f>
        <v>2820000</v>
      </c>
      <c r="H293" s="8"/>
      <c r="I293" s="8">
        <f>J293</f>
        <v>3565300</v>
      </c>
      <c r="J293" s="8">
        <f>J295+J297</f>
        <v>3565300</v>
      </c>
      <c r="K293" s="8"/>
    </row>
    <row r="294" spans="1:11" ht="36" customHeight="1">
      <c r="A294" s="138"/>
      <c r="B294" s="40" t="s">
        <v>176</v>
      </c>
      <c r="C294" s="8">
        <f>E294</f>
        <v>110000</v>
      </c>
      <c r="D294" s="8"/>
      <c r="E294" s="8">
        <v>110000</v>
      </c>
      <c r="F294" s="8"/>
      <c r="G294" s="8"/>
      <c r="H294" s="8"/>
      <c r="I294" s="8">
        <f>K294</f>
        <v>130000</v>
      </c>
      <c r="J294" s="8"/>
      <c r="K294" s="8">
        <f>K296</f>
        <v>130000</v>
      </c>
    </row>
    <row r="295" spans="1:11" ht="38.25" customHeight="1">
      <c r="A295" s="111" t="s">
        <v>236</v>
      </c>
      <c r="B295" s="40" t="s">
        <v>195</v>
      </c>
      <c r="C295" s="10">
        <f>D295+E295</f>
        <v>2625000</v>
      </c>
      <c r="D295" s="10">
        <v>2625000</v>
      </c>
      <c r="E295" s="10"/>
      <c r="F295" s="10">
        <f>G295+H295</f>
        <v>2700000</v>
      </c>
      <c r="G295" s="10">
        <v>2700000</v>
      </c>
      <c r="H295" s="10"/>
      <c r="I295" s="10">
        <f>J295+K295</f>
        <v>3255000</v>
      </c>
      <c r="J295" s="10">
        <v>3255000</v>
      </c>
      <c r="K295" s="10"/>
    </row>
    <row r="296" spans="1:11" ht="29.25" customHeight="1">
      <c r="A296" s="113"/>
      <c r="B296" s="40" t="s">
        <v>176</v>
      </c>
      <c r="C296" s="10">
        <f>E296</f>
        <v>110000</v>
      </c>
      <c r="D296" s="10"/>
      <c r="E296" s="10">
        <v>110000</v>
      </c>
      <c r="F296" s="10"/>
      <c r="G296" s="10"/>
      <c r="H296" s="10"/>
      <c r="I296" s="10">
        <f>K296</f>
        <v>130000</v>
      </c>
      <c r="J296" s="10"/>
      <c r="K296" s="10">
        <v>130000</v>
      </c>
    </row>
    <row r="297" spans="1:11" ht="63" customHeight="1">
      <c r="A297" s="56" t="s">
        <v>253</v>
      </c>
      <c r="B297" s="41"/>
      <c r="C297" s="10">
        <f>D297</f>
        <v>125000</v>
      </c>
      <c r="D297" s="10">
        <v>125000</v>
      </c>
      <c r="E297" s="10"/>
      <c r="F297" s="10">
        <f>G297</f>
        <v>120000</v>
      </c>
      <c r="G297" s="10">
        <v>120000</v>
      </c>
      <c r="H297" s="10"/>
      <c r="I297" s="10">
        <f>J297</f>
        <v>310300</v>
      </c>
      <c r="J297" s="10">
        <v>310300</v>
      </c>
      <c r="K297" s="10"/>
    </row>
    <row r="298" spans="1:11" ht="23.25" customHeight="1">
      <c r="A298" s="70" t="s">
        <v>25</v>
      </c>
      <c r="B298" s="17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22.5" customHeight="1">
      <c r="A299" s="56" t="s">
        <v>6</v>
      </c>
      <c r="B299" s="17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32.25" customHeight="1">
      <c r="A300" s="50" t="s">
        <v>60</v>
      </c>
      <c r="B300" s="17"/>
      <c r="C300" s="10">
        <v>1</v>
      </c>
      <c r="D300" s="10">
        <v>1</v>
      </c>
      <c r="E300" s="10"/>
      <c r="F300" s="10">
        <v>1</v>
      </c>
      <c r="G300" s="10">
        <v>1</v>
      </c>
      <c r="H300" s="10"/>
      <c r="I300" s="10">
        <v>1</v>
      </c>
      <c r="J300" s="10">
        <v>1</v>
      </c>
      <c r="K300" s="11"/>
    </row>
    <row r="301" spans="1:11" ht="57" customHeight="1">
      <c r="A301" s="50" t="s">
        <v>237</v>
      </c>
      <c r="B301" s="17"/>
      <c r="C301" s="10">
        <f>D301+E301</f>
        <v>2735000</v>
      </c>
      <c r="D301" s="10">
        <f>D295</f>
        <v>2625000</v>
      </c>
      <c r="E301" s="10">
        <f>E296</f>
        <v>110000</v>
      </c>
      <c r="F301" s="10">
        <f>G301+H301</f>
        <v>2700000</v>
      </c>
      <c r="G301" s="10">
        <f>G295</f>
        <v>2700000</v>
      </c>
      <c r="H301" s="10">
        <f>H296</f>
        <v>0</v>
      </c>
      <c r="I301" s="10">
        <f>J301+K301</f>
        <v>3255000</v>
      </c>
      <c r="J301" s="10">
        <f>J295</f>
        <v>3255000</v>
      </c>
      <c r="K301" s="10">
        <f>K295</f>
        <v>0</v>
      </c>
    </row>
    <row r="302" spans="1:11" ht="32.25" customHeight="1">
      <c r="A302" s="50" t="s">
        <v>59</v>
      </c>
      <c r="B302" s="17"/>
      <c r="C302" s="10">
        <f>D302</f>
        <v>125000</v>
      </c>
      <c r="D302" s="10">
        <f>D297</f>
        <v>125000</v>
      </c>
      <c r="E302" s="10"/>
      <c r="F302" s="10">
        <f>G302</f>
        <v>120000</v>
      </c>
      <c r="G302" s="10">
        <f>G297</f>
        <v>120000</v>
      </c>
      <c r="H302" s="10"/>
      <c r="I302" s="10">
        <f>J302</f>
        <v>310300</v>
      </c>
      <c r="J302" s="10">
        <f>J297</f>
        <v>310300</v>
      </c>
      <c r="K302" s="10"/>
    </row>
    <row r="303" spans="1:11" ht="32.25" customHeight="1">
      <c r="A303" s="50" t="s">
        <v>134</v>
      </c>
      <c r="B303" s="17"/>
      <c r="C303" s="38">
        <v>19.5</v>
      </c>
      <c r="D303" s="38">
        <v>19.5</v>
      </c>
      <c r="E303" s="38"/>
      <c r="F303" s="38">
        <v>19.5</v>
      </c>
      <c r="G303" s="38">
        <v>19.5</v>
      </c>
      <c r="H303" s="38"/>
      <c r="I303" s="38">
        <v>19.5</v>
      </c>
      <c r="J303" s="38">
        <v>19.5</v>
      </c>
      <c r="K303" s="19"/>
    </row>
    <row r="304" spans="1:11" ht="26.25" customHeight="1">
      <c r="A304" s="50" t="s">
        <v>135</v>
      </c>
      <c r="B304" s="17"/>
      <c r="C304" s="14">
        <v>4</v>
      </c>
      <c r="D304" s="14">
        <v>4</v>
      </c>
      <c r="E304" s="18"/>
      <c r="F304" s="14">
        <v>4</v>
      </c>
      <c r="G304" s="14">
        <v>4</v>
      </c>
      <c r="H304" s="18"/>
      <c r="I304" s="14">
        <v>4</v>
      </c>
      <c r="J304" s="14">
        <v>4</v>
      </c>
      <c r="K304" s="19"/>
    </row>
    <row r="305" spans="1:11" ht="25.5" customHeight="1">
      <c r="A305" s="56" t="s">
        <v>3</v>
      </c>
      <c r="B305" s="17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32.25" customHeight="1">
      <c r="A306" s="50" t="s">
        <v>58</v>
      </c>
      <c r="B306" s="17"/>
      <c r="C306" s="10">
        <v>12</v>
      </c>
      <c r="D306" s="10">
        <v>12</v>
      </c>
      <c r="E306" s="10"/>
      <c r="F306" s="10">
        <v>12</v>
      </c>
      <c r="G306" s="10">
        <v>12</v>
      </c>
      <c r="H306" s="10"/>
      <c r="I306" s="10">
        <v>12</v>
      </c>
      <c r="J306" s="10">
        <v>12</v>
      </c>
      <c r="K306" s="10"/>
    </row>
    <row r="307" spans="1:11" ht="26.25" customHeight="1">
      <c r="A307" s="56" t="s">
        <v>4</v>
      </c>
      <c r="B307" s="17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46.5" customHeight="1">
      <c r="A308" s="50" t="s">
        <v>15</v>
      </c>
      <c r="B308" s="17"/>
      <c r="C308" s="10">
        <f>C302/C306</f>
        <v>10416.666666666666</v>
      </c>
      <c r="D308" s="10">
        <f>D302/D306</f>
        <v>10416.666666666666</v>
      </c>
      <c r="E308" s="10"/>
      <c r="F308" s="10">
        <f>F302/F306</f>
        <v>10000</v>
      </c>
      <c r="G308" s="10">
        <f>G302/G306</f>
        <v>10000</v>
      </c>
      <c r="H308" s="10"/>
      <c r="I308" s="10">
        <f>I302/I306</f>
        <v>25858.333333333332</v>
      </c>
      <c r="J308" s="10">
        <f>J302/J306</f>
        <v>25858.333333333332</v>
      </c>
      <c r="K308" s="10"/>
    </row>
    <row r="309" spans="1:11" ht="23.25" customHeight="1">
      <c r="A309" s="56" t="s">
        <v>5</v>
      </c>
      <c r="B309" s="17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62.25" customHeight="1">
      <c r="A310" s="50" t="s">
        <v>124</v>
      </c>
      <c r="B310" s="17"/>
      <c r="C310" s="38">
        <v>100</v>
      </c>
      <c r="D310" s="38">
        <v>100</v>
      </c>
      <c r="E310" s="38"/>
      <c r="F310" s="38">
        <v>100</v>
      </c>
      <c r="G310" s="38">
        <v>100</v>
      </c>
      <c r="H310" s="38"/>
      <c r="I310" s="38">
        <v>100</v>
      </c>
      <c r="J310" s="38">
        <v>100</v>
      </c>
      <c r="K310" s="10"/>
    </row>
    <row r="311" spans="1:11" ht="51" customHeight="1">
      <c r="A311" s="50" t="s">
        <v>125</v>
      </c>
      <c r="B311" s="17"/>
      <c r="C311" s="10">
        <v>4</v>
      </c>
      <c r="D311" s="10">
        <v>4</v>
      </c>
      <c r="E311" s="10"/>
      <c r="F311" s="10">
        <v>4</v>
      </c>
      <c r="G311" s="10">
        <v>4</v>
      </c>
      <c r="H311" s="10"/>
      <c r="I311" s="10">
        <v>4</v>
      </c>
      <c r="J311" s="10">
        <v>4</v>
      </c>
      <c r="K311" s="10"/>
    </row>
    <row r="312" spans="1:11" ht="60" customHeight="1">
      <c r="A312" s="50" t="s">
        <v>126</v>
      </c>
      <c r="B312" s="17"/>
      <c r="C312" s="38">
        <v>100</v>
      </c>
      <c r="D312" s="38">
        <v>100</v>
      </c>
      <c r="E312" s="10"/>
      <c r="F312" s="38">
        <v>100</v>
      </c>
      <c r="G312" s="38">
        <v>100</v>
      </c>
      <c r="H312" s="10"/>
      <c r="I312" s="38">
        <v>100</v>
      </c>
      <c r="J312" s="38">
        <v>100</v>
      </c>
      <c r="K312" s="10"/>
    </row>
    <row r="313" spans="1:16" ht="25.5" customHeight="1">
      <c r="A313" s="111" t="s">
        <v>238</v>
      </c>
      <c r="B313" s="75" t="s">
        <v>127</v>
      </c>
      <c r="C313" s="8">
        <f>D313+E313</f>
        <v>6200000</v>
      </c>
      <c r="D313" s="8">
        <f>D314</f>
        <v>6000000</v>
      </c>
      <c r="E313" s="8">
        <f>E315+E316</f>
        <v>200000</v>
      </c>
      <c r="F313" s="8">
        <f>G313+H313</f>
        <v>7630000</v>
      </c>
      <c r="G313" s="8">
        <f>G314</f>
        <v>6800000</v>
      </c>
      <c r="H313" s="8">
        <f>H315+H316</f>
        <v>830000</v>
      </c>
      <c r="I313" s="8">
        <f>J313+K313</f>
        <v>8080000</v>
      </c>
      <c r="J313" s="8">
        <f>J314</f>
        <v>7140000</v>
      </c>
      <c r="K313" s="8">
        <f>K315+K316</f>
        <v>940000</v>
      </c>
      <c r="P313" s="26" t="s">
        <v>14</v>
      </c>
    </row>
    <row r="314" spans="1:11" ht="28.5" customHeight="1">
      <c r="A314" s="137"/>
      <c r="B314" s="40" t="s">
        <v>195</v>
      </c>
      <c r="C314" s="8">
        <f>D314</f>
        <v>6000000</v>
      </c>
      <c r="D314" s="8">
        <f>D317+D320</f>
        <v>6000000</v>
      </c>
      <c r="E314" s="8"/>
      <c r="F314" s="8">
        <f>G314</f>
        <v>6800000</v>
      </c>
      <c r="G314" s="8">
        <f>G317+G320</f>
        <v>6800000</v>
      </c>
      <c r="H314" s="8"/>
      <c r="I314" s="8">
        <f>J314</f>
        <v>7140000</v>
      </c>
      <c r="J314" s="8">
        <f>J317+J320</f>
        <v>7140000</v>
      </c>
      <c r="K314" s="8"/>
    </row>
    <row r="315" spans="1:11" ht="28.5" customHeight="1">
      <c r="A315" s="137"/>
      <c r="B315" s="40" t="s">
        <v>176</v>
      </c>
      <c r="C315" s="8">
        <v>100000</v>
      </c>
      <c r="D315" s="87"/>
      <c r="E315" s="8">
        <v>100000</v>
      </c>
      <c r="F315" s="87">
        <f>H315</f>
        <v>130000</v>
      </c>
      <c r="G315" s="87"/>
      <c r="H315" s="8">
        <f>H318</f>
        <v>130000</v>
      </c>
      <c r="I315" s="8">
        <f>K315</f>
        <v>140000</v>
      </c>
      <c r="J315" s="8"/>
      <c r="K315" s="8">
        <f>K318</f>
        <v>140000</v>
      </c>
    </row>
    <row r="316" spans="1:11" ht="28.5" customHeight="1">
      <c r="A316" s="138"/>
      <c r="B316" s="40" t="s">
        <v>212</v>
      </c>
      <c r="C316" s="8">
        <f>E316</f>
        <v>100000</v>
      </c>
      <c r="D316" s="87"/>
      <c r="E316" s="8">
        <v>100000</v>
      </c>
      <c r="F316" s="87">
        <f>H316</f>
        <v>700000</v>
      </c>
      <c r="G316" s="87"/>
      <c r="H316" s="8">
        <v>700000</v>
      </c>
      <c r="I316" s="8">
        <f>K316</f>
        <v>800000</v>
      </c>
      <c r="J316" s="8"/>
      <c r="K316" s="8">
        <v>800000</v>
      </c>
    </row>
    <row r="317" spans="1:11" ht="30.75" customHeight="1">
      <c r="A317" s="111" t="s">
        <v>213</v>
      </c>
      <c r="B317" s="40" t="s">
        <v>195</v>
      </c>
      <c r="C317" s="10">
        <f>D317+E317</f>
        <v>5278000</v>
      </c>
      <c r="D317" s="10">
        <v>5278000</v>
      </c>
      <c r="E317" s="10"/>
      <c r="F317" s="10">
        <f>G317+H317</f>
        <v>3700000</v>
      </c>
      <c r="G317" s="10">
        <v>3700000</v>
      </c>
      <c r="H317" s="10"/>
      <c r="I317" s="10">
        <f>J317+K317</f>
        <v>3885000</v>
      </c>
      <c r="J317" s="10">
        <v>3885000</v>
      </c>
      <c r="K317" s="10"/>
    </row>
    <row r="318" spans="1:11" ht="26.25" customHeight="1">
      <c r="A318" s="123"/>
      <c r="B318" s="40" t="s">
        <v>176</v>
      </c>
      <c r="C318" s="10">
        <f>E318</f>
        <v>100000</v>
      </c>
      <c r="D318" s="10"/>
      <c r="E318" s="10">
        <v>100000</v>
      </c>
      <c r="F318" s="10">
        <f>H318</f>
        <v>130000</v>
      </c>
      <c r="G318" s="10"/>
      <c r="H318" s="10">
        <v>130000</v>
      </c>
      <c r="I318" s="10">
        <f>K318</f>
        <v>140000</v>
      </c>
      <c r="J318" s="10"/>
      <c r="K318" s="10">
        <v>140000</v>
      </c>
    </row>
    <row r="319" spans="1:11" ht="26.25" customHeight="1">
      <c r="A319" s="124"/>
      <c r="B319" s="40" t="s">
        <v>212</v>
      </c>
      <c r="C319" s="10">
        <f>E319</f>
        <v>100000</v>
      </c>
      <c r="D319" s="38"/>
      <c r="E319" s="10">
        <v>100000</v>
      </c>
      <c r="F319" s="10">
        <f>H319</f>
        <v>700000</v>
      </c>
      <c r="G319" s="38"/>
      <c r="H319" s="10">
        <v>700000</v>
      </c>
      <c r="I319" s="10">
        <f>K319</f>
        <v>800000</v>
      </c>
      <c r="J319" s="10"/>
      <c r="K319" s="10">
        <v>800000</v>
      </c>
    </row>
    <row r="320" spans="1:11" ht="63.75" customHeight="1">
      <c r="A320" s="56" t="s">
        <v>254</v>
      </c>
      <c r="B320" s="17"/>
      <c r="C320" s="10">
        <f>D320</f>
        <v>722000</v>
      </c>
      <c r="D320" s="10">
        <v>722000</v>
      </c>
      <c r="E320" s="10"/>
      <c r="F320" s="10">
        <f>G320</f>
        <v>3100000</v>
      </c>
      <c r="G320" s="10">
        <v>3100000</v>
      </c>
      <c r="H320" s="10"/>
      <c r="I320" s="10">
        <f>J320</f>
        <v>3255000</v>
      </c>
      <c r="J320" s="10">
        <v>3255000</v>
      </c>
      <c r="K320" s="10"/>
    </row>
    <row r="321" spans="1:11" ht="24.75" customHeight="1">
      <c r="A321" s="70" t="s">
        <v>25</v>
      </c>
      <c r="B321" s="17"/>
      <c r="C321" s="38"/>
      <c r="D321" s="38"/>
      <c r="E321" s="10"/>
      <c r="F321" s="38"/>
      <c r="G321" s="38"/>
      <c r="H321" s="10"/>
      <c r="I321" s="38"/>
      <c r="J321" s="38"/>
      <c r="K321" s="10"/>
    </row>
    <row r="322" spans="1:11" ht="18.75" customHeight="1">
      <c r="A322" s="56" t="s">
        <v>6</v>
      </c>
      <c r="B322" s="17"/>
      <c r="C322" s="38"/>
      <c r="D322" s="38"/>
      <c r="E322" s="10"/>
      <c r="F322" s="38"/>
      <c r="G322" s="38"/>
      <c r="H322" s="10"/>
      <c r="I322" s="38"/>
      <c r="J322" s="38"/>
      <c r="K322" s="10"/>
    </row>
    <row r="323" spans="1:11" ht="21" customHeight="1">
      <c r="A323" s="50" t="s">
        <v>199</v>
      </c>
      <c r="B323" s="17"/>
      <c r="C323" s="10">
        <v>1</v>
      </c>
      <c r="D323" s="10">
        <v>1</v>
      </c>
      <c r="E323" s="10"/>
      <c r="F323" s="10">
        <v>1</v>
      </c>
      <c r="G323" s="10">
        <v>1</v>
      </c>
      <c r="H323" s="10"/>
      <c r="I323" s="10">
        <v>1</v>
      </c>
      <c r="J323" s="10">
        <v>1</v>
      </c>
      <c r="K323" s="10"/>
    </row>
    <row r="324" spans="1:11" ht="33.75" customHeight="1">
      <c r="A324" s="50" t="s">
        <v>200</v>
      </c>
      <c r="B324" s="17"/>
      <c r="C324" s="10">
        <f>D324+E324</f>
        <v>5478000</v>
      </c>
      <c r="D324" s="10">
        <f aca="true" t="shared" si="6" ref="D324:J324">D317</f>
        <v>5278000</v>
      </c>
      <c r="E324" s="10">
        <v>200000</v>
      </c>
      <c r="F324" s="10">
        <f>G324+H324</f>
        <v>4530000</v>
      </c>
      <c r="G324" s="10">
        <f t="shared" si="6"/>
        <v>3700000</v>
      </c>
      <c r="H324" s="10">
        <v>830000</v>
      </c>
      <c r="I324" s="10">
        <f>J324+K324</f>
        <v>4825000</v>
      </c>
      <c r="J324" s="10">
        <f t="shared" si="6"/>
        <v>3885000</v>
      </c>
      <c r="K324" s="10">
        <v>940000</v>
      </c>
    </row>
    <row r="325" spans="1:11" ht="40.5" customHeight="1">
      <c r="A325" s="50" t="s">
        <v>59</v>
      </c>
      <c r="B325" s="17"/>
      <c r="C325" s="10">
        <f>C320</f>
        <v>722000</v>
      </c>
      <c r="D325" s="10">
        <f aca="true" t="shared" si="7" ref="D325:J325">D320</f>
        <v>722000</v>
      </c>
      <c r="E325" s="10"/>
      <c r="F325" s="10">
        <f t="shared" si="7"/>
        <v>3100000</v>
      </c>
      <c r="G325" s="10">
        <f t="shared" si="7"/>
        <v>3100000</v>
      </c>
      <c r="H325" s="10"/>
      <c r="I325" s="10">
        <f t="shared" si="7"/>
        <v>3255000</v>
      </c>
      <c r="J325" s="10">
        <f t="shared" si="7"/>
        <v>3255000</v>
      </c>
      <c r="K325" s="10"/>
    </row>
    <row r="326" spans="1:11" ht="25.5" customHeight="1">
      <c r="A326" s="50" t="s">
        <v>134</v>
      </c>
      <c r="B326" s="17"/>
      <c r="C326" s="38">
        <v>30</v>
      </c>
      <c r="D326" s="38">
        <v>30</v>
      </c>
      <c r="E326" s="10"/>
      <c r="F326" s="38">
        <v>30</v>
      </c>
      <c r="G326" s="38">
        <v>30</v>
      </c>
      <c r="H326" s="10"/>
      <c r="I326" s="38">
        <v>30</v>
      </c>
      <c r="J326" s="38">
        <v>30</v>
      </c>
      <c r="K326" s="10"/>
    </row>
    <row r="327" spans="1:11" ht="21.75" customHeight="1">
      <c r="A327" s="50" t="s">
        <v>135</v>
      </c>
      <c r="B327" s="17"/>
      <c r="C327" s="38">
        <v>20</v>
      </c>
      <c r="D327" s="38">
        <v>20</v>
      </c>
      <c r="E327" s="10"/>
      <c r="F327" s="38">
        <v>20</v>
      </c>
      <c r="G327" s="38">
        <v>20</v>
      </c>
      <c r="H327" s="10"/>
      <c r="I327" s="38">
        <v>20</v>
      </c>
      <c r="J327" s="38">
        <v>20</v>
      </c>
      <c r="K327" s="10"/>
    </row>
    <row r="328" spans="1:11" ht="23.25" customHeight="1">
      <c r="A328" s="56" t="s">
        <v>3</v>
      </c>
      <c r="B328" s="17"/>
      <c r="C328" s="38"/>
      <c r="D328" s="38"/>
      <c r="E328" s="10"/>
      <c r="F328" s="38"/>
      <c r="G328" s="38"/>
      <c r="H328" s="10"/>
      <c r="I328" s="38"/>
      <c r="J328" s="38"/>
      <c r="K328" s="10"/>
    </row>
    <row r="329" spans="1:11" ht="33" customHeight="1">
      <c r="A329" s="50" t="s">
        <v>58</v>
      </c>
      <c r="B329" s="17"/>
      <c r="C329" s="10">
        <f>D329</f>
        <v>44</v>
      </c>
      <c r="D329" s="10">
        <v>44</v>
      </c>
      <c r="E329" s="10"/>
      <c r="F329" s="10">
        <f>G329</f>
        <v>44</v>
      </c>
      <c r="G329" s="10">
        <v>44</v>
      </c>
      <c r="H329" s="10"/>
      <c r="I329" s="10">
        <f>J329</f>
        <v>44</v>
      </c>
      <c r="J329" s="10">
        <v>44</v>
      </c>
      <c r="K329" s="10"/>
    </row>
    <row r="330" spans="1:11" ht="22.5" customHeight="1">
      <c r="A330" s="56" t="s">
        <v>4</v>
      </c>
      <c r="B330" s="17"/>
      <c r="C330" s="38"/>
      <c r="D330" s="38"/>
      <c r="E330" s="10"/>
      <c r="F330" s="38"/>
      <c r="G330" s="38"/>
      <c r="H330" s="10"/>
      <c r="I330" s="38"/>
      <c r="J330" s="38"/>
      <c r="K330" s="10"/>
    </row>
    <row r="331" spans="1:11" ht="48" customHeight="1">
      <c r="A331" s="50" t="s">
        <v>15</v>
      </c>
      <c r="B331" s="17"/>
      <c r="C331" s="38">
        <f>D331</f>
        <v>16409.090909090908</v>
      </c>
      <c r="D331" s="38">
        <f>D325/D329</f>
        <v>16409.090909090908</v>
      </c>
      <c r="E331" s="10"/>
      <c r="F331" s="38">
        <f>G331</f>
        <v>70454.54545454546</v>
      </c>
      <c r="G331" s="38">
        <f>G325/G329</f>
        <v>70454.54545454546</v>
      </c>
      <c r="H331" s="10"/>
      <c r="I331" s="38">
        <f>J331</f>
        <v>73977.27272727272</v>
      </c>
      <c r="J331" s="38">
        <f>J325/J329</f>
        <v>73977.27272727272</v>
      </c>
      <c r="K331" s="10"/>
    </row>
    <row r="332" spans="1:11" ht="20.25" customHeight="1">
      <c r="A332" s="56" t="s">
        <v>5</v>
      </c>
      <c r="B332" s="17"/>
      <c r="C332" s="38"/>
      <c r="D332" s="38"/>
      <c r="E332" s="10"/>
      <c r="F332" s="38"/>
      <c r="G332" s="38"/>
      <c r="H332" s="10"/>
      <c r="I332" s="38"/>
      <c r="J332" s="38"/>
      <c r="K332" s="10"/>
    </row>
    <row r="333" spans="1:11" ht="60" customHeight="1">
      <c r="A333" s="50" t="s">
        <v>201</v>
      </c>
      <c r="B333" s="17"/>
      <c r="C333" s="10">
        <v>100</v>
      </c>
      <c r="D333" s="10">
        <v>100</v>
      </c>
      <c r="E333" s="10"/>
      <c r="F333" s="10">
        <v>100</v>
      </c>
      <c r="G333" s="10">
        <v>100</v>
      </c>
      <c r="H333" s="10"/>
      <c r="I333" s="10">
        <v>100</v>
      </c>
      <c r="J333" s="10">
        <v>100</v>
      </c>
      <c r="K333" s="10"/>
    </row>
    <row r="334" spans="1:11" ht="64.5" customHeight="1">
      <c r="A334" s="50" t="s">
        <v>202</v>
      </c>
      <c r="B334" s="17"/>
      <c r="C334" s="10">
        <v>100</v>
      </c>
      <c r="D334" s="10">
        <v>100</v>
      </c>
      <c r="E334" s="10"/>
      <c r="F334" s="10">
        <v>100</v>
      </c>
      <c r="G334" s="10">
        <v>100</v>
      </c>
      <c r="H334" s="10"/>
      <c r="I334" s="10">
        <v>100</v>
      </c>
      <c r="J334" s="10">
        <v>100</v>
      </c>
      <c r="K334" s="10"/>
    </row>
    <row r="335" spans="1:11" ht="43.5" customHeight="1">
      <c r="A335" s="50" t="s">
        <v>240</v>
      </c>
      <c r="B335" s="17"/>
      <c r="C335" s="8">
        <f>D335</f>
        <v>1237818</v>
      </c>
      <c r="D335" s="8">
        <f>D336+D347+D358</f>
        <v>1237818</v>
      </c>
      <c r="E335" s="8"/>
      <c r="F335" s="8">
        <f>G335</f>
        <v>1591386</v>
      </c>
      <c r="G335" s="8">
        <f>G336+G347+G358</f>
        <v>1591386</v>
      </c>
      <c r="H335" s="8"/>
      <c r="I335" s="8">
        <f>J335</f>
        <v>1098000</v>
      </c>
      <c r="J335" s="8">
        <f>J336+J347+J358</f>
        <v>1098000</v>
      </c>
      <c r="K335" s="10"/>
    </row>
    <row r="336" spans="1:11" ht="84" customHeight="1">
      <c r="A336" s="56" t="s">
        <v>203</v>
      </c>
      <c r="B336" s="17"/>
      <c r="C336" s="10">
        <f>D336</f>
        <v>937818</v>
      </c>
      <c r="D336" s="10">
        <v>937818</v>
      </c>
      <c r="E336" s="10"/>
      <c r="F336" s="10">
        <f>G336</f>
        <v>1391386</v>
      </c>
      <c r="G336" s="10">
        <v>1391386</v>
      </c>
      <c r="H336" s="10"/>
      <c r="I336" s="10">
        <f>J336</f>
        <v>798000</v>
      </c>
      <c r="J336" s="10">
        <v>798000</v>
      </c>
      <c r="K336" s="10"/>
    </row>
    <row r="337" spans="1:11" ht="74.25" customHeight="1">
      <c r="A337" s="54" t="s">
        <v>248</v>
      </c>
      <c r="B337" s="17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27" customHeight="1">
      <c r="A338" s="70" t="s">
        <v>25</v>
      </c>
      <c r="B338" s="17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9.5" customHeight="1">
      <c r="A339" s="56" t="s">
        <v>6</v>
      </c>
      <c r="B339" s="17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32.25" customHeight="1">
      <c r="A340" s="50" t="s">
        <v>139</v>
      </c>
      <c r="B340" s="17"/>
      <c r="C340" s="10">
        <v>1</v>
      </c>
      <c r="D340" s="10">
        <v>1</v>
      </c>
      <c r="E340" s="10"/>
      <c r="F340" s="10">
        <v>1</v>
      </c>
      <c r="G340" s="10">
        <v>1</v>
      </c>
      <c r="H340" s="10"/>
      <c r="I340" s="10">
        <v>1</v>
      </c>
      <c r="J340" s="10">
        <v>1</v>
      </c>
      <c r="K340" s="10"/>
    </row>
    <row r="341" spans="1:11" ht="32.25" customHeight="1">
      <c r="A341" s="56" t="s">
        <v>3</v>
      </c>
      <c r="B341" s="17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32.25" customHeight="1">
      <c r="A342" s="78" t="s">
        <v>61</v>
      </c>
      <c r="B342" s="17"/>
      <c r="C342" s="10">
        <v>30</v>
      </c>
      <c r="D342" s="10">
        <v>30</v>
      </c>
      <c r="E342" s="10"/>
      <c r="F342" s="10">
        <v>24</v>
      </c>
      <c r="G342" s="10">
        <v>24</v>
      </c>
      <c r="H342" s="10"/>
      <c r="I342" s="10">
        <v>30</v>
      </c>
      <c r="J342" s="10">
        <v>30</v>
      </c>
      <c r="K342" s="10"/>
    </row>
    <row r="343" spans="1:11" ht="32.25" customHeight="1">
      <c r="A343" s="56" t="s">
        <v>4</v>
      </c>
      <c r="B343" s="17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61.5" customHeight="1">
      <c r="A344" s="50" t="s">
        <v>75</v>
      </c>
      <c r="B344" s="17"/>
      <c r="C344" s="10">
        <f>C336/C342/12</f>
        <v>2605.0499999999997</v>
      </c>
      <c r="D344" s="10">
        <f aca="true" t="shared" si="8" ref="D344:J344">D336/D342/12</f>
        <v>2605.0499999999997</v>
      </c>
      <c r="E344" s="10"/>
      <c r="F344" s="10">
        <f t="shared" si="8"/>
        <v>4831.201388888889</v>
      </c>
      <c r="G344" s="10">
        <f t="shared" si="8"/>
        <v>4831.201388888889</v>
      </c>
      <c r="H344" s="10"/>
      <c r="I344" s="10">
        <f t="shared" si="8"/>
        <v>2216.6666666666665</v>
      </c>
      <c r="J344" s="10">
        <f t="shared" si="8"/>
        <v>2216.6666666666665</v>
      </c>
      <c r="K344" s="10"/>
    </row>
    <row r="345" spans="1:11" ht="21" customHeight="1">
      <c r="A345" s="56" t="s">
        <v>5</v>
      </c>
      <c r="B345" s="17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32.25" customHeight="1">
      <c r="A346" s="50" t="s">
        <v>62</v>
      </c>
      <c r="B346" s="17"/>
      <c r="C346" s="10">
        <v>100</v>
      </c>
      <c r="D346" s="10">
        <v>100</v>
      </c>
      <c r="E346" s="10"/>
      <c r="F346" s="10">
        <v>100</v>
      </c>
      <c r="G346" s="10">
        <v>100</v>
      </c>
      <c r="H346" s="10"/>
      <c r="I346" s="10">
        <v>100</v>
      </c>
      <c r="J346" s="10">
        <v>100</v>
      </c>
      <c r="K346" s="10"/>
    </row>
    <row r="347" spans="1:11" ht="63.75" customHeight="1">
      <c r="A347" s="56" t="s">
        <v>279</v>
      </c>
      <c r="B347" s="17"/>
      <c r="C347" s="10">
        <v>50000</v>
      </c>
      <c r="D347" s="10">
        <v>50000</v>
      </c>
      <c r="E347" s="10"/>
      <c r="F347" s="10">
        <v>50000</v>
      </c>
      <c r="G347" s="10">
        <v>50000</v>
      </c>
      <c r="H347" s="10"/>
      <c r="I347" s="10">
        <v>50000</v>
      </c>
      <c r="J347" s="10">
        <v>50000</v>
      </c>
      <c r="K347" s="8"/>
    </row>
    <row r="348" spans="1:11" ht="71.25" customHeight="1">
      <c r="A348" s="54" t="s">
        <v>246</v>
      </c>
      <c r="B348" s="17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25.5" customHeight="1">
      <c r="A349" s="70" t="s">
        <v>25</v>
      </c>
      <c r="B349" s="17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24" customHeight="1">
      <c r="A350" s="56" t="s">
        <v>6</v>
      </c>
      <c r="B350" s="17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32.25" customHeight="1">
      <c r="A351" s="50" t="s">
        <v>139</v>
      </c>
      <c r="B351" s="17"/>
      <c r="C351" s="10">
        <v>1</v>
      </c>
      <c r="D351" s="10">
        <v>1</v>
      </c>
      <c r="E351" s="10"/>
      <c r="F351" s="10">
        <v>1</v>
      </c>
      <c r="G351" s="10">
        <v>1</v>
      </c>
      <c r="H351" s="10"/>
      <c r="I351" s="10">
        <v>1</v>
      </c>
      <c r="J351" s="10">
        <v>1</v>
      </c>
      <c r="K351" s="10"/>
    </row>
    <row r="352" spans="1:11" ht="29.25" customHeight="1">
      <c r="A352" s="56" t="s">
        <v>3</v>
      </c>
      <c r="B352" s="17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32.25" customHeight="1">
      <c r="A353" s="78" t="s">
        <v>74</v>
      </c>
      <c r="B353" s="17"/>
      <c r="C353" s="10">
        <v>5</v>
      </c>
      <c r="D353" s="10">
        <v>5</v>
      </c>
      <c r="E353" s="10"/>
      <c r="F353" s="10">
        <v>5</v>
      </c>
      <c r="G353" s="10">
        <v>5</v>
      </c>
      <c r="H353" s="10"/>
      <c r="I353" s="10">
        <v>5</v>
      </c>
      <c r="J353" s="10">
        <v>5</v>
      </c>
      <c r="K353" s="10"/>
    </row>
    <row r="354" spans="1:11" ht="26.25" customHeight="1">
      <c r="A354" s="56" t="s">
        <v>4</v>
      </c>
      <c r="B354" s="17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53.25" customHeight="1">
      <c r="A355" s="50" t="s">
        <v>278</v>
      </c>
      <c r="B355" s="17"/>
      <c r="C355" s="10">
        <f>C347/C353</f>
        <v>10000</v>
      </c>
      <c r="D355" s="10">
        <f aca="true" t="shared" si="9" ref="D355:J355">D347/D353</f>
        <v>10000</v>
      </c>
      <c r="E355" s="10"/>
      <c r="F355" s="10">
        <f t="shared" si="9"/>
        <v>10000</v>
      </c>
      <c r="G355" s="10">
        <f t="shared" si="9"/>
        <v>10000</v>
      </c>
      <c r="H355" s="10"/>
      <c r="I355" s="10">
        <f t="shared" si="9"/>
        <v>10000</v>
      </c>
      <c r="J355" s="10">
        <f t="shared" si="9"/>
        <v>10000</v>
      </c>
      <c r="K355" s="10"/>
    </row>
    <row r="356" spans="1:11" ht="24" customHeight="1">
      <c r="A356" s="56" t="s">
        <v>5</v>
      </c>
      <c r="B356" s="17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32.25" customHeight="1">
      <c r="A357" s="50" t="s">
        <v>62</v>
      </c>
      <c r="B357" s="17"/>
      <c r="C357" s="10">
        <v>100</v>
      </c>
      <c r="D357" s="10">
        <v>100</v>
      </c>
      <c r="E357" s="10"/>
      <c r="F357" s="10">
        <v>100</v>
      </c>
      <c r="G357" s="10">
        <v>100</v>
      </c>
      <c r="H357" s="10"/>
      <c r="I357" s="10">
        <v>100</v>
      </c>
      <c r="J357" s="10">
        <v>100</v>
      </c>
      <c r="K357" s="10"/>
    </row>
    <row r="358" spans="1:11" ht="63" customHeight="1">
      <c r="A358" s="56" t="s">
        <v>277</v>
      </c>
      <c r="B358" s="17"/>
      <c r="C358" s="10">
        <f>D358</f>
        <v>250000</v>
      </c>
      <c r="D358" s="10">
        <v>250000</v>
      </c>
      <c r="E358" s="10"/>
      <c r="F358" s="10">
        <f>G358</f>
        <v>150000</v>
      </c>
      <c r="G358" s="10">
        <v>150000</v>
      </c>
      <c r="H358" s="10"/>
      <c r="I358" s="10">
        <f>J358</f>
        <v>250000</v>
      </c>
      <c r="J358" s="10">
        <v>250000</v>
      </c>
      <c r="K358" s="8"/>
    </row>
    <row r="359" spans="1:11" ht="65.25" customHeight="1">
      <c r="A359" s="54" t="s">
        <v>246</v>
      </c>
      <c r="B359" s="17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22.5" customHeight="1">
      <c r="A360" s="70" t="s">
        <v>25</v>
      </c>
      <c r="B360" s="17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8" customHeight="1">
      <c r="A361" s="56" t="s">
        <v>6</v>
      </c>
      <c r="B361" s="17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32.25" customHeight="1">
      <c r="A362" s="50" t="s">
        <v>139</v>
      </c>
      <c r="B362" s="17"/>
      <c r="C362" s="10">
        <v>1</v>
      </c>
      <c r="D362" s="10">
        <v>1</v>
      </c>
      <c r="E362" s="10"/>
      <c r="F362" s="10">
        <v>1</v>
      </c>
      <c r="G362" s="10">
        <v>1</v>
      </c>
      <c r="H362" s="10"/>
      <c r="I362" s="10">
        <v>1</v>
      </c>
      <c r="J362" s="10">
        <v>1</v>
      </c>
      <c r="K362" s="10"/>
    </row>
    <row r="363" spans="1:11" ht="21" customHeight="1">
      <c r="A363" s="56" t="s">
        <v>3</v>
      </c>
      <c r="B363" s="17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43.5" customHeight="1">
      <c r="A364" s="78" t="s">
        <v>239</v>
      </c>
      <c r="B364" s="17"/>
      <c r="C364" s="10">
        <f>D364</f>
        <v>5</v>
      </c>
      <c r="D364" s="10">
        <v>5</v>
      </c>
      <c r="E364" s="10"/>
      <c r="F364" s="10">
        <v>3</v>
      </c>
      <c r="G364" s="10">
        <v>3</v>
      </c>
      <c r="H364" s="10"/>
      <c r="I364" s="10">
        <v>5</v>
      </c>
      <c r="J364" s="10">
        <v>5</v>
      </c>
      <c r="K364" s="10"/>
    </row>
    <row r="365" spans="1:11" ht="20.25" customHeight="1">
      <c r="A365" s="56" t="s">
        <v>4</v>
      </c>
      <c r="B365" s="17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49.5" customHeight="1">
      <c r="A366" s="50" t="s">
        <v>276</v>
      </c>
      <c r="B366" s="17"/>
      <c r="C366" s="10">
        <f>C358/C364</f>
        <v>50000</v>
      </c>
      <c r="D366" s="10">
        <f>D358/D364</f>
        <v>50000</v>
      </c>
      <c r="E366" s="10"/>
      <c r="F366" s="10">
        <f>F358/F364</f>
        <v>50000</v>
      </c>
      <c r="G366" s="10">
        <f>G358/G364</f>
        <v>50000</v>
      </c>
      <c r="H366" s="10"/>
      <c r="I366" s="10">
        <f>I358/I364</f>
        <v>50000</v>
      </c>
      <c r="J366" s="10">
        <f>J358/J364</f>
        <v>50000</v>
      </c>
      <c r="K366" s="10"/>
    </row>
    <row r="367" spans="1:11" ht="23.25" customHeight="1">
      <c r="A367" s="56" t="s">
        <v>5</v>
      </c>
      <c r="B367" s="17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32.25" customHeight="1">
      <c r="A368" s="50" t="s">
        <v>62</v>
      </c>
      <c r="B368" s="17"/>
      <c r="C368" s="10">
        <v>100</v>
      </c>
      <c r="D368" s="10">
        <v>100</v>
      </c>
      <c r="E368" s="10"/>
      <c r="F368" s="10">
        <v>60</v>
      </c>
      <c r="G368" s="10">
        <v>60</v>
      </c>
      <c r="H368" s="10"/>
      <c r="I368" s="10">
        <v>100</v>
      </c>
      <c r="J368" s="10">
        <v>100</v>
      </c>
      <c r="K368" s="10"/>
    </row>
    <row r="369" spans="1:11" ht="54.75" customHeight="1">
      <c r="A369" s="50" t="s">
        <v>275</v>
      </c>
      <c r="B369" s="17"/>
      <c r="C369" s="8">
        <f>D369</f>
        <v>2900000</v>
      </c>
      <c r="D369" s="8">
        <f>D371</f>
        <v>2900000</v>
      </c>
      <c r="E369" s="8"/>
      <c r="F369" s="8">
        <f>G369</f>
        <v>2600000</v>
      </c>
      <c r="G369" s="8">
        <f>G371</f>
        <v>2600000</v>
      </c>
      <c r="H369" s="8"/>
      <c r="I369" s="8">
        <f>J369</f>
        <v>1465900</v>
      </c>
      <c r="J369" s="8">
        <v>1465900</v>
      </c>
      <c r="K369" s="8"/>
    </row>
    <row r="370" spans="1:11" ht="63.75" customHeight="1">
      <c r="A370" s="50" t="s">
        <v>246</v>
      </c>
      <c r="B370" s="17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6.75" customHeight="1">
      <c r="A371" s="50" t="s">
        <v>265</v>
      </c>
      <c r="B371" s="17"/>
      <c r="C371" s="10">
        <f>D371</f>
        <v>2900000</v>
      </c>
      <c r="D371" s="10">
        <v>2900000</v>
      </c>
      <c r="E371" s="10"/>
      <c r="F371" s="10">
        <f>G371</f>
        <v>2600000</v>
      </c>
      <c r="G371" s="10">
        <v>2600000</v>
      </c>
      <c r="H371" s="10"/>
      <c r="I371" s="10">
        <f>J371</f>
        <v>1465900</v>
      </c>
      <c r="J371" s="10">
        <f>J369</f>
        <v>1465900</v>
      </c>
      <c r="K371" s="10"/>
    </row>
    <row r="372" spans="1:11" ht="32.25" customHeight="1">
      <c r="A372" s="70" t="s">
        <v>25</v>
      </c>
      <c r="B372" s="17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23.25" customHeight="1">
      <c r="A373" s="56" t="s">
        <v>6</v>
      </c>
      <c r="B373" s="17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49.5" customHeight="1">
      <c r="A374" s="50" t="s">
        <v>256</v>
      </c>
      <c r="B374" s="17"/>
      <c r="C374" s="10">
        <v>4</v>
      </c>
      <c r="D374" s="10">
        <v>4</v>
      </c>
      <c r="E374" s="10"/>
      <c r="F374" s="10">
        <v>2</v>
      </c>
      <c r="G374" s="10">
        <v>2</v>
      </c>
      <c r="H374" s="10"/>
      <c r="I374" s="10">
        <v>1</v>
      </c>
      <c r="J374" s="10">
        <v>1</v>
      </c>
      <c r="K374" s="10"/>
    </row>
    <row r="375" spans="1:11" ht="62.25" customHeight="1">
      <c r="A375" s="50" t="s">
        <v>206</v>
      </c>
      <c r="B375" s="17"/>
      <c r="C375" s="10">
        <f>D375</f>
        <v>15</v>
      </c>
      <c r="D375" s="10">
        <v>15</v>
      </c>
      <c r="E375" s="10"/>
      <c r="F375" s="10">
        <v>10</v>
      </c>
      <c r="G375" s="10">
        <v>10</v>
      </c>
      <c r="H375" s="10"/>
      <c r="I375" s="10">
        <v>10</v>
      </c>
      <c r="J375" s="10">
        <v>10</v>
      </c>
      <c r="K375" s="10"/>
    </row>
    <row r="376" spans="1:11" ht="53.25" customHeight="1">
      <c r="A376" s="50" t="s">
        <v>242</v>
      </c>
      <c r="B376" s="17"/>
      <c r="C376" s="10">
        <f>D376</f>
        <v>60</v>
      </c>
      <c r="D376" s="10">
        <v>60</v>
      </c>
      <c r="E376" s="10"/>
      <c r="F376" s="10">
        <v>44</v>
      </c>
      <c r="G376" s="10">
        <v>44</v>
      </c>
      <c r="H376" s="10"/>
      <c r="I376" s="10">
        <v>44</v>
      </c>
      <c r="J376" s="10">
        <v>44</v>
      </c>
      <c r="K376" s="10"/>
    </row>
    <row r="377" spans="1:11" ht="22.5" customHeight="1">
      <c r="A377" s="56" t="s">
        <v>3</v>
      </c>
      <c r="B377" s="17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62.25" customHeight="1">
      <c r="A378" s="50" t="s">
        <v>241</v>
      </c>
      <c r="B378" s="17"/>
      <c r="C378" s="10">
        <f>D378</f>
        <v>1990</v>
      </c>
      <c r="D378" s="10">
        <v>1990</v>
      </c>
      <c r="E378" s="10"/>
      <c r="F378" s="10">
        <f>G378</f>
        <v>1990</v>
      </c>
      <c r="G378" s="10">
        <v>1990</v>
      </c>
      <c r="H378" s="10"/>
      <c r="I378" s="10">
        <f>J378</f>
        <v>1990</v>
      </c>
      <c r="J378" s="10">
        <v>1990</v>
      </c>
      <c r="K378" s="10"/>
    </row>
    <row r="379" spans="1:11" ht="62.25" customHeight="1">
      <c r="A379" s="50" t="s">
        <v>205</v>
      </c>
      <c r="B379" s="17"/>
      <c r="C379" s="10">
        <f>D379</f>
        <v>40</v>
      </c>
      <c r="D379" s="10">
        <v>40</v>
      </c>
      <c r="E379" s="10"/>
      <c r="F379" s="10">
        <v>36</v>
      </c>
      <c r="G379" s="10">
        <v>36</v>
      </c>
      <c r="H379" s="10"/>
      <c r="I379" s="10">
        <v>24</v>
      </c>
      <c r="J379" s="10">
        <v>24</v>
      </c>
      <c r="K379" s="10"/>
    </row>
    <row r="380" spans="1:11" ht="22.5" customHeight="1">
      <c r="A380" s="56" t="s">
        <v>4</v>
      </c>
      <c r="B380" s="17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61.5" customHeight="1">
      <c r="A381" s="50" t="s">
        <v>257</v>
      </c>
      <c r="B381" s="17"/>
      <c r="C381" s="10">
        <f>D381</f>
        <v>725000</v>
      </c>
      <c r="D381" s="10">
        <f>D371/D374</f>
        <v>725000</v>
      </c>
      <c r="E381" s="10"/>
      <c r="F381" s="10">
        <f>F371/F374</f>
        <v>1300000</v>
      </c>
      <c r="G381" s="10">
        <f>G371/G374</f>
        <v>1300000</v>
      </c>
      <c r="H381" s="10"/>
      <c r="I381" s="10">
        <f>I371/I374</f>
        <v>1465900</v>
      </c>
      <c r="J381" s="10">
        <f>J371/J374</f>
        <v>1465900</v>
      </c>
      <c r="K381" s="10"/>
    </row>
    <row r="382" spans="1:11" ht="72" customHeight="1">
      <c r="A382" s="50" t="s">
        <v>274</v>
      </c>
      <c r="B382" s="17"/>
      <c r="C382" s="15">
        <f>D382</f>
        <v>322.22222222222223</v>
      </c>
      <c r="D382" s="15">
        <f>D371/D379/D375/15</f>
        <v>322.22222222222223</v>
      </c>
      <c r="E382" s="10"/>
      <c r="F382" s="15">
        <f>G382</f>
        <v>481.4814814814815</v>
      </c>
      <c r="G382" s="15">
        <f>G371/G375/G379/15</f>
        <v>481.4814814814815</v>
      </c>
      <c r="H382" s="10"/>
      <c r="I382" s="15">
        <f>J382</f>
        <v>407.19444444444446</v>
      </c>
      <c r="J382" s="15">
        <f>J371/J375/J379/15</f>
        <v>407.19444444444446</v>
      </c>
      <c r="K382" s="10"/>
    </row>
    <row r="383" spans="1:11" ht="63" customHeight="1">
      <c r="A383" s="50" t="s">
        <v>204</v>
      </c>
      <c r="B383" s="17"/>
      <c r="C383" s="15">
        <f>D383</f>
        <v>270.83333333333337</v>
      </c>
      <c r="D383" s="15">
        <f>650000/D376/D379</f>
        <v>270.83333333333337</v>
      </c>
      <c r="E383" s="10"/>
      <c r="F383" s="15">
        <f>G383</f>
        <v>441.9191919191919</v>
      </c>
      <c r="G383" s="15">
        <f>700000/G376/G379</f>
        <v>441.9191919191919</v>
      </c>
      <c r="H383" s="10"/>
      <c r="I383" s="15">
        <f>J383</f>
        <v>710.2272727272726</v>
      </c>
      <c r="J383" s="15">
        <f>750000/J376/J379</f>
        <v>710.2272727272726</v>
      </c>
      <c r="K383" s="10"/>
    </row>
    <row r="384" spans="1:11" ht="24" customHeight="1">
      <c r="A384" s="56" t="s">
        <v>5</v>
      </c>
      <c r="B384" s="17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66.75" customHeight="1">
      <c r="A385" s="50" t="s">
        <v>207</v>
      </c>
      <c r="B385" s="17"/>
      <c r="C385" s="10">
        <v>100</v>
      </c>
      <c r="D385" s="10">
        <v>100</v>
      </c>
      <c r="E385" s="10"/>
      <c r="F385" s="10">
        <f>G385</f>
        <v>100</v>
      </c>
      <c r="G385" s="10">
        <v>100</v>
      </c>
      <c r="H385" s="10"/>
      <c r="I385" s="10">
        <v>100</v>
      </c>
      <c r="J385" s="10">
        <v>100</v>
      </c>
      <c r="K385" s="10"/>
    </row>
    <row r="386" spans="1:11" ht="56.25" customHeight="1">
      <c r="A386" s="50" t="s">
        <v>190</v>
      </c>
      <c r="B386" s="17"/>
      <c r="C386" s="10">
        <v>24</v>
      </c>
      <c r="D386" s="10">
        <v>24</v>
      </c>
      <c r="E386" s="10"/>
      <c r="F386" s="10">
        <v>24</v>
      </c>
      <c r="G386" s="10">
        <v>24</v>
      </c>
      <c r="H386" s="10"/>
      <c r="I386" s="10">
        <v>24</v>
      </c>
      <c r="J386" s="10">
        <v>24</v>
      </c>
      <c r="K386" s="10"/>
    </row>
    <row r="387" spans="1:11" ht="63" customHeight="1">
      <c r="A387" s="50" t="s">
        <v>208</v>
      </c>
      <c r="B387" s="17"/>
      <c r="C387" s="10">
        <v>100</v>
      </c>
      <c r="D387" s="10">
        <v>100</v>
      </c>
      <c r="E387" s="10"/>
      <c r="F387" s="10">
        <f>G387</f>
        <v>100</v>
      </c>
      <c r="G387" s="10">
        <v>100</v>
      </c>
      <c r="H387" s="10"/>
      <c r="I387" s="10">
        <v>100</v>
      </c>
      <c r="J387" s="10">
        <v>100</v>
      </c>
      <c r="K387" s="10"/>
    </row>
    <row r="388" spans="1:11" ht="36.75" customHeight="1">
      <c r="A388" s="134" t="s">
        <v>286</v>
      </c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1:11" ht="25.5" customHeight="1">
      <c r="A389" s="99" t="s">
        <v>63</v>
      </c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</row>
    <row r="390" spans="1:11" ht="32.25" customHeight="1">
      <c r="A390" s="64" t="s">
        <v>64</v>
      </c>
      <c r="B390" s="75" t="s">
        <v>195</v>
      </c>
      <c r="C390" s="8">
        <f>C393</f>
        <v>3500000</v>
      </c>
      <c r="D390" s="8"/>
      <c r="E390" s="8">
        <f aca="true" t="shared" si="10" ref="E390:K390">E393</f>
        <v>3500000</v>
      </c>
      <c r="F390" s="8">
        <f>F393+F407</f>
        <v>22000000</v>
      </c>
      <c r="G390" s="8"/>
      <c r="H390" s="8">
        <f>H393+H407</f>
        <v>22000000</v>
      </c>
      <c r="I390" s="8">
        <f t="shared" si="10"/>
        <v>3500000</v>
      </c>
      <c r="J390" s="8"/>
      <c r="K390" s="8">
        <f t="shared" si="10"/>
        <v>3500000</v>
      </c>
    </row>
    <row r="391" spans="1:11" ht="54.75" customHeight="1">
      <c r="A391" s="50" t="s">
        <v>243</v>
      </c>
      <c r="B391" s="79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00.5" customHeight="1">
      <c r="A392" s="50" t="s">
        <v>245</v>
      </c>
      <c r="B392" s="17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51.75" customHeight="1">
      <c r="A393" s="56" t="s">
        <v>273</v>
      </c>
      <c r="B393" s="21" t="s">
        <v>71</v>
      </c>
      <c r="C393" s="44">
        <f>E393</f>
        <v>3500000</v>
      </c>
      <c r="D393" s="44"/>
      <c r="E393" s="44">
        <f>E394+E395+E396</f>
        <v>3500000</v>
      </c>
      <c r="F393" s="44">
        <f>H393</f>
        <v>1500000</v>
      </c>
      <c r="G393" s="44"/>
      <c r="H393" s="44">
        <f>H395+H396</f>
        <v>1500000</v>
      </c>
      <c r="I393" s="44">
        <f>K393</f>
        <v>3500000</v>
      </c>
      <c r="J393" s="44"/>
      <c r="K393" s="44">
        <v>3500000</v>
      </c>
    </row>
    <row r="394" spans="1:11" ht="32.25" customHeight="1">
      <c r="A394" s="56" t="s">
        <v>272</v>
      </c>
      <c r="B394" s="41"/>
      <c r="C394" s="10">
        <f>E394</f>
        <v>2000000</v>
      </c>
      <c r="D394" s="10"/>
      <c r="E394" s="10">
        <v>2000000</v>
      </c>
      <c r="F394" s="10"/>
      <c r="G394" s="10"/>
      <c r="H394" s="10"/>
      <c r="I394" s="10">
        <f>K394</f>
        <v>2000000</v>
      </c>
      <c r="J394" s="10"/>
      <c r="K394" s="10">
        <v>2000000</v>
      </c>
    </row>
    <row r="395" spans="1:11" ht="32.25" customHeight="1">
      <c r="A395" s="56" t="s">
        <v>65</v>
      </c>
      <c r="B395" s="60"/>
      <c r="C395" s="44">
        <f>E395</f>
        <v>500000</v>
      </c>
      <c r="D395" s="44"/>
      <c r="E395" s="44">
        <v>500000</v>
      </c>
      <c r="F395" s="44">
        <f>H395</f>
        <v>500000</v>
      </c>
      <c r="G395" s="44"/>
      <c r="H395" s="44">
        <v>500000</v>
      </c>
      <c r="I395" s="44">
        <f>K395</f>
        <v>500000</v>
      </c>
      <c r="J395" s="44"/>
      <c r="K395" s="44">
        <v>500000</v>
      </c>
    </row>
    <row r="396" spans="1:11" ht="21" customHeight="1">
      <c r="A396" s="80" t="s">
        <v>191</v>
      </c>
      <c r="B396" s="60"/>
      <c r="C396" s="44">
        <f>E396</f>
        <v>1000000</v>
      </c>
      <c r="D396" s="44"/>
      <c r="E396" s="44">
        <v>1000000</v>
      </c>
      <c r="F396" s="44">
        <f>H396</f>
        <v>1000000</v>
      </c>
      <c r="G396" s="44"/>
      <c r="H396" s="44">
        <v>1000000</v>
      </c>
      <c r="I396" s="44">
        <f>K396</f>
        <v>1000000</v>
      </c>
      <c r="J396" s="44"/>
      <c r="K396" s="44">
        <v>1000000</v>
      </c>
    </row>
    <row r="397" spans="1:11" ht="21.75" customHeight="1">
      <c r="A397" s="70" t="s">
        <v>2</v>
      </c>
      <c r="B397" s="17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24" customHeight="1">
      <c r="A398" s="56" t="s">
        <v>6</v>
      </c>
      <c r="B398" s="17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32.25" customHeight="1">
      <c r="A399" s="50" t="s">
        <v>66</v>
      </c>
      <c r="B399" s="17"/>
      <c r="C399" s="15">
        <v>4.03</v>
      </c>
      <c r="D399" s="15"/>
      <c r="E399" s="15">
        <v>4.03</v>
      </c>
      <c r="F399" s="15">
        <v>4.03</v>
      </c>
      <c r="G399" s="15"/>
      <c r="H399" s="15">
        <v>4.03</v>
      </c>
      <c r="I399" s="15">
        <v>1</v>
      </c>
      <c r="J399" s="15"/>
      <c r="K399" s="15">
        <v>1</v>
      </c>
    </row>
    <row r="400" spans="1:11" ht="32.25" customHeight="1">
      <c r="A400" s="50" t="s">
        <v>67</v>
      </c>
      <c r="B400" s="17"/>
      <c r="C400" s="15">
        <v>2.21</v>
      </c>
      <c r="D400" s="10"/>
      <c r="E400" s="15">
        <v>2.21</v>
      </c>
      <c r="F400" s="15">
        <v>1.03</v>
      </c>
      <c r="G400" s="15"/>
      <c r="H400" s="15">
        <v>1.03</v>
      </c>
      <c r="I400" s="15">
        <v>1</v>
      </c>
      <c r="J400" s="15"/>
      <c r="K400" s="15">
        <v>1</v>
      </c>
    </row>
    <row r="401" spans="1:11" ht="22.5" customHeight="1">
      <c r="A401" s="56" t="s">
        <v>10</v>
      </c>
      <c r="B401" s="17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32.25" customHeight="1">
      <c r="A402" s="50" t="s">
        <v>13</v>
      </c>
      <c r="B402" s="17"/>
      <c r="C402" s="10">
        <v>2</v>
      </c>
      <c r="D402" s="10"/>
      <c r="E402" s="10">
        <v>2</v>
      </c>
      <c r="F402" s="10">
        <v>2</v>
      </c>
      <c r="G402" s="10"/>
      <c r="H402" s="10">
        <v>2</v>
      </c>
      <c r="I402" s="10">
        <v>2</v>
      </c>
      <c r="J402" s="10"/>
      <c r="K402" s="10">
        <v>2</v>
      </c>
    </row>
    <row r="403" spans="1:11" ht="24" customHeight="1">
      <c r="A403" s="56" t="s">
        <v>11</v>
      </c>
      <c r="B403" s="17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32.25" customHeight="1">
      <c r="A404" s="50" t="s">
        <v>271</v>
      </c>
      <c r="B404" s="17"/>
      <c r="C404" s="10">
        <f>E404</f>
        <v>620347.3945409429</v>
      </c>
      <c r="D404" s="10"/>
      <c r="E404" s="10">
        <f>2500000/E399</f>
        <v>620347.3945409429</v>
      </c>
      <c r="F404" s="10">
        <f>H404</f>
        <v>620347</v>
      </c>
      <c r="G404" s="10"/>
      <c r="H404" s="10">
        <v>620347</v>
      </c>
      <c r="I404" s="10">
        <f>K404</f>
        <v>620347</v>
      </c>
      <c r="J404" s="10"/>
      <c r="K404" s="10">
        <v>620347</v>
      </c>
    </row>
    <row r="405" spans="1:11" ht="21.75" customHeight="1">
      <c r="A405" s="56" t="s">
        <v>12</v>
      </c>
      <c r="B405" s="17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32.25" customHeight="1">
      <c r="A406" s="50" t="s">
        <v>68</v>
      </c>
      <c r="B406" s="17"/>
      <c r="C406" s="38">
        <v>54.8</v>
      </c>
      <c r="D406" s="38"/>
      <c r="E406" s="38">
        <v>54.8</v>
      </c>
      <c r="F406" s="38">
        <v>67</v>
      </c>
      <c r="G406" s="38"/>
      <c r="H406" s="38">
        <v>67</v>
      </c>
      <c r="I406" s="38">
        <v>100</v>
      </c>
      <c r="J406" s="38"/>
      <c r="K406" s="38">
        <v>100</v>
      </c>
    </row>
    <row r="407" spans="1:11" ht="62.25" customHeight="1">
      <c r="A407" s="56" t="s">
        <v>270</v>
      </c>
      <c r="B407" s="22" t="s">
        <v>266</v>
      </c>
      <c r="C407" s="38"/>
      <c r="D407" s="38"/>
      <c r="E407" s="38"/>
      <c r="F407" s="10">
        <f>H407</f>
        <v>20500000</v>
      </c>
      <c r="G407" s="38"/>
      <c r="H407" s="10">
        <v>20500000</v>
      </c>
      <c r="I407" s="38"/>
      <c r="J407" s="38"/>
      <c r="K407" s="38"/>
    </row>
    <row r="408" spans="1:11" ht="21.75" customHeight="1">
      <c r="A408" s="70" t="s">
        <v>2</v>
      </c>
      <c r="B408" s="17"/>
      <c r="C408" s="38"/>
      <c r="D408" s="38"/>
      <c r="E408" s="38"/>
      <c r="F408" s="38"/>
      <c r="G408" s="38"/>
      <c r="H408" s="38"/>
      <c r="I408" s="38"/>
      <c r="J408" s="38"/>
      <c r="K408" s="38"/>
    </row>
    <row r="409" spans="1:11" ht="16.5" customHeight="1">
      <c r="A409" s="56" t="s">
        <v>6</v>
      </c>
      <c r="B409" s="17"/>
      <c r="C409" s="38"/>
      <c r="D409" s="38"/>
      <c r="E409" s="38"/>
      <c r="F409" s="38"/>
      <c r="G409" s="38"/>
      <c r="H409" s="38"/>
      <c r="I409" s="38"/>
      <c r="J409" s="38"/>
      <c r="K409" s="38"/>
    </row>
    <row r="410" spans="1:11" ht="32.25" customHeight="1">
      <c r="A410" s="50" t="s">
        <v>281</v>
      </c>
      <c r="B410" s="17"/>
      <c r="C410" s="38"/>
      <c r="D410" s="38"/>
      <c r="E410" s="38"/>
      <c r="F410" s="38">
        <v>1098.1</v>
      </c>
      <c r="G410" s="38"/>
      <c r="H410" s="38">
        <v>1098.1</v>
      </c>
      <c r="I410" s="38"/>
      <c r="J410" s="38"/>
      <c r="K410" s="38"/>
    </row>
    <row r="411" spans="1:11" ht="32.25" customHeight="1">
      <c r="A411" s="50" t="s">
        <v>283</v>
      </c>
      <c r="B411" s="17"/>
      <c r="C411" s="38"/>
      <c r="D411" s="38"/>
      <c r="E411" s="38"/>
      <c r="F411" s="38">
        <f>H411</f>
        <v>1098.1</v>
      </c>
      <c r="G411" s="38"/>
      <c r="H411" s="38">
        <v>1098.1</v>
      </c>
      <c r="I411" s="38"/>
      <c r="J411" s="38"/>
      <c r="K411" s="38"/>
    </row>
    <row r="412" spans="1:11" ht="22.5" customHeight="1">
      <c r="A412" s="56" t="s">
        <v>10</v>
      </c>
      <c r="B412" s="17"/>
      <c r="C412" s="38"/>
      <c r="D412" s="38"/>
      <c r="E412" s="38"/>
      <c r="F412" s="38"/>
      <c r="G412" s="38"/>
      <c r="H412" s="38"/>
      <c r="I412" s="38"/>
      <c r="J412" s="38"/>
      <c r="K412" s="38"/>
    </row>
    <row r="413" spans="1:11" ht="32.25" customHeight="1">
      <c r="A413" s="50" t="s">
        <v>282</v>
      </c>
      <c r="B413" s="17"/>
      <c r="C413" s="38"/>
      <c r="D413" s="38"/>
      <c r="E413" s="38"/>
      <c r="F413" s="10">
        <v>1</v>
      </c>
      <c r="G413" s="38"/>
      <c r="H413" s="10">
        <v>1</v>
      </c>
      <c r="I413" s="38"/>
      <c r="J413" s="38"/>
      <c r="K413" s="38"/>
    </row>
    <row r="414" spans="1:11" ht="26.25" customHeight="1">
      <c r="A414" s="56" t="s">
        <v>11</v>
      </c>
      <c r="B414" s="17"/>
      <c r="C414" s="38"/>
      <c r="D414" s="38"/>
      <c r="E414" s="38"/>
      <c r="F414" s="38"/>
      <c r="G414" s="38"/>
      <c r="H414" s="38"/>
      <c r="I414" s="38"/>
      <c r="J414" s="38"/>
      <c r="K414" s="38"/>
    </row>
    <row r="415" spans="1:11" ht="32.25" customHeight="1">
      <c r="A415" s="50" t="s">
        <v>280</v>
      </c>
      <c r="B415" s="17"/>
      <c r="C415" s="38"/>
      <c r="D415" s="38"/>
      <c r="E415" s="38"/>
      <c r="F415" s="15">
        <f>H415</f>
        <v>18668.60941626446</v>
      </c>
      <c r="G415" s="38"/>
      <c r="H415" s="15">
        <f>H407/H410</f>
        <v>18668.60941626446</v>
      </c>
      <c r="I415" s="38"/>
      <c r="J415" s="38"/>
      <c r="K415" s="38"/>
    </row>
    <row r="416" spans="1:11" ht="22.5" customHeight="1">
      <c r="A416" s="56" t="s">
        <v>12</v>
      </c>
      <c r="B416" s="17"/>
      <c r="C416" s="38"/>
      <c r="D416" s="38"/>
      <c r="E416" s="38"/>
      <c r="F416" s="38"/>
      <c r="G416" s="38"/>
      <c r="H416" s="38"/>
      <c r="I416" s="38"/>
      <c r="J416" s="38"/>
      <c r="K416" s="38"/>
    </row>
    <row r="417" spans="1:11" ht="32.25" customHeight="1">
      <c r="A417" s="50" t="s">
        <v>68</v>
      </c>
      <c r="B417" s="17"/>
      <c r="C417" s="38"/>
      <c r="D417" s="38"/>
      <c r="E417" s="38"/>
      <c r="F417" s="38">
        <v>100</v>
      </c>
      <c r="G417" s="38"/>
      <c r="H417" s="38">
        <v>100</v>
      </c>
      <c r="I417" s="38"/>
      <c r="J417" s="38"/>
      <c r="K417" s="38"/>
    </row>
    <row r="418" spans="1:11" ht="32.25" customHeight="1">
      <c r="A418" s="50"/>
      <c r="B418" s="17"/>
      <c r="C418" s="38"/>
      <c r="D418" s="38"/>
      <c r="E418" s="38"/>
      <c r="F418" s="38"/>
      <c r="G418" s="38"/>
      <c r="H418" s="38"/>
      <c r="I418" s="38"/>
      <c r="J418" s="38"/>
      <c r="K418" s="38"/>
    </row>
    <row r="419" spans="1:11" ht="57" customHeight="1">
      <c r="A419" s="132" t="s">
        <v>267</v>
      </c>
      <c r="B419" s="133"/>
      <c r="C419" s="133"/>
      <c r="D419" s="5"/>
      <c r="E419" s="5"/>
      <c r="F419" s="5"/>
      <c r="G419" s="130" t="s">
        <v>268</v>
      </c>
      <c r="H419" s="131"/>
      <c r="I419" s="131"/>
      <c r="J419" s="131"/>
      <c r="K419" s="131"/>
    </row>
    <row r="420" spans="1:11" ht="21" customHeight="1">
      <c r="A420" s="71"/>
      <c r="B420" s="29"/>
      <c r="C420" s="5"/>
      <c r="D420" s="5"/>
      <c r="E420" s="5"/>
      <c r="F420" s="5"/>
      <c r="G420" s="5"/>
      <c r="H420" s="1"/>
      <c r="I420" s="5"/>
      <c r="J420" s="1"/>
      <c r="K420" s="12"/>
    </row>
    <row r="421" spans="1:11" ht="18.75">
      <c r="A421" s="127" t="s">
        <v>269</v>
      </c>
      <c r="B421" s="127"/>
      <c r="C421" s="127"/>
      <c r="D421" s="127"/>
      <c r="E421" s="127"/>
      <c r="F421" s="1"/>
      <c r="G421" s="2"/>
      <c r="H421" s="1"/>
      <c r="I421" s="1"/>
      <c r="J421" s="13"/>
      <c r="K421" s="6"/>
    </row>
    <row r="422" spans="1:11" ht="69" customHeight="1">
      <c r="A422" s="71"/>
      <c r="B422" s="23"/>
      <c r="C422" s="4"/>
      <c r="D422" s="3"/>
      <c r="E422" s="1"/>
      <c r="F422" s="3"/>
      <c r="G422" s="2"/>
      <c r="H422" s="1"/>
      <c r="I422" s="3"/>
      <c r="J422" s="13"/>
      <c r="K422" s="6"/>
    </row>
    <row r="423" spans="1:5" ht="18">
      <c r="A423" s="72"/>
      <c r="B423" s="24"/>
      <c r="E423" s="13"/>
    </row>
    <row r="424" spans="1:2" ht="18.75">
      <c r="A424" s="73"/>
      <c r="B424" s="25"/>
    </row>
  </sheetData>
  <sheetProtection/>
  <mergeCells count="43">
    <mergeCell ref="G419:K419"/>
    <mergeCell ref="A419:C419"/>
    <mergeCell ref="A388:K388"/>
    <mergeCell ref="A317:A319"/>
    <mergeCell ref="A231:K231"/>
    <mergeCell ref="A313:A316"/>
    <mergeCell ref="A295:A296"/>
    <mergeCell ref="A292:A294"/>
    <mergeCell ref="A421:E421"/>
    <mergeCell ref="J6:K6"/>
    <mergeCell ref="A5:A7"/>
    <mergeCell ref="A15:K15"/>
    <mergeCell ref="A204:K204"/>
    <mergeCell ref="A115:K115"/>
    <mergeCell ref="A232:K232"/>
    <mergeCell ref="A14:K14"/>
    <mergeCell ref="A389:K389"/>
    <mergeCell ref="A233:A235"/>
    <mergeCell ref="B5:B7"/>
    <mergeCell ref="A265:A268"/>
    <mergeCell ref="A65:K65"/>
    <mergeCell ref="A114:K114"/>
    <mergeCell ref="A13:K13"/>
    <mergeCell ref="A9:A12"/>
    <mergeCell ref="A168:A170"/>
    <mergeCell ref="A116:A118"/>
    <mergeCell ref="F1:K1"/>
    <mergeCell ref="F5:H5"/>
    <mergeCell ref="F6:F7"/>
    <mergeCell ref="G6:H6"/>
    <mergeCell ref="I5:K5"/>
    <mergeCell ref="G2:K2"/>
    <mergeCell ref="G3:K3"/>
    <mergeCell ref="A2:E2"/>
    <mergeCell ref="A4:K4"/>
    <mergeCell ref="I6:I7"/>
    <mergeCell ref="A263:K263"/>
    <mergeCell ref="A264:K264"/>
    <mergeCell ref="C6:C7"/>
    <mergeCell ref="A64:K64"/>
    <mergeCell ref="C5:E5"/>
    <mergeCell ref="A203:K203"/>
    <mergeCell ref="D6:E6"/>
  </mergeCells>
  <printOptions/>
  <pageMargins left="0.7874015748031497" right="0.3937007874015748" top="0.8661417322834646" bottom="0.4724409448818898" header="0.31496062992125984" footer="0.31496062992125984"/>
  <pageSetup fitToHeight="0" horizontalDpi="600" verticalDpi="600" orientation="landscape" paperSize="9" scale="73" r:id="rId1"/>
  <rowBreaks count="32" manualBreakCount="32">
    <brk id="18" max="10" man="1"/>
    <brk id="29" max="10" man="1"/>
    <brk id="45" max="10" man="1"/>
    <brk id="56" max="10" man="1"/>
    <brk id="68" max="10" man="1"/>
    <brk id="79" max="10" man="1"/>
    <brk id="95" max="10" man="1"/>
    <brk id="108" max="10" man="1"/>
    <brk id="121" max="10" man="1"/>
    <brk id="132" max="10" man="1"/>
    <brk id="139" max="10" man="1"/>
    <brk id="149" max="10" man="1"/>
    <brk id="158" max="10" man="1"/>
    <brk id="165" max="10" man="1"/>
    <brk id="177" max="10" man="1"/>
    <brk id="187" max="10" man="1"/>
    <brk id="200" max="10" man="1"/>
    <brk id="213" max="10" man="1"/>
    <brk id="223" max="10" man="1"/>
    <brk id="230" max="10" man="1"/>
    <brk id="247" max="10" man="1"/>
    <brk id="261" max="10" man="1"/>
    <brk id="273" max="10" man="1"/>
    <brk id="290" max="10" man="1"/>
    <brk id="308" max="10" man="1"/>
    <brk id="327" max="10" man="1"/>
    <brk id="342" max="10" man="1"/>
    <brk id="358" max="10" man="1"/>
    <brk id="374" max="10" man="1"/>
    <brk id="386" max="10" man="1"/>
    <brk id="400" max="10" man="1"/>
    <brk id="4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2023-03-17T11:13:13Z</cp:lastPrinted>
  <dcterms:created xsi:type="dcterms:W3CDTF">1996-10-08T23:32:33Z</dcterms:created>
  <dcterms:modified xsi:type="dcterms:W3CDTF">2023-03-20T09:49:22Z</dcterms:modified>
  <cp:category/>
  <cp:version/>
  <cp:contentType/>
  <cp:contentStatus/>
</cp:coreProperties>
</file>