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60" tabRatio="470" activeTab="2"/>
  </bookViews>
  <sheets>
    <sheet name="1" sheetId="5" r:id="rId1"/>
    <sheet name="2" sheetId="3" r:id="rId2"/>
    <sheet name="3" sheetId="6" r:id="rId3"/>
  </sheets>
  <definedNames>
    <definedName name="_xlnm.Print_Area" localSheetId="0">'1'!$A$1:$L$39</definedName>
    <definedName name="_xlnm.Print_Area" localSheetId="1">'2'!$A$1:$M$40</definedName>
    <definedName name="_xlnm.Print_Area" localSheetId="2">'3'!$A$1:$L$162</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2" i="5" l="1"/>
  <c r="H85" i="6"/>
  <c r="H9" i="6"/>
  <c r="G85" i="6"/>
  <c r="G9" i="6"/>
  <c r="H21" i="3"/>
  <c r="H8" i="3" s="1"/>
  <c r="G21" i="3"/>
  <c r="G8" i="3" s="1"/>
  <c r="I8" i="3"/>
  <c r="J37" i="5"/>
  <c r="J33" i="5"/>
  <c r="J32" i="5"/>
  <c r="D24" i="6"/>
  <c r="D23" i="6"/>
  <c r="L85" i="6" l="1"/>
  <c r="F85" i="6"/>
  <c r="J101" i="6" l="1"/>
  <c r="D101" i="6"/>
  <c r="D41" i="6" l="1"/>
  <c r="G88" i="6" l="1"/>
  <c r="E111" i="6" l="1"/>
  <c r="K96" i="6"/>
  <c r="H17" i="5" l="1"/>
  <c r="H24" i="5" l="1"/>
  <c r="P15" i="5" l="1"/>
  <c r="F9" i="6" l="1"/>
  <c r="H20" i="5" l="1"/>
  <c r="K27" i="3" l="1"/>
  <c r="K124" i="6" s="1"/>
  <c r="H27" i="3"/>
  <c r="H124" i="6" s="1"/>
  <c r="E27" i="3"/>
  <c r="E124" i="6" s="1"/>
  <c r="D124" i="6" s="1"/>
  <c r="H35" i="5"/>
  <c r="E121" i="6" l="1"/>
  <c r="E118" i="6" s="1"/>
  <c r="D118" i="6" s="1"/>
  <c r="E129" i="6"/>
  <c r="K121" i="6"/>
  <c r="K118" i="6" s="1"/>
  <c r="J118" i="6" s="1"/>
  <c r="J124" i="6"/>
  <c r="J121" i="6" s="1"/>
  <c r="H121" i="6"/>
  <c r="G124" i="6"/>
  <c r="G129" i="6" s="1"/>
  <c r="I9" i="6"/>
  <c r="L9" i="6"/>
  <c r="G18" i="6"/>
  <c r="J18" i="6"/>
  <c r="D20" i="6"/>
  <c r="D28" i="6" s="1"/>
  <c r="G20" i="6"/>
  <c r="G28" i="6" s="1"/>
  <c r="J20" i="6"/>
  <c r="D21" i="6"/>
  <c r="D29" i="6" s="1"/>
  <c r="G21" i="6"/>
  <c r="G29" i="6" s="1"/>
  <c r="J21" i="6"/>
  <c r="J29" i="6" s="1"/>
  <c r="E28" i="6"/>
  <c r="H28" i="6"/>
  <c r="K28" i="6"/>
  <c r="E29" i="6"/>
  <c r="H29" i="6"/>
  <c r="K29" i="6"/>
  <c r="D38" i="6"/>
  <c r="D39" i="6"/>
  <c r="G39" i="6"/>
  <c r="J39" i="6"/>
  <c r="E46" i="6"/>
  <c r="D46" i="6" s="1"/>
  <c r="G46" i="6"/>
  <c r="H46" i="6"/>
  <c r="K46" i="6"/>
  <c r="J46" i="6" s="1"/>
  <c r="E47" i="6"/>
  <c r="D47" i="6" s="1"/>
  <c r="H47" i="6"/>
  <c r="G47" i="6" s="1"/>
  <c r="K47" i="6"/>
  <c r="J47" i="6" s="1"/>
  <c r="D53" i="6"/>
  <c r="D64" i="6" s="1"/>
  <c r="D54" i="6"/>
  <c r="D65" i="6" s="1"/>
  <c r="G54" i="6"/>
  <c r="J54" i="6"/>
  <c r="E64" i="6"/>
  <c r="G64" i="6"/>
  <c r="H64" i="6"/>
  <c r="J64" i="6"/>
  <c r="K64" i="6"/>
  <c r="E65" i="6"/>
  <c r="H65" i="6"/>
  <c r="G65" i="6" s="1"/>
  <c r="K65" i="6"/>
  <c r="J65" i="6" s="1"/>
  <c r="D81" i="6"/>
  <c r="G81" i="6"/>
  <c r="H81" i="6"/>
  <c r="J81" i="6"/>
  <c r="K81" i="6"/>
  <c r="D93" i="6"/>
  <c r="G93" i="6"/>
  <c r="J93" i="6"/>
  <c r="H96" i="6"/>
  <c r="G96" i="6" s="1"/>
  <c r="J96" i="6"/>
  <c r="H97" i="6"/>
  <c r="G97" i="6" s="1"/>
  <c r="K97" i="6"/>
  <c r="J97" i="6" s="1"/>
  <c r="K85" i="6"/>
  <c r="D127" i="6"/>
  <c r="G127" i="6"/>
  <c r="J127" i="6"/>
  <c r="D129" i="6"/>
  <c r="H129" i="6"/>
  <c r="K129" i="6"/>
  <c r="D131" i="6"/>
  <c r="G131" i="6"/>
  <c r="J131" i="6"/>
  <c r="D121" i="6" l="1"/>
  <c r="I111" i="6"/>
  <c r="L111" i="6"/>
  <c r="F111" i="6"/>
  <c r="D111" i="6" s="1"/>
  <c r="E96" i="6"/>
  <c r="D96" i="6" s="1"/>
  <c r="J129" i="6"/>
  <c r="H118" i="6"/>
  <c r="G118" i="6" s="1"/>
  <c r="G121" i="6"/>
  <c r="D103" i="6"/>
  <c r="E97" i="6"/>
  <c r="D97" i="6" s="1"/>
  <c r="E85" i="6"/>
  <c r="D88" i="6"/>
  <c r="K111" i="6" l="1"/>
  <c r="D85" i="6"/>
  <c r="J85" i="6"/>
  <c r="J103" i="6"/>
  <c r="J111" i="6" l="1"/>
  <c r="L21" i="3"/>
  <c r="L8" i="3" s="1"/>
  <c r="I21" i="3"/>
  <c r="F21" i="3"/>
  <c r="F8" i="3" s="1"/>
  <c r="J23" i="3"/>
  <c r="D23" i="3"/>
  <c r="K22" i="3"/>
  <c r="J22" i="3" s="1"/>
  <c r="U31" i="5"/>
  <c r="T31" i="5"/>
  <c r="H22" i="3" s="1"/>
  <c r="G22" i="3" s="1"/>
  <c r="S31" i="5"/>
  <c r="E22" i="3" s="1"/>
  <c r="D22" i="3" s="1"/>
  <c r="Q23" i="5"/>
  <c r="P23" i="5"/>
  <c r="O23" i="5"/>
  <c r="R18" i="5"/>
  <c r="K14" i="3" s="1"/>
  <c r="K30" i="6" s="1"/>
  <c r="Q18" i="5"/>
  <c r="H14" i="3" s="1"/>
  <c r="H30" i="6" s="1"/>
  <c r="P18" i="5"/>
  <c r="E14" i="3" s="1"/>
  <c r="E30" i="6" s="1"/>
  <c r="P33" i="5"/>
  <c r="D21" i="3" l="1"/>
  <c r="J30" i="6"/>
  <c r="K42" i="6"/>
  <c r="J42" i="6" s="1"/>
  <c r="K41" i="6"/>
  <c r="J41" i="6" s="1"/>
  <c r="H41" i="6"/>
  <c r="G41" i="6" s="1"/>
  <c r="H42" i="6"/>
  <c r="G42" i="6" s="1"/>
  <c r="G30" i="6"/>
  <c r="D14" i="3"/>
  <c r="H11" i="5"/>
  <c r="D30" i="6" l="1"/>
  <c r="E41" i="6"/>
  <c r="E42" i="6"/>
  <c r="D42" i="6" s="1"/>
  <c r="K16" i="3"/>
  <c r="K66" i="6" s="1"/>
  <c r="H16" i="3"/>
  <c r="H66" i="6" s="1"/>
  <c r="E16" i="3"/>
  <c r="E66" i="6" s="1"/>
  <c r="K15" i="3"/>
  <c r="K48" i="6" s="1"/>
  <c r="H15" i="3"/>
  <c r="H48" i="6" s="1"/>
  <c r="E15" i="3"/>
  <c r="E48" i="6" s="1"/>
  <c r="R15" i="5"/>
  <c r="K13" i="3" s="1"/>
  <c r="Q15" i="5"/>
  <c r="H13" i="3" s="1"/>
  <c r="H15" i="6" s="1"/>
  <c r="E13" i="3"/>
  <c r="H15" i="5"/>
  <c r="H23" i="5"/>
  <c r="I25" i="5"/>
  <c r="I26" i="5" s="1"/>
  <c r="H25" i="5"/>
  <c r="H19" i="5"/>
  <c r="H22" i="5"/>
  <c r="H21" i="5"/>
  <c r="H18" i="5"/>
  <c r="H16" i="5"/>
  <c r="H12" i="5"/>
  <c r="H10" i="5"/>
  <c r="H9" i="5"/>
  <c r="J13" i="3" l="1"/>
  <c r="K15" i="6"/>
  <c r="D66" i="6"/>
  <c r="D68" i="6" s="1"/>
  <c r="E68" i="6"/>
  <c r="H68" i="6"/>
  <c r="H76" i="6" s="1"/>
  <c r="G66" i="6"/>
  <c r="G68" i="6" s="1"/>
  <c r="K68" i="6"/>
  <c r="J66" i="6"/>
  <c r="J68" i="6" s="1"/>
  <c r="H24" i="6"/>
  <c r="H23" i="6"/>
  <c r="G15" i="6"/>
  <c r="E15" i="6"/>
  <c r="E12" i="3"/>
  <c r="D12" i="3" s="1"/>
  <c r="K58" i="6"/>
  <c r="J58" i="6" s="1"/>
  <c r="J48" i="6"/>
  <c r="K59" i="6"/>
  <c r="J59" i="6" s="1"/>
  <c r="H58" i="6"/>
  <c r="G58" i="6" s="1"/>
  <c r="H59" i="6"/>
  <c r="G59" i="6" s="1"/>
  <c r="G48" i="6"/>
  <c r="H13" i="6"/>
  <c r="E58" i="6"/>
  <c r="D58" i="6" s="1"/>
  <c r="D48" i="6"/>
  <c r="E59" i="6"/>
  <c r="D59" i="6" s="1"/>
  <c r="E13" i="6"/>
  <c r="D13" i="3"/>
  <c r="J16" i="3"/>
  <c r="D16" i="3"/>
  <c r="K12" i="3"/>
  <c r="G16" i="3"/>
  <c r="H12" i="3"/>
  <c r="J15" i="3"/>
  <c r="G75" i="6" l="1"/>
  <c r="H75" i="6"/>
  <c r="G76" i="6"/>
  <c r="J15" i="6"/>
  <c r="K24" i="6"/>
  <c r="K23" i="6"/>
  <c r="K13" i="6"/>
  <c r="K9" i="6" s="1"/>
  <c r="J76" i="6"/>
  <c r="J75" i="6"/>
  <c r="E75" i="6"/>
  <c r="E76" i="6"/>
  <c r="G24" i="6"/>
  <c r="G23" i="6"/>
  <c r="K75" i="6"/>
  <c r="K76" i="6"/>
  <c r="D75" i="6"/>
  <c r="D76" i="6"/>
  <c r="D15" i="6"/>
  <c r="E24" i="6"/>
  <c r="E23" i="6"/>
  <c r="J13" i="6"/>
  <c r="J9" i="6" s="1"/>
  <c r="G13" i="6"/>
  <c r="D13" i="6"/>
  <c r="D9" i="6" s="1"/>
  <c r="E9" i="6"/>
  <c r="R14" i="6" s="1"/>
  <c r="K21" i="3"/>
  <c r="E21" i="3"/>
  <c r="J23" i="6" l="1"/>
  <c r="J24" i="6"/>
  <c r="O14" i="6"/>
  <c r="H32" i="5"/>
  <c r="J21" i="3" l="1"/>
  <c r="K26" i="5"/>
  <c r="G14" i="3" l="1"/>
  <c r="K33" i="5"/>
  <c r="I33" i="5"/>
  <c r="J12" i="3" l="1"/>
  <c r="G12" i="3"/>
  <c r="J26" i="5" l="1"/>
  <c r="H14" i="5"/>
  <c r="J27" i="3" l="1"/>
  <c r="G27" i="3"/>
  <c r="D27" i="3"/>
  <c r="R30" i="5"/>
  <c r="Q33" i="5"/>
  <c r="R33" i="5"/>
  <c r="R31" i="5"/>
  <c r="Q31" i="5"/>
  <c r="P31" i="5"/>
  <c r="Q30" i="5"/>
  <c r="P30" i="5"/>
  <c r="R29" i="5"/>
  <c r="Q29" i="5"/>
  <c r="P29" i="5"/>
  <c r="G15" i="3"/>
  <c r="K36" i="5" l="1"/>
  <c r="J36" i="5"/>
  <c r="I36" i="5"/>
  <c r="I37" i="5" s="1"/>
  <c r="H36" i="5"/>
  <c r="K37" i="5"/>
  <c r="H31" i="5"/>
  <c r="H30" i="5"/>
  <c r="H29" i="5"/>
  <c r="H28" i="5"/>
  <c r="H13" i="5"/>
  <c r="H26" i="5" s="1"/>
  <c r="H37" i="5" l="1"/>
  <c r="H33" i="5"/>
  <c r="K26" i="3" l="1"/>
  <c r="K8" i="3" s="1"/>
  <c r="H26" i="3"/>
  <c r="E26" i="3"/>
  <c r="E8" i="3" s="1"/>
  <c r="J18" i="3"/>
  <c r="J17" i="3"/>
  <c r="G18" i="3"/>
  <c r="G17" i="3"/>
  <c r="D18" i="3"/>
  <c r="D17" i="3"/>
  <c r="J14" i="3"/>
  <c r="G13" i="3"/>
  <c r="D15" i="3"/>
  <c r="G26" i="3" l="1"/>
  <c r="D26" i="3"/>
  <c r="D8" i="3" s="1"/>
  <c r="J26" i="3"/>
  <c r="J8" i="3" s="1"/>
</calcChain>
</file>

<file path=xl/sharedStrings.xml><?xml version="1.0" encoding="utf-8"?>
<sst xmlns="http://schemas.openxmlformats.org/spreadsheetml/2006/main" count="355" uniqueCount="225">
  <si>
    <t>Джерела фінансування</t>
  </si>
  <si>
    <t>Міський бюджет</t>
  </si>
  <si>
    <t>Відповідальні виконавці</t>
  </si>
  <si>
    <t>Обсяг витрат</t>
  </si>
  <si>
    <t>загальний фонд</t>
  </si>
  <si>
    <t>Управління освіти і науки Сумської міської ради</t>
  </si>
  <si>
    <t>Мета, завдання, КПКВК</t>
  </si>
  <si>
    <t>спеціальний фонд</t>
  </si>
  <si>
    <t>Всього на виконання програми:</t>
  </si>
  <si>
    <t xml:space="preserve">з них:
субвенція з обласного бюджету </t>
  </si>
  <si>
    <t>Заступник начальника відділу
у справах молоді та спорту                                                                                                                           Є.О. Обравіт</t>
  </si>
  <si>
    <t>Відповідальні виконавці, КПКВК, завдання програми, результативні показники</t>
  </si>
  <si>
    <t>Показники виконання:</t>
  </si>
  <si>
    <t>середні витрати на забезпечення участі у  заходах державної політики у молодіжній сфері одного учасника, грн.</t>
  </si>
  <si>
    <t>кількість міських культурно-освітніх заходів для молоді, од.</t>
  </si>
  <si>
    <t>середні витрати на забезпечення участі одного учасника в заходах, грн.</t>
  </si>
  <si>
    <t>Обсяг видатків на компенсацію за пільговий проїзд електротранспортом студентам та учням, грн.</t>
  </si>
  <si>
    <t>кількість осіб, які мають право на пільговий проїзд електротранспортом, осіб</t>
  </si>
  <si>
    <t>кількість підприємств – отримувачів компенсації за пільговий проїзд студентів/учнів, од.</t>
  </si>
  <si>
    <t>середньомісячний розмір компенсації за пільговий проїзд електротранспортом, грн.</t>
  </si>
  <si>
    <t>Код програмної класифікації видатків та кредитування</t>
  </si>
  <si>
    <t>спеціальний
фонд</t>
  </si>
  <si>
    <t>в тому числі:</t>
  </si>
  <si>
    <t>кількість міських заходів державної політики у молодіжній сфері у од.</t>
  </si>
  <si>
    <t>кількість учасників заходів державної політики у молодіжній сфері, осіб.</t>
  </si>
  <si>
    <t>показник затрат:</t>
  </si>
  <si>
    <t>показник продукту:</t>
  </si>
  <si>
    <t>показник ефективності:</t>
  </si>
  <si>
    <t xml:space="preserve">середні витрати на проведення одного заходу державної політики у молодіжній сфері, грн. </t>
  </si>
  <si>
    <t>показник якості:</t>
  </si>
  <si>
    <t>збільшення кількості молоді, охопленої міськими заходами державної політики у молодіжній сфері, порівняно з минулим роком, %.</t>
  </si>
  <si>
    <t>кількість молоді, охопленої міськими заходами державної політики у молодіжній сфері, від загальної кількості молоді у місті, %.</t>
  </si>
  <si>
    <t>кількість проектів-переможців у сфері роботи з дітьми та молоддю, од.</t>
  </si>
  <si>
    <t>середні витрати на проведення одного проекту, грн., у т.ч.:</t>
  </si>
  <si>
    <r>
      <t>Мета: С</t>
    </r>
    <r>
      <rPr>
        <sz val="11"/>
        <rFont val="Times New Roman"/>
        <family val="1"/>
        <charset val="204"/>
      </rPr>
      <t>творення належних умов</t>
    </r>
    <r>
      <rPr>
        <b/>
        <sz val="11"/>
        <rFont val="Times New Roman"/>
        <family val="1"/>
        <charset val="204"/>
      </rPr>
      <t xml:space="preserve"> </t>
    </r>
    <r>
      <rPr>
        <sz val="11"/>
        <rFont val="Times New Roman"/>
        <family val="1"/>
        <charset val="204"/>
      </rPr>
      <t>для реалізації заходів молодіжної політики.</t>
    </r>
  </si>
  <si>
    <t>Всього на виконання Підпрограми 3.</t>
  </si>
  <si>
    <t>збільшення кількості молоді, охопленої культурно-освітніми заходами, порівняно з минулим роком , %.</t>
  </si>
  <si>
    <r>
      <t xml:space="preserve">Мета: </t>
    </r>
    <r>
      <rPr>
        <sz val="11"/>
        <rFont val="Times New Roman"/>
        <family val="1"/>
        <charset val="204"/>
      </rPr>
      <t>Забезпечення пільговим проїздом в електротранспорті окремих категорій громадян.</t>
    </r>
  </si>
  <si>
    <t>питома вага відшкодованих компенсацій до нарахованих, %.</t>
  </si>
  <si>
    <t>№ З/П</t>
  </si>
  <si>
    <t>Пріоритетні завдання</t>
  </si>
  <si>
    <t>Заходи Програми</t>
  </si>
  <si>
    <t>Строк виконання заходу</t>
  </si>
  <si>
    <t>Виконавці</t>
  </si>
  <si>
    <t>Очікуваний результат</t>
  </si>
  <si>
    <t>всього</t>
  </si>
  <si>
    <t>у т.ч. по роках</t>
  </si>
  <si>
    <t>1.</t>
  </si>
  <si>
    <t>Підвищення рівня громадянської свідомості молоді, зниження рівня правопорушень серед молоді засобом залучення молоді до участі у громадській діяльності</t>
  </si>
  <si>
    <t>Підвищення рівня самоорганізації і самоврядування молодіжних спільнот внаслідок формування інституцій та осередків громадянського суспільства</t>
  </si>
  <si>
    <t>Поширення у молодіжному середовищі засад та принципів здорового й безпечного способу життя</t>
  </si>
  <si>
    <t>Відділ у справах  молоді та спорту Сумської міської ради, відділ бухгалтерського обліку та звітності Сумської міської ради</t>
  </si>
  <si>
    <t>2.</t>
  </si>
  <si>
    <t>Збільшення чисельності активної молоді через заохочення та стимулювання відзнаками, преміями та подарунками</t>
  </si>
  <si>
    <t>Усього:</t>
  </si>
  <si>
    <r>
      <t xml:space="preserve">Підвищення рівня обізнаності молоді,  формування почуття </t>
    </r>
    <r>
      <rPr>
        <b/>
        <sz val="11"/>
        <color rgb="FF000000"/>
        <rFont val="Times New Roman"/>
        <family val="1"/>
        <charset val="204"/>
      </rPr>
      <t xml:space="preserve"> </t>
    </r>
    <r>
      <rPr>
        <sz val="11"/>
        <color rgb="FF000000"/>
        <rFont val="Times New Roman"/>
        <family val="1"/>
        <charset val="204"/>
      </rPr>
      <t xml:space="preserve">патріотизму, духовності, моральності та загальнолюдських життєвих принципів </t>
    </r>
  </si>
  <si>
    <t>Залучення молоді до формування традицій змістовного дозвілля, створення нових майданчиків для розкриття молоддю творчого, креативного потенціалу, спрямованого на розвиток молодіжного та культурного життя міста</t>
  </si>
  <si>
    <t>Створення осередків  неформальної освіти для молоді, підготовка волонтерських кадрів, лідерів молодіжного громадського руху</t>
  </si>
  <si>
    <t xml:space="preserve">Проведення розрахунків за пільговий проїзд електротранспортом студентів вищих навчальних закладів I-IV рівнів акредитації та учнів професійно-технічних навчальних закладів міста Суми </t>
  </si>
  <si>
    <t>Відділу транспорту, зв’язку та телекомунікаційних послуг, відділ бухгалтерського обліку та звітності Сумської міської ради), комунальне підприємство  Сумської міської ради «Електроавтотранс»</t>
  </si>
  <si>
    <t xml:space="preserve">Забезпечення  пільговим проїздом  студентів вищих навчальних закладів I-IV рівнів акредитації та учнів професійно-технічних навчальних закладів міста Суми  </t>
  </si>
  <si>
    <t>РАЗОМ:</t>
  </si>
  <si>
    <r>
      <t>Завдання 2.</t>
    </r>
    <r>
      <rPr>
        <sz val="11"/>
        <rFont val="Times New Roman"/>
        <family val="1"/>
        <charset val="204"/>
      </rPr>
      <t xml:space="preserve"> Організація відпочину та забезпечення оздоровленням дітей дошкільного та шкільного віку. КПКВК 0613140</t>
    </r>
  </si>
  <si>
    <t xml:space="preserve"> О.М. Лисенко</t>
  </si>
  <si>
    <t>2022 – 2024 роки</t>
  </si>
  <si>
    <t>Відділ у справах  молоді та спорту Сумської міської ради, відділ бухгалтерського обліку та звітності Сумської міської ради, Управління стратегічного розвитку Сумської міської ради</t>
  </si>
  <si>
    <t xml:space="preserve">Запровадження цікавих та актуальних проектів у молодіжному середовищі </t>
  </si>
  <si>
    <t>Поширення серед молоді ТГ різних видів урбаністичного мистцетва. Підвищення рівня залучення молоді до активного дозвілля</t>
  </si>
  <si>
    <t>Залучення молоді до життя громади, прийняття важливих рішень що стосуються реалізації молодіжної політики  на території Сумської ТГ</t>
  </si>
  <si>
    <t>Залучення більшої кількості сумських творчих команд та колективів у заходах на міському, обласному та всеукраїнському рівні</t>
  </si>
  <si>
    <t>Підвищення рівня свідомості молоді щодо відповідального батьківства та популяризації добрих відносин у сім'ї</t>
  </si>
  <si>
    <t>2022  рік (план)</t>
  </si>
  <si>
    <t>2022 рік (план)</t>
  </si>
  <si>
    <t>середні витрати на забезпечення участі в одному проекті одного учасника, грн.:</t>
  </si>
  <si>
    <t>Підпрограма 3. Компенсаційні виплати на пільговий проїзд електротранспортом окремим категоріям громадян</t>
  </si>
  <si>
    <t>2023 рік (план)</t>
  </si>
  <si>
    <t>2024 рік (план)</t>
  </si>
  <si>
    <r>
      <t xml:space="preserve">Мета програми: </t>
    </r>
    <r>
      <rPr>
        <sz val="11"/>
        <rFont val="Times New Roman"/>
        <family val="1"/>
        <charset val="204"/>
      </rPr>
      <t>Створення належних умов для соціального становлення та розвитку молоді.</t>
    </r>
  </si>
  <si>
    <t>в т.ч. дівчат(жінок), осіб.</t>
  </si>
  <si>
    <t>кількість громадських організацій, які беруть участь у конкурсі</t>
  </si>
  <si>
    <t xml:space="preserve">в т.ч. дівчат (жінок), осіб </t>
  </si>
  <si>
    <t>1.2. Організація та проведення заходів спрямованих на популяризацію здорового способу життя.</t>
  </si>
  <si>
    <t>1.3. Організація та проведення культурно-дозвільних заходів.</t>
  </si>
  <si>
    <t>1.4. Організація та проведення заходів неформальної освіти</t>
  </si>
  <si>
    <t>кількість опитаних молодих людей в соціологічному моніторингу</t>
  </si>
  <si>
    <t>кількість молодих людей обраних до складу Молодіжної ради</t>
  </si>
  <si>
    <t>в тому числі жінок:</t>
  </si>
  <si>
    <r>
      <t xml:space="preserve">Всього на виконання Підпрограми 1. </t>
    </r>
    <r>
      <rPr>
        <sz val="11"/>
        <rFont val="Times New Roman"/>
        <family val="1"/>
        <charset val="204"/>
      </rPr>
      <t>КПКВК 0213131</t>
    </r>
  </si>
  <si>
    <t>середні витрати міських заходів державної політики у молодіжній сфері одного учасника, грн.</t>
  </si>
  <si>
    <t>Популяризація форм та методів здорового способу життя</t>
  </si>
  <si>
    <t>Організація та проведення заходів спрямованих на культурний, освітній та творчий розвиток молоді</t>
  </si>
  <si>
    <t>1.1. Організація та проведення заходів спрямованих на національно-патріотичне виховання.</t>
  </si>
  <si>
    <r>
      <t xml:space="preserve">Всього на виконання Підпрограми 1.
</t>
    </r>
    <r>
      <rPr>
        <sz val="11"/>
        <rFont val="Times New Roman"/>
        <family val="1"/>
        <charset val="204"/>
      </rPr>
      <t>КПКВК 0213131</t>
    </r>
  </si>
  <si>
    <r>
      <t xml:space="preserve">Мета: </t>
    </r>
    <r>
      <rPr>
        <sz val="11"/>
        <rFont val="Times New Roman"/>
        <family val="1"/>
        <charset val="204"/>
      </rPr>
      <t xml:space="preserve"> Створення належних умов для реалізації заходів молодіжної політики.</t>
    </r>
  </si>
  <si>
    <r>
      <t>Завдання 1.</t>
    </r>
    <r>
      <rPr>
        <sz val="11"/>
        <rFont val="Times New Roman"/>
        <family val="1"/>
        <charset val="204"/>
      </rPr>
      <t xml:space="preserve"> Організація та проведення заходів спрямованих на культурний, освітній та творчий розвиток молоді</t>
    </r>
  </si>
  <si>
    <t>кількість учасників проектів громадських організацій, осіб.</t>
  </si>
  <si>
    <t>збільшення кількості молоді, охопленої проектами інститутів громадянського суспільства, які працюють з молоддю, порівняно з минулим роком %.</t>
  </si>
  <si>
    <t>збільшення кількості молоді, охопленої проектами інститутів громадянського суспільства, які працюють з молоддю, від загальної кількості молоді в місті %.</t>
  </si>
  <si>
    <t>в т.ч. дівчат (жінок), осіб:</t>
  </si>
  <si>
    <t>в т.ч. дівчат (жінок),%:</t>
  </si>
  <si>
    <t>кількість видів відзнак конкурсу "Молодіжна еліта", од.</t>
  </si>
  <si>
    <t>кількість відзначених молодих людей конкурсу "Молодіжна еліта", осіб.</t>
  </si>
  <si>
    <t>середній розмір однієї грошової винагороди переможця конкурсу "Молодіжна еліта" , грн.</t>
  </si>
  <si>
    <t>витрати на забезпечення діяльності закладу, грн</t>
  </si>
  <si>
    <t>середньомісячні витрати на забезпечення діяльності закладу, грн.</t>
  </si>
  <si>
    <t>видатки на реалізацію проектів, які стали переможцями конкурсу, грн.</t>
  </si>
  <si>
    <t>кількість осіб, які брали участь в конкурсі щодо членства в Молодіжній раді</t>
  </si>
  <si>
    <t>в т.ч. дівчат (жінок), %:</t>
  </si>
  <si>
    <t>Підпрограма 1.  Створення сприятливих умов для розвитку молоді</t>
  </si>
  <si>
    <r>
      <t xml:space="preserve">Підпрограма 1. </t>
    </r>
    <r>
      <rPr>
        <b/>
        <u/>
        <sz val="11"/>
        <color rgb="FF000000"/>
        <rFont val="Times New Roman"/>
        <family val="1"/>
        <charset val="204"/>
      </rPr>
      <t>Створення сприятливих умов для розвитку молоді</t>
    </r>
  </si>
  <si>
    <r>
      <t>Підпрограма 1.</t>
    </r>
    <r>
      <rPr>
        <b/>
        <u/>
        <sz val="11"/>
        <color rgb="FF000000"/>
        <rFont val="Times New Roman"/>
        <family val="1"/>
        <charset val="204"/>
      </rPr>
      <t xml:space="preserve"> Створення сприятливих умов для розвитку молоді</t>
    </r>
  </si>
  <si>
    <t>Відділ у справах  молоді та спорту Сумської міської ради, відділ бухгалтерського обліку та звітності Сумської міської ради, КУ "Центр учасників бойових дій" Сумської міської ради, інститути громадянського суспільства.</t>
  </si>
  <si>
    <t>Відділ у справах  молоді та спорту Сумської міської ради, відділ бухгалтерського обліку та звітності Сумської міської ради, заклади вищої освіти, інститути громадянського суспільства</t>
  </si>
  <si>
    <t>Відділ у справах  молоді та спорту, Сумської міської ради, відділ бухгалтерського обліку та звітності Сумської міської ради, інститути громадянського суспільства</t>
  </si>
  <si>
    <t xml:space="preserve">Інтеграція молоді до європейських та світових молодіжних структур, впровадження кращих практик у реалізацію молодіжної політики Сумської ТГ </t>
  </si>
  <si>
    <t>Відділ у справах  молоді та спорту Сумської міської ради, відділ бухгалтерського обліку та звітності Сумської міської ради, інститути громадянського суспільства</t>
  </si>
  <si>
    <t>1.1. Проведення заходів, спрямованих на підвищення рівня знань молоді у сфері законодавства України, правової культури та правової поведінки шляхом виготовлення тематичних інформаційно-просвітницьких відео-роликів.</t>
  </si>
  <si>
    <t>Підвищення рівня компетенцій молоді</t>
  </si>
  <si>
    <t xml:space="preserve">Підвищення рівня культури підприємнитцва серед молоді </t>
  </si>
  <si>
    <t>1.5. Проведення заходів спрямованих на популяризацію здорового способу життя та профілактику негативних явищ та соціально-небезпечних захворювань в молодіжному середовищі, виготовлення інформаційно-просвітницьких відео-роликів, видання інформаційних матеріалів відповідного спрямування.</t>
  </si>
  <si>
    <t>Поширення у молодіжному середовищі культури толерантності та рівних умов співіснування.</t>
  </si>
  <si>
    <t>Сприяння створенню умов для розвитку спроможності інститутів громадянського суспільства</t>
  </si>
  <si>
    <t>3.</t>
  </si>
  <si>
    <t>4.</t>
  </si>
  <si>
    <t>4.1. Проведення конкурсу проектів, розроблених інститутами громадянського суспільства у сфері роботи з дітьми та молоддю.</t>
  </si>
  <si>
    <t xml:space="preserve">Залучення молоді до життя громади </t>
  </si>
  <si>
    <t>2.1. Забезпечення функціонування консультативно-дорадчого органу утвореного серед молодіжного середовища (Молодіжна рада) при Сумській міські раді</t>
  </si>
  <si>
    <t>2.3. Проведення міських молодіжних та дитячих творчих заходів, гумористичних фестивалів, конкурсів, заходів до Дня молоді, Дня студента, тощо.</t>
  </si>
  <si>
    <t>Зміцнення згуртованості молоді</t>
  </si>
  <si>
    <t>2.2. Забезпечення умов для розвитку вуличної культури (мурали, графіті тощо), популяризація екстремальних видів спорту та активного дозвілля</t>
  </si>
  <si>
    <t xml:space="preserve">3.1.Формування національної свідомості, патріотизму громадянської позиції серед  молоді шляхом проведення фестивалів, концертів, тематичних зустрічей, перегляд кінострічок, наметових таборів тощо. Виготовлення патріотичних роликів, видання інформаційних матеріалів. Участь молоді у всеукраїнських та регіональних заходах різних форматів, спрямованих на практичний розвиток та удосконалення патріотичного виховання молоді. </t>
  </si>
  <si>
    <t xml:space="preserve">3.2. Сприяння участі молоді в міжнародних конкурсах різних сфер діяльності, сприяння організації та підтримці міжнародних конференцій, семінарів на актуальні теми, створення інформаційного простору для обізнаності молоді щодо можливостей міжнародного співробітництва. </t>
  </si>
  <si>
    <t>3.3. Виплата грошової винагороди переможцям міського конкурсу "Молодіжна еліта"</t>
  </si>
  <si>
    <t>3.4. Забезпечення участі творчих команд і колективів у заходах різних рівнів.</t>
  </si>
  <si>
    <t>3.5. Підтримка проведення різного роду заходів, видання інформаційних та методичних матеріалів та виготовлення і розміщення соціальних роликів та реклами з метою забезпечення розвитку культури волонтерства серед молоді</t>
  </si>
  <si>
    <t>Підвищення частки молоді, яка приймає активну участь в волонтерських програмах. Поширення ідеї "волонтерства"  у молодіжному середовищі.</t>
  </si>
  <si>
    <t xml:space="preserve">4.2. Надання організаційної, консультативної, юридичної допомоги під час реєстрації  та подальшої діяльності інститутів громадянського суспільства. Здійснення заходів щодо налагодження співпраці з молодіжними та дитячими громадськими організаціями </t>
  </si>
  <si>
    <r>
      <t xml:space="preserve">Завдання 1.
</t>
    </r>
    <r>
      <rPr>
        <sz val="11"/>
        <rFont val="Times New Roman"/>
        <family val="1"/>
        <charset val="204"/>
      </rPr>
      <t>Підвищення рівня компетенцій молоді</t>
    </r>
  </si>
  <si>
    <r>
      <t xml:space="preserve">Завдання 2. 
</t>
    </r>
    <r>
      <rPr>
        <sz val="11"/>
        <rFont val="Times New Roman"/>
        <family val="1"/>
        <charset val="204"/>
      </rPr>
      <t xml:space="preserve">Залучення молоді до життя громади </t>
    </r>
  </si>
  <si>
    <r>
      <t xml:space="preserve">Завдання 3.
</t>
    </r>
    <r>
      <rPr>
        <sz val="11"/>
        <rFont val="Times New Roman"/>
        <family val="1"/>
        <charset val="204"/>
      </rPr>
      <t>Зміцнення згуртованості молоді</t>
    </r>
  </si>
  <si>
    <r>
      <t xml:space="preserve">Завдання 4. 
</t>
    </r>
    <r>
      <rPr>
        <sz val="11"/>
        <rFont val="Times New Roman"/>
        <family val="1"/>
        <charset val="204"/>
      </rPr>
      <t>Сприяння створенню умов для розвитку спроможності інститутів громадянського суспільства</t>
    </r>
  </si>
  <si>
    <t xml:space="preserve">1.2. Заходи з посилення відповідального ставлення до навколишнього природного середовища та культури споживання та використання природних та інших  ресурсів, підвищення екологічної свідомості. Виготовлення інформаційних роликів. </t>
  </si>
  <si>
    <t>Підвищення рівня  екологічної культури молоді, збільшення кількості молоді долучених до заходів відповідного спрямування; покращення екологічної ситуації в громаді</t>
  </si>
  <si>
    <t>1.3. Здійснення заходів, спрямованих на працевлаштування молоді,  здобуття молодими людьми знань, навичок та інших компетентностей поза системою освіти, розвиток неформальної освіти, молодіжної наукової діяльності. Виготовлення інформаційно-просвітницьких відео-роликів, видання інформаційних матеріалів.</t>
  </si>
  <si>
    <t>1.7. Проведення заходів, спрямованих на забезпечення рівних умов для різних груп молоді, у першу чергу для молоді з інвалідністю, поширення толерантності і солідарності, запобігання стереотипам, протидії мові ненависті та дискримінації за будь-якими ознакам.</t>
  </si>
  <si>
    <t>Збільшення частки молоді залученої до заходів громади.</t>
  </si>
  <si>
    <t>1.4. Проведення заходів, спрямованих на формування культури підприємництва (у тому числі соціального), розвитку підприємливості молоді та її інноваційного потенціалу, стимулювання до відкриття власної справи, просування (промоції) креативних індустрій серед молоді</t>
  </si>
  <si>
    <t>1.6. Проведення заходів, спрямованих на посилення відповідального ставлення молоді  до планування сім’ї та відповідального батьківства, розміщення зовнішньої соціальної реклами</t>
  </si>
  <si>
    <r>
      <t>Збільшення кількості молоді, залученої до програм та заходів, спрямованих на національно-патріотичне виховання.</t>
    </r>
    <r>
      <rPr>
        <sz val="11"/>
        <color rgb="FF000000"/>
        <rFont val="Times New Roman"/>
        <family val="1"/>
        <charset val="204"/>
      </rPr>
      <t xml:space="preserve"> Піднесення патріотизму та громадянської свідомості молоді</t>
    </r>
  </si>
  <si>
    <t>0213131</t>
  </si>
  <si>
    <t>Бюджет СМТГ</t>
  </si>
  <si>
    <t>у тому числі
 кошти бюджету СМТГ</t>
  </si>
  <si>
    <t>у тому числі
кошти  бюджету СМТГ</t>
  </si>
  <si>
    <t>Разом
(Бюджет СМТГ)</t>
  </si>
  <si>
    <r>
      <t xml:space="preserve">КПКВК 0213036 </t>
    </r>
    <r>
      <rPr>
        <b/>
        <sz val="11"/>
        <rFont val="Times New Roman"/>
        <family val="1"/>
        <charset val="204"/>
      </rPr>
      <t>«Компенсаційні виплати на пільговий проїзд електротранспортом окремим категоріям громадян»</t>
    </r>
  </si>
  <si>
    <t xml:space="preserve">Відділ транспорту, зв’язку та телекомунікаційних послуг Сумської міської рад, відділ бухгалтерського обліку та звітності Сумської міської ради, комунальне підприємство «Електроавтотранс» Сумської міської ради </t>
  </si>
  <si>
    <t>Напрями діяльності програми «Суми - громада для молоді» на 2022-2024 роки</t>
  </si>
  <si>
    <t>Перелік завдань програми «Суми - громада для молоді» на 2022-2024 роки</t>
  </si>
  <si>
    <t>Результативні показники виконання завдань програми «Суми - громада для молоді» на 2022-2024 роки</t>
  </si>
  <si>
    <t>1.1. Виплата компенсацій за пільговий проїзд електротранспортом студентів вищих навчальних закладів I-IV рівнів акредитації та учнів  закладів професійної (професійно-технічної) освіти  (50%).</t>
  </si>
  <si>
    <t xml:space="preserve">Не потребує фінансування </t>
  </si>
  <si>
    <t>у тому числі
кошти бюджету СМТГ</t>
  </si>
  <si>
    <r>
      <t>Мета:</t>
    </r>
    <r>
      <rPr>
        <sz val="11"/>
        <rFont val="Times New Roman"/>
        <family val="1"/>
        <charset val="204"/>
      </rPr>
      <t xml:space="preserve"> Підтримка та розвиток культурно-освітніх заходів, організація змістовного дозвілля молоді</t>
    </r>
  </si>
  <si>
    <r>
      <t xml:space="preserve">Мета: </t>
    </r>
    <r>
      <rPr>
        <sz val="11"/>
        <rFont val="Times New Roman"/>
        <family val="1"/>
        <charset val="204"/>
      </rPr>
      <t>Підтримка та розвиток культурно-освітніх заходів, організація змістовного дозвілля молоді</t>
    </r>
  </si>
  <si>
    <r>
      <t>Підвищення рівня компетентностей молоді,</t>
    </r>
    <r>
      <rPr>
        <sz val="11"/>
        <color rgb="FF000000"/>
        <rFont val="Times New Roman"/>
        <family val="1"/>
        <charset val="204"/>
      </rPr>
      <t xml:space="preserve"> як засобу вторинної зайнятості і форми неформальної освіти молоді</t>
    </r>
    <r>
      <rPr>
        <sz val="11"/>
        <rFont val="Times New Roman"/>
        <family val="1"/>
        <charset val="204"/>
      </rPr>
      <t xml:space="preserve"> . </t>
    </r>
  </si>
  <si>
    <t>Всього на виконання Підпрограми 2.</t>
  </si>
  <si>
    <t>Орієнтовні обсяги фінансування (вартість), гривень</t>
  </si>
  <si>
    <t>гривень</t>
  </si>
  <si>
    <t>Всього на виконання Програми, гривень</t>
  </si>
  <si>
    <t>Завдання 1.
Підвищення рівня компетенцій молоді, гривень</t>
  </si>
  <si>
    <t xml:space="preserve">Завдання 2.
Залучення молоді до життя громади, гривень </t>
  </si>
  <si>
    <t>Завдання 3. 
Зміцнення згуртованості молоді, гривень</t>
  </si>
  <si>
    <t>Завдання 4.
Сприяння створенню умов для розвитку спроможності інститутів громадянського суспільства, гривень</t>
  </si>
  <si>
    <t>Завдання 1. Організація та проведення  культурно-освітніх заходів, гривень</t>
  </si>
  <si>
    <t>Завдання 1. Проведення розрахунків за пільговий проїзд електротранспортом студентів вищих навчальних закладів I-IV рівнів акредитації та учнів  закладів професійної (професійно-технічної) освіти, гривень</t>
  </si>
  <si>
    <t>0213036</t>
  </si>
  <si>
    <t>Відділ молодіжної політики Сумської міської ради, міський центр зайнятості,  відділ бухгалтерського обліку та звітності Сумської міської ради.</t>
  </si>
  <si>
    <t>Відділ молодіжної політики Сумської міської ради, міський центр зайнятості,  відділ бухгалтерського обліку та звітності Сумської міської ради,.</t>
  </si>
  <si>
    <t>Відділ молодіжної політики Сумської міської ради, відділ бухгалтерського обліку та звітності Сумської міської ради.</t>
  </si>
  <si>
    <t>Відділ молодіжної політики Сумської міської ради, бухгалтерського обліку та звітності Сумської міської ради, управління архітектури та містобудування Сумської міської ради</t>
  </si>
  <si>
    <t>Відділ молодіжної політики Сумської міської ради, бухгалтерського обліку та звітності Сумської міської ради, департамент соціального захисту населення, управління "Служба у справах дітей"</t>
  </si>
  <si>
    <t xml:space="preserve">Відділ молодіжної політики Сумської міської ради, відділ бухгалтерського обліку та звітності Сумської міської ради, заклади вищої освіти, творчі колективи  </t>
  </si>
  <si>
    <t>Відділ молодіжної політики Сумської міської ради, бухгалтерського обліку та звітності Сумської міської ради</t>
  </si>
  <si>
    <t>Відділ молодіжної політики Сумської міської ради, Управління «Центр надання адміністративних послуг у місті Суми», інститути громадянського суспільства</t>
  </si>
  <si>
    <t>Забезпечення діяльності КУ "Молодіжний центр "Романтика"</t>
  </si>
  <si>
    <t xml:space="preserve">2.1. Обсяг витрат для функціонування КУ "Молодіжний центр "Романтика" </t>
  </si>
  <si>
    <t>Забезпечення діяльності  КУ "Молодіжний центр "Романтика"</t>
  </si>
  <si>
    <t>КУ «Молоджіний центр «Романтика» СМР, відділ бухгалтерського обліку та звітності Сумської міської ради, інститути громадянського суспільства</t>
  </si>
  <si>
    <t>КУ «Молоджіний центр «Романтика» СМР, відділ бухгалтерського обліку та звітності Сумської міської ради, КУ "Клініка дружня до молоді"</t>
  </si>
  <si>
    <t>КУ «Молоджіний центр «Романтика» СМР, відділ бухгалтерського обліку та звітності Сумської міської ради</t>
  </si>
  <si>
    <t>КУ «Молоджіний центр «Романтика»» СМР, відділ бухгалтерського обліку та звітності Сумської міської ради</t>
  </si>
  <si>
    <t>КУ «Молоджіний центр «Романтика»СМР, відділ бухгалтерського обліку та звітності Сумської міської ради</t>
  </si>
  <si>
    <t>Виконавчий комітет Сумської міської ради (відділ молодіжної політики  Сумської міської ради, відділ бухгалтерського обліку та звітності Сумської міської ради), департамент соціального захисту населення, управління "Служба у справах дітей", заклади вищої освіти, інститути громадянського суспільства, управління архітектури та містобудування.</t>
  </si>
  <si>
    <t xml:space="preserve">Виконавчий комітет Сумської міської ради (відділ молодіжної політики  Сумської міської ради, відділ бухгалтерського обліку та звітності Сумської міської ради), інститути громадянського суспільства, творчі колективи  </t>
  </si>
  <si>
    <t>Виконавчий комітет Сумської міської ради (відділ молодіжної політики  Сумської міської ради, відділ бухгалтерського обліку та звітності Сумської міської ради), КУ "Центр учасників бойових дій" Сумської міської ради, Управління стратегічного розвитку Сумської міської ради, інститути громадянського суспільства.</t>
  </si>
  <si>
    <t>Виконавчий комітет Сумської міської ради (відділ молодіжної політики  Сумської міської ради, відділ бухгалтерського обліку та звітності Сумської міської ради)</t>
  </si>
  <si>
    <t>Виконавчий комітет Сумської міської ради (відділ молодіжної політики  Сумської міської ради, відділ бухгалтерського обліку та звітності Сумської міської ради), КУ «Молодіжний центр «Романтика» СМР</t>
  </si>
  <si>
    <t>Відповідальний виконавець:Виконавчий комітет Сумської міської ради (відділ молодіжної політики  Сумської міської ради, відділ бухгалтерського обліку та звітності Сумської міської ради), департамент соціального захисту населення, управління "Служба у справах дітей",  КУ "Центр учасників бойових дій" Сумської міської ради, Управління стратегічного розвитку Сумської міської ради, заклади вищої освіти, інститути громадянського суспільства, творчі колективи</t>
  </si>
  <si>
    <t>Відповідальний виконавець: Виконавчий комітет Сумської міської ради (відділ молодіжної політики  Сумської міської ради, відділ бухгалтерського обліку та звітності Сумської міської ради), КУ «Молодіжний центр «Романтика» СМР</t>
  </si>
  <si>
    <t>Відповідальний виконавець: Виконавчий комітет Сумської міської ради (відділ молодіжної політики , відділ бухгалтерського обліку та звітності)</t>
  </si>
  <si>
    <r>
      <t xml:space="preserve">Завдання 2. 
</t>
    </r>
    <r>
      <rPr>
        <sz val="11"/>
        <rFont val="Times New Roman"/>
        <family val="1"/>
        <charset val="204"/>
      </rPr>
      <t xml:space="preserve">Забезпечення діяльності КУ "Молодіжний центр "Романтика" </t>
    </r>
  </si>
  <si>
    <t>Підпрограма 2. Надання можливостей для всебічного розвитку молоді у відповідних закладах по роботі з молоддю</t>
  </si>
  <si>
    <t>КПКВК 0213133 «Інші заходи та заклади молодіжної політики»</t>
  </si>
  <si>
    <t>кількість регіональних закладів по роботі з молоддю (у розрізі їх видів,), од.;</t>
  </si>
  <si>
    <t>кількість штатних працівників регіональних закладів по роботі з молоддю, осіб;</t>
  </si>
  <si>
    <t>з них жінок, осіб</t>
  </si>
  <si>
    <t xml:space="preserve">кількість молоді, яка відвідує регіональні заклади по роботі із молоддю, осіб </t>
  </si>
  <si>
    <t xml:space="preserve">в тому числі жінок (дівчат), осіб </t>
  </si>
  <si>
    <t xml:space="preserve">кількість молоді, яка візьме участь у заходах регіональних закладів по роботі з молоддю, осіб </t>
  </si>
  <si>
    <t>середньомісячна заробітна плата працівника регіональних закладів по роботі з молоддю, грн.</t>
  </si>
  <si>
    <t>середні витрати на проведення одного регіонального заходу закладом по роботі з молоддю, грн</t>
  </si>
  <si>
    <t>з них жінок (дівчат) %</t>
  </si>
  <si>
    <r>
      <t xml:space="preserve">Всього на виконання Підпрограми 2.
</t>
    </r>
    <r>
      <rPr>
        <sz val="11"/>
        <rFont val="Times New Roman"/>
        <family val="1"/>
        <charset val="204"/>
      </rPr>
      <t>КПКВК 0213133</t>
    </r>
  </si>
  <si>
    <t>0213133</t>
  </si>
  <si>
    <t>Завдання 2. 
Забезпечення діяльності КУ «Молодіжний центр «Романтика», гривень</t>
  </si>
  <si>
    <t>збільшення кількості молоді, охопленої роботою регіонального закладу по роботі з молоддю, від загальної кількості молоді в регіоні, %</t>
  </si>
  <si>
    <t>Додаток 1              
до рішення Сумської міської ради "Про внесення змін до рішення Сумської міської ради від 23 грудня 2021 року № 2698-МР "Про  цільову комплексну програму 
«Суми - громада для молоді» на 2022-2024 роки»                                                             від           2022 року №   -МР</t>
  </si>
  <si>
    <r>
      <t xml:space="preserve">Мета: </t>
    </r>
    <r>
      <rPr>
        <sz val="11"/>
        <color rgb="FFFF0000"/>
        <rFont val="Times New Roman"/>
        <family val="1"/>
        <charset val="204"/>
      </rPr>
      <t>Забезпечення пільговим проїздом в електротранспорті окремих категорій громадян</t>
    </r>
  </si>
  <si>
    <r>
      <t xml:space="preserve">Всього на виконання Підпрограми 3.
</t>
    </r>
    <r>
      <rPr>
        <sz val="11"/>
        <color rgb="FFFF0000"/>
        <rFont val="Times New Roman"/>
        <family val="1"/>
        <charset val="204"/>
      </rPr>
      <t>КПКВК 0213036</t>
    </r>
  </si>
  <si>
    <r>
      <t xml:space="preserve">Завдання 1. </t>
    </r>
    <r>
      <rPr>
        <sz val="11"/>
        <color rgb="FFFF0000"/>
        <rFont val="Times New Roman"/>
        <family val="1"/>
        <charset val="204"/>
      </rPr>
      <t>Проведення розрахунків за пільговий проїзд електротранспортом студентів вищих навчальних закладів I-IV рівнів акредитації та учнів  закладів професійної (професійно-технічної) освіти</t>
    </r>
  </si>
  <si>
    <t>Сумський міський голова                                                                                                                                                                                                       О.М. Лисенко 
Виконавець: Березенко І.О.
_____________________</t>
  </si>
  <si>
    <r>
      <rPr>
        <sz val="14"/>
        <color theme="1"/>
        <rFont val="Times New Roman"/>
        <family val="1"/>
        <charset val="204"/>
      </rPr>
      <t xml:space="preserve">Сумський міський голова  </t>
    </r>
    <r>
      <rPr>
        <b/>
        <sz val="14"/>
        <color theme="1"/>
        <rFont val="Times New Roman"/>
        <family val="1"/>
        <charset val="204"/>
      </rPr>
      <t xml:space="preserve">                                                                                                                                                                          </t>
    </r>
    <r>
      <rPr>
        <sz val="14"/>
        <color theme="1"/>
        <rFont val="Times New Roman"/>
        <family val="1"/>
        <charset val="204"/>
      </rPr>
      <t xml:space="preserve">            </t>
    </r>
    <r>
      <rPr>
        <b/>
        <sz val="14"/>
        <color theme="1"/>
        <rFont val="Times New Roman"/>
        <family val="1"/>
        <charset val="204"/>
      </rPr>
      <t xml:space="preserve">
</t>
    </r>
    <r>
      <rPr>
        <sz val="14"/>
        <color theme="1"/>
        <rFont val="Times New Roman"/>
        <family val="1"/>
        <charset val="204"/>
      </rPr>
      <t>Виконавець: Березенко І.О.
_____________________</t>
    </r>
  </si>
  <si>
    <t>Сумський міський голова                                                                                                                                                                                                                            О.М. Лисенко 
Виконавець: Березенко І.О.
_____________________</t>
  </si>
  <si>
    <t>Додаток 2              
до рішення Сумської міської ради "Про внесення змін до рішення Сумської міської ради від 23 грудня 2021 року 
№ 2698-МР "Про  цільову комплексну програму 
«Суми - громада для молоді» на 2022-2024 роки»      
від           2022 року №   -МР</t>
  </si>
  <si>
    <t>Додаток 3              
до рішення Сумської міської ради "Про внесення змін до рішення Сумської міської ради від 23 грудня 2021 року № 2698-МР "Про  цільову комплексну програму   «Суми - громада для молоді» на 2022-2024 роки»                                                       від           2022 року   №   -МР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</si>
</sst>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4"/>
      <color theme="1"/>
      <name val="Times New Roman"/>
      <family val="1"/>
      <charset val="204"/>
    </font>
    <font>
      <sz val="11"/>
      <color theme="1"/>
      <name val="Times New Roman"/>
      <family val="1"/>
      <charset val="204"/>
    </font>
    <font>
      <b/>
      <sz val="14"/>
      <color theme="1"/>
      <name val="Times New Roman"/>
      <family val="1"/>
      <charset val="204"/>
    </font>
    <font>
      <sz val="12"/>
      <color theme="1"/>
      <name val="Times New Roman"/>
      <family val="1"/>
      <charset val="204"/>
    </font>
    <font>
      <b/>
      <sz val="11"/>
      <name val="Times New Roman"/>
      <family val="1"/>
      <charset val="204"/>
    </font>
    <font>
      <sz val="11"/>
      <name val="Times New Roman"/>
      <family val="1"/>
      <charset val="204"/>
    </font>
    <font>
      <b/>
      <sz val="11"/>
      <color rgb="FF000000"/>
      <name val="Times New Roman"/>
      <family val="1"/>
      <charset val="204"/>
    </font>
    <font>
      <sz val="11"/>
      <color rgb="FF000000"/>
      <name val="Times New Roman"/>
      <family val="1"/>
      <charset val="204"/>
    </font>
    <font>
      <b/>
      <sz val="11"/>
      <color rgb="FFFF0000"/>
      <name val="Times New Roman"/>
      <family val="1"/>
      <charset val="204"/>
    </font>
    <font>
      <b/>
      <u/>
      <sz val="11"/>
      <name val="Times New Roman"/>
      <family val="1"/>
      <charset val="204"/>
    </font>
    <font>
      <b/>
      <u/>
      <sz val="11"/>
      <color rgb="FF000000"/>
      <name val="Times New Roman"/>
      <family val="1"/>
      <charset val="204"/>
    </font>
    <font>
      <b/>
      <sz val="11"/>
      <color theme="1"/>
      <name val="Times New Roman"/>
      <family val="1"/>
      <charset val="204"/>
    </font>
    <font>
      <sz val="11"/>
      <color rgb="FFFF0000"/>
      <name val="Times New Roman"/>
      <family val="1"/>
      <charset val="204"/>
    </font>
    <font>
      <sz val="12"/>
      <name val="Times New Roman"/>
      <family val="1"/>
      <charset val="204"/>
    </font>
    <font>
      <b/>
      <u/>
      <sz val="11"/>
      <color rgb="FFFF0000"/>
      <name val="Times New Roman"/>
      <family val="1"/>
      <charset val="204"/>
    </font>
    <font>
      <sz val="11"/>
      <color theme="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7"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s>
  <cellStyleXfs count="1">
    <xf numFmtId="0" fontId="0" fillId="0" borderId="0"/>
  </cellStyleXfs>
  <cellXfs count="165">
    <xf numFmtId="0" fontId="0" fillId="0" borderId="0" xfId="0"/>
    <xf numFmtId="0" fontId="2" fillId="0" borderId="0" xfId="0" applyFont="1" applyAlignment="1">
      <alignment horizontal="left" indent="1"/>
    </xf>
    <xf numFmtId="0" fontId="5" fillId="0" borderId="1" xfId="0" applyFont="1" applyBorder="1" applyAlignment="1">
      <alignment horizontal="center" vertical="top" wrapText="1"/>
    </xf>
    <xf numFmtId="3" fontId="6" fillId="0" borderId="1" xfId="0" applyNumberFormat="1" applyFont="1" applyBorder="1" applyAlignment="1">
      <alignment horizontal="center" vertical="top" wrapText="1"/>
    </xf>
    <xf numFmtId="0" fontId="5" fillId="0" borderId="1" xfId="0" applyFont="1" applyBorder="1" applyAlignment="1">
      <alignment horizontal="left" vertical="top" wrapText="1" indent="1"/>
    </xf>
    <xf numFmtId="0" fontId="6" fillId="0" borderId="1" xfId="0" applyFont="1" applyBorder="1" applyAlignment="1">
      <alignment horizontal="left" vertical="top" wrapText="1" indent="1"/>
    </xf>
    <xf numFmtId="0" fontId="9" fillId="0" borderId="1" xfId="0" applyFont="1" applyBorder="1" applyAlignment="1">
      <alignment horizontal="left" vertical="top" wrapText="1" indent="1"/>
    </xf>
    <xf numFmtId="0" fontId="8" fillId="0" borderId="1" xfId="0" applyFont="1" applyBorder="1" applyAlignment="1">
      <alignment horizontal="left" vertical="top" wrapText="1" indent="1"/>
    </xf>
    <xf numFmtId="3" fontId="5" fillId="0" borderId="1" xfId="0" applyNumberFormat="1" applyFont="1" applyBorder="1" applyAlignment="1">
      <alignment horizontal="center" vertical="top" wrapText="1"/>
    </xf>
    <xf numFmtId="3"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12" fillId="0" borderId="0" xfId="0" applyFont="1" applyAlignment="1">
      <alignment horizontal="left" vertical="top" indent="1"/>
    </xf>
    <xf numFmtId="0" fontId="12" fillId="0" borderId="0" xfId="0" applyFont="1" applyAlignment="1">
      <alignment horizontal="left" indent="1"/>
    </xf>
    <xf numFmtId="0" fontId="5" fillId="0" borderId="1" xfId="0" applyFont="1" applyBorder="1" applyAlignment="1">
      <alignment horizontal="left" vertical="top" wrapText="1" indent="1"/>
    </xf>
    <xf numFmtId="0" fontId="6" fillId="0" borderId="1" xfId="0" applyFont="1" applyBorder="1" applyAlignment="1">
      <alignment horizontal="center" vertical="center" wrapText="1"/>
    </xf>
    <xf numFmtId="0" fontId="9" fillId="0" borderId="1" xfId="0" applyFont="1" applyBorder="1" applyAlignment="1">
      <alignment horizontal="left" vertical="center" wrapText="1" indent="1"/>
    </xf>
    <xf numFmtId="0" fontId="7" fillId="0" borderId="1" xfId="0" applyFont="1" applyBorder="1" applyAlignment="1">
      <alignment horizontal="left" vertical="center" wrapText="1" indent="1"/>
    </xf>
    <xf numFmtId="0" fontId="6" fillId="0" borderId="1" xfId="0" applyFont="1" applyBorder="1" applyAlignment="1">
      <alignment horizontal="left" vertical="top" wrapText="1" indent="1"/>
    </xf>
    <xf numFmtId="0" fontId="12" fillId="2" borderId="0" xfId="0" applyFont="1" applyFill="1" applyAlignment="1">
      <alignment horizontal="left" vertical="top" indent="1"/>
    </xf>
    <xf numFmtId="0" fontId="12" fillId="2" borderId="0" xfId="0" applyFont="1" applyFill="1" applyAlignment="1">
      <alignment horizontal="left" indent="1"/>
    </xf>
    <xf numFmtId="0" fontId="2" fillId="2" borderId="0" xfId="0" applyFont="1" applyFill="1" applyAlignment="1">
      <alignment horizontal="left" indent="1"/>
    </xf>
    <xf numFmtId="0" fontId="5" fillId="2" borderId="1" xfId="0" applyFont="1" applyFill="1" applyBorder="1" applyAlignment="1">
      <alignment horizontal="center" vertical="top" wrapText="1"/>
    </xf>
    <xf numFmtId="0" fontId="6" fillId="2" borderId="1" xfId="0" applyFont="1" applyFill="1" applyBorder="1" applyAlignment="1">
      <alignment horizontal="left" vertical="top" wrapText="1" indent="1"/>
    </xf>
    <xf numFmtId="3" fontId="6" fillId="2" borderId="1" xfId="0" applyNumberFormat="1" applyFont="1" applyFill="1" applyBorder="1" applyAlignment="1">
      <alignment horizontal="center" vertical="top" wrapText="1"/>
    </xf>
    <xf numFmtId="0" fontId="8" fillId="2" borderId="1" xfId="0" applyFont="1" applyFill="1" applyBorder="1" applyAlignment="1">
      <alignment horizontal="left" vertical="top" wrapText="1" indent="1"/>
    </xf>
    <xf numFmtId="3" fontId="8" fillId="2" borderId="1" xfId="0" applyNumberFormat="1" applyFont="1" applyFill="1" applyBorder="1" applyAlignment="1">
      <alignment horizontal="center" vertical="top" wrapText="1"/>
    </xf>
    <xf numFmtId="0" fontId="5" fillId="2" borderId="1" xfId="0" applyFont="1" applyFill="1" applyBorder="1" applyAlignment="1">
      <alignment horizontal="left" vertical="top" wrapText="1" indent="1"/>
    </xf>
    <xf numFmtId="3" fontId="5" fillId="2" borderId="1" xfId="0" applyNumberFormat="1" applyFont="1" applyFill="1" applyBorder="1" applyAlignment="1">
      <alignment horizontal="center" vertical="center" wrapText="1"/>
    </xf>
    <xf numFmtId="4" fontId="2" fillId="2" borderId="0" xfId="0" applyNumberFormat="1" applyFont="1" applyFill="1" applyAlignment="1">
      <alignment horizontal="left" indent="1"/>
    </xf>
    <xf numFmtId="4" fontId="2" fillId="0" borderId="0" xfId="0" applyNumberFormat="1" applyFont="1" applyAlignment="1">
      <alignment horizontal="left" indent="1"/>
    </xf>
    <xf numFmtId="0" fontId="6" fillId="2" borderId="1" xfId="0" applyFont="1" applyFill="1" applyBorder="1" applyAlignment="1">
      <alignment horizontal="left" vertical="top" wrapText="1" indent="1"/>
    </xf>
    <xf numFmtId="0" fontId="6" fillId="2" borderId="5" xfId="0" applyFont="1" applyFill="1" applyBorder="1" applyAlignment="1">
      <alignment horizontal="left" vertical="top" wrapText="1" indent="1"/>
    </xf>
    <xf numFmtId="0" fontId="1" fillId="0" borderId="0" xfId="0" applyFont="1" applyAlignment="1">
      <alignment horizontal="left" vertical="top" indent="1"/>
    </xf>
    <xf numFmtId="0" fontId="8" fillId="2" borderId="1" xfId="0" applyFont="1" applyFill="1" applyBorder="1" applyAlignment="1">
      <alignment horizontal="left" vertical="top" wrapText="1" indent="1"/>
    </xf>
    <xf numFmtId="0" fontId="3" fillId="2" borderId="0" xfId="0" applyFont="1" applyFill="1" applyAlignment="1">
      <alignment horizontal="left" vertical="top" wrapText="1" indent="15"/>
    </xf>
    <xf numFmtId="0" fontId="3" fillId="2" borderId="0" xfId="0" applyFont="1" applyFill="1" applyAlignment="1">
      <alignment horizontal="left" vertical="top" indent="15"/>
    </xf>
    <xf numFmtId="0" fontId="3" fillId="2" borderId="0" xfId="0" applyFont="1" applyFill="1" applyAlignment="1">
      <alignment horizontal="left" vertical="top" wrapText="1"/>
    </xf>
    <xf numFmtId="0" fontId="3" fillId="2" borderId="0" xfId="0" applyFont="1" applyFill="1" applyAlignment="1">
      <alignment horizontal="left" vertical="top"/>
    </xf>
    <xf numFmtId="3" fontId="5" fillId="2" borderId="1" xfId="0" applyNumberFormat="1" applyFont="1" applyFill="1" applyBorder="1" applyAlignment="1">
      <alignment horizontal="center" vertical="top" wrapText="1"/>
    </xf>
    <xf numFmtId="3" fontId="7" fillId="2" borderId="1" xfId="0" applyNumberFormat="1" applyFont="1" applyFill="1" applyBorder="1" applyAlignment="1">
      <alignment horizontal="center" vertical="top" wrapText="1"/>
    </xf>
    <xf numFmtId="0" fontId="5" fillId="2" borderId="5" xfId="0" applyFont="1" applyFill="1" applyBorder="1" applyAlignment="1">
      <alignment vertical="top" wrapText="1"/>
    </xf>
    <xf numFmtId="0" fontId="5" fillId="2" borderId="7" xfId="0" applyFont="1" applyFill="1" applyBorder="1" applyAlignment="1">
      <alignment vertical="top" wrapText="1"/>
    </xf>
    <xf numFmtId="0" fontId="5" fillId="2" borderId="6" xfId="0" applyFont="1" applyFill="1" applyBorder="1" applyAlignment="1">
      <alignment vertical="top" wrapText="1"/>
    </xf>
    <xf numFmtId="0" fontId="5" fillId="2" borderId="8" xfId="0" applyFont="1" applyFill="1" applyBorder="1" applyAlignment="1">
      <alignment horizontal="left" vertical="center" wrapText="1" indent="1"/>
    </xf>
    <xf numFmtId="0" fontId="12" fillId="2" borderId="5" xfId="0" applyFont="1" applyFill="1" applyBorder="1" applyAlignment="1">
      <alignment vertical="top" wrapText="1"/>
    </xf>
    <xf numFmtId="0" fontId="6" fillId="0" borderId="1" xfId="0" applyFont="1" applyFill="1" applyBorder="1" applyAlignment="1">
      <alignment horizontal="left" vertical="top" wrapText="1" indent="1"/>
    </xf>
    <xf numFmtId="0" fontId="6" fillId="0" borderId="1" xfId="0" applyFont="1" applyFill="1" applyBorder="1" applyAlignment="1">
      <alignment horizontal="left" vertical="center" wrapText="1" indent="1"/>
    </xf>
    <xf numFmtId="3" fontId="6" fillId="0" borderId="1" xfId="0" applyNumberFormat="1" applyFont="1" applyFill="1" applyBorder="1" applyAlignment="1">
      <alignment horizontal="center" vertical="top" wrapText="1"/>
    </xf>
    <xf numFmtId="0" fontId="2" fillId="0" borderId="0" xfId="0" applyFont="1" applyFill="1" applyAlignment="1">
      <alignment horizontal="left" indent="1"/>
    </xf>
    <xf numFmtId="4" fontId="2" fillId="0" borderId="0" xfId="0" applyNumberFormat="1" applyFont="1" applyFill="1" applyAlignment="1">
      <alignment horizontal="left" indent="1"/>
    </xf>
    <xf numFmtId="0" fontId="6" fillId="0" borderId="6" xfId="0" applyFont="1" applyBorder="1" applyAlignment="1">
      <alignment horizontal="left" vertical="top" wrapText="1" indent="1"/>
    </xf>
    <xf numFmtId="0" fontId="5" fillId="0" borderId="6" xfId="0" applyFont="1" applyBorder="1" applyAlignment="1">
      <alignment horizontal="left" vertical="top" wrapText="1" indent="1"/>
    </xf>
    <xf numFmtId="3" fontId="5" fillId="0" borderId="1" xfId="0" applyNumberFormat="1" applyFont="1" applyFill="1" applyBorder="1" applyAlignment="1">
      <alignment horizontal="center" vertical="top" wrapText="1"/>
    </xf>
    <xf numFmtId="3" fontId="2" fillId="2" borderId="0" xfId="0" applyNumberFormat="1" applyFont="1" applyFill="1" applyAlignment="1">
      <alignment horizontal="left" indent="1"/>
    </xf>
    <xf numFmtId="0" fontId="5" fillId="2" borderId="9" xfId="0" applyFont="1" applyFill="1" applyBorder="1" applyAlignment="1">
      <alignment vertical="top" wrapText="1"/>
    </xf>
    <xf numFmtId="0" fontId="12" fillId="2" borderId="8" xfId="0" applyFont="1" applyFill="1" applyBorder="1" applyAlignment="1">
      <alignment vertical="top" wrapText="1"/>
    </xf>
    <xf numFmtId="0" fontId="7" fillId="2" borderId="1" xfId="0" applyFont="1" applyFill="1" applyBorder="1" applyAlignment="1">
      <alignment horizontal="left" vertical="top" wrapText="1" indent="1"/>
    </xf>
    <xf numFmtId="3" fontId="2" fillId="0" borderId="0" xfId="0" applyNumberFormat="1" applyFont="1" applyAlignment="1">
      <alignment horizontal="left" indent="1"/>
    </xf>
    <xf numFmtId="0" fontId="5" fillId="0" borderId="1" xfId="0" applyFont="1" applyFill="1" applyBorder="1" applyAlignment="1">
      <alignment horizontal="left" vertical="center" wrapText="1" indent="1"/>
    </xf>
    <xf numFmtId="0" fontId="13" fillId="0" borderId="0" xfId="0" applyFont="1" applyAlignment="1">
      <alignment horizontal="left" indent="1"/>
    </xf>
    <xf numFmtId="0" fontId="5" fillId="0" borderId="1" xfId="0" applyFont="1" applyBorder="1" applyAlignment="1">
      <alignment horizontal="center" vertical="center" wrapText="1"/>
    </xf>
    <xf numFmtId="0" fontId="13" fillId="0" borderId="1" xfId="0" applyFont="1" applyFill="1" applyBorder="1" applyAlignment="1">
      <alignment horizontal="left" vertical="center" wrapText="1" indent="1"/>
    </xf>
    <xf numFmtId="3" fontId="13" fillId="0" borderId="1" xfId="0" applyNumberFormat="1" applyFont="1" applyFill="1" applyBorder="1" applyAlignment="1">
      <alignment horizontal="center" vertical="top" wrapText="1"/>
    </xf>
    <xf numFmtId="0" fontId="13" fillId="0" borderId="0" xfId="0" applyFont="1" applyFill="1" applyAlignment="1">
      <alignment horizontal="left" indent="1"/>
    </xf>
    <xf numFmtId="4" fontId="13" fillId="0" borderId="0" xfId="0" applyNumberFormat="1" applyFont="1" applyFill="1" applyAlignment="1">
      <alignment horizontal="left" indent="1"/>
    </xf>
    <xf numFmtId="0" fontId="13" fillId="0" borderId="1" xfId="0" applyFont="1" applyBorder="1" applyAlignment="1">
      <alignment horizontal="left" vertical="center" wrapText="1" indent="1"/>
    </xf>
    <xf numFmtId="3" fontId="13" fillId="0" borderId="1" xfId="0" applyNumberFormat="1" applyFont="1" applyBorder="1" applyAlignment="1">
      <alignment horizontal="center" vertical="top" wrapText="1"/>
    </xf>
    <xf numFmtId="4" fontId="13" fillId="0" borderId="0" xfId="0" applyNumberFormat="1" applyFont="1" applyAlignment="1">
      <alignment horizontal="left" indent="1"/>
    </xf>
    <xf numFmtId="0" fontId="6" fillId="0" borderId="0" xfId="0" applyFont="1" applyAlignment="1">
      <alignment horizontal="left" indent="1"/>
    </xf>
    <xf numFmtId="0" fontId="6" fillId="2" borderId="1" xfId="0" applyFont="1" applyFill="1" applyBorder="1" applyAlignment="1">
      <alignment horizontal="left" vertical="center" wrapText="1" indent="1"/>
    </xf>
    <xf numFmtId="0" fontId="6" fillId="2" borderId="0" xfId="0" applyFont="1" applyFill="1" applyAlignment="1">
      <alignment horizontal="left" indent="1"/>
    </xf>
    <xf numFmtId="3" fontId="5" fillId="0" borderId="1" xfId="0" applyNumberFormat="1" applyFont="1" applyBorder="1" applyAlignment="1">
      <alignment horizontal="left" vertical="top" wrapText="1" indent="1"/>
    </xf>
    <xf numFmtId="3" fontId="5" fillId="0" borderId="1" xfId="0" applyNumberFormat="1" applyFont="1" applyBorder="1" applyAlignment="1">
      <alignment horizontal="left" vertical="center" wrapText="1" indent="1"/>
    </xf>
    <xf numFmtId="0" fontId="5" fillId="2" borderId="7" xfId="0" applyFont="1" applyFill="1" applyBorder="1" applyAlignment="1">
      <alignment horizontal="center" vertical="top" wrapText="1"/>
    </xf>
    <xf numFmtId="0" fontId="5" fillId="2" borderId="7" xfId="0" applyFont="1" applyFill="1" applyBorder="1" applyAlignment="1">
      <alignment horizontal="left" vertical="top" wrapText="1"/>
    </xf>
    <xf numFmtId="0" fontId="5" fillId="0" borderId="1" xfId="0" applyFont="1" applyFill="1" applyBorder="1" applyAlignment="1">
      <alignment horizontal="left" vertical="top" wrapText="1" indent="1"/>
    </xf>
    <xf numFmtId="0" fontId="12" fillId="0" borderId="1" xfId="0" applyFont="1" applyFill="1" applyBorder="1" applyAlignment="1">
      <alignment horizontal="left" vertical="top" wrapText="1" indent="1"/>
    </xf>
    <xf numFmtId="0" fontId="12" fillId="0" borderId="1" xfId="0" applyFont="1" applyFill="1" applyBorder="1" applyAlignment="1">
      <alignment horizontal="left" vertical="center" wrapText="1" indent="1"/>
    </xf>
    <xf numFmtId="3" fontId="12" fillId="0" borderId="1" xfId="0" applyNumberFormat="1" applyFont="1" applyFill="1" applyBorder="1" applyAlignment="1">
      <alignment horizontal="center" vertical="top" wrapText="1"/>
    </xf>
    <xf numFmtId="49" fontId="6" fillId="0" borderId="1" xfId="0" applyNumberFormat="1" applyFont="1" applyBorder="1" applyAlignment="1">
      <alignment horizontal="center" vertical="top" wrapText="1"/>
    </xf>
    <xf numFmtId="0" fontId="5" fillId="0" borderId="1" xfId="0" applyFont="1" applyBorder="1" applyAlignment="1">
      <alignment horizontal="left" vertical="center" wrapText="1" indent="1"/>
    </xf>
    <xf numFmtId="0" fontId="5" fillId="0" borderId="1" xfId="0" applyFont="1" applyBorder="1" applyAlignment="1">
      <alignment horizontal="center" vertical="center" wrapText="1"/>
    </xf>
    <xf numFmtId="0" fontId="6" fillId="0" borderId="1" xfId="0" applyFont="1" applyBorder="1" applyAlignment="1">
      <alignment horizontal="left" vertical="center" wrapText="1" indent="1"/>
    </xf>
    <xf numFmtId="0" fontId="12" fillId="0" borderId="0" xfId="0" applyFont="1" applyAlignment="1">
      <alignment horizontal="center"/>
    </xf>
    <xf numFmtId="0" fontId="5" fillId="0" borderId="1" xfId="0" applyFont="1" applyBorder="1" applyAlignment="1">
      <alignment horizontal="left" vertical="center" wrapText="1" indent="1"/>
    </xf>
    <xf numFmtId="0" fontId="6" fillId="0" borderId="1" xfId="0" applyFont="1" applyBorder="1" applyAlignment="1">
      <alignment horizontal="left" vertical="center" wrapText="1" indent="1"/>
    </xf>
    <xf numFmtId="0" fontId="2" fillId="3" borderId="0" xfId="0" applyFont="1" applyFill="1" applyAlignment="1">
      <alignment horizontal="left" indent="1"/>
    </xf>
    <xf numFmtId="4" fontId="2" fillId="3" borderId="0" xfId="0" applyNumberFormat="1" applyFont="1" applyFill="1" applyAlignment="1">
      <alignment horizontal="left" indent="1"/>
    </xf>
    <xf numFmtId="3" fontId="2" fillId="3" borderId="0" xfId="0" applyNumberFormat="1" applyFont="1" applyFill="1" applyAlignment="1">
      <alignment horizontal="left" indent="1"/>
    </xf>
    <xf numFmtId="0" fontId="5" fillId="0" borderId="1" xfId="0" applyFont="1" applyBorder="1" applyAlignment="1">
      <alignment horizontal="left" vertical="center" wrapText="1" indent="1"/>
    </xf>
    <xf numFmtId="0" fontId="9" fillId="2" borderId="5" xfId="0" applyFont="1" applyFill="1" applyBorder="1" applyAlignment="1">
      <alignment vertical="top" wrapText="1"/>
    </xf>
    <xf numFmtId="0" fontId="9" fillId="2" borderId="1" xfId="0" applyFont="1" applyFill="1" applyBorder="1" applyAlignment="1">
      <alignment horizontal="left" vertical="top" wrapText="1" indent="1"/>
    </xf>
    <xf numFmtId="0" fontId="13" fillId="2" borderId="1" xfId="0" applyFont="1" applyFill="1" applyBorder="1" applyAlignment="1">
      <alignment horizontal="left" vertical="top" wrapText="1" indent="1"/>
    </xf>
    <xf numFmtId="3" fontId="13" fillId="2" borderId="1" xfId="0" applyNumberFormat="1" applyFont="1" applyFill="1" applyBorder="1" applyAlignment="1">
      <alignment horizontal="center" vertical="top" wrapText="1"/>
    </xf>
    <xf numFmtId="3" fontId="9" fillId="2" borderId="1" xfId="0" applyNumberFormat="1" applyFont="1" applyFill="1" applyBorder="1" applyAlignment="1">
      <alignment horizontal="center" vertical="center" wrapText="1"/>
    </xf>
    <xf numFmtId="0" fontId="13" fillId="0" borderId="1" xfId="0" applyFont="1" applyBorder="1" applyAlignment="1">
      <alignment horizontal="left" vertical="top" wrapText="1" indent="1"/>
    </xf>
    <xf numFmtId="3" fontId="9" fillId="0" borderId="1" xfId="0" applyNumberFormat="1" applyFont="1" applyBorder="1" applyAlignment="1">
      <alignment horizontal="center" vertical="top" wrapText="1"/>
    </xf>
    <xf numFmtId="0" fontId="9" fillId="0" borderId="1" xfId="0" applyFont="1" applyBorder="1" applyAlignment="1">
      <alignment horizontal="left" vertical="center" wrapText="1" indent="1"/>
    </xf>
    <xf numFmtId="0" fontId="5" fillId="2" borderId="7" xfId="0" applyFont="1" applyFill="1" applyBorder="1" applyAlignment="1">
      <alignment horizontal="center" vertical="top" wrapText="1"/>
    </xf>
    <xf numFmtId="0" fontId="5" fillId="2" borderId="7" xfId="0" applyFont="1" applyFill="1" applyBorder="1" applyAlignment="1">
      <alignment horizontal="left" vertical="top" wrapText="1"/>
    </xf>
    <xf numFmtId="0" fontId="16" fillId="2" borderId="0" xfId="0" applyFont="1" applyFill="1" applyAlignment="1">
      <alignment horizontal="left" indent="1"/>
    </xf>
    <xf numFmtId="3" fontId="16" fillId="2" borderId="0" xfId="0" applyNumberFormat="1" applyFont="1" applyFill="1" applyAlignment="1">
      <alignment horizontal="left" indent="1"/>
    </xf>
    <xf numFmtId="0" fontId="2" fillId="2" borderId="1" xfId="0" applyFont="1" applyFill="1" applyBorder="1" applyAlignment="1">
      <alignment horizontal="left" vertical="top" wrapText="1" indent="1"/>
    </xf>
    <xf numFmtId="3" fontId="12" fillId="2" borderId="1" xfId="0" applyNumberFormat="1" applyFont="1" applyFill="1" applyBorder="1" applyAlignment="1">
      <alignment horizontal="center" vertical="top"/>
    </xf>
    <xf numFmtId="3" fontId="5" fillId="0" borderId="1" xfId="0" applyNumberFormat="1" applyFont="1" applyFill="1" applyBorder="1" applyAlignment="1">
      <alignment horizontal="center" vertical="center" wrapText="1"/>
    </xf>
    <xf numFmtId="0" fontId="1" fillId="2" borderId="10" xfId="0" applyFont="1" applyFill="1" applyBorder="1" applyAlignment="1">
      <alignment wrapText="1"/>
    </xf>
    <xf numFmtId="0" fontId="2" fillId="2" borderId="10" xfId="0" applyFont="1" applyFill="1" applyBorder="1" applyAlignment="1"/>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5" xfId="0" applyFont="1" applyFill="1" applyBorder="1" applyAlignment="1">
      <alignment horizontal="center" vertical="top" wrapText="1"/>
    </xf>
    <xf numFmtId="0" fontId="5" fillId="2" borderId="7" xfId="0" applyFont="1" applyFill="1" applyBorder="1" applyAlignment="1">
      <alignment horizontal="center" vertical="top" wrapText="1"/>
    </xf>
    <xf numFmtId="0" fontId="10" fillId="2" borderId="1" xfId="0" applyFont="1" applyFill="1" applyBorder="1" applyAlignment="1">
      <alignment horizontal="center" vertical="center" wrapText="1"/>
    </xf>
    <xf numFmtId="0" fontId="5" fillId="2" borderId="5"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6" xfId="0" applyFont="1" applyFill="1" applyBorder="1" applyAlignment="1">
      <alignment horizontal="center" vertical="top"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7" xfId="0" applyFont="1" applyFill="1" applyBorder="1" applyAlignment="1">
      <alignment horizontal="center" vertical="top" wrapText="1"/>
    </xf>
    <xf numFmtId="0" fontId="12" fillId="2" borderId="6" xfId="0" applyFont="1" applyFill="1" applyBorder="1" applyAlignment="1">
      <alignment horizontal="center" vertical="top" wrapText="1"/>
    </xf>
    <xf numFmtId="0" fontId="14" fillId="0" borderId="0" xfId="0" applyFont="1" applyFill="1" applyAlignment="1">
      <alignment horizontal="left" vertical="top" wrapText="1"/>
    </xf>
    <xf numFmtId="0" fontId="14" fillId="0" borderId="0" xfId="0" applyFont="1" applyFill="1" applyAlignment="1">
      <alignment horizontal="left" vertical="top"/>
    </xf>
    <xf numFmtId="0" fontId="3" fillId="2" borderId="0" xfId="0" applyFont="1" applyFill="1" applyAlignment="1">
      <alignment horizontal="center" vertical="top"/>
    </xf>
    <xf numFmtId="0" fontId="5" fillId="2" borderId="1"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3" xfId="0" applyFont="1" applyFill="1" applyBorder="1" applyAlignment="1">
      <alignment horizontal="center" vertical="top" wrapText="1"/>
    </xf>
    <xf numFmtId="0" fontId="3" fillId="0" borderId="0" xfId="0" applyFont="1" applyAlignment="1">
      <alignment horizontal="left" vertical="top" wrapText="1"/>
    </xf>
    <xf numFmtId="0" fontId="3" fillId="0" borderId="0" xfId="0" applyFont="1" applyAlignment="1">
      <alignment horizontal="left" vertical="top"/>
    </xf>
    <xf numFmtId="0" fontId="5" fillId="0" borderId="1" xfId="0" applyFont="1" applyBorder="1" applyAlignment="1">
      <alignment horizontal="left" vertical="center" wrapText="1" indent="1"/>
    </xf>
    <xf numFmtId="0" fontId="10"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9" fillId="0" borderId="1" xfId="0" applyFont="1" applyBorder="1" applyAlignment="1">
      <alignment horizontal="left" vertical="center" wrapText="1" indent="1"/>
    </xf>
    <xf numFmtId="0" fontId="10" fillId="0" borderId="1" xfId="0" applyFont="1" applyFill="1" applyBorder="1" applyAlignment="1">
      <alignment horizontal="center" vertical="center" wrapText="1"/>
    </xf>
    <xf numFmtId="0" fontId="5" fillId="0" borderId="1" xfId="0" applyFont="1" applyBorder="1" applyAlignment="1">
      <alignment horizontal="center" vertical="top" wrapText="1"/>
    </xf>
    <xf numFmtId="0" fontId="4" fillId="0" borderId="0" xfId="0" applyFont="1" applyFill="1" applyAlignment="1">
      <alignment horizontal="left" vertical="top" wrapText="1"/>
    </xf>
    <xf numFmtId="0" fontId="4" fillId="0" borderId="0" xfId="0" applyFont="1" applyFill="1" applyAlignment="1">
      <alignment horizontal="left" vertical="top"/>
    </xf>
    <xf numFmtId="0" fontId="5" fillId="0" borderId="2" xfId="0" applyFont="1" applyBorder="1" applyAlignment="1">
      <alignment horizontal="center" vertical="top" wrapText="1"/>
    </xf>
    <xf numFmtId="0" fontId="5" fillId="0" borderId="4" xfId="0" applyFont="1" applyBorder="1" applyAlignment="1">
      <alignment horizontal="center" vertical="top" wrapText="1"/>
    </xf>
    <xf numFmtId="0" fontId="5" fillId="0" borderId="3" xfId="0" applyFont="1" applyBorder="1" applyAlignment="1">
      <alignment horizontal="center" vertical="top" wrapText="1"/>
    </xf>
    <xf numFmtId="0" fontId="3" fillId="0" borderId="0" xfId="0" applyFont="1" applyAlignment="1">
      <alignment horizontal="center" vertical="top"/>
    </xf>
    <xf numFmtId="0" fontId="5" fillId="0" borderId="5" xfId="0" applyFont="1" applyBorder="1" applyAlignment="1">
      <alignment horizontal="center" vertical="top" wrapText="1"/>
    </xf>
    <xf numFmtId="0" fontId="5" fillId="0" borderId="7" xfId="0" applyFont="1" applyBorder="1" applyAlignment="1">
      <alignment horizontal="center" vertical="top" wrapText="1"/>
    </xf>
    <xf numFmtId="0" fontId="5" fillId="0" borderId="6" xfId="0" applyFont="1" applyBorder="1" applyAlignment="1">
      <alignment horizontal="center" vertical="top" wrapText="1"/>
    </xf>
    <xf numFmtId="0" fontId="3" fillId="0" borderId="0" xfId="0" applyFont="1" applyAlignment="1">
      <alignment horizontal="center"/>
    </xf>
    <xf numFmtId="0" fontId="4" fillId="0" borderId="0" xfId="0" applyFont="1" applyFill="1" applyAlignment="1">
      <alignment horizontal="left" vertical="top" wrapText="1" indent="1"/>
    </xf>
    <xf numFmtId="0" fontId="4" fillId="0" borderId="0" xfId="0" applyFont="1" applyFill="1" applyAlignment="1">
      <alignment horizontal="left" vertical="top" indent="1"/>
    </xf>
    <xf numFmtId="0" fontId="5" fillId="0" borderId="1" xfId="0" applyFont="1" applyBorder="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horizontal="left" vertical="center"/>
    </xf>
    <xf numFmtId="0" fontId="6" fillId="0" borderId="1" xfId="0" applyFont="1" applyBorder="1" applyAlignment="1">
      <alignment horizontal="left" vertical="center" wrapText="1" inden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2"/>
  <sheetViews>
    <sheetView view="pageBreakPreview" topLeftCell="A27" zoomScale="70" zoomScaleNormal="70" zoomScaleSheetLayoutView="70" workbookViewId="0">
      <selection activeCell="J32" sqref="J32:J33"/>
    </sheetView>
  </sheetViews>
  <sheetFormatPr defaultRowHeight="15" x14ac:dyDescent="0.25"/>
  <cols>
    <col min="1" max="1" width="2.5703125" style="20" customWidth="1"/>
    <col min="2" max="2" width="5.28515625" style="18" customWidth="1"/>
    <col min="3" max="3" width="20.140625" style="19" customWidth="1"/>
    <col min="4" max="4" width="33.85546875" style="20" customWidth="1"/>
    <col min="5" max="5" width="11.28515625" style="20" customWidth="1"/>
    <col min="6" max="6" width="25.42578125" style="20" customWidth="1"/>
    <col min="7" max="7" width="14.85546875" style="20" customWidth="1"/>
    <col min="8" max="8" width="14.28515625" style="20" customWidth="1"/>
    <col min="9" max="11" width="11.42578125" style="20" bestFit="1" customWidth="1"/>
    <col min="12" max="12" width="22.42578125" style="20" customWidth="1"/>
    <col min="13" max="13" width="9.140625" style="20"/>
    <col min="14" max="14" width="11.5703125" style="20" bestFit="1" customWidth="1"/>
    <col min="15" max="15" width="16.85546875" style="20" customWidth="1"/>
    <col min="16" max="18" width="14.28515625" style="20" bestFit="1" customWidth="1"/>
    <col min="19" max="22" width="10.5703125" style="20" bestFit="1" customWidth="1"/>
    <col min="23" max="16384" width="9.140625" style="20"/>
  </cols>
  <sheetData>
    <row r="1" spans="1:21" ht="130.5" customHeight="1" x14ac:dyDescent="0.25">
      <c r="J1" s="130" t="s">
        <v>216</v>
      </c>
      <c r="K1" s="131"/>
      <c r="L1" s="131"/>
    </row>
    <row r="2" spans="1:21" ht="13.5" customHeight="1" x14ac:dyDescent="0.25"/>
    <row r="3" spans="1:21" ht="18.75" x14ac:dyDescent="0.25">
      <c r="B3" s="132" t="s">
        <v>156</v>
      </c>
      <c r="C3" s="132"/>
      <c r="D3" s="132"/>
      <c r="E3" s="132"/>
      <c r="F3" s="132"/>
      <c r="G3" s="132"/>
      <c r="H3" s="132"/>
      <c r="I3" s="132"/>
      <c r="J3" s="132"/>
      <c r="K3" s="132"/>
      <c r="L3" s="132"/>
    </row>
    <row r="4" spans="1:21" ht="0.75" customHeight="1" x14ac:dyDescent="0.25"/>
    <row r="5" spans="1:21" ht="31.5" customHeight="1" x14ac:dyDescent="0.25">
      <c r="B5" s="133" t="s">
        <v>39</v>
      </c>
      <c r="C5" s="133" t="s">
        <v>40</v>
      </c>
      <c r="D5" s="133" t="s">
        <v>41</v>
      </c>
      <c r="E5" s="133" t="s">
        <v>42</v>
      </c>
      <c r="F5" s="133" t="s">
        <v>43</v>
      </c>
      <c r="G5" s="133" t="s">
        <v>0</v>
      </c>
      <c r="H5" s="134" t="s">
        <v>166</v>
      </c>
      <c r="I5" s="135"/>
      <c r="J5" s="135"/>
      <c r="K5" s="136"/>
      <c r="L5" s="110" t="s">
        <v>44</v>
      </c>
    </row>
    <row r="6" spans="1:21" ht="18.75" customHeight="1" x14ac:dyDescent="0.25">
      <c r="B6" s="133"/>
      <c r="C6" s="133"/>
      <c r="D6" s="133"/>
      <c r="E6" s="133"/>
      <c r="F6" s="133"/>
      <c r="G6" s="133"/>
      <c r="H6" s="137" t="s">
        <v>45</v>
      </c>
      <c r="I6" s="138" t="s">
        <v>46</v>
      </c>
      <c r="J6" s="139"/>
      <c r="K6" s="140"/>
      <c r="L6" s="111"/>
    </row>
    <row r="7" spans="1:21" ht="15.75" customHeight="1" x14ac:dyDescent="0.25">
      <c r="B7" s="133"/>
      <c r="C7" s="133"/>
      <c r="D7" s="133"/>
      <c r="E7" s="133"/>
      <c r="F7" s="133"/>
      <c r="G7" s="133"/>
      <c r="H7" s="137"/>
      <c r="I7" s="21">
        <v>2022</v>
      </c>
      <c r="J7" s="21">
        <v>2023</v>
      </c>
      <c r="K7" s="21">
        <v>2024</v>
      </c>
      <c r="L7" s="116"/>
    </row>
    <row r="8" spans="1:21" ht="24" customHeight="1" x14ac:dyDescent="0.25">
      <c r="B8" s="112" t="s">
        <v>108</v>
      </c>
      <c r="C8" s="112"/>
      <c r="D8" s="112"/>
      <c r="E8" s="112"/>
      <c r="F8" s="112"/>
      <c r="G8" s="112"/>
      <c r="H8" s="112"/>
      <c r="I8" s="112"/>
      <c r="J8" s="112"/>
      <c r="K8" s="112"/>
      <c r="L8" s="112"/>
    </row>
    <row r="9" spans="1:21" ht="134.25" customHeight="1" x14ac:dyDescent="0.25">
      <c r="B9" s="110" t="s">
        <v>47</v>
      </c>
      <c r="C9" s="110" t="s">
        <v>117</v>
      </c>
      <c r="D9" s="30" t="s">
        <v>116</v>
      </c>
      <c r="E9" s="30" t="s">
        <v>64</v>
      </c>
      <c r="F9" s="30" t="s">
        <v>112</v>
      </c>
      <c r="G9" s="30" t="s">
        <v>150</v>
      </c>
      <c r="H9" s="38">
        <f t="shared" ref="H9:H15" si="0">SUM(I9:K9)</f>
        <v>93410</v>
      </c>
      <c r="I9" s="23">
        <v>34185</v>
      </c>
      <c r="J9" s="23">
        <v>42640</v>
      </c>
      <c r="K9" s="23">
        <v>16585</v>
      </c>
      <c r="L9" s="33" t="s">
        <v>48</v>
      </c>
      <c r="P9" s="28"/>
      <c r="Q9" s="28"/>
      <c r="R9" s="28"/>
    </row>
    <row r="10" spans="1:21" ht="147.75" customHeight="1" x14ac:dyDescent="0.25">
      <c r="B10" s="111"/>
      <c r="C10" s="111"/>
      <c r="D10" s="22" t="s">
        <v>141</v>
      </c>
      <c r="E10" s="30" t="s">
        <v>64</v>
      </c>
      <c r="F10" s="22" t="s">
        <v>113</v>
      </c>
      <c r="G10" s="30" t="s">
        <v>150</v>
      </c>
      <c r="H10" s="38">
        <f t="shared" si="0"/>
        <v>77128</v>
      </c>
      <c r="I10" s="23">
        <v>30935</v>
      </c>
      <c r="J10" s="23">
        <v>22533</v>
      </c>
      <c r="K10" s="23">
        <v>23660</v>
      </c>
      <c r="L10" s="22" t="s">
        <v>142</v>
      </c>
      <c r="P10" s="28"/>
      <c r="Q10" s="28"/>
      <c r="R10" s="28"/>
    </row>
    <row r="11" spans="1:21" s="86" customFormat="1" ht="163.5" customHeight="1" x14ac:dyDescent="0.25">
      <c r="A11" s="20"/>
      <c r="B11" s="111"/>
      <c r="C11" s="111"/>
      <c r="D11" s="30" t="s">
        <v>143</v>
      </c>
      <c r="E11" s="30" t="s">
        <v>64</v>
      </c>
      <c r="F11" s="30" t="s">
        <v>176</v>
      </c>
      <c r="G11" s="30" t="s">
        <v>150</v>
      </c>
      <c r="H11" s="38">
        <f>SUM(I11:K11)</f>
        <v>412404</v>
      </c>
      <c r="I11" s="23">
        <v>239712</v>
      </c>
      <c r="J11" s="23">
        <v>84240</v>
      </c>
      <c r="K11" s="23">
        <v>88452</v>
      </c>
      <c r="L11" s="30" t="s">
        <v>164</v>
      </c>
      <c r="M11" s="20"/>
      <c r="N11" s="20"/>
      <c r="O11" s="20"/>
      <c r="P11" s="28"/>
      <c r="Q11" s="28"/>
      <c r="R11" s="28"/>
      <c r="S11" s="20"/>
      <c r="T11" s="20"/>
      <c r="U11" s="20"/>
    </row>
    <row r="12" spans="1:21" ht="138" customHeight="1" x14ac:dyDescent="0.25">
      <c r="B12" s="111"/>
      <c r="C12" s="111"/>
      <c r="D12" s="31" t="s">
        <v>146</v>
      </c>
      <c r="E12" s="30" t="s">
        <v>64</v>
      </c>
      <c r="F12" s="30" t="s">
        <v>177</v>
      </c>
      <c r="G12" s="30" t="s">
        <v>150</v>
      </c>
      <c r="H12" s="38">
        <f t="shared" si="0"/>
        <v>31587</v>
      </c>
      <c r="I12" s="23">
        <v>10000</v>
      </c>
      <c r="J12" s="23">
        <v>10530</v>
      </c>
      <c r="K12" s="23">
        <v>11057</v>
      </c>
      <c r="L12" s="31" t="s">
        <v>118</v>
      </c>
      <c r="P12" s="28"/>
      <c r="Q12" s="28"/>
      <c r="R12" s="28"/>
    </row>
    <row r="13" spans="1:21" ht="147.75" customHeight="1" x14ac:dyDescent="0.25">
      <c r="B13" s="111"/>
      <c r="C13" s="111"/>
      <c r="D13" s="24" t="s">
        <v>119</v>
      </c>
      <c r="E13" s="30" t="s">
        <v>64</v>
      </c>
      <c r="F13" s="22" t="s">
        <v>178</v>
      </c>
      <c r="G13" s="30" t="s">
        <v>150</v>
      </c>
      <c r="H13" s="39">
        <f t="shared" si="0"/>
        <v>194783</v>
      </c>
      <c r="I13" s="25">
        <v>131020</v>
      </c>
      <c r="J13" s="25">
        <v>41650</v>
      </c>
      <c r="K13" s="25">
        <v>22113</v>
      </c>
      <c r="L13" s="22" t="s">
        <v>50</v>
      </c>
      <c r="P13" s="28"/>
      <c r="Q13" s="28"/>
      <c r="R13" s="28"/>
    </row>
    <row r="14" spans="1:21" ht="124.5" customHeight="1" x14ac:dyDescent="0.25">
      <c r="B14" s="111"/>
      <c r="C14" s="111"/>
      <c r="D14" s="33" t="s">
        <v>147</v>
      </c>
      <c r="E14" s="30" t="s">
        <v>64</v>
      </c>
      <c r="F14" s="30" t="s">
        <v>179</v>
      </c>
      <c r="G14" s="30" t="s">
        <v>150</v>
      </c>
      <c r="H14" s="39">
        <f t="shared" si="0"/>
        <v>31587</v>
      </c>
      <c r="I14" s="25">
        <v>10000</v>
      </c>
      <c r="J14" s="25">
        <v>10530</v>
      </c>
      <c r="K14" s="25">
        <v>11057</v>
      </c>
      <c r="L14" s="30" t="s">
        <v>70</v>
      </c>
    </row>
    <row r="15" spans="1:21" ht="138.75" customHeight="1" x14ac:dyDescent="0.25">
      <c r="B15" s="111"/>
      <c r="C15" s="116"/>
      <c r="D15" s="33" t="s">
        <v>144</v>
      </c>
      <c r="E15" s="30" t="s">
        <v>64</v>
      </c>
      <c r="F15" s="30" t="s">
        <v>180</v>
      </c>
      <c r="G15" s="30" t="s">
        <v>150</v>
      </c>
      <c r="H15" s="39">
        <f t="shared" si="0"/>
        <v>99300</v>
      </c>
      <c r="I15" s="25">
        <v>30000</v>
      </c>
      <c r="J15" s="23">
        <v>33000</v>
      </c>
      <c r="K15" s="23">
        <v>36300</v>
      </c>
      <c r="L15" s="30" t="s">
        <v>120</v>
      </c>
      <c r="P15" s="53">
        <f>SUM(I9:I15)</f>
        <v>485852</v>
      </c>
      <c r="Q15" s="53">
        <f>SUM(J9:J15)</f>
        <v>245123</v>
      </c>
      <c r="R15" s="53">
        <f>SUM(K9:K15)</f>
        <v>209224</v>
      </c>
    </row>
    <row r="16" spans="1:21" s="86" customFormat="1" ht="105" customHeight="1" x14ac:dyDescent="0.25">
      <c r="A16" s="20"/>
      <c r="B16" s="110" t="s">
        <v>52</v>
      </c>
      <c r="C16" s="110" t="s">
        <v>125</v>
      </c>
      <c r="D16" s="30" t="s">
        <v>126</v>
      </c>
      <c r="E16" s="30" t="s">
        <v>64</v>
      </c>
      <c r="F16" s="30" t="s">
        <v>51</v>
      </c>
      <c r="G16" s="30" t="s">
        <v>150</v>
      </c>
      <c r="H16" s="38">
        <f t="shared" ref="H16" si="1">SUM(I16:K16)</f>
        <v>96150</v>
      </c>
      <c r="I16" s="23">
        <v>40000</v>
      </c>
      <c r="J16" s="23">
        <v>45650</v>
      </c>
      <c r="K16" s="23">
        <v>10500</v>
      </c>
      <c r="L16" s="102" t="s">
        <v>68</v>
      </c>
    </row>
    <row r="17" spans="1:21" s="86" customFormat="1" ht="122.25" customHeight="1" x14ac:dyDescent="0.25">
      <c r="A17" s="20"/>
      <c r="B17" s="111"/>
      <c r="C17" s="111"/>
      <c r="D17" s="30" t="s">
        <v>129</v>
      </c>
      <c r="E17" s="30" t="s">
        <v>64</v>
      </c>
      <c r="F17" s="30" t="s">
        <v>115</v>
      </c>
      <c r="G17" s="30" t="s">
        <v>150</v>
      </c>
      <c r="H17" s="103">
        <f>SUM(I17:K17)</f>
        <v>315865</v>
      </c>
      <c r="I17" s="23">
        <v>100000</v>
      </c>
      <c r="J17" s="23">
        <v>105300</v>
      </c>
      <c r="K17" s="23">
        <v>110565</v>
      </c>
      <c r="L17" s="102" t="s">
        <v>67</v>
      </c>
    </row>
    <row r="18" spans="1:21" s="86" customFormat="1" ht="105.75" customHeight="1" x14ac:dyDescent="0.25">
      <c r="A18" s="20"/>
      <c r="B18" s="111"/>
      <c r="C18" s="111"/>
      <c r="D18" s="30" t="s">
        <v>127</v>
      </c>
      <c r="E18" s="30" t="s">
        <v>64</v>
      </c>
      <c r="F18" s="30" t="s">
        <v>181</v>
      </c>
      <c r="G18" s="30" t="s">
        <v>150</v>
      </c>
      <c r="H18" s="39">
        <f>SUM(I18:K18)</f>
        <v>509500</v>
      </c>
      <c r="I18" s="25">
        <v>341185</v>
      </c>
      <c r="J18" s="25">
        <v>101976</v>
      </c>
      <c r="K18" s="25">
        <v>66339</v>
      </c>
      <c r="L18" s="30" t="s">
        <v>145</v>
      </c>
      <c r="P18" s="88">
        <f>SUM(I16:I18)</f>
        <v>481185</v>
      </c>
      <c r="Q18" s="88">
        <f>SUM(J16:J18)</f>
        <v>252926</v>
      </c>
      <c r="R18" s="88">
        <f>SUM(K16:K18)</f>
        <v>187404</v>
      </c>
    </row>
    <row r="19" spans="1:21" s="86" customFormat="1" ht="225.75" customHeight="1" x14ac:dyDescent="0.25">
      <c r="A19" s="20"/>
      <c r="B19" s="110" t="s">
        <v>122</v>
      </c>
      <c r="C19" s="113" t="s">
        <v>128</v>
      </c>
      <c r="D19" s="31" t="s">
        <v>130</v>
      </c>
      <c r="E19" s="30" t="s">
        <v>64</v>
      </c>
      <c r="F19" s="30" t="s">
        <v>111</v>
      </c>
      <c r="G19" s="30" t="s">
        <v>150</v>
      </c>
      <c r="H19" s="38">
        <f>SUM(I19:K19)</f>
        <v>2706823</v>
      </c>
      <c r="I19" s="23">
        <v>497362</v>
      </c>
      <c r="J19" s="23">
        <v>1015359</v>
      </c>
      <c r="K19" s="23">
        <v>1194102</v>
      </c>
      <c r="L19" s="31" t="s">
        <v>148</v>
      </c>
      <c r="T19" s="86">
        <v>0</v>
      </c>
    </row>
    <row r="20" spans="1:21" ht="134.25" customHeight="1" x14ac:dyDescent="0.25">
      <c r="B20" s="111"/>
      <c r="C20" s="114"/>
      <c r="D20" s="30" t="s">
        <v>131</v>
      </c>
      <c r="E20" s="30" t="s">
        <v>64</v>
      </c>
      <c r="F20" s="30" t="s">
        <v>65</v>
      </c>
      <c r="G20" s="30" t="s">
        <v>150</v>
      </c>
      <c r="H20" s="38">
        <f>SUM(I20:K20)</f>
        <v>114328</v>
      </c>
      <c r="I20" s="23">
        <v>33684</v>
      </c>
      <c r="J20" s="23">
        <v>38119</v>
      </c>
      <c r="K20" s="23">
        <v>42525</v>
      </c>
      <c r="L20" s="30" t="s">
        <v>114</v>
      </c>
    </row>
    <row r="21" spans="1:21" s="86" customFormat="1" ht="106.5" customHeight="1" x14ac:dyDescent="0.25">
      <c r="A21" s="20"/>
      <c r="B21" s="111"/>
      <c r="C21" s="114"/>
      <c r="D21" s="30" t="s">
        <v>132</v>
      </c>
      <c r="E21" s="30" t="s">
        <v>64</v>
      </c>
      <c r="F21" s="30" t="s">
        <v>182</v>
      </c>
      <c r="G21" s="30" t="s">
        <v>150</v>
      </c>
      <c r="H21" s="38">
        <f t="shared" ref="H21" si="2">SUM(I21:K21)</f>
        <v>360000</v>
      </c>
      <c r="I21" s="23">
        <v>120000</v>
      </c>
      <c r="J21" s="23">
        <v>120000</v>
      </c>
      <c r="K21" s="23">
        <v>120000</v>
      </c>
      <c r="L21" s="33" t="s">
        <v>53</v>
      </c>
    </row>
    <row r="22" spans="1:21" s="86" customFormat="1" ht="105.75" customHeight="1" x14ac:dyDescent="0.25">
      <c r="A22" s="20"/>
      <c r="B22" s="98"/>
      <c r="C22" s="99"/>
      <c r="D22" s="30" t="s">
        <v>133</v>
      </c>
      <c r="E22" s="30" t="s">
        <v>64</v>
      </c>
      <c r="F22" s="30" t="s">
        <v>182</v>
      </c>
      <c r="G22" s="30" t="s">
        <v>150</v>
      </c>
      <c r="H22" s="39">
        <f>SUM(I22:K22)</f>
        <v>128346</v>
      </c>
      <c r="I22" s="25">
        <v>42000</v>
      </c>
      <c r="J22" s="25">
        <v>42120</v>
      </c>
      <c r="K22" s="25">
        <v>44226</v>
      </c>
      <c r="L22" s="30" t="s">
        <v>69</v>
      </c>
      <c r="P22" s="87"/>
      <c r="Q22" s="87"/>
      <c r="R22" s="87"/>
    </row>
    <row r="23" spans="1:21" ht="120.75" customHeight="1" x14ac:dyDescent="0.25">
      <c r="B23" s="73"/>
      <c r="C23" s="74"/>
      <c r="D23" s="30" t="s">
        <v>134</v>
      </c>
      <c r="E23" s="30" t="s">
        <v>64</v>
      </c>
      <c r="F23" s="30" t="s">
        <v>179</v>
      </c>
      <c r="G23" s="30" t="s">
        <v>150</v>
      </c>
      <c r="H23" s="39">
        <f>SUM(I23:K23)</f>
        <v>31587</v>
      </c>
      <c r="I23" s="25">
        <v>10000</v>
      </c>
      <c r="J23" s="23">
        <v>10530</v>
      </c>
      <c r="K23" s="23">
        <v>11057</v>
      </c>
      <c r="L23" s="30" t="s">
        <v>135</v>
      </c>
      <c r="O23" s="53">
        <f>SUM(I19:I23)</f>
        <v>703046</v>
      </c>
      <c r="P23" s="53">
        <f>SUM(J19:J23)</f>
        <v>1226128</v>
      </c>
      <c r="Q23" s="53">
        <f>SUM(K19:K23)</f>
        <v>1411910</v>
      </c>
      <c r="R23" s="28"/>
    </row>
    <row r="24" spans="1:21" s="86" customFormat="1" ht="89.25" customHeight="1" x14ac:dyDescent="0.25">
      <c r="A24" s="20"/>
      <c r="B24" s="110" t="s">
        <v>123</v>
      </c>
      <c r="C24" s="113" t="s">
        <v>121</v>
      </c>
      <c r="D24" s="30" t="s">
        <v>124</v>
      </c>
      <c r="E24" s="30" t="s">
        <v>64</v>
      </c>
      <c r="F24" s="30" t="s">
        <v>51</v>
      </c>
      <c r="G24" s="30" t="s">
        <v>150</v>
      </c>
      <c r="H24" s="38">
        <f>SUM(I24:K24)</f>
        <v>2422954</v>
      </c>
      <c r="I24" s="23">
        <v>750000</v>
      </c>
      <c r="J24" s="23">
        <v>816075</v>
      </c>
      <c r="K24" s="23">
        <v>856879</v>
      </c>
      <c r="L24" s="33" t="s">
        <v>66</v>
      </c>
      <c r="P24" s="87"/>
      <c r="Q24" s="87"/>
      <c r="R24" s="87"/>
    </row>
    <row r="25" spans="1:21" ht="134.25" customHeight="1" x14ac:dyDescent="0.25">
      <c r="B25" s="116"/>
      <c r="C25" s="115"/>
      <c r="D25" s="30" t="s">
        <v>136</v>
      </c>
      <c r="E25" s="30" t="s">
        <v>64</v>
      </c>
      <c r="F25" s="30" t="s">
        <v>183</v>
      </c>
      <c r="G25" s="30" t="s">
        <v>160</v>
      </c>
      <c r="H25" s="38">
        <f>-J25</f>
        <v>0</v>
      </c>
      <c r="I25" s="23">
        <f>-J25</f>
        <v>0</v>
      </c>
      <c r="J25" s="23">
        <v>0</v>
      </c>
      <c r="K25" s="23">
        <v>0</v>
      </c>
      <c r="L25" s="30" t="s">
        <v>49</v>
      </c>
      <c r="P25" s="28"/>
      <c r="Q25" s="28"/>
      <c r="R25" s="28"/>
    </row>
    <row r="26" spans="1:21" ht="34.5" customHeight="1" x14ac:dyDescent="0.25">
      <c r="B26" s="42"/>
      <c r="C26" s="107" t="s">
        <v>54</v>
      </c>
      <c r="D26" s="108"/>
      <c r="E26" s="108"/>
      <c r="F26" s="108"/>
      <c r="G26" s="109"/>
      <c r="H26" s="27">
        <f>SUM(H9:H25)</f>
        <v>7625752</v>
      </c>
      <c r="I26" s="27">
        <f>SUM(I9:I25)</f>
        <v>2420083</v>
      </c>
      <c r="J26" s="27">
        <f>SUM(J9:J25)</f>
        <v>2540252</v>
      </c>
      <c r="K26" s="27">
        <f>SUM(K9:K25)</f>
        <v>2665417</v>
      </c>
      <c r="L26" s="26"/>
    </row>
    <row r="27" spans="1:21" ht="42" customHeight="1" x14ac:dyDescent="0.25">
      <c r="B27" s="43"/>
      <c r="C27" s="123" t="s">
        <v>201</v>
      </c>
      <c r="D27" s="123"/>
      <c r="E27" s="123"/>
      <c r="F27" s="123"/>
      <c r="G27" s="123"/>
      <c r="H27" s="123"/>
      <c r="I27" s="123"/>
      <c r="J27" s="123"/>
      <c r="K27" s="123"/>
      <c r="L27" s="124"/>
    </row>
    <row r="28" spans="1:21" ht="120.75" customHeight="1" x14ac:dyDescent="0.25">
      <c r="B28" s="44" t="s">
        <v>47</v>
      </c>
      <c r="C28" s="40" t="s">
        <v>90</v>
      </c>
      <c r="D28" s="33" t="s">
        <v>91</v>
      </c>
      <c r="E28" s="30" t="s">
        <v>64</v>
      </c>
      <c r="F28" s="24" t="s">
        <v>187</v>
      </c>
      <c r="G28" s="30" t="s">
        <v>150</v>
      </c>
      <c r="H28" s="38">
        <f>SUM(I28:K28)</f>
        <v>177400</v>
      </c>
      <c r="I28" s="23">
        <v>73300</v>
      </c>
      <c r="J28" s="23">
        <v>92380</v>
      </c>
      <c r="K28" s="23">
        <v>11720</v>
      </c>
      <c r="L28" s="24" t="s">
        <v>55</v>
      </c>
    </row>
    <row r="29" spans="1:21" ht="89.25" customHeight="1" x14ac:dyDescent="0.25">
      <c r="B29" s="128"/>
      <c r="C29" s="41"/>
      <c r="D29" s="24" t="s">
        <v>81</v>
      </c>
      <c r="E29" s="30" t="s">
        <v>64</v>
      </c>
      <c r="F29" s="24" t="s">
        <v>188</v>
      </c>
      <c r="G29" s="30" t="s">
        <v>150</v>
      </c>
      <c r="H29" s="38">
        <f>SUM(I29:K29)</f>
        <v>177808</v>
      </c>
      <c r="I29" s="23">
        <v>109050</v>
      </c>
      <c r="J29" s="23">
        <v>41780</v>
      </c>
      <c r="K29" s="23">
        <v>26978</v>
      </c>
      <c r="L29" s="24" t="s">
        <v>89</v>
      </c>
      <c r="P29" s="100">
        <f>ROUND(I28,0)</f>
        <v>73300</v>
      </c>
      <c r="Q29" s="100">
        <f t="shared" ref="Q29:Q30" si="3">ROUND(J28,0)</f>
        <v>92380</v>
      </c>
      <c r="R29" s="100">
        <f t="shared" ref="R29:R30" si="4">ROUND(K28,0)</f>
        <v>11720</v>
      </c>
      <c r="S29" s="100"/>
    </row>
    <row r="30" spans="1:21" ht="179.25" customHeight="1" x14ac:dyDescent="0.25">
      <c r="B30" s="128"/>
      <c r="C30" s="54"/>
      <c r="D30" s="24" t="s">
        <v>82</v>
      </c>
      <c r="E30" s="30" t="s">
        <v>64</v>
      </c>
      <c r="F30" s="24" t="s">
        <v>189</v>
      </c>
      <c r="G30" s="30" t="s">
        <v>150</v>
      </c>
      <c r="H30" s="38">
        <f>SUM(I30:K30)</f>
        <v>1651372</v>
      </c>
      <c r="I30" s="23">
        <v>1212295</v>
      </c>
      <c r="J30" s="23">
        <v>146080</v>
      </c>
      <c r="K30" s="23">
        <v>292997</v>
      </c>
      <c r="L30" s="24" t="s">
        <v>56</v>
      </c>
      <c r="P30" s="100">
        <f>ROUND(I29,0)</f>
        <v>109050</v>
      </c>
      <c r="Q30" s="100">
        <f t="shared" si="3"/>
        <v>41780</v>
      </c>
      <c r="R30" s="100">
        <f t="shared" si="4"/>
        <v>26978</v>
      </c>
      <c r="S30" s="100"/>
      <c r="T30" s="100"/>
      <c r="U30" s="100"/>
    </row>
    <row r="31" spans="1:21" ht="90" customHeight="1" x14ac:dyDescent="0.25">
      <c r="B31" s="129"/>
      <c r="C31" s="54"/>
      <c r="D31" s="33" t="s">
        <v>83</v>
      </c>
      <c r="E31" s="30" t="s">
        <v>64</v>
      </c>
      <c r="F31" s="24" t="s">
        <v>190</v>
      </c>
      <c r="G31" s="30" t="s">
        <v>150</v>
      </c>
      <c r="H31" s="38">
        <f>SUM(I31:K31)</f>
        <v>348980</v>
      </c>
      <c r="I31" s="23">
        <v>18655</v>
      </c>
      <c r="J31" s="23">
        <v>219760</v>
      </c>
      <c r="K31" s="23">
        <v>110565</v>
      </c>
      <c r="L31" s="24" t="s">
        <v>57</v>
      </c>
      <c r="M31" s="100"/>
      <c r="N31" s="100"/>
      <c r="O31" s="100"/>
      <c r="P31" s="100">
        <f>ROUND(I30,0)</f>
        <v>1212295</v>
      </c>
      <c r="Q31" s="100">
        <f>ROUND(J30,0)</f>
        <v>146080</v>
      </c>
      <c r="R31" s="100">
        <f>ROUND(K30,0)</f>
        <v>292997</v>
      </c>
      <c r="S31" s="101">
        <f>SUM(I28:I31)</f>
        <v>1413300</v>
      </c>
      <c r="T31" s="101">
        <f>SUM(J28:J31)</f>
        <v>500000</v>
      </c>
      <c r="U31" s="101">
        <f>SUM(K28:K31)</f>
        <v>442260</v>
      </c>
    </row>
    <row r="32" spans="1:21" ht="75" customHeight="1" x14ac:dyDescent="0.25">
      <c r="B32" s="55" t="s">
        <v>52</v>
      </c>
      <c r="C32" s="56" t="s">
        <v>184</v>
      </c>
      <c r="D32" s="33" t="s">
        <v>185</v>
      </c>
      <c r="E32" s="30" t="s">
        <v>64</v>
      </c>
      <c r="F32" s="33" t="s">
        <v>191</v>
      </c>
      <c r="G32" s="30" t="s">
        <v>150</v>
      </c>
      <c r="H32" s="38">
        <f>SUM(I32:K32)</f>
        <v>16272360</v>
      </c>
      <c r="I32" s="23">
        <v>5706500</v>
      </c>
      <c r="J32" s="47">
        <f>5070500+235000</f>
        <v>5305500</v>
      </c>
      <c r="K32" s="23">
        <v>5260360</v>
      </c>
      <c r="L32" s="33" t="s">
        <v>186</v>
      </c>
      <c r="M32" s="100"/>
      <c r="N32" s="101">
        <f>SUM(I28:I32)</f>
        <v>7119800</v>
      </c>
      <c r="O32" s="100"/>
      <c r="P32" s="100"/>
      <c r="Q32" s="100"/>
      <c r="R32" s="100"/>
      <c r="S32" s="100"/>
      <c r="T32" s="100"/>
      <c r="U32" s="100"/>
    </row>
    <row r="33" spans="2:19" ht="30" customHeight="1" x14ac:dyDescent="0.25">
      <c r="B33" s="125" t="s">
        <v>54</v>
      </c>
      <c r="C33" s="126"/>
      <c r="D33" s="126"/>
      <c r="E33" s="126"/>
      <c r="F33" s="126"/>
      <c r="G33" s="127"/>
      <c r="H33" s="27">
        <f>SUM(H28:H32)</f>
        <v>18627920</v>
      </c>
      <c r="I33" s="27">
        <f>SUM(I28:I32)</f>
        <v>7119800</v>
      </c>
      <c r="J33" s="104">
        <f>SUM(J28:J32)</f>
        <v>5805500</v>
      </c>
      <c r="K33" s="27">
        <f>SUM(K28:K32)</f>
        <v>5702620</v>
      </c>
      <c r="L33" s="26"/>
      <c r="P33" s="101">
        <f>ROUND(I31,0)</f>
        <v>18655</v>
      </c>
      <c r="Q33" s="100">
        <f>ROUND(J31,0)</f>
        <v>219760</v>
      </c>
      <c r="R33" s="100">
        <f>ROUND(K31,0)</f>
        <v>110565</v>
      </c>
      <c r="S33" s="100"/>
    </row>
    <row r="34" spans="2:19" ht="51" hidden="1" customHeight="1" x14ac:dyDescent="0.25">
      <c r="B34" s="117" t="s">
        <v>74</v>
      </c>
      <c r="C34" s="118"/>
      <c r="D34" s="118"/>
      <c r="E34" s="118"/>
      <c r="F34" s="118"/>
      <c r="G34" s="118"/>
      <c r="H34" s="118"/>
      <c r="I34" s="118"/>
      <c r="J34" s="118"/>
      <c r="K34" s="118"/>
      <c r="L34" s="119"/>
    </row>
    <row r="35" spans="2:19" ht="198" hidden="1" customHeight="1" x14ac:dyDescent="0.25">
      <c r="B35" s="90" t="s">
        <v>47</v>
      </c>
      <c r="C35" s="91" t="s">
        <v>58</v>
      </c>
      <c r="D35" s="92" t="s">
        <v>159</v>
      </c>
      <c r="E35" s="92" t="s">
        <v>64</v>
      </c>
      <c r="F35" s="92" t="s">
        <v>59</v>
      </c>
      <c r="G35" s="92" t="s">
        <v>150</v>
      </c>
      <c r="H35" s="93">
        <f>SUM(I35:K35)</f>
        <v>127200</v>
      </c>
      <c r="I35" s="93">
        <v>40300</v>
      </c>
      <c r="J35" s="93">
        <v>42400</v>
      </c>
      <c r="K35" s="93">
        <v>44500</v>
      </c>
      <c r="L35" s="92" t="s">
        <v>60</v>
      </c>
    </row>
    <row r="36" spans="2:19" ht="30.75" hidden="1" customHeight="1" x14ac:dyDescent="0.25">
      <c r="B36" s="120" t="s">
        <v>54</v>
      </c>
      <c r="C36" s="121"/>
      <c r="D36" s="121"/>
      <c r="E36" s="121"/>
      <c r="F36" s="121"/>
      <c r="G36" s="122"/>
      <c r="H36" s="94">
        <f>SUM(H35)</f>
        <v>127200</v>
      </c>
      <c r="I36" s="94">
        <f t="shared" ref="I36:K36" si="5">SUM(I35)</f>
        <v>40300</v>
      </c>
      <c r="J36" s="94">
        <f t="shared" si="5"/>
        <v>42400</v>
      </c>
      <c r="K36" s="94">
        <f t="shared" si="5"/>
        <v>44500</v>
      </c>
      <c r="L36" s="91"/>
    </row>
    <row r="37" spans="2:19" ht="24.75" customHeight="1" x14ac:dyDescent="0.25">
      <c r="B37" s="107" t="s">
        <v>61</v>
      </c>
      <c r="C37" s="108"/>
      <c r="D37" s="108"/>
      <c r="E37" s="108"/>
      <c r="F37" s="108"/>
      <c r="G37" s="109"/>
      <c r="H37" s="27">
        <f>I37+J37+K37</f>
        <v>26380872</v>
      </c>
      <c r="I37" s="27">
        <f>I26+I33+I36</f>
        <v>9580183</v>
      </c>
      <c r="J37" s="27">
        <f>J26+J33+J36</f>
        <v>8388152</v>
      </c>
      <c r="K37" s="27">
        <f>K26+K33+K36</f>
        <v>8412537</v>
      </c>
      <c r="L37" s="26"/>
    </row>
    <row r="38" spans="2:19" ht="75" customHeight="1" x14ac:dyDescent="0.3">
      <c r="B38" s="105" t="s">
        <v>220</v>
      </c>
      <c r="C38" s="106"/>
      <c r="D38" s="106"/>
      <c r="E38" s="106"/>
      <c r="F38" s="106"/>
      <c r="G38" s="106"/>
      <c r="H38" s="106"/>
      <c r="I38" s="106"/>
      <c r="J38" s="106"/>
      <c r="K38" s="106"/>
      <c r="L38" s="106"/>
    </row>
    <row r="40" spans="2:19" ht="62.25" customHeight="1" x14ac:dyDescent="0.25">
      <c r="D40" s="19"/>
      <c r="E40" s="35"/>
      <c r="F40" s="35"/>
      <c r="G40" s="35"/>
      <c r="H40" s="35"/>
      <c r="I40" s="35"/>
      <c r="J40" s="35"/>
      <c r="K40" s="35"/>
      <c r="L40" s="35"/>
    </row>
    <row r="41" spans="2:19" ht="63" customHeight="1" x14ac:dyDescent="0.25">
      <c r="B41" s="34" t="s">
        <v>10</v>
      </c>
      <c r="C41" s="35"/>
      <c r="D41" s="37"/>
      <c r="E41" s="37"/>
      <c r="F41" s="37"/>
      <c r="G41" s="37"/>
      <c r="H41" s="37"/>
      <c r="I41" s="37"/>
      <c r="J41" s="37"/>
      <c r="K41" s="37"/>
      <c r="L41" s="37"/>
    </row>
    <row r="42" spans="2:19" ht="82.5" customHeight="1" x14ac:dyDescent="0.25">
      <c r="B42" s="36"/>
      <c r="C42" s="37"/>
    </row>
  </sheetData>
  <mergeCells count="29">
    <mergeCell ref="B29:B31"/>
    <mergeCell ref="J1:L1"/>
    <mergeCell ref="B3:L3"/>
    <mergeCell ref="B5:B7"/>
    <mergeCell ref="C5:C7"/>
    <mergeCell ref="D5:D7"/>
    <mergeCell ref="E5:E7"/>
    <mergeCell ref="F5:F7"/>
    <mergeCell ref="G5:G7"/>
    <mergeCell ref="H5:K5"/>
    <mergeCell ref="L5:L7"/>
    <mergeCell ref="H6:H7"/>
    <mergeCell ref="I6:K6"/>
    <mergeCell ref="B38:L38"/>
    <mergeCell ref="C26:G26"/>
    <mergeCell ref="B16:B18"/>
    <mergeCell ref="B19:B21"/>
    <mergeCell ref="B8:L8"/>
    <mergeCell ref="B9:B15"/>
    <mergeCell ref="C16:C18"/>
    <mergeCell ref="C19:C21"/>
    <mergeCell ref="C24:C25"/>
    <mergeCell ref="B24:B25"/>
    <mergeCell ref="C9:C15"/>
    <mergeCell ref="B34:L34"/>
    <mergeCell ref="B37:G37"/>
    <mergeCell ref="B36:G36"/>
    <mergeCell ref="C27:L27"/>
    <mergeCell ref="B33:G33"/>
  </mergeCells>
  <printOptions horizontalCentered="1"/>
  <pageMargins left="0.19685039370078741" right="0.19685039370078741" top="0.39370078740157483" bottom="0.39370078740157483" header="0" footer="0"/>
  <pageSetup paperSize="9" scale="78" fitToHeight="0" orientation="landscape" r:id="rId1"/>
  <rowBreaks count="4" manualBreakCount="4">
    <brk id="11" max="11" man="1"/>
    <brk id="16" max="11" man="1"/>
    <brk id="21" max="11" man="1"/>
    <brk id="28"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view="pageBreakPreview" topLeftCell="A19" zoomScale="85" zoomScaleNormal="85" zoomScaleSheetLayoutView="85" workbookViewId="0">
      <selection activeCell="F36" sqref="F36"/>
    </sheetView>
  </sheetViews>
  <sheetFormatPr defaultRowHeight="15" x14ac:dyDescent="0.25"/>
  <cols>
    <col min="1" max="1" width="3.42578125" style="1" customWidth="1"/>
    <col min="2" max="2" width="22.140625" style="11" customWidth="1"/>
    <col min="3" max="3" width="14.140625" style="12" customWidth="1"/>
    <col min="4" max="12" width="13.5703125" style="1" customWidth="1"/>
    <col min="13" max="13" width="27.140625" style="1" customWidth="1"/>
    <col min="14" max="16384" width="9.140625" style="1"/>
  </cols>
  <sheetData>
    <row r="1" spans="2:13" ht="6.75" customHeight="1" x14ac:dyDescent="0.25"/>
    <row r="2" spans="2:13" ht="111.75" customHeight="1" x14ac:dyDescent="0.25">
      <c r="K2" s="149" t="s">
        <v>223</v>
      </c>
      <c r="L2" s="150"/>
      <c r="M2" s="150"/>
    </row>
    <row r="3" spans="2:13" ht="18.75" x14ac:dyDescent="0.25">
      <c r="B3" s="154" t="s">
        <v>157</v>
      </c>
      <c r="C3" s="154"/>
      <c r="D3" s="154"/>
      <c r="E3" s="154"/>
      <c r="F3" s="154"/>
      <c r="G3" s="154"/>
      <c r="H3" s="154"/>
      <c r="I3" s="154"/>
      <c r="J3" s="154"/>
      <c r="K3" s="154"/>
      <c r="L3" s="154"/>
      <c r="M3" s="154"/>
    </row>
    <row r="4" spans="2:13" ht="15.75" customHeight="1" x14ac:dyDescent="0.25">
      <c r="M4" s="83" t="s">
        <v>167</v>
      </c>
    </row>
    <row r="5" spans="2:13" ht="33" customHeight="1" x14ac:dyDescent="0.25">
      <c r="B5" s="155" t="s">
        <v>6</v>
      </c>
      <c r="C5" s="155" t="s">
        <v>0</v>
      </c>
      <c r="D5" s="148" t="s">
        <v>71</v>
      </c>
      <c r="E5" s="148"/>
      <c r="F5" s="148"/>
      <c r="G5" s="151" t="s">
        <v>75</v>
      </c>
      <c r="H5" s="152"/>
      <c r="I5" s="153"/>
      <c r="J5" s="151" t="s">
        <v>76</v>
      </c>
      <c r="K5" s="152"/>
      <c r="L5" s="153"/>
      <c r="M5" s="2" t="s">
        <v>2</v>
      </c>
    </row>
    <row r="6" spans="2:13" ht="33" customHeight="1" x14ac:dyDescent="0.25">
      <c r="B6" s="156"/>
      <c r="C6" s="156"/>
      <c r="D6" s="155" t="s">
        <v>3</v>
      </c>
      <c r="E6" s="148" t="s">
        <v>151</v>
      </c>
      <c r="F6" s="148"/>
      <c r="G6" s="155" t="s">
        <v>3</v>
      </c>
      <c r="H6" s="148" t="s">
        <v>152</v>
      </c>
      <c r="I6" s="148"/>
      <c r="J6" s="2"/>
      <c r="K6" s="148" t="s">
        <v>161</v>
      </c>
      <c r="L6" s="148"/>
      <c r="M6" s="155"/>
    </row>
    <row r="7" spans="2:13" ht="33" customHeight="1" x14ac:dyDescent="0.25">
      <c r="B7" s="157"/>
      <c r="C7" s="157"/>
      <c r="D7" s="157"/>
      <c r="E7" s="2" t="s">
        <v>4</v>
      </c>
      <c r="F7" s="2" t="s">
        <v>7</v>
      </c>
      <c r="G7" s="157"/>
      <c r="H7" s="2" t="s">
        <v>4</v>
      </c>
      <c r="I7" s="2" t="s">
        <v>7</v>
      </c>
      <c r="J7" s="2" t="s">
        <v>3</v>
      </c>
      <c r="K7" s="2" t="s">
        <v>4</v>
      </c>
      <c r="L7" s="2" t="s">
        <v>7</v>
      </c>
      <c r="M7" s="156"/>
    </row>
    <row r="8" spans="2:13" ht="35.25" customHeight="1" x14ac:dyDescent="0.25">
      <c r="B8" s="10" t="s">
        <v>8</v>
      </c>
      <c r="C8" s="60" t="s">
        <v>150</v>
      </c>
      <c r="D8" s="9">
        <f>D12+D21+D26</f>
        <v>9580183</v>
      </c>
      <c r="E8" s="9">
        <f>E12+E21+E26</f>
        <v>8345183</v>
      </c>
      <c r="F8" s="9">
        <f>F21</f>
        <v>1235000</v>
      </c>
      <c r="G8" s="104">
        <f>G12+G21+G26</f>
        <v>8388152</v>
      </c>
      <c r="H8" s="104">
        <f>H12+H21+H26</f>
        <v>8153152</v>
      </c>
      <c r="I8" s="104">
        <f>I21</f>
        <v>235000</v>
      </c>
      <c r="J8" s="9">
        <f>J12+J21+J26</f>
        <v>8412537</v>
      </c>
      <c r="K8" s="9">
        <f>K12+K21+K26</f>
        <v>8177537</v>
      </c>
      <c r="L8" s="9">
        <f>L21</f>
        <v>235000</v>
      </c>
      <c r="M8" s="157"/>
    </row>
    <row r="9" spans="2:13" ht="24" customHeight="1" x14ac:dyDescent="0.25">
      <c r="B9" s="143" t="s">
        <v>77</v>
      </c>
      <c r="C9" s="143"/>
      <c r="D9" s="143"/>
      <c r="E9" s="143"/>
      <c r="F9" s="143"/>
      <c r="G9" s="143"/>
      <c r="H9" s="143"/>
      <c r="I9" s="143"/>
      <c r="J9" s="143"/>
      <c r="K9" s="143"/>
      <c r="L9" s="143"/>
      <c r="M9" s="143"/>
    </row>
    <row r="10" spans="2:13" ht="30" customHeight="1" x14ac:dyDescent="0.25">
      <c r="B10" s="144" t="s">
        <v>109</v>
      </c>
      <c r="C10" s="144"/>
      <c r="D10" s="144"/>
      <c r="E10" s="144"/>
      <c r="F10" s="144"/>
      <c r="G10" s="144"/>
      <c r="H10" s="144"/>
      <c r="I10" s="144"/>
      <c r="J10" s="144"/>
      <c r="K10" s="144"/>
      <c r="L10" s="144"/>
      <c r="M10" s="144"/>
    </row>
    <row r="11" spans="2:13" ht="21" customHeight="1" x14ac:dyDescent="0.25">
      <c r="B11" s="143" t="s">
        <v>93</v>
      </c>
      <c r="C11" s="143"/>
      <c r="D11" s="143"/>
      <c r="E11" s="143"/>
      <c r="F11" s="143"/>
      <c r="G11" s="143"/>
      <c r="H11" s="143"/>
      <c r="I11" s="143"/>
      <c r="J11" s="143"/>
      <c r="K11" s="143"/>
      <c r="L11" s="143"/>
      <c r="M11" s="143"/>
    </row>
    <row r="12" spans="2:13" ht="45.75" customHeight="1" x14ac:dyDescent="0.25">
      <c r="B12" s="4" t="s">
        <v>92</v>
      </c>
      <c r="C12" s="4"/>
      <c r="D12" s="8">
        <f>SUM(E12:F12)</f>
        <v>2420083</v>
      </c>
      <c r="E12" s="8">
        <f>SUM(E13:E16)</f>
        <v>2420083</v>
      </c>
      <c r="F12" s="52"/>
      <c r="G12" s="8">
        <f>SUM(H12:I12)</f>
        <v>2540252</v>
      </c>
      <c r="H12" s="8">
        <f>SUM(H13:H16)</f>
        <v>2540252</v>
      </c>
      <c r="I12" s="52"/>
      <c r="J12" s="8">
        <f>SUM(K12:L12)</f>
        <v>2665417</v>
      </c>
      <c r="K12" s="8">
        <f>SUM(K13:K16)</f>
        <v>2665417</v>
      </c>
      <c r="L12" s="52"/>
      <c r="M12" s="72"/>
    </row>
    <row r="13" spans="2:13" ht="230.25" customHeight="1" x14ac:dyDescent="0.25">
      <c r="B13" s="4" t="s">
        <v>137</v>
      </c>
      <c r="C13" s="17" t="s">
        <v>150</v>
      </c>
      <c r="D13" s="23">
        <f>SUM(E13:F13)</f>
        <v>485852</v>
      </c>
      <c r="E13" s="23">
        <f>'1'!P15</f>
        <v>485852</v>
      </c>
      <c r="F13" s="47"/>
      <c r="G13" s="23">
        <f t="shared" ref="G13:G15" si="0">SUM(H13:I13)</f>
        <v>245123</v>
      </c>
      <c r="H13" s="23">
        <f>'1'!Q15</f>
        <v>245123</v>
      </c>
      <c r="I13" s="47"/>
      <c r="J13" s="23">
        <f>K13</f>
        <v>209224</v>
      </c>
      <c r="K13" s="23">
        <f>'1'!R15</f>
        <v>209224</v>
      </c>
      <c r="L13" s="47"/>
      <c r="M13" s="5" t="s">
        <v>192</v>
      </c>
    </row>
    <row r="14" spans="2:13" ht="165" x14ac:dyDescent="0.25">
      <c r="B14" s="13" t="s">
        <v>138</v>
      </c>
      <c r="C14" s="17" t="s">
        <v>150</v>
      </c>
      <c r="D14" s="23">
        <f>SUM(E14:F14)</f>
        <v>481185</v>
      </c>
      <c r="E14" s="23">
        <f>'1'!P18</f>
        <v>481185</v>
      </c>
      <c r="F14" s="47"/>
      <c r="G14" s="23">
        <f t="shared" si="0"/>
        <v>252926</v>
      </c>
      <c r="H14" s="23">
        <f>'1'!Q18</f>
        <v>252926</v>
      </c>
      <c r="I14" s="47"/>
      <c r="J14" s="23">
        <f t="shared" ref="J14" si="1">SUM(K14:L14)</f>
        <v>187404</v>
      </c>
      <c r="K14" s="23">
        <f>'1'!R18</f>
        <v>187404</v>
      </c>
      <c r="L14" s="47"/>
      <c r="M14" s="5" t="s">
        <v>193</v>
      </c>
    </row>
    <row r="15" spans="2:13" ht="196.5" customHeight="1" x14ac:dyDescent="0.25">
      <c r="B15" s="4" t="s">
        <v>139</v>
      </c>
      <c r="C15" s="17" t="s">
        <v>150</v>
      </c>
      <c r="D15" s="23">
        <f t="shared" ref="D15" si="2">SUM(E15:F15)</f>
        <v>703046</v>
      </c>
      <c r="E15" s="23">
        <f>'1'!O23</f>
        <v>703046</v>
      </c>
      <c r="F15" s="47"/>
      <c r="G15" s="23">
        <f t="shared" si="0"/>
        <v>1226128</v>
      </c>
      <c r="H15" s="23">
        <f>'1'!P23</f>
        <v>1226128</v>
      </c>
      <c r="I15" s="47"/>
      <c r="J15" s="23">
        <f>K15</f>
        <v>1411910</v>
      </c>
      <c r="K15" s="23">
        <f>'1'!Q23</f>
        <v>1411910</v>
      </c>
      <c r="L15" s="47"/>
      <c r="M15" s="5" t="s">
        <v>194</v>
      </c>
    </row>
    <row r="16" spans="2:13" ht="159.75" customHeight="1" x14ac:dyDescent="0.25">
      <c r="B16" s="13" t="s">
        <v>140</v>
      </c>
      <c r="C16" s="17" t="s">
        <v>150</v>
      </c>
      <c r="D16" s="23">
        <f>E16</f>
        <v>750000</v>
      </c>
      <c r="E16" s="23">
        <f>'1'!I24</f>
        <v>750000</v>
      </c>
      <c r="F16" s="47"/>
      <c r="G16" s="23">
        <f>H16</f>
        <v>816075</v>
      </c>
      <c r="H16" s="23">
        <f>'1'!J24</f>
        <v>816075</v>
      </c>
      <c r="I16" s="47"/>
      <c r="J16" s="23">
        <f>K16</f>
        <v>856879</v>
      </c>
      <c r="K16" s="23">
        <f>'1'!K24</f>
        <v>856879</v>
      </c>
      <c r="L16" s="47"/>
      <c r="M16" s="17" t="s">
        <v>195</v>
      </c>
    </row>
    <row r="17" spans="2:13" ht="80.25" hidden="1" customHeight="1" x14ac:dyDescent="0.25">
      <c r="B17" s="51"/>
      <c r="C17" s="5" t="s">
        <v>9</v>
      </c>
      <c r="D17" s="3">
        <f t="shared" ref="D17:D18" si="3">SUM(E17:F17)</f>
        <v>2150000</v>
      </c>
      <c r="E17" s="3">
        <v>2150000</v>
      </c>
      <c r="F17" s="3"/>
      <c r="G17" s="3">
        <f t="shared" ref="G17:G18" si="4">SUM(H17:I17)</f>
        <v>2290000</v>
      </c>
      <c r="H17" s="3">
        <v>2290000</v>
      </c>
      <c r="I17" s="3"/>
      <c r="J17" s="3">
        <f t="shared" ref="J17:J18" si="5">SUM(K17:L17)</f>
        <v>2413000</v>
      </c>
      <c r="K17" s="3">
        <v>2413000</v>
      </c>
      <c r="L17" s="3"/>
      <c r="M17" s="50"/>
    </row>
    <row r="18" spans="2:13" ht="117.75" hidden="1" customHeight="1" x14ac:dyDescent="0.25">
      <c r="B18" s="4" t="s">
        <v>62</v>
      </c>
      <c r="C18" s="5" t="s">
        <v>1</v>
      </c>
      <c r="D18" s="3">
        <f t="shared" si="3"/>
        <v>4109350</v>
      </c>
      <c r="E18" s="3">
        <v>4109350</v>
      </c>
      <c r="F18" s="3"/>
      <c r="G18" s="3">
        <f t="shared" si="4"/>
        <v>4384676</v>
      </c>
      <c r="H18" s="3">
        <v>4384676</v>
      </c>
      <c r="I18" s="3"/>
      <c r="J18" s="3">
        <f t="shared" si="5"/>
        <v>4625834</v>
      </c>
      <c r="K18" s="3">
        <v>4625834</v>
      </c>
      <c r="L18" s="3"/>
      <c r="M18" s="5" t="s">
        <v>5</v>
      </c>
    </row>
    <row r="19" spans="2:13" ht="27.75" customHeight="1" x14ac:dyDescent="0.25">
      <c r="B19" s="147" t="s">
        <v>201</v>
      </c>
      <c r="C19" s="147"/>
      <c r="D19" s="147"/>
      <c r="E19" s="147"/>
      <c r="F19" s="147"/>
      <c r="G19" s="147"/>
      <c r="H19" s="147"/>
      <c r="I19" s="147"/>
      <c r="J19" s="147"/>
      <c r="K19" s="147"/>
      <c r="L19" s="147"/>
      <c r="M19" s="147"/>
    </row>
    <row r="20" spans="2:13" ht="19.5" customHeight="1" x14ac:dyDescent="0.25">
      <c r="B20" s="143" t="s">
        <v>162</v>
      </c>
      <c r="C20" s="143"/>
      <c r="D20" s="143"/>
      <c r="E20" s="143"/>
      <c r="F20" s="143"/>
      <c r="G20" s="143"/>
      <c r="H20" s="143"/>
      <c r="I20" s="143"/>
      <c r="J20" s="143"/>
      <c r="K20" s="143"/>
      <c r="L20" s="143"/>
      <c r="M20" s="143"/>
    </row>
    <row r="21" spans="2:13" ht="48.75" customHeight="1" x14ac:dyDescent="0.25">
      <c r="B21" s="4" t="s">
        <v>212</v>
      </c>
      <c r="C21" s="5"/>
      <c r="D21" s="8">
        <f>D22+D23</f>
        <v>7119800</v>
      </c>
      <c r="E21" s="8">
        <f>SUM(E22:E23)</f>
        <v>5884800</v>
      </c>
      <c r="F21" s="8">
        <f>F23</f>
        <v>1235000</v>
      </c>
      <c r="G21" s="8">
        <f>G22+G23</f>
        <v>5805500</v>
      </c>
      <c r="H21" s="8">
        <f>SUM(H22:H23)</f>
        <v>5570500</v>
      </c>
      <c r="I21" s="8">
        <f>I23</f>
        <v>235000</v>
      </c>
      <c r="J21" s="8">
        <f>J22+J23</f>
        <v>5702620</v>
      </c>
      <c r="K21" s="8">
        <f>K22+K23</f>
        <v>5467620</v>
      </c>
      <c r="L21" s="8">
        <f>L23</f>
        <v>235000</v>
      </c>
      <c r="M21" s="71"/>
    </row>
    <row r="22" spans="2:13" ht="135" customHeight="1" x14ac:dyDescent="0.25">
      <c r="B22" s="4" t="s">
        <v>94</v>
      </c>
      <c r="C22" s="17" t="s">
        <v>150</v>
      </c>
      <c r="D22" s="3">
        <f xml:space="preserve"> SUM(E22:F22)</f>
        <v>1413300</v>
      </c>
      <c r="E22" s="3">
        <f>'1'!S31</f>
        <v>1413300</v>
      </c>
      <c r="F22" s="3"/>
      <c r="G22" s="3">
        <f>SUM(H22:I22)</f>
        <v>500000</v>
      </c>
      <c r="H22" s="3">
        <f>'1'!T31</f>
        <v>500000</v>
      </c>
      <c r="I22" s="3"/>
      <c r="J22" s="3">
        <f>SUM(K22:L22)</f>
        <v>442260</v>
      </c>
      <c r="K22" s="3">
        <f>'1'!U31</f>
        <v>442260</v>
      </c>
      <c r="L22" s="3"/>
      <c r="M22" s="5" t="s">
        <v>196</v>
      </c>
    </row>
    <row r="23" spans="2:13" ht="135" customHeight="1" x14ac:dyDescent="0.25">
      <c r="B23" s="75" t="s">
        <v>200</v>
      </c>
      <c r="C23" s="17" t="s">
        <v>150</v>
      </c>
      <c r="D23" s="3">
        <f>E23+F23</f>
        <v>5706500</v>
      </c>
      <c r="E23" s="3">
        <v>4471500</v>
      </c>
      <c r="F23" s="3">
        <v>1235000</v>
      </c>
      <c r="G23" s="3">
        <v>5305500</v>
      </c>
      <c r="H23" s="3">
        <v>5070500</v>
      </c>
      <c r="I23" s="3">
        <v>235000</v>
      </c>
      <c r="J23" s="3">
        <f>SUM(K23:L23)</f>
        <v>5260360</v>
      </c>
      <c r="K23" s="3">
        <v>5025360</v>
      </c>
      <c r="L23" s="3">
        <v>235000</v>
      </c>
      <c r="M23" s="17" t="s">
        <v>196</v>
      </c>
    </row>
    <row r="24" spans="2:13" ht="30" hidden="1" customHeight="1" x14ac:dyDescent="0.25">
      <c r="B24" s="145" t="s">
        <v>74</v>
      </c>
      <c r="C24" s="145"/>
      <c r="D24" s="145"/>
      <c r="E24" s="145"/>
      <c r="F24" s="145"/>
      <c r="G24" s="145"/>
      <c r="H24" s="145"/>
      <c r="I24" s="145"/>
      <c r="J24" s="145"/>
      <c r="K24" s="145"/>
      <c r="L24" s="145"/>
      <c r="M24" s="145"/>
    </row>
    <row r="25" spans="2:13" ht="22.5" hidden="1" customHeight="1" x14ac:dyDescent="0.25">
      <c r="B25" s="146" t="s">
        <v>217</v>
      </c>
      <c r="C25" s="146"/>
      <c r="D25" s="146"/>
      <c r="E25" s="146"/>
      <c r="F25" s="146"/>
      <c r="G25" s="146"/>
      <c r="H25" s="146"/>
      <c r="I25" s="146"/>
      <c r="J25" s="146"/>
      <c r="K25" s="146"/>
      <c r="L25" s="146"/>
      <c r="M25" s="146"/>
    </row>
    <row r="26" spans="2:13" ht="46.5" hidden="1" customHeight="1" x14ac:dyDescent="0.25">
      <c r="B26" s="6" t="s">
        <v>218</v>
      </c>
      <c r="C26" s="95"/>
      <c r="D26" s="96">
        <f t="shared" ref="D26:D27" si="6">SUM(E26:F26)</f>
        <v>40300</v>
      </c>
      <c r="E26" s="96">
        <f t="shared" ref="E26:K26" si="7">SUM(E27)</f>
        <v>40300</v>
      </c>
      <c r="F26" s="96"/>
      <c r="G26" s="96">
        <f t="shared" ref="G26:G27" si="8">SUM(H26:I26)</f>
        <v>42400</v>
      </c>
      <c r="H26" s="96">
        <f t="shared" si="7"/>
        <v>42400</v>
      </c>
      <c r="I26" s="96"/>
      <c r="J26" s="96">
        <f t="shared" ref="J26:J27" si="9">SUM(K26:L26)</f>
        <v>44500</v>
      </c>
      <c r="K26" s="96">
        <f t="shared" si="7"/>
        <v>44500</v>
      </c>
      <c r="L26" s="96"/>
      <c r="M26" s="6"/>
    </row>
    <row r="27" spans="2:13" ht="171" hidden="1" customHeight="1" x14ac:dyDescent="0.25">
      <c r="B27" s="6" t="s">
        <v>219</v>
      </c>
      <c r="C27" s="95" t="s">
        <v>150</v>
      </c>
      <c r="D27" s="66">
        <f t="shared" si="6"/>
        <v>40300</v>
      </c>
      <c r="E27" s="66">
        <f>'1'!I35</f>
        <v>40300</v>
      </c>
      <c r="F27" s="66"/>
      <c r="G27" s="66">
        <f t="shared" si="8"/>
        <v>42400</v>
      </c>
      <c r="H27" s="66">
        <f>'1'!J35</f>
        <v>42400</v>
      </c>
      <c r="I27" s="66"/>
      <c r="J27" s="66">
        <f t="shared" si="9"/>
        <v>44500</v>
      </c>
      <c r="K27" s="66">
        <f>'1'!K35</f>
        <v>44500</v>
      </c>
      <c r="L27" s="66"/>
      <c r="M27" s="95" t="s">
        <v>155</v>
      </c>
    </row>
    <row r="28" spans="2:13" ht="87.75" customHeight="1" x14ac:dyDescent="0.25">
      <c r="B28" s="141" t="s">
        <v>221</v>
      </c>
      <c r="C28" s="142"/>
      <c r="D28" s="142"/>
      <c r="E28" s="142"/>
      <c r="F28" s="142"/>
      <c r="G28" s="142"/>
      <c r="H28" s="142"/>
      <c r="I28" s="142"/>
      <c r="J28" s="142"/>
      <c r="K28" s="142"/>
      <c r="L28" s="142"/>
      <c r="M28" s="32" t="s">
        <v>63</v>
      </c>
    </row>
  </sheetData>
  <mergeCells count="21">
    <mergeCell ref="D5:F5"/>
    <mergeCell ref="E6:F6"/>
    <mergeCell ref="H6:I6"/>
    <mergeCell ref="K6:L6"/>
    <mergeCell ref="K2:M2"/>
    <mergeCell ref="G5:I5"/>
    <mergeCell ref="J5:L5"/>
    <mergeCell ref="B3:M3"/>
    <mergeCell ref="C5:C7"/>
    <mergeCell ref="B5:B7"/>
    <mergeCell ref="D6:D7"/>
    <mergeCell ref="G6:G7"/>
    <mergeCell ref="M6:M8"/>
    <mergeCell ref="B28:L28"/>
    <mergeCell ref="B9:M9"/>
    <mergeCell ref="B10:M10"/>
    <mergeCell ref="B11:M11"/>
    <mergeCell ref="B24:M24"/>
    <mergeCell ref="B25:M25"/>
    <mergeCell ref="B19:M19"/>
    <mergeCell ref="B20:M20"/>
  </mergeCells>
  <printOptions horizontalCentered="1" verticalCentered="1"/>
  <pageMargins left="0.19685039370078741" right="0.19685039370078741" top="0.39370078740157483" bottom="0.39370078740157483" header="0" footer="0"/>
  <pageSetup paperSize="9" scale="76" fitToHeight="0" orientation="landscape" r:id="rId1"/>
  <rowBreaks count="2" manualBreakCount="2">
    <brk id="13" max="12" man="1"/>
    <brk id="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132"/>
  <sheetViews>
    <sheetView tabSelected="1" view="pageBreakPreview" topLeftCell="A13" zoomScale="85" zoomScaleNormal="70" zoomScaleSheetLayoutView="85" workbookViewId="0">
      <selection activeCell="F26" sqref="F26"/>
    </sheetView>
  </sheetViews>
  <sheetFormatPr defaultRowHeight="15" x14ac:dyDescent="0.25"/>
  <cols>
    <col min="1" max="1" width="2.140625" style="1" customWidth="1"/>
    <col min="2" max="2" width="42.42578125" style="1" customWidth="1"/>
    <col min="3" max="3" width="14.42578125" style="12" customWidth="1"/>
    <col min="4" max="12" width="15.42578125" style="1" customWidth="1"/>
    <col min="13" max="14" width="9.140625" style="1"/>
    <col min="15" max="15" width="11.5703125" style="1" bestFit="1" customWidth="1"/>
    <col min="16" max="17" width="9.140625" style="1"/>
    <col min="18" max="18" width="11.5703125" style="1" bestFit="1" customWidth="1"/>
    <col min="19" max="22" width="13.7109375" style="29" customWidth="1"/>
    <col min="23" max="23" width="11" style="1" customWidth="1"/>
    <col min="24" max="16384" width="9.140625" style="1"/>
  </cols>
  <sheetData>
    <row r="2" spans="2:18" ht="131.25" customHeight="1" x14ac:dyDescent="0.25">
      <c r="J2" s="159" t="s">
        <v>224</v>
      </c>
      <c r="K2" s="160"/>
      <c r="L2" s="160"/>
    </row>
    <row r="4" spans="2:18" ht="18.75" x14ac:dyDescent="0.3">
      <c r="B4" s="158" t="s">
        <v>158</v>
      </c>
      <c r="C4" s="158"/>
      <c r="D4" s="158"/>
      <c r="E4" s="158"/>
      <c r="F4" s="158"/>
      <c r="G4" s="158"/>
      <c r="H4" s="158"/>
      <c r="I4" s="158"/>
      <c r="J4" s="158"/>
      <c r="K4" s="158"/>
      <c r="L4" s="158"/>
    </row>
    <row r="6" spans="2:18" ht="24" customHeight="1" x14ac:dyDescent="0.25">
      <c r="B6" s="161" t="s">
        <v>11</v>
      </c>
      <c r="C6" s="161" t="s">
        <v>20</v>
      </c>
      <c r="D6" s="161" t="s">
        <v>72</v>
      </c>
      <c r="E6" s="161"/>
      <c r="F6" s="161"/>
      <c r="G6" s="161" t="s">
        <v>75</v>
      </c>
      <c r="H6" s="161"/>
      <c r="I6" s="161"/>
      <c r="J6" s="161" t="s">
        <v>76</v>
      </c>
      <c r="K6" s="161"/>
      <c r="L6" s="161"/>
    </row>
    <row r="7" spans="2:18" ht="26.25" customHeight="1" x14ac:dyDescent="0.25">
      <c r="B7" s="161"/>
      <c r="C7" s="161"/>
      <c r="D7" s="161" t="s">
        <v>153</v>
      </c>
      <c r="E7" s="161" t="s">
        <v>22</v>
      </c>
      <c r="F7" s="161"/>
      <c r="G7" s="161" t="s">
        <v>153</v>
      </c>
      <c r="H7" s="161" t="s">
        <v>22</v>
      </c>
      <c r="I7" s="161"/>
      <c r="J7" s="161" t="s">
        <v>153</v>
      </c>
      <c r="K7" s="161" t="s">
        <v>22</v>
      </c>
      <c r="L7" s="161"/>
    </row>
    <row r="8" spans="2:18" ht="36" customHeight="1" x14ac:dyDescent="0.25">
      <c r="B8" s="161"/>
      <c r="C8" s="161"/>
      <c r="D8" s="161"/>
      <c r="E8" s="81" t="s">
        <v>4</v>
      </c>
      <c r="F8" s="81" t="s">
        <v>21</v>
      </c>
      <c r="G8" s="161"/>
      <c r="H8" s="81" t="s">
        <v>4</v>
      </c>
      <c r="I8" s="81" t="s">
        <v>21</v>
      </c>
      <c r="J8" s="161"/>
      <c r="K8" s="81" t="s">
        <v>4</v>
      </c>
      <c r="L8" s="81" t="s">
        <v>21</v>
      </c>
    </row>
    <row r="9" spans="2:18" ht="36.75" customHeight="1" x14ac:dyDescent="0.25">
      <c r="B9" s="58" t="s">
        <v>168</v>
      </c>
      <c r="C9" s="14"/>
      <c r="D9" s="9">
        <f t="shared" ref="D9:L9" si="0">D13+D85+D118</f>
        <v>9580183</v>
      </c>
      <c r="E9" s="9">
        <f t="shared" si="0"/>
        <v>8345183</v>
      </c>
      <c r="F9" s="9">
        <f t="shared" si="0"/>
        <v>1235000</v>
      </c>
      <c r="G9" s="104">
        <f t="shared" si="0"/>
        <v>8388152</v>
      </c>
      <c r="H9" s="104">
        <f>H13+H85+H118</f>
        <v>8153152</v>
      </c>
      <c r="I9" s="9">
        <f t="shared" si="0"/>
        <v>235000</v>
      </c>
      <c r="J9" s="9">
        <f t="shared" si="0"/>
        <v>8412537</v>
      </c>
      <c r="K9" s="9">
        <f t="shared" si="0"/>
        <v>8177537</v>
      </c>
      <c r="L9" s="9">
        <f t="shared" si="0"/>
        <v>235000</v>
      </c>
    </row>
    <row r="10" spans="2:18" ht="29.25" customHeight="1" x14ac:dyDescent="0.25">
      <c r="B10" s="143" t="s">
        <v>77</v>
      </c>
      <c r="C10" s="143"/>
      <c r="D10" s="143"/>
      <c r="E10" s="143"/>
      <c r="F10" s="143"/>
      <c r="G10" s="143"/>
      <c r="H10" s="143"/>
      <c r="I10" s="143"/>
      <c r="J10" s="143"/>
      <c r="K10" s="143"/>
      <c r="L10" s="143"/>
    </row>
    <row r="11" spans="2:18" ht="29.25" customHeight="1" x14ac:dyDescent="0.25">
      <c r="B11" s="144" t="s">
        <v>110</v>
      </c>
      <c r="C11" s="144"/>
      <c r="D11" s="144"/>
      <c r="E11" s="144"/>
      <c r="F11" s="144"/>
      <c r="G11" s="144"/>
      <c r="H11" s="144"/>
      <c r="I11" s="144"/>
      <c r="J11" s="144"/>
      <c r="K11" s="144"/>
      <c r="L11" s="144"/>
    </row>
    <row r="12" spans="2:18" ht="22.5" customHeight="1" x14ac:dyDescent="0.25">
      <c r="B12" s="143" t="s">
        <v>34</v>
      </c>
      <c r="C12" s="143"/>
      <c r="D12" s="143"/>
      <c r="E12" s="143"/>
      <c r="F12" s="143"/>
      <c r="G12" s="143"/>
      <c r="H12" s="143"/>
      <c r="I12" s="143"/>
      <c r="J12" s="143"/>
      <c r="K12" s="143"/>
      <c r="L12" s="143"/>
    </row>
    <row r="13" spans="2:18" ht="33.75" customHeight="1" x14ac:dyDescent="0.25">
      <c r="B13" s="13" t="s">
        <v>87</v>
      </c>
      <c r="C13" s="79" t="s">
        <v>149</v>
      </c>
      <c r="D13" s="8">
        <f>E13</f>
        <v>2420083</v>
      </c>
      <c r="E13" s="8">
        <f>E15+E66+E30+E48</f>
        <v>2420083</v>
      </c>
      <c r="F13" s="8"/>
      <c r="G13" s="8">
        <f>H13</f>
        <v>2540252</v>
      </c>
      <c r="H13" s="8">
        <f>H15+H48+H66+H30</f>
        <v>2540252</v>
      </c>
      <c r="I13" s="8"/>
      <c r="J13" s="8">
        <f>K13</f>
        <v>2665417</v>
      </c>
      <c r="K13" s="8">
        <f>K15+K30+K48+'3'!K66</f>
        <v>2665417</v>
      </c>
      <c r="L13" s="8"/>
    </row>
    <row r="14" spans="2:18" ht="187.5" customHeight="1" x14ac:dyDescent="0.25">
      <c r="B14" s="13" t="s">
        <v>197</v>
      </c>
      <c r="C14" s="15"/>
      <c r="D14" s="3"/>
      <c r="E14" s="3"/>
      <c r="F14" s="3"/>
      <c r="G14" s="3"/>
      <c r="H14" s="3"/>
      <c r="I14" s="3"/>
      <c r="J14" s="3"/>
      <c r="K14" s="3"/>
      <c r="L14" s="3"/>
      <c r="O14" s="57">
        <f>D9+G9+J9</f>
        <v>26380872</v>
      </c>
      <c r="R14" s="57">
        <f>E9+F9</f>
        <v>9580183</v>
      </c>
    </row>
    <row r="15" spans="2:18" ht="48" customHeight="1" x14ac:dyDescent="0.25">
      <c r="B15" s="75" t="s">
        <v>169</v>
      </c>
      <c r="C15" s="15"/>
      <c r="D15" s="8">
        <f>E15</f>
        <v>485852</v>
      </c>
      <c r="E15" s="8">
        <f>'2'!E13</f>
        <v>485852</v>
      </c>
      <c r="F15" s="8"/>
      <c r="G15" s="8">
        <f>H15</f>
        <v>245123</v>
      </c>
      <c r="H15" s="8">
        <f>'2'!H13</f>
        <v>245123</v>
      </c>
      <c r="I15" s="8"/>
      <c r="J15" s="8">
        <f>K15</f>
        <v>209224</v>
      </c>
      <c r="K15" s="8">
        <f>'2'!K13</f>
        <v>209224</v>
      </c>
      <c r="L15" s="8"/>
    </row>
    <row r="16" spans="2:18" ht="15.75" customHeight="1" x14ac:dyDescent="0.25">
      <c r="B16" s="13" t="s">
        <v>12</v>
      </c>
      <c r="C16" s="82"/>
      <c r="D16" s="3"/>
      <c r="E16" s="3"/>
      <c r="F16" s="3"/>
      <c r="G16" s="3"/>
      <c r="H16" s="3"/>
      <c r="I16" s="3"/>
      <c r="J16" s="3"/>
      <c r="K16" s="3"/>
      <c r="L16" s="3"/>
    </row>
    <row r="17" spans="2:22" ht="15.75" customHeight="1" x14ac:dyDescent="0.25">
      <c r="B17" s="13" t="s">
        <v>25</v>
      </c>
      <c r="C17" s="82"/>
      <c r="D17" s="3"/>
      <c r="E17" s="3"/>
      <c r="F17" s="3"/>
      <c r="G17" s="3"/>
      <c r="H17" s="3"/>
      <c r="I17" s="3"/>
      <c r="J17" s="3"/>
      <c r="K17" s="3"/>
      <c r="L17" s="3"/>
    </row>
    <row r="18" spans="2:22" ht="39" customHeight="1" x14ac:dyDescent="0.25">
      <c r="B18" s="17" t="s">
        <v>23</v>
      </c>
      <c r="C18" s="82"/>
      <c r="D18" s="3">
        <v>17</v>
      </c>
      <c r="E18" s="3">
        <v>17</v>
      </c>
      <c r="F18" s="3"/>
      <c r="G18" s="3">
        <f>H18</f>
        <v>15</v>
      </c>
      <c r="H18" s="3">
        <v>15</v>
      </c>
      <c r="I18" s="3"/>
      <c r="J18" s="3">
        <f>K18</f>
        <v>17</v>
      </c>
      <c r="K18" s="3">
        <v>17</v>
      </c>
      <c r="L18" s="3"/>
    </row>
    <row r="19" spans="2:22" ht="15.75" customHeight="1" x14ac:dyDescent="0.25">
      <c r="B19" s="13" t="s">
        <v>26</v>
      </c>
      <c r="C19" s="82"/>
      <c r="D19" s="3"/>
      <c r="E19" s="3"/>
      <c r="F19" s="3"/>
      <c r="G19" s="3"/>
      <c r="H19" s="3"/>
      <c r="I19" s="3"/>
      <c r="J19" s="3"/>
      <c r="K19" s="3"/>
      <c r="L19" s="3"/>
    </row>
    <row r="20" spans="2:22" ht="39.75" customHeight="1" x14ac:dyDescent="0.25">
      <c r="B20" s="17" t="s">
        <v>24</v>
      </c>
      <c r="C20" s="82"/>
      <c r="D20" s="3">
        <f>E20</f>
        <v>16135</v>
      </c>
      <c r="E20" s="3">
        <v>16135</v>
      </c>
      <c r="F20" s="3"/>
      <c r="G20" s="3">
        <f>H20</f>
        <v>17749</v>
      </c>
      <c r="H20" s="3">
        <v>17749</v>
      </c>
      <c r="I20" s="3"/>
      <c r="J20" s="3">
        <f>K20</f>
        <v>19524</v>
      </c>
      <c r="K20" s="3">
        <v>19524</v>
      </c>
      <c r="L20" s="3"/>
    </row>
    <row r="21" spans="2:22" ht="26.25" customHeight="1" x14ac:dyDescent="0.25">
      <c r="B21" s="17" t="s">
        <v>78</v>
      </c>
      <c r="C21" s="82"/>
      <c r="D21" s="3">
        <f>E21</f>
        <v>9681</v>
      </c>
      <c r="E21" s="3">
        <v>9681</v>
      </c>
      <c r="F21" s="3"/>
      <c r="G21" s="3">
        <f>H21</f>
        <v>10649</v>
      </c>
      <c r="H21" s="3">
        <v>10649</v>
      </c>
      <c r="I21" s="3"/>
      <c r="J21" s="3">
        <f>K21</f>
        <v>11714</v>
      </c>
      <c r="K21" s="3">
        <v>11714</v>
      </c>
      <c r="L21" s="3"/>
    </row>
    <row r="22" spans="2:22" ht="15.75" customHeight="1" x14ac:dyDescent="0.25">
      <c r="B22" s="13" t="s">
        <v>27</v>
      </c>
      <c r="C22" s="82"/>
      <c r="D22" s="3"/>
      <c r="E22" s="3"/>
      <c r="F22" s="3"/>
      <c r="G22" s="3"/>
      <c r="H22" s="3"/>
      <c r="I22" s="3"/>
      <c r="J22" s="3"/>
      <c r="K22" s="3"/>
      <c r="L22" s="3"/>
    </row>
    <row r="23" spans="2:22" ht="38.25" customHeight="1" x14ac:dyDescent="0.25">
      <c r="B23" s="17" t="s">
        <v>28</v>
      </c>
      <c r="C23" s="82"/>
      <c r="D23" s="3">
        <f>D15/D18</f>
        <v>28579.529411764706</v>
      </c>
      <c r="E23" s="3">
        <f>E15/E18</f>
        <v>28579.529411764706</v>
      </c>
      <c r="F23" s="3"/>
      <c r="G23" s="3">
        <f>G15/G18</f>
        <v>16341.533333333333</v>
      </c>
      <c r="H23" s="3">
        <f>H15/H18</f>
        <v>16341.533333333333</v>
      </c>
      <c r="I23" s="3"/>
      <c r="J23" s="3">
        <f>J15/J18</f>
        <v>12307.294117647059</v>
      </c>
      <c r="K23" s="3">
        <f>K15/K18</f>
        <v>12307.294117647059</v>
      </c>
      <c r="L23" s="3"/>
    </row>
    <row r="24" spans="2:22" ht="55.5" customHeight="1" x14ac:dyDescent="0.25">
      <c r="B24" s="7" t="s">
        <v>13</v>
      </c>
      <c r="C24" s="82"/>
      <c r="D24" s="3">
        <f>D15/D20</f>
        <v>30.111682677409359</v>
      </c>
      <c r="E24" s="3">
        <f>E15/E20</f>
        <v>30.111682677409359</v>
      </c>
      <c r="F24" s="3"/>
      <c r="G24" s="3">
        <f>G15/G20</f>
        <v>13.810524536593611</v>
      </c>
      <c r="H24" s="3">
        <f>H15/H20</f>
        <v>13.810524536593611</v>
      </c>
      <c r="I24" s="3"/>
      <c r="J24" s="3">
        <f>J15/J20</f>
        <v>10.716246670764187</v>
      </c>
      <c r="K24" s="3">
        <f>K15/K20</f>
        <v>10.716246670764187</v>
      </c>
      <c r="L24" s="3"/>
    </row>
    <row r="25" spans="2:22" ht="15.75" customHeight="1" x14ac:dyDescent="0.25">
      <c r="B25" s="13" t="s">
        <v>29</v>
      </c>
      <c r="C25" s="82"/>
      <c r="D25" s="3"/>
      <c r="E25" s="3"/>
      <c r="F25" s="3"/>
      <c r="G25" s="3"/>
      <c r="H25" s="3"/>
      <c r="I25" s="3"/>
      <c r="J25" s="3"/>
      <c r="K25" s="3"/>
      <c r="L25" s="3"/>
    </row>
    <row r="26" spans="2:22" s="48" customFormat="1" ht="66.75" customHeight="1" x14ac:dyDescent="0.25">
      <c r="B26" s="45" t="s">
        <v>30</v>
      </c>
      <c r="C26" s="46"/>
      <c r="D26" s="47">
        <v>110</v>
      </c>
      <c r="E26" s="47">
        <v>110</v>
      </c>
      <c r="F26" s="47"/>
      <c r="G26" s="47">
        <v>110</v>
      </c>
      <c r="H26" s="47">
        <v>110</v>
      </c>
      <c r="I26" s="47"/>
      <c r="J26" s="47">
        <v>110</v>
      </c>
      <c r="K26" s="47">
        <v>110</v>
      </c>
      <c r="L26" s="47"/>
      <c r="S26" s="49"/>
      <c r="T26" s="49"/>
      <c r="U26" s="49"/>
      <c r="V26" s="49"/>
    </row>
    <row r="27" spans="2:22" s="63" customFormat="1" ht="24.75" customHeight="1" x14ac:dyDescent="0.25">
      <c r="B27" s="45" t="s">
        <v>98</v>
      </c>
      <c r="C27" s="61"/>
      <c r="D27" s="47">
        <v>110</v>
      </c>
      <c r="E27" s="47">
        <v>110</v>
      </c>
      <c r="F27" s="47"/>
      <c r="G27" s="47">
        <v>110</v>
      </c>
      <c r="H27" s="47">
        <v>110</v>
      </c>
      <c r="I27" s="47"/>
      <c r="J27" s="47">
        <v>110</v>
      </c>
      <c r="K27" s="47">
        <v>110</v>
      </c>
      <c r="L27" s="62"/>
      <c r="S27" s="64"/>
      <c r="T27" s="64"/>
      <c r="U27" s="64"/>
      <c r="V27" s="64"/>
    </row>
    <row r="28" spans="2:22" ht="63" customHeight="1" x14ac:dyDescent="0.25">
      <c r="B28" s="17" t="s">
        <v>31</v>
      </c>
      <c r="C28" s="82"/>
      <c r="D28" s="47">
        <f>D20/65000*100</f>
        <v>24.823076923076922</v>
      </c>
      <c r="E28" s="47">
        <f>E20/65000*100</f>
        <v>24.823076923076922</v>
      </c>
      <c r="F28" s="47"/>
      <c r="G28" s="47">
        <f>G20/65000*100</f>
        <v>27.306153846153848</v>
      </c>
      <c r="H28" s="47">
        <f>H20/65000*100</f>
        <v>27.306153846153848</v>
      </c>
      <c r="I28" s="47"/>
      <c r="J28" s="47">
        <v>30</v>
      </c>
      <c r="K28" s="47">
        <f>K20/65000*100</f>
        <v>30.036923076923078</v>
      </c>
      <c r="L28" s="3"/>
    </row>
    <row r="29" spans="2:22" ht="21" customHeight="1" x14ac:dyDescent="0.25">
      <c r="B29" s="45" t="s">
        <v>99</v>
      </c>
      <c r="C29" s="82"/>
      <c r="D29" s="47">
        <f>D21/65000*100</f>
        <v>14.893846153846155</v>
      </c>
      <c r="E29" s="47">
        <f>E21/65000*100</f>
        <v>14.893846153846155</v>
      </c>
      <c r="F29" s="47"/>
      <c r="G29" s="47">
        <f>G21/65000*100</f>
        <v>16.383076923076921</v>
      </c>
      <c r="H29" s="47">
        <f>H21/65000*100</f>
        <v>16.383076923076921</v>
      </c>
      <c r="I29" s="47"/>
      <c r="J29" s="47">
        <f>J21/65000*100</f>
        <v>18.021538461538462</v>
      </c>
      <c r="K29" s="47">
        <f>K21/65000*100</f>
        <v>18.021538461538462</v>
      </c>
      <c r="L29" s="3"/>
    </row>
    <row r="30" spans="2:22" ht="47.25" customHeight="1" x14ac:dyDescent="0.25">
      <c r="B30" s="75" t="s">
        <v>170</v>
      </c>
      <c r="C30" s="82"/>
      <c r="D30" s="52">
        <f>E30</f>
        <v>481185</v>
      </c>
      <c r="E30" s="52">
        <f>'2'!E14</f>
        <v>481185</v>
      </c>
      <c r="F30" s="52"/>
      <c r="G30" s="52">
        <f>H30</f>
        <v>252926</v>
      </c>
      <c r="H30" s="52">
        <f>'2'!H14</f>
        <v>252926</v>
      </c>
      <c r="I30" s="52"/>
      <c r="J30" s="52">
        <f>K30</f>
        <v>187404</v>
      </c>
      <c r="K30" s="52">
        <f>'2'!K14</f>
        <v>187404</v>
      </c>
      <c r="L30" s="3"/>
    </row>
    <row r="31" spans="2:22" ht="18.75" customHeight="1" x14ac:dyDescent="0.25">
      <c r="B31" s="13" t="s">
        <v>25</v>
      </c>
      <c r="C31" s="82"/>
      <c r="D31" s="47"/>
      <c r="E31" s="47"/>
      <c r="F31" s="47"/>
      <c r="G31" s="47"/>
      <c r="H31" s="47"/>
      <c r="I31" s="47"/>
      <c r="J31" s="47"/>
      <c r="K31" s="47"/>
      <c r="L31" s="3"/>
    </row>
    <row r="32" spans="2:22" ht="30" customHeight="1" x14ac:dyDescent="0.25">
      <c r="B32" s="17" t="s">
        <v>23</v>
      </c>
      <c r="C32" s="82"/>
      <c r="D32" s="3">
        <v>17</v>
      </c>
      <c r="E32" s="3">
        <v>17</v>
      </c>
      <c r="F32" s="3"/>
      <c r="G32" s="3">
        <v>15</v>
      </c>
      <c r="H32" s="3">
        <v>15</v>
      </c>
      <c r="I32" s="3"/>
      <c r="J32" s="3">
        <v>17</v>
      </c>
      <c r="K32" s="3">
        <v>17</v>
      </c>
      <c r="L32" s="3"/>
    </row>
    <row r="33" spans="2:12" ht="16.5" customHeight="1" x14ac:dyDescent="0.25">
      <c r="B33" s="13" t="s">
        <v>26</v>
      </c>
      <c r="C33" s="82"/>
      <c r="D33" s="47"/>
      <c r="E33" s="47"/>
      <c r="F33" s="47"/>
      <c r="G33" s="47"/>
      <c r="H33" s="47"/>
      <c r="I33" s="47"/>
      <c r="J33" s="47"/>
      <c r="K33" s="47"/>
      <c r="L33" s="3"/>
    </row>
    <row r="34" spans="2:12" ht="31.5" customHeight="1" x14ac:dyDescent="0.25">
      <c r="B34" s="17" t="s">
        <v>106</v>
      </c>
      <c r="C34" s="82"/>
      <c r="D34" s="3">
        <v>52</v>
      </c>
      <c r="E34" s="3">
        <v>52</v>
      </c>
      <c r="F34" s="3"/>
      <c r="G34" s="3">
        <v>57</v>
      </c>
      <c r="H34" s="3">
        <v>57</v>
      </c>
      <c r="I34" s="3"/>
      <c r="J34" s="3">
        <v>63</v>
      </c>
      <c r="K34" s="3">
        <v>63</v>
      </c>
      <c r="L34" s="3"/>
    </row>
    <row r="35" spans="2:12" ht="30" customHeight="1" x14ac:dyDescent="0.25">
      <c r="B35" s="17" t="s">
        <v>85</v>
      </c>
      <c r="C35" s="82"/>
      <c r="D35" s="3">
        <v>15</v>
      </c>
      <c r="E35" s="3">
        <v>15</v>
      </c>
      <c r="F35" s="3"/>
      <c r="G35" s="3">
        <v>15</v>
      </c>
      <c r="H35" s="3">
        <v>15</v>
      </c>
      <c r="I35" s="3"/>
      <c r="J35" s="3">
        <v>15</v>
      </c>
      <c r="K35" s="3">
        <v>15</v>
      </c>
      <c r="L35" s="3"/>
    </row>
    <row r="36" spans="2:12" ht="17.25" customHeight="1" x14ac:dyDescent="0.25">
      <c r="B36" s="17" t="s">
        <v>86</v>
      </c>
      <c r="C36" s="82"/>
      <c r="D36" s="3">
        <v>8</v>
      </c>
      <c r="E36" s="3">
        <v>8</v>
      </c>
      <c r="F36" s="3"/>
      <c r="G36" s="3">
        <v>9</v>
      </c>
      <c r="H36" s="3">
        <v>9</v>
      </c>
      <c r="I36" s="3"/>
      <c r="J36" s="3">
        <v>10</v>
      </c>
      <c r="K36" s="3">
        <v>10</v>
      </c>
      <c r="L36" s="3"/>
    </row>
    <row r="37" spans="2:12" ht="30" hidden="1" customHeight="1" x14ac:dyDescent="0.25">
      <c r="B37" s="17" t="s">
        <v>84</v>
      </c>
      <c r="C37" s="82"/>
      <c r="D37" s="3"/>
      <c r="E37" s="3"/>
      <c r="F37" s="3"/>
      <c r="G37" s="3"/>
      <c r="H37" s="3"/>
      <c r="I37" s="3"/>
      <c r="J37" s="3"/>
      <c r="K37" s="3"/>
    </row>
    <row r="38" spans="2:12" ht="30" customHeight="1" x14ac:dyDescent="0.25">
      <c r="B38" s="17" t="s">
        <v>24</v>
      </c>
      <c r="C38" s="82"/>
      <c r="D38" s="3">
        <f>E38</f>
        <v>16135</v>
      </c>
      <c r="E38" s="3">
        <v>16135</v>
      </c>
      <c r="F38" s="3"/>
      <c r="G38" s="3">
        <v>17749</v>
      </c>
      <c r="H38" s="3">
        <v>17749</v>
      </c>
      <c r="I38" s="3"/>
      <c r="J38" s="3">
        <v>19524</v>
      </c>
      <c r="K38" s="3">
        <v>19524</v>
      </c>
      <c r="L38" s="3"/>
    </row>
    <row r="39" spans="2:12" ht="21.75" customHeight="1" x14ac:dyDescent="0.25">
      <c r="B39" s="45" t="s">
        <v>98</v>
      </c>
      <c r="C39" s="65"/>
      <c r="D39" s="3">
        <f>E39</f>
        <v>9681</v>
      </c>
      <c r="E39" s="3">
        <v>9681</v>
      </c>
      <c r="F39" s="3"/>
      <c r="G39" s="3">
        <f>H39</f>
        <v>10649</v>
      </c>
      <c r="H39" s="3">
        <v>10649</v>
      </c>
      <c r="I39" s="3"/>
      <c r="J39" s="3">
        <f>K39</f>
        <v>11714</v>
      </c>
      <c r="K39" s="3">
        <v>11714</v>
      </c>
      <c r="L39" s="3"/>
    </row>
    <row r="40" spans="2:12" ht="16.5" customHeight="1" x14ac:dyDescent="0.25">
      <c r="B40" s="13" t="s">
        <v>27</v>
      </c>
      <c r="C40" s="82"/>
      <c r="D40" s="3"/>
      <c r="E40" s="3"/>
      <c r="F40" s="3"/>
      <c r="G40" s="3"/>
      <c r="H40" s="3"/>
      <c r="I40" s="3"/>
      <c r="J40" s="3"/>
      <c r="K40" s="3"/>
      <c r="L40" s="3"/>
    </row>
    <row r="41" spans="2:12" ht="35.25" customHeight="1" x14ac:dyDescent="0.25">
      <c r="B41" s="17" t="s">
        <v>28</v>
      </c>
      <c r="C41" s="82"/>
      <c r="D41" s="3">
        <f>E41</f>
        <v>28305</v>
      </c>
      <c r="E41" s="3">
        <f>E30/E32</f>
        <v>28305</v>
      </c>
      <c r="F41" s="3"/>
      <c r="G41" s="3">
        <f>H41</f>
        <v>16861.733333333334</v>
      </c>
      <c r="H41" s="3">
        <f>H30/H32</f>
        <v>16861.733333333334</v>
      </c>
      <c r="I41" s="3"/>
      <c r="J41" s="3">
        <f>K41</f>
        <v>11023.764705882353</v>
      </c>
      <c r="K41" s="3">
        <f>K30/K32</f>
        <v>11023.764705882353</v>
      </c>
      <c r="L41" s="3"/>
    </row>
    <row r="42" spans="2:12" ht="50.25" customHeight="1" x14ac:dyDescent="0.25">
      <c r="B42" s="7" t="s">
        <v>88</v>
      </c>
      <c r="C42" s="82"/>
      <c r="D42" s="3">
        <f>E42</f>
        <v>29.822435698791448</v>
      </c>
      <c r="E42" s="3">
        <f>E30/E38</f>
        <v>29.822435698791448</v>
      </c>
      <c r="F42" s="3"/>
      <c r="G42" s="3">
        <f>H42</f>
        <v>14.250154938306384</v>
      </c>
      <c r="H42" s="3">
        <f>H30/H38</f>
        <v>14.250154938306384</v>
      </c>
      <c r="I42" s="3"/>
      <c r="J42" s="3">
        <f>K42</f>
        <v>9.5986478180700683</v>
      </c>
      <c r="K42" s="3">
        <f>K30/K38</f>
        <v>9.5986478180700683</v>
      </c>
      <c r="L42" s="3"/>
    </row>
    <row r="43" spans="2:12" ht="18.75" customHeight="1" x14ac:dyDescent="0.25">
      <c r="B43" s="13" t="s">
        <v>29</v>
      </c>
      <c r="C43" s="82"/>
      <c r="D43" s="3"/>
      <c r="E43" s="3"/>
      <c r="F43" s="3"/>
      <c r="G43" s="3"/>
      <c r="H43" s="3"/>
      <c r="I43" s="3"/>
      <c r="J43" s="3"/>
      <c r="K43" s="3"/>
      <c r="L43" s="3"/>
    </row>
    <row r="44" spans="2:12" ht="62.25" customHeight="1" x14ac:dyDescent="0.25">
      <c r="B44" s="45" t="s">
        <v>30</v>
      </c>
      <c r="C44" s="46"/>
      <c r="D44" s="47">
        <v>110</v>
      </c>
      <c r="E44" s="47">
        <v>110</v>
      </c>
      <c r="F44" s="47"/>
      <c r="G44" s="47">
        <v>110</v>
      </c>
      <c r="H44" s="47">
        <v>110</v>
      </c>
      <c r="I44" s="47"/>
      <c r="J44" s="47">
        <v>110</v>
      </c>
      <c r="K44" s="47">
        <v>110</v>
      </c>
      <c r="L44" s="3"/>
    </row>
    <row r="45" spans="2:12" ht="24" customHeight="1" x14ac:dyDescent="0.25">
      <c r="B45" s="45" t="s">
        <v>98</v>
      </c>
      <c r="C45" s="61"/>
      <c r="D45" s="47">
        <v>110</v>
      </c>
      <c r="E45" s="47">
        <v>110</v>
      </c>
      <c r="F45" s="47"/>
      <c r="G45" s="47">
        <v>110</v>
      </c>
      <c r="H45" s="47">
        <v>110</v>
      </c>
      <c r="I45" s="47"/>
      <c r="J45" s="47">
        <v>110</v>
      </c>
      <c r="K45" s="47">
        <v>110</v>
      </c>
      <c r="L45" s="3"/>
    </row>
    <row r="46" spans="2:12" ht="64.5" customHeight="1" x14ac:dyDescent="0.25">
      <c r="B46" s="17" t="s">
        <v>31</v>
      </c>
      <c r="C46" s="65"/>
      <c r="D46" s="3">
        <f>E46</f>
        <v>24.823076923076922</v>
      </c>
      <c r="E46" s="3">
        <f>E38/65000*100</f>
        <v>24.823076923076922</v>
      </c>
      <c r="F46" s="3"/>
      <c r="G46" s="3">
        <f>H38/65000*100</f>
        <v>27.306153846153848</v>
      </c>
      <c r="H46" s="3">
        <f>H38/65000*100</f>
        <v>27.306153846153848</v>
      </c>
      <c r="I46" s="3"/>
      <c r="J46" s="3">
        <f>K46</f>
        <v>30.036923076923078</v>
      </c>
      <c r="K46" s="3">
        <f>K38/65000*100</f>
        <v>30.036923076923078</v>
      </c>
      <c r="L46" s="3"/>
    </row>
    <row r="47" spans="2:12" ht="23.25" customHeight="1" x14ac:dyDescent="0.25">
      <c r="B47" s="45" t="s">
        <v>99</v>
      </c>
      <c r="C47" s="46"/>
      <c r="D47" s="47">
        <f>E47</f>
        <v>14.893846153846155</v>
      </c>
      <c r="E47" s="47">
        <f>E39/65000*100</f>
        <v>14.893846153846155</v>
      </c>
      <c r="F47" s="47"/>
      <c r="G47" s="47">
        <f>H47</f>
        <v>16.383076923076921</v>
      </c>
      <c r="H47" s="47">
        <f>H39/65000*100</f>
        <v>16.383076923076921</v>
      </c>
      <c r="I47" s="47"/>
      <c r="J47" s="47">
        <f>K47</f>
        <v>18.021538461538462</v>
      </c>
      <c r="K47" s="47">
        <f>K39/65000*100</f>
        <v>18.021538461538462</v>
      </c>
      <c r="L47" s="3"/>
    </row>
    <row r="48" spans="2:12" ht="30.75" customHeight="1" x14ac:dyDescent="0.25">
      <c r="B48" s="75" t="s">
        <v>171</v>
      </c>
      <c r="C48" s="46"/>
      <c r="D48" s="52">
        <f>E48</f>
        <v>703046</v>
      </c>
      <c r="E48" s="52">
        <f>'2'!E15</f>
        <v>703046</v>
      </c>
      <c r="F48" s="52"/>
      <c r="G48" s="52">
        <f>H48</f>
        <v>1226128</v>
      </c>
      <c r="H48" s="52">
        <f>'2'!H15</f>
        <v>1226128</v>
      </c>
      <c r="I48" s="52"/>
      <c r="J48" s="52">
        <f>K48</f>
        <v>1411910</v>
      </c>
      <c r="K48" s="52">
        <f>'2'!K15</f>
        <v>1411910</v>
      </c>
      <c r="L48" s="3"/>
    </row>
    <row r="49" spans="2:22" ht="15" customHeight="1" x14ac:dyDescent="0.25">
      <c r="B49" s="13" t="s">
        <v>25</v>
      </c>
      <c r="C49" s="82"/>
      <c r="D49" s="3"/>
      <c r="E49" s="3"/>
      <c r="F49" s="3"/>
      <c r="G49" s="3"/>
      <c r="H49" s="3"/>
      <c r="I49" s="3"/>
      <c r="J49" s="3"/>
      <c r="K49" s="3"/>
      <c r="L49" s="3"/>
    </row>
    <row r="50" spans="2:22" ht="30.75" customHeight="1" x14ac:dyDescent="0.25">
      <c r="B50" s="17" t="s">
        <v>23</v>
      </c>
      <c r="C50" s="82"/>
      <c r="D50" s="3">
        <v>14</v>
      </c>
      <c r="E50" s="3">
        <v>14</v>
      </c>
      <c r="F50" s="3"/>
      <c r="G50" s="3">
        <v>15</v>
      </c>
      <c r="H50" s="3">
        <v>15</v>
      </c>
      <c r="I50" s="3"/>
      <c r="J50" s="3">
        <v>17</v>
      </c>
      <c r="K50" s="3">
        <v>17</v>
      </c>
      <c r="L50" s="3"/>
    </row>
    <row r="51" spans="2:22" ht="30.75" customHeight="1" x14ac:dyDescent="0.25">
      <c r="B51" s="17" t="s">
        <v>100</v>
      </c>
      <c r="C51" s="82"/>
      <c r="D51" s="3">
        <v>7</v>
      </c>
      <c r="E51" s="3">
        <v>7</v>
      </c>
      <c r="F51" s="3"/>
      <c r="G51" s="3">
        <v>7</v>
      </c>
      <c r="H51" s="3">
        <v>7</v>
      </c>
      <c r="I51" s="3"/>
      <c r="J51" s="3">
        <v>7</v>
      </c>
      <c r="K51" s="3">
        <v>7</v>
      </c>
      <c r="L51" s="3"/>
    </row>
    <row r="52" spans="2:22" ht="20.25" customHeight="1" x14ac:dyDescent="0.25">
      <c r="B52" s="13" t="s">
        <v>26</v>
      </c>
      <c r="C52" s="82"/>
      <c r="D52" s="3"/>
      <c r="E52" s="3"/>
      <c r="F52" s="3"/>
      <c r="G52" s="3"/>
      <c r="H52" s="3"/>
      <c r="I52" s="3"/>
      <c r="J52" s="3"/>
      <c r="K52" s="3"/>
      <c r="L52" s="3"/>
    </row>
    <row r="53" spans="2:22" ht="35.25" customHeight="1" x14ac:dyDescent="0.25">
      <c r="B53" s="17" t="s">
        <v>24</v>
      </c>
      <c r="C53" s="82"/>
      <c r="D53" s="3">
        <f>E53</f>
        <v>16135</v>
      </c>
      <c r="E53" s="3">
        <v>16135</v>
      </c>
      <c r="F53" s="3"/>
      <c r="G53" s="3">
        <v>17749</v>
      </c>
      <c r="H53" s="3">
        <v>17749</v>
      </c>
      <c r="I53" s="3"/>
      <c r="J53" s="3">
        <v>19524</v>
      </c>
      <c r="K53" s="3">
        <v>19524</v>
      </c>
      <c r="L53" s="3"/>
    </row>
    <row r="54" spans="2:22" s="48" customFormat="1" ht="21" customHeight="1" x14ac:dyDescent="0.25">
      <c r="B54" s="45" t="s">
        <v>98</v>
      </c>
      <c r="C54" s="61"/>
      <c r="D54" s="3">
        <f>E54</f>
        <v>9681</v>
      </c>
      <c r="E54" s="3">
        <v>9681</v>
      </c>
      <c r="F54" s="3"/>
      <c r="G54" s="3">
        <f>H54</f>
        <v>10649</v>
      </c>
      <c r="H54" s="3">
        <v>10649</v>
      </c>
      <c r="I54" s="3"/>
      <c r="J54" s="3">
        <f>K54</f>
        <v>11714</v>
      </c>
      <c r="K54" s="3">
        <v>11714</v>
      </c>
      <c r="L54" s="47"/>
      <c r="S54" s="49"/>
      <c r="T54" s="49"/>
      <c r="U54" s="49"/>
      <c r="V54" s="49"/>
    </row>
    <row r="55" spans="2:22" s="48" customFormat="1" ht="35.25" customHeight="1" x14ac:dyDescent="0.25">
      <c r="B55" s="17" t="s">
        <v>101</v>
      </c>
      <c r="C55" s="82"/>
      <c r="D55" s="3">
        <v>7</v>
      </c>
      <c r="E55" s="3">
        <v>7</v>
      </c>
      <c r="F55" s="3"/>
      <c r="G55" s="3">
        <v>7</v>
      </c>
      <c r="H55" s="3">
        <v>7</v>
      </c>
      <c r="I55" s="3"/>
      <c r="J55" s="3">
        <v>7</v>
      </c>
      <c r="K55" s="3">
        <v>7</v>
      </c>
      <c r="L55" s="3"/>
      <c r="S55" s="49"/>
      <c r="T55" s="49"/>
      <c r="U55" s="49"/>
      <c r="V55" s="49"/>
    </row>
    <row r="56" spans="2:22" s="48" customFormat="1" ht="21" customHeight="1" x14ac:dyDescent="0.25">
      <c r="B56" s="45" t="s">
        <v>98</v>
      </c>
      <c r="C56" s="82"/>
      <c r="D56" s="3">
        <v>3</v>
      </c>
      <c r="E56" s="3">
        <v>3</v>
      </c>
      <c r="F56" s="3"/>
      <c r="G56" s="3">
        <v>3</v>
      </c>
      <c r="H56" s="3">
        <v>3</v>
      </c>
      <c r="I56" s="3"/>
      <c r="J56" s="3">
        <v>3</v>
      </c>
      <c r="K56" s="3">
        <v>3</v>
      </c>
      <c r="L56" s="3"/>
      <c r="S56" s="49"/>
      <c r="T56" s="49"/>
      <c r="U56" s="49"/>
      <c r="V56" s="49"/>
    </row>
    <row r="57" spans="2:22" ht="15.75" customHeight="1" x14ac:dyDescent="0.25">
      <c r="B57" s="13" t="s">
        <v>27</v>
      </c>
      <c r="C57" s="82"/>
      <c r="D57" s="3"/>
      <c r="E57" s="3"/>
      <c r="F57" s="3"/>
      <c r="G57" s="3"/>
      <c r="H57" s="3"/>
      <c r="I57" s="3"/>
      <c r="J57" s="3"/>
      <c r="K57" s="3"/>
      <c r="L57" s="3"/>
    </row>
    <row r="58" spans="2:22" ht="36" customHeight="1" x14ac:dyDescent="0.25">
      <c r="B58" s="17" t="s">
        <v>28</v>
      </c>
      <c r="C58" s="82"/>
      <c r="D58" s="3">
        <f>E58</f>
        <v>50217.571428571428</v>
      </c>
      <c r="E58" s="3">
        <f>E48/E50</f>
        <v>50217.571428571428</v>
      </c>
      <c r="F58" s="3"/>
      <c r="G58" s="3">
        <f>H58</f>
        <v>81741.866666666669</v>
      </c>
      <c r="H58" s="3">
        <f>H48/H50</f>
        <v>81741.866666666669</v>
      </c>
      <c r="I58" s="3"/>
      <c r="J58" s="3">
        <f>K58</f>
        <v>83053.529411764699</v>
      </c>
      <c r="K58" s="3">
        <f>K48/K50</f>
        <v>83053.529411764699</v>
      </c>
      <c r="L58" s="3"/>
    </row>
    <row r="59" spans="2:22" ht="50.25" customHeight="1" x14ac:dyDescent="0.25">
      <c r="B59" s="7" t="s">
        <v>88</v>
      </c>
      <c r="C59" s="82"/>
      <c r="D59" s="3">
        <f>E59</f>
        <v>43.572730089866752</v>
      </c>
      <c r="E59" s="3">
        <f>E48/E53</f>
        <v>43.572730089866752</v>
      </c>
      <c r="F59" s="3"/>
      <c r="G59" s="3">
        <f>H59</f>
        <v>69.081525719758858</v>
      </c>
      <c r="H59" s="3">
        <f>H48/H53</f>
        <v>69.081525719758858</v>
      </c>
      <c r="I59" s="3"/>
      <c r="J59" s="3">
        <f>K59</f>
        <v>72.316635935259171</v>
      </c>
      <c r="K59" s="3">
        <f>K48/K53</f>
        <v>72.316635935259171</v>
      </c>
      <c r="L59" s="3"/>
    </row>
    <row r="60" spans="2:22" ht="30.75" customHeight="1" x14ac:dyDescent="0.25">
      <c r="B60" s="17" t="s">
        <v>102</v>
      </c>
      <c r="C60" s="82"/>
      <c r="D60" s="3">
        <v>17143</v>
      </c>
      <c r="E60" s="3">
        <v>17143</v>
      </c>
      <c r="F60" s="3"/>
      <c r="G60" s="3">
        <v>17143</v>
      </c>
      <c r="H60" s="3">
        <v>17143</v>
      </c>
      <c r="I60" s="3"/>
      <c r="J60" s="3">
        <v>17143</v>
      </c>
      <c r="K60" s="3">
        <v>17143</v>
      </c>
      <c r="L60" s="3"/>
    </row>
    <row r="61" spans="2:22" ht="22.5" customHeight="1" x14ac:dyDescent="0.25">
      <c r="B61" s="13" t="s">
        <v>29</v>
      </c>
      <c r="C61" s="82"/>
      <c r="D61" s="3"/>
      <c r="E61" s="3"/>
      <c r="F61" s="3"/>
      <c r="G61" s="3"/>
      <c r="H61" s="3"/>
      <c r="I61" s="3"/>
      <c r="J61" s="3"/>
      <c r="K61" s="3"/>
      <c r="L61" s="3"/>
    </row>
    <row r="62" spans="2:22" ht="60.75" customHeight="1" x14ac:dyDescent="0.25">
      <c r="B62" s="45" t="s">
        <v>30</v>
      </c>
      <c r="C62" s="46"/>
      <c r="D62" s="47">
        <v>110</v>
      </c>
      <c r="E62" s="47">
        <v>110</v>
      </c>
      <c r="F62" s="47"/>
      <c r="G62" s="47">
        <v>110</v>
      </c>
      <c r="H62" s="47">
        <v>110</v>
      </c>
      <c r="I62" s="47"/>
      <c r="J62" s="47">
        <v>110</v>
      </c>
      <c r="K62" s="47">
        <v>110</v>
      </c>
      <c r="L62" s="3"/>
    </row>
    <row r="63" spans="2:22" ht="21" customHeight="1" x14ac:dyDescent="0.25">
      <c r="B63" s="45" t="s">
        <v>98</v>
      </c>
      <c r="C63" s="61"/>
      <c r="D63" s="47">
        <v>110</v>
      </c>
      <c r="E63" s="47">
        <v>110</v>
      </c>
      <c r="F63" s="47"/>
      <c r="G63" s="47">
        <v>110</v>
      </c>
      <c r="H63" s="47">
        <v>110</v>
      </c>
      <c r="I63" s="47"/>
      <c r="J63" s="47">
        <v>110</v>
      </c>
      <c r="K63" s="47">
        <v>110</v>
      </c>
      <c r="L63" s="3"/>
    </row>
    <row r="64" spans="2:22" ht="60.75" customHeight="1" x14ac:dyDescent="0.25">
      <c r="B64" s="17" t="s">
        <v>31</v>
      </c>
      <c r="C64" s="65"/>
      <c r="D64" s="3">
        <f>D53/65000*100</f>
        <v>24.823076923076922</v>
      </c>
      <c r="E64" s="3">
        <f>E53/65000*100</f>
        <v>24.823076923076922</v>
      </c>
      <c r="F64" s="3"/>
      <c r="G64" s="3">
        <f>G53/65000*100</f>
        <v>27.306153846153848</v>
      </c>
      <c r="H64" s="3">
        <f>H53/65000*100</f>
        <v>27.306153846153848</v>
      </c>
      <c r="I64" s="3"/>
      <c r="J64" s="3">
        <f>J53/65000*100</f>
        <v>30.036923076923078</v>
      </c>
      <c r="K64" s="3">
        <f>K53/65000*100</f>
        <v>30.036923076923078</v>
      </c>
      <c r="L64" s="3"/>
    </row>
    <row r="65" spans="2:22" ht="17.25" customHeight="1" x14ac:dyDescent="0.25">
      <c r="B65" s="45" t="s">
        <v>99</v>
      </c>
      <c r="C65" s="46"/>
      <c r="D65" s="47">
        <f>D54/65000*100</f>
        <v>14.893846153846155</v>
      </c>
      <c r="E65" s="47">
        <f>E54/65000*100</f>
        <v>14.893846153846155</v>
      </c>
      <c r="F65" s="47"/>
      <c r="G65" s="47">
        <f>H65</f>
        <v>16.383076923076921</v>
      </c>
      <c r="H65" s="47">
        <f>H54/65000*100</f>
        <v>16.383076923076921</v>
      </c>
      <c r="I65" s="47"/>
      <c r="J65" s="47">
        <f>K65</f>
        <v>18.021538461538462</v>
      </c>
      <c r="K65" s="47">
        <f>K54/65000*100</f>
        <v>18.021538461538462</v>
      </c>
      <c r="L65" s="3"/>
    </row>
    <row r="66" spans="2:22" s="48" customFormat="1" ht="66.75" customHeight="1" x14ac:dyDescent="0.25">
      <c r="B66" s="76" t="s">
        <v>172</v>
      </c>
      <c r="C66" s="77"/>
      <c r="D66" s="78">
        <f>E66</f>
        <v>750000</v>
      </c>
      <c r="E66" s="78">
        <f>'2'!E16</f>
        <v>750000</v>
      </c>
      <c r="F66" s="78"/>
      <c r="G66" s="78">
        <f>H66</f>
        <v>816075</v>
      </c>
      <c r="H66" s="78">
        <f>'2'!H16</f>
        <v>816075</v>
      </c>
      <c r="I66" s="78"/>
      <c r="J66" s="52">
        <f>K66</f>
        <v>856879</v>
      </c>
      <c r="K66" s="52">
        <f>'2'!K16</f>
        <v>856879</v>
      </c>
      <c r="L66" s="52"/>
      <c r="S66" s="49"/>
      <c r="T66" s="49"/>
      <c r="U66" s="49"/>
      <c r="V66" s="49"/>
    </row>
    <row r="67" spans="2:22" ht="15.75" customHeight="1" x14ac:dyDescent="0.25">
      <c r="B67" s="13" t="s">
        <v>25</v>
      </c>
      <c r="C67" s="82"/>
      <c r="D67" s="3"/>
      <c r="E67" s="3"/>
      <c r="F67" s="3"/>
      <c r="G67" s="3"/>
      <c r="H67" s="3"/>
      <c r="I67" s="3"/>
      <c r="J67" s="3"/>
      <c r="K67" s="3"/>
      <c r="L67" s="3"/>
    </row>
    <row r="68" spans="2:22" s="59" customFormat="1" ht="39" customHeight="1" x14ac:dyDescent="0.25">
      <c r="B68" s="17" t="s">
        <v>105</v>
      </c>
      <c r="C68" s="82"/>
      <c r="D68" s="3">
        <f>D66</f>
        <v>750000</v>
      </c>
      <c r="E68" s="3">
        <f>E66</f>
        <v>750000</v>
      </c>
      <c r="F68" s="3"/>
      <c r="G68" s="3">
        <f>G66</f>
        <v>816075</v>
      </c>
      <c r="H68" s="3">
        <f>H66</f>
        <v>816075</v>
      </c>
      <c r="I68" s="3"/>
      <c r="J68" s="3">
        <f>J66</f>
        <v>856879</v>
      </c>
      <c r="K68" s="3">
        <f>K66</f>
        <v>856879</v>
      </c>
      <c r="L68" s="66"/>
      <c r="S68" s="67"/>
      <c r="T68" s="67"/>
      <c r="U68" s="67"/>
      <c r="V68" s="67"/>
    </row>
    <row r="69" spans="2:22" s="48" customFormat="1" ht="30.75" customHeight="1" x14ac:dyDescent="0.25">
      <c r="B69" s="45" t="s">
        <v>32</v>
      </c>
      <c r="C69" s="46"/>
      <c r="D69" s="47">
        <v>11</v>
      </c>
      <c r="E69" s="47">
        <v>11</v>
      </c>
      <c r="F69" s="47"/>
      <c r="G69" s="47">
        <v>12</v>
      </c>
      <c r="H69" s="47">
        <v>12</v>
      </c>
      <c r="I69" s="47"/>
      <c r="J69" s="47">
        <v>13</v>
      </c>
      <c r="K69" s="47">
        <v>13</v>
      </c>
      <c r="L69" s="47"/>
    </row>
    <row r="70" spans="2:22" s="48" customFormat="1" ht="30.75" customHeight="1" x14ac:dyDescent="0.25">
      <c r="B70" s="45" t="s">
        <v>79</v>
      </c>
      <c r="C70" s="46"/>
      <c r="D70" s="47">
        <v>22</v>
      </c>
      <c r="E70" s="47">
        <v>22</v>
      </c>
      <c r="F70" s="47"/>
      <c r="G70" s="47">
        <v>24</v>
      </c>
      <c r="H70" s="47">
        <v>24</v>
      </c>
      <c r="I70" s="47"/>
      <c r="J70" s="47">
        <v>26</v>
      </c>
      <c r="K70" s="47">
        <v>26</v>
      </c>
      <c r="L70" s="47"/>
    </row>
    <row r="71" spans="2:22" ht="15.75" customHeight="1" x14ac:dyDescent="0.25">
      <c r="B71" s="13" t="s">
        <v>26</v>
      </c>
      <c r="C71" s="82"/>
      <c r="D71" s="3"/>
      <c r="E71" s="3"/>
      <c r="F71" s="3"/>
      <c r="G71" s="3"/>
      <c r="H71" s="3"/>
      <c r="I71" s="3"/>
      <c r="J71" s="3"/>
      <c r="K71" s="3"/>
      <c r="L71" s="3"/>
      <c r="S71" s="1"/>
      <c r="T71" s="1"/>
      <c r="U71" s="1"/>
      <c r="V71" s="1"/>
    </row>
    <row r="72" spans="2:22" ht="39.75" customHeight="1" x14ac:dyDescent="0.25">
      <c r="B72" s="17" t="s">
        <v>95</v>
      </c>
      <c r="C72" s="82"/>
      <c r="D72" s="3">
        <v>10000</v>
      </c>
      <c r="E72" s="3">
        <v>10000</v>
      </c>
      <c r="F72" s="3"/>
      <c r="G72" s="3">
        <v>11000</v>
      </c>
      <c r="H72" s="3">
        <v>11000</v>
      </c>
      <c r="I72" s="3"/>
      <c r="J72" s="3">
        <v>12100</v>
      </c>
      <c r="K72" s="3">
        <v>12100</v>
      </c>
      <c r="L72" s="3"/>
      <c r="S72" s="1"/>
      <c r="T72" s="1"/>
      <c r="U72" s="1"/>
      <c r="V72" s="1"/>
    </row>
    <row r="73" spans="2:22" s="68" customFormat="1" ht="26.25" customHeight="1" x14ac:dyDescent="0.25">
      <c r="B73" s="45" t="s">
        <v>98</v>
      </c>
      <c r="C73" s="82"/>
      <c r="D73" s="3">
        <v>6000</v>
      </c>
      <c r="E73" s="3">
        <v>6000</v>
      </c>
      <c r="F73" s="3"/>
      <c r="G73" s="3">
        <v>6600</v>
      </c>
      <c r="H73" s="3">
        <v>6600</v>
      </c>
      <c r="I73" s="3"/>
      <c r="J73" s="3">
        <v>7260</v>
      </c>
      <c r="K73" s="3">
        <v>7260</v>
      </c>
      <c r="L73" s="3"/>
    </row>
    <row r="74" spans="2:22" ht="15.75" customHeight="1" x14ac:dyDescent="0.25">
      <c r="B74" s="13" t="s">
        <v>27</v>
      </c>
      <c r="C74" s="82"/>
      <c r="D74" s="3"/>
      <c r="E74" s="3"/>
      <c r="F74" s="3"/>
      <c r="G74" s="3"/>
      <c r="H74" s="3"/>
      <c r="I74" s="3"/>
      <c r="J74" s="3"/>
      <c r="K74" s="3"/>
      <c r="L74" s="3"/>
      <c r="S74" s="1"/>
      <c r="T74" s="1"/>
      <c r="U74" s="1"/>
      <c r="V74" s="1"/>
    </row>
    <row r="75" spans="2:22" ht="36" customHeight="1" x14ac:dyDescent="0.25">
      <c r="B75" s="17" t="s">
        <v>33</v>
      </c>
      <c r="C75" s="82"/>
      <c r="D75" s="3">
        <f>D68/D69</f>
        <v>68181.818181818177</v>
      </c>
      <c r="E75" s="3">
        <f>E68/E69</f>
        <v>68181.818181818177</v>
      </c>
      <c r="F75" s="3"/>
      <c r="G75" s="3">
        <f>G68/G69</f>
        <v>68006.25</v>
      </c>
      <c r="H75" s="3">
        <f>G68/H69</f>
        <v>68006.25</v>
      </c>
      <c r="I75" s="3"/>
      <c r="J75" s="3">
        <f>J68/J69</f>
        <v>65913.769230769234</v>
      </c>
      <c r="K75" s="3">
        <f>K68/K69</f>
        <v>65913.769230769234</v>
      </c>
      <c r="L75" s="3"/>
      <c r="S75" s="1"/>
      <c r="T75" s="1"/>
      <c r="U75" s="1"/>
      <c r="V75" s="1"/>
    </row>
    <row r="76" spans="2:22" ht="35.25" customHeight="1" x14ac:dyDescent="0.25">
      <c r="B76" s="17" t="s">
        <v>73</v>
      </c>
      <c r="C76" s="82"/>
      <c r="D76" s="3">
        <f>D68/D72</f>
        <v>75</v>
      </c>
      <c r="E76" s="3">
        <f>E68/E72</f>
        <v>75</v>
      </c>
      <c r="F76" s="3"/>
      <c r="G76" s="3">
        <f>G68/G72</f>
        <v>74.188636363636363</v>
      </c>
      <c r="H76" s="3">
        <f>H68/H72</f>
        <v>74.188636363636363</v>
      </c>
      <c r="I76" s="3"/>
      <c r="J76" s="3">
        <f>J68/J72</f>
        <v>70.816446280991741</v>
      </c>
      <c r="K76" s="3">
        <f>K68/K72</f>
        <v>70.816446280991741</v>
      </c>
      <c r="L76" s="3"/>
      <c r="S76" s="1"/>
      <c r="T76" s="1"/>
      <c r="U76" s="1"/>
      <c r="V76" s="1"/>
    </row>
    <row r="77" spans="2:22" ht="15.75" customHeight="1" x14ac:dyDescent="0.25">
      <c r="B77" s="13" t="s">
        <v>29</v>
      </c>
      <c r="C77" s="82"/>
      <c r="D77" s="3"/>
      <c r="E77" s="3"/>
      <c r="F77" s="3"/>
      <c r="G77" s="3"/>
      <c r="H77" s="3"/>
      <c r="I77" s="3"/>
      <c r="J77" s="3"/>
      <c r="K77" s="3"/>
      <c r="L77" s="3"/>
      <c r="S77" s="1"/>
      <c r="T77" s="1"/>
      <c r="U77" s="1"/>
      <c r="V77" s="1"/>
    </row>
    <row r="78" spans="2:22" ht="64.5" customHeight="1" x14ac:dyDescent="0.25">
      <c r="B78" s="17" t="s">
        <v>96</v>
      </c>
      <c r="C78" s="82"/>
      <c r="D78" s="3">
        <v>26</v>
      </c>
      <c r="E78" s="3">
        <v>26</v>
      </c>
      <c r="F78" s="3"/>
      <c r="G78" s="3">
        <v>110</v>
      </c>
      <c r="H78" s="3">
        <v>110</v>
      </c>
      <c r="I78" s="3"/>
      <c r="J78" s="3">
        <v>110</v>
      </c>
      <c r="K78" s="3">
        <v>110</v>
      </c>
      <c r="L78" s="3"/>
      <c r="S78" s="1"/>
      <c r="T78" s="1"/>
      <c r="U78" s="1"/>
      <c r="V78" s="1"/>
    </row>
    <row r="79" spans="2:22" s="70" customFormat="1" ht="23.25" customHeight="1" x14ac:dyDescent="0.25">
      <c r="B79" s="45" t="s">
        <v>107</v>
      </c>
      <c r="C79" s="69"/>
      <c r="D79" s="23">
        <v>26</v>
      </c>
      <c r="E79" s="23">
        <v>26</v>
      </c>
      <c r="F79" s="23"/>
      <c r="G79" s="23">
        <v>110</v>
      </c>
      <c r="H79" s="23">
        <v>110</v>
      </c>
      <c r="I79" s="23"/>
      <c r="J79" s="23">
        <v>110</v>
      </c>
      <c r="K79" s="23">
        <v>110</v>
      </c>
      <c r="L79" s="23"/>
    </row>
    <row r="80" spans="2:22" ht="69" customHeight="1" x14ac:dyDescent="0.25">
      <c r="B80" s="17" t="s">
        <v>97</v>
      </c>
      <c r="C80" s="82"/>
      <c r="D80" s="3">
        <v>15</v>
      </c>
      <c r="E80" s="3">
        <v>15</v>
      </c>
      <c r="F80" s="3"/>
      <c r="G80" s="3">
        <v>17</v>
      </c>
      <c r="H80" s="3">
        <v>17</v>
      </c>
      <c r="I80" s="3"/>
      <c r="J80" s="3">
        <v>19</v>
      </c>
      <c r="K80" s="3">
        <v>19</v>
      </c>
      <c r="L80" s="3"/>
      <c r="S80" s="1"/>
      <c r="T80" s="1"/>
      <c r="U80" s="1"/>
      <c r="V80" s="1"/>
    </row>
    <row r="81" spans="2:22" s="68" customFormat="1" ht="25.5" customHeight="1" x14ac:dyDescent="0.25">
      <c r="B81" s="45" t="s">
        <v>107</v>
      </c>
      <c r="C81" s="82"/>
      <c r="D81" s="3">
        <f>D73/65000*100</f>
        <v>9.2307692307692317</v>
      </c>
      <c r="E81" s="3">
        <v>9</v>
      </c>
      <c r="F81" s="3"/>
      <c r="G81" s="3">
        <f>G73/65000*100</f>
        <v>10.153846153846153</v>
      </c>
      <c r="H81" s="3">
        <f>H73/65000*100</f>
        <v>10.153846153846153</v>
      </c>
      <c r="I81" s="3"/>
      <c r="J81" s="3">
        <f>J73/65000*100</f>
        <v>11.169230769230769</v>
      </c>
      <c r="K81" s="3">
        <f>K73/65000*100</f>
        <v>11.169230769230769</v>
      </c>
      <c r="L81" s="3"/>
    </row>
    <row r="82" spans="2:22" ht="33" customHeight="1" x14ac:dyDescent="0.25">
      <c r="B82" s="144" t="s">
        <v>201</v>
      </c>
      <c r="C82" s="144"/>
      <c r="D82" s="144"/>
      <c r="E82" s="144"/>
      <c r="F82" s="144"/>
      <c r="G82" s="144"/>
      <c r="H82" s="144"/>
      <c r="I82" s="144"/>
      <c r="J82" s="144"/>
      <c r="K82" s="144"/>
      <c r="L82" s="144"/>
      <c r="S82" s="1"/>
      <c r="T82" s="1"/>
      <c r="U82" s="1"/>
      <c r="V82" s="1"/>
    </row>
    <row r="83" spans="2:22" ht="23.25" customHeight="1" x14ac:dyDescent="0.25">
      <c r="B83" s="143" t="s">
        <v>163</v>
      </c>
      <c r="C83" s="143"/>
      <c r="D83" s="143"/>
      <c r="E83" s="143"/>
      <c r="F83" s="143"/>
      <c r="G83" s="143"/>
      <c r="H83" s="143"/>
      <c r="I83" s="143"/>
      <c r="J83" s="143"/>
      <c r="K83" s="143"/>
      <c r="L83" s="143"/>
      <c r="S83" s="1"/>
      <c r="T83" s="1"/>
      <c r="U83" s="1"/>
      <c r="V83" s="1"/>
    </row>
    <row r="84" spans="2:22" x14ac:dyDescent="0.25">
      <c r="B84" s="164"/>
      <c r="C84" s="164"/>
      <c r="D84" s="164"/>
      <c r="E84" s="164"/>
      <c r="F84" s="164"/>
      <c r="G84" s="164"/>
      <c r="H84" s="164"/>
      <c r="I84" s="164"/>
      <c r="J84" s="164"/>
      <c r="K84" s="164"/>
      <c r="L84" s="164"/>
      <c r="S84" s="1"/>
      <c r="T84" s="1"/>
      <c r="U84" s="1"/>
      <c r="V84" s="1"/>
    </row>
    <row r="85" spans="2:22" ht="27" customHeight="1" x14ac:dyDescent="0.25">
      <c r="B85" s="13" t="s">
        <v>165</v>
      </c>
      <c r="C85" s="6"/>
      <c r="D85" s="8">
        <f>D88+D101</f>
        <v>7119800</v>
      </c>
      <c r="E85" s="52">
        <f>E88+E101</f>
        <v>5884800</v>
      </c>
      <c r="F85" s="52">
        <f>F101</f>
        <v>1235000</v>
      </c>
      <c r="G85" s="52">
        <f>G88+G101</f>
        <v>5805500</v>
      </c>
      <c r="H85" s="52">
        <f>H88+H101</f>
        <v>5570500</v>
      </c>
      <c r="I85" s="52">
        <v>235000</v>
      </c>
      <c r="J85" s="52">
        <f>J88+J101</f>
        <v>5702620</v>
      </c>
      <c r="K85" s="8">
        <f>K88+K101</f>
        <v>5467620</v>
      </c>
      <c r="L85" s="8">
        <f>L101</f>
        <v>235000</v>
      </c>
      <c r="S85" s="1"/>
      <c r="T85" s="1"/>
      <c r="U85" s="1"/>
      <c r="V85" s="1"/>
    </row>
    <row r="86" spans="2:22" ht="51.75" customHeight="1" x14ac:dyDescent="0.25">
      <c r="B86" s="13" t="s">
        <v>202</v>
      </c>
      <c r="C86" s="79" t="s">
        <v>213</v>
      </c>
      <c r="D86" s="3"/>
      <c r="E86" s="3"/>
      <c r="F86" s="3"/>
      <c r="G86" s="3"/>
      <c r="H86" s="3"/>
      <c r="I86" s="3"/>
      <c r="J86" s="3"/>
      <c r="K86" s="3"/>
      <c r="L86" s="3"/>
      <c r="S86" s="1"/>
      <c r="T86" s="1"/>
      <c r="U86" s="1"/>
      <c r="V86" s="1"/>
    </row>
    <row r="87" spans="2:22" ht="108.75" customHeight="1" x14ac:dyDescent="0.25">
      <c r="B87" s="13" t="s">
        <v>198</v>
      </c>
      <c r="C87" s="15"/>
      <c r="D87" s="3"/>
      <c r="E87" s="3"/>
      <c r="F87" s="3"/>
      <c r="G87" s="3"/>
      <c r="H87" s="3"/>
      <c r="I87" s="3"/>
      <c r="J87" s="3"/>
      <c r="K87" s="3"/>
      <c r="L87" s="3"/>
      <c r="S87" s="1"/>
      <c r="T87" s="1"/>
      <c r="U87" s="1"/>
      <c r="V87" s="1"/>
    </row>
    <row r="88" spans="2:22" ht="37.5" customHeight="1" x14ac:dyDescent="0.25">
      <c r="B88" s="75" t="s">
        <v>173</v>
      </c>
      <c r="C88" s="15"/>
      <c r="D88" s="8">
        <f>E88</f>
        <v>1413300</v>
      </c>
      <c r="E88" s="8">
        <v>1413300</v>
      </c>
      <c r="F88" s="8"/>
      <c r="G88" s="8">
        <f>H88</f>
        <v>500000</v>
      </c>
      <c r="H88" s="8">
        <v>500000</v>
      </c>
      <c r="I88" s="8"/>
      <c r="J88" s="8">
        <v>442260</v>
      </c>
      <c r="K88" s="8">
        <v>442260</v>
      </c>
      <c r="L88" s="8"/>
      <c r="S88" s="1"/>
      <c r="T88" s="1"/>
      <c r="U88" s="1"/>
      <c r="V88" s="1"/>
    </row>
    <row r="89" spans="2:22" ht="15.75" customHeight="1" x14ac:dyDescent="0.25">
      <c r="B89" s="13" t="s">
        <v>12</v>
      </c>
      <c r="C89" s="82"/>
      <c r="D89" s="3"/>
      <c r="E89" s="3"/>
      <c r="F89" s="3"/>
      <c r="G89" s="3"/>
      <c r="H89" s="3"/>
      <c r="I89" s="3"/>
      <c r="J89" s="3"/>
      <c r="K89" s="3"/>
      <c r="L89" s="3"/>
      <c r="S89" s="1"/>
      <c r="T89" s="1"/>
      <c r="U89" s="1"/>
      <c r="V89" s="1"/>
    </row>
    <row r="90" spans="2:22" ht="15.75" customHeight="1" x14ac:dyDescent="0.25">
      <c r="B90" s="13" t="s">
        <v>25</v>
      </c>
      <c r="C90" s="82"/>
      <c r="D90" s="3"/>
      <c r="E90" s="3"/>
      <c r="F90" s="3"/>
      <c r="G90" s="3"/>
      <c r="H90" s="3"/>
      <c r="I90" s="3"/>
      <c r="J90" s="3"/>
      <c r="K90" s="3"/>
      <c r="L90" s="3"/>
      <c r="S90" s="1"/>
      <c r="T90" s="1"/>
      <c r="U90" s="1"/>
      <c r="V90" s="1"/>
    </row>
    <row r="91" spans="2:22" ht="42" customHeight="1" x14ac:dyDescent="0.25">
      <c r="B91" s="17" t="s">
        <v>14</v>
      </c>
      <c r="C91" s="82"/>
      <c r="D91" s="3">
        <v>19</v>
      </c>
      <c r="E91" s="3">
        <v>19</v>
      </c>
      <c r="F91" s="3"/>
      <c r="G91" s="3">
        <v>18</v>
      </c>
      <c r="H91" s="3">
        <v>18</v>
      </c>
      <c r="I91" s="3"/>
      <c r="J91" s="3">
        <v>20</v>
      </c>
      <c r="K91" s="3">
        <v>20</v>
      </c>
      <c r="L91" s="3"/>
      <c r="S91" s="1"/>
      <c r="T91" s="1"/>
      <c r="U91" s="1"/>
      <c r="V91" s="1"/>
    </row>
    <row r="92" spans="2:22" ht="15.75" customHeight="1" x14ac:dyDescent="0.25">
      <c r="B92" s="13" t="s">
        <v>26</v>
      </c>
      <c r="C92" s="80"/>
      <c r="D92" s="3"/>
      <c r="E92" s="3"/>
      <c r="F92" s="3"/>
      <c r="G92" s="3"/>
      <c r="H92" s="3"/>
      <c r="I92" s="3"/>
      <c r="J92" s="3"/>
      <c r="K92" s="3"/>
      <c r="L92" s="3"/>
      <c r="S92" s="1"/>
      <c r="T92" s="1"/>
      <c r="U92" s="1"/>
      <c r="V92" s="1"/>
    </row>
    <row r="93" spans="2:22" ht="30.75" customHeight="1" x14ac:dyDescent="0.25">
      <c r="B93" s="17" t="s">
        <v>208</v>
      </c>
      <c r="C93" s="80"/>
      <c r="D93" s="3">
        <f>E93</f>
        <v>20000</v>
      </c>
      <c r="E93" s="3">
        <v>20000</v>
      </c>
      <c r="F93" s="3"/>
      <c r="G93" s="3">
        <f>H93</f>
        <v>22000</v>
      </c>
      <c r="H93" s="3">
        <v>22000</v>
      </c>
      <c r="I93" s="3"/>
      <c r="J93" s="3">
        <f>K93</f>
        <v>25000</v>
      </c>
      <c r="K93" s="3">
        <v>25000</v>
      </c>
      <c r="L93" s="3"/>
      <c r="S93" s="1"/>
      <c r="T93" s="1"/>
      <c r="U93" s="1"/>
      <c r="V93" s="1"/>
    </row>
    <row r="94" spans="2:22" ht="30.75" customHeight="1" x14ac:dyDescent="0.25">
      <c r="B94" s="17" t="s">
        <v>80</v>
      </c>
      <c r="C94" s="80"/>
      <c r="D94" s="3">
        <v>8000</v>
      </c>
      <c r="E94" s="3">
        <v>8000</v>
      </c>
      <c r="F94" s="3"/>
      <c r="G94" s="3">
        <v>8800</v>
      </c>
      <c r="H94" s="3">
        <v>8800</v>
      </c>
      <c r="I94" s="3"/>
      <c r="J94" s="3">
        <v>10000</v>
      </c>
      <c r="K94" s="3">
        <v>10000</v>
      </c>
      <c r="L94" s="3"/>
      <c r="S94" s="1"/>
      <c r="T94" s="1"/>
      <c r="U94" s="1"/>
      <c r="V94" s="1"/>
    </row>
    <row r="95" spans="2:22" ht="15.75" customHeight="1" x14ac:dyDescent="0.25">
      <c r="B95" s="13" t="s">
        <v>27</v>
      </c>
      <c r="C95" s="80"/>
      <c r="D95" s="3"/>
      <c r="E95" s="3"/>
      <c r="F95" s="3"/>
      <c r="G95" s="3"/>
      <c r="H95" s="3"/>
      <c r="I95" s="3"/>
      <c r="J95" s="3"/>
      <c r="K95" s="3"/>
      <c r="L95" s="3"/>
      <c r="S95" s="1"/>
      <c r="T95" s="1"/>
      <c r="U95" s="1"/>
      <c r="V95" s="1"/>
    </row>
    <row r="96" spans="2:22" ht="45" x14ac:dyDescent="0.25">
      <c r="B96" s="17" t="s">
        <v>210</v>
      </c>
      <c r="C96" s="80"/>
      <c r="D96" s="3">
        <f>E96</f>
        <v>74384.210526315786</v>
      </c>
      <c r="E96" s="3">
        <f>E88/E91</f>
        <v>74384.210526315786</v>
      </c>
      <c r="F96" s="3"/>
      <c r="G96" s="3">
        <f>H96</f>
        <v>27777.777777777777</v>
      </c>
      <c r="H96" s="3">
        <f>H88/H91</f>
        <v>27777.777777777777</v>
      </c>
      <c r="I96" s="3"/>
      <c r="J96" s="3">
        <f>K96</f>
        <v>22113</v>
      </c>
      <c r="K96" s="3">
        <f>K88/K91</f>
        <v>22113</v>
      </c>
      <c r="L96" s="3"/>
      <c r="S96" s="1"/>
      <c r="T96" s="1"/>
      <c r="U96" s="1"/>
      <c r="V96" s="1"/>
    </row>
    <row r="97" spans="2:22" ht="41.25" customHeight="1" x14ac:dyDescent="0.25">
      <c r="B97" s="17" t="s">
        <v>15</v>
      </c>
      <c r="C97" s="80"/>
      <c r="D97" s="3">
        <f>E97</f>
        <v>70.665000000000006</v>
      </c>
      <c r="E97" s="3">
        <f>E88/E93</f>
        <v>70.665000000000006</v>
      </c>
      <c r="F97" s="3"/>
      <c r="G97" s="3">
        <f>H97</f>
        <v>22.727272727272727</v>
      </c>
      <c r="H97" s="3">
        <f>H88/H93</f>
        <v>22.727272727272727</v>
      </c>
      <c r="I97" s="3"/>
      <c r="J97" s="3">
        <f>K97</f>
        <v>17.6904</v>
      </c>
      <c r="K97" s="3">
        <f>K88/K93</f>
        <v>17.6904</v>
      </c>
      <c r="L97" s="3"/>
      <c r="S97" s="1"/>
      <c r="T97" s="1"/>
      <c r="U97" s="1"/>
      <c r="V97" s="1"/>
    </row>
    <row r="98" spans="2:22" ht="15.75" customHeight="1" x14ac:dyDescent="0.25">
      <c r="B98" s="13" t="s">
        <v>29</v>
      </c>
      <c r="C98" s="80"/>
      <c r="D98" s="3"/>
      <c r="E98" s="3"/>
      <c r="F98" s="3"/>
      <c r="G98" s="3"/>
      <c r="H98" s="3"/>
      <c r="I98" s="3"/>
      <c r="J98" s="3"/>
      <c r="K98" s="3"/>
      <c r="L98" s="3"/>
      <c r="S98" s="1"/>
      <c r="T98" s="1"/>
      <c r="U98" s="1"/>
      <c r="V98" s="1"/>
    </row>
    <row r="99" spans="2:22" ht="53.25" customHeight="1" x14ac:dyDescent="0.25">
      <c r="B99" s="17" t="s">
        <v>36</v>
      </c>
      <c r="C99" s="80"/>
      <c r="D99" s="3">
        <v>100</v>
      </c>
      <c r="E99" s="3">
        <v>100</v>
      </c>
      <c r="F99" s="3"/>
      <c r="G99" s="3">
        <v>110</v>
      </c>
      <c r="H99" s="3">
        <v>110</v>
      </c>
      <c r="I99" s="3"/>
      <c r="J99" s="3">
        <v>113</v>
      </c>
      <c r="K99" s="3">
        <v>113</v>
      </c>
      <c r="L99" s="3"/>
      <c r="S99" s="1"/>
      <c r="T99" s="1"/>
      <c r="U99" s="1"/>
      <c r="V99" s="1"/>
    </row>
    <row r="100" spans="2:22" ht="53.25" customHeight="1" x14ac:dyDescent="0.25">
      <c r="B100" s="17" t="s">
        <v>211</v>
      </c>
      <c r="C100" s="89"/>
      <c r="D100" s="3">
        <v>100</v>
      </c>
      <c r="E100" s="3">
        <v>100</v>
      </c>
      <c r="F100" s="3"/>
      <c r="G100" s="3">
        <v>110</v>
      </c>
      <c r="H100" s="3">
        <v>110</v>
      </c>
      <c r="I100" s="3"/>
      <c r="J100" s="3">
        <v>113</v>
      </c>
      <c r="K100" s="3">
        <v>113</v>
      </c>
      <c r="L100" s="3"/>
      <c r="S100" s="1"/>
      <c r="T100" s="1"/>
      <c r="U100" s="1"/>
      <c r="V100" s="1"/>
    </row>
    <row r="101" spans="2:22" ht="53.25" customHeight="1" x14ac:dyDescent="0.25">
      <c r="B101" s="75" t="s">
        <v>214</v>
      </c>
      <c r="C101" s="97"/>
      <c r="D101" s="3">
        <f>E101+F101</f>
        <v>5706500</v>
      </c>
      <c r="E101" s="3">
        <v>4471500</v>
      </c>
      <c r="F101" s="3">
        <v>1235000</v>
      </c>
      <c r="G101" s="3">
        <v>5305500</v>
      </c>
      <c r="H101" s="3">
        <v>5070500</v>
      </c>
      <c r="I101" s="3">
        <v>235000</v>
      </c>
      <c r="J101" s="3">
        <f>SUM(K101:L101)</f>
        <v>5260360</v>
      </c>
      <c r="K101" s="3">
        <v>5025360</v>
      </c>
      <c r="L101" s="3">
        <v>235000</v>
      </c>
      <c r="S101" s="1"/>
      <c r="T101" s="1"/>
      <c r="U101" s="1"/>
      <c r="V101" s="1"/>
    </row>
    <row r="102" spans="2:22" ht="17.25" customHeight="1" x14ac:dyDescent="0.25">
      <c r="B102" s="13" t="s">
        <v>25</v>
      </c>
      <c r="C102" s="97"/>
      <c r="D102" s="96"/>
      <c r="E102" s="96"/>
      <c r="F102" s="96"/>
      <c r="G102" s="96"/>
      <c r="H102" s="96"/>
      <c r="I102" s="96"/>
      <c r="J102" s="96"/>
      <c r="K102" s="96"/>
      <c r="L102" s="66"/>
      <c r="S102" s="1"/>
      <c r="T102" s="1"/>
      <c r="U102" s="1"/>
      <c r="V102" s="1"/>
    </row>
    <row r="103" spans="2:22" ht="30.75" customHeight="1" x14ac:dyDescent="0.25">
      <c r="B103" s="17" t="s">
        <v>103</v>
      </c>
      <c r="C103" s="82"/>
      <c r="D103" s="3">
        <f>E103+F103</f>
        <v>5706500</v>
      </c>
      <c r="E103" s="3">
        <v>4471500</v>
      </c>
      <c r="F103" s="3">
        <v>1235000</v>
      </c>
      <c r="G103" s="3">
        <v>5305500</v>
      </c>
      <c r="H103" s="3">
        <v>5070500</v>
      </c>
      <c r="I103" s="3">
        <v>235000</v>
      </c>
      <c r="J103" s="3">
        <f t="shared" ref="J103" si="1">J101</f>
        <v>5260360</v>
      </c>
      <c r="K103" s="3">
        <v>5025360</v>
      </c>
      <c r="L103" s="3">
        <v>235000</v>
      </c>
      <c r="S103" s="1"/>
      <c r="T103" s="1"/>
      <c r="U103" s="1"/>
      <c r="V103" s="1"/>
    </row>
    <row r="104" spans="2:22" ht="30.75" customHeight="1" x14ac:dyDescent="0.25">
      <c r="B104" s="17" t="s">
        <v>203</v>
      </c>
      <c r="C104" s="85"/>
      <c r="D104" s="3">
        <v>1</v>
      </c>
      <c r="E104" s="3">
        <v>1</v>
      </c>
      <c r="F104" s="3"/>
      <c r="G104" s="3">
        <v>1</v>
      </c>
      <c r="H104" s="3">
        <v>1</v>
      </c>
      <c r="I104" s="3"/>
      <c r="J104" s="3">
        <v>1</v>
      </c>
      <c r="K104" s="3">
        <v>1</v>
      </c>
      <c r="L104" s="3"/>
      <c r="S104" s="1"/>
      <c r="T104" s="1"/>
      <c r="U104" s="1"/>
      <c r="V104" s="1"/>
    </row>
    <row r="105" spans="2:22" ht="30.75" customHeight="1" x14ac:dyDescent="0.25">
      <c r="B105" s="17" t="s">
        <v>204</v>
      </c>
      <c r="C105" s="85"/>
      <c r="D105" s="3">
        <v>23</v>
      </c>
      <c r="E105" s="3">
        <v>23</v>
      </c>
      <c r="F105" s="3"/>
      <c r="G105" s="3">
        <v>23</v>
      </c>
      <c r="H105" s="3">
        <v>23</v>
      </c>
      <c r="I105" s="3"/>
      <c r="J105" s="3">
        <v>23</v>
      </c>
      <c r="K105" s="3">
        <v>23</v>
      </c>
      <c r="L105" s="3"/>
      <c r="S105" s="1"/>
      <c r="T105" s="1"/>
      <c r="U105" s="1"/>
      <c r="V105" s="1"/>
    </row>
    <row r="106" spans="2:22" ht="30.75" customHeight="1" x14ac:dyDescent="0.25">
      <c r="B106" s="17" t="s">
        <v>205</v>
      </c>
      <c r="C106" s="85"/>
      <c r="D106" s="3">
        <v>8</v>
      </c>
      <c r="E106" s="3">
        <v>8</v>
      </c>
      <c r="F106" s="3"/>
      <c r="G106" s="3">
        <v>8</v>
      </c>
      <c r="H106" s="3">
        <v>8</v>
      </c>
      <c r="I106" s="3"/>
      <c r="J106" s="3">
        <v>8</v>
      </c>
      <c r="K106" s="3">
        <v>8</v>
      </c>
      <c r="L106" s="3"/>
      <c r="S106" s="1"/>
      <c r="T106" s="1"/>
      <c r="U106" s="1"/>
      <c r="V106" s="1"/>
    </row>
    <row r="107" spans="2:22" ht="18" customHeight="1" x14ac:dyDescent="0.25">
      <c r="B107" s="13" t="s">
        <v>26</v>
      </c>
      <c r="C107" s="80"/>
      <c r="D107" s="8"/>
      <c r="E107" s="8"/>
      <c r="F107" s="8"/>
      <c r="G107" s="8"/>
      <c r="H107" s="8"/>
      <c r="I107" s="8"/>
      <c r="J107" s="8"/>
      <c r="K107" s="8"/>
      <c r="L107" s="3"/>
      <c r="S107" s="1"/>
      <c r="T107" s="1"/>
      <c r="U107" s="1"/>
      <c r="V107" s="1"/>
    </row>
    <row r="108" spans="2:22" ht="31.5" customHeight="1" x14ac:dyDescent="0.25">
      <c r="B108" s="17" t="s">
        <v>206</v>
      </c>
      <c r="C108" s="84"/>
      <c r="D108" s="3">
        <v>24745</v>
      </c>
      <c r="E108" s="3">
        <v>24745</v>
      </c>
      <c r="F108" s="3"/>
      <c r="G108" s="3">
        <v>27219</v>
      </c>
      <c r="H108" s="3">
        <v>27219</v>
      </c>
      <c r="I108" s="3"/>
      <c r="J108" s="3">
        <v>29940</v>
      </c>
      <c r="K108" s="3">
        <v>29940</v>
      </c>
      <c r="L108" s="3"/>
      <c r="S108" s="1"/>
      <c r="T108" s="1"/>
      <c r="U108" s="1"/>
      <c r="V108" s="1"/>
    </row>
    <row r="109" spans="2:22" s="48" customFormat="1" ht="31.5" customHeight="1" x14ac:dyDescent="0.25">
      <c r="B109" s="45" t="s">
        <v>207</v>
      </c>
      <c r="C109" s="58"/>
      <c r="D109" s="47">
        <v>14847</v>
      </c>
      <c r="E109" s="47">
        <v>14847</v>
      </c>
      <c r="F109" s="47"/>
      <c r="G109" s="47">
        <v>16331</v>
      </c>
      <c r="H109" s="47">
        <v>16331</v>
      </c>
      <c r="I109" s="47"/>
      <c r="J109" s="47">
        <v>17964</v>
      </c>
      <c r="K109" s="47">
        <v>17964</v>
      </c>
      <c r="L109" s="47"/>
    </row>
    <row r="110" spans="2:22" s="48" customFormat="1" ht="31.5" customHeight="1" x14ac:dyDescent="0.25">
      <c r="B110" s="75" t="s">
        <v>27</v>
      </c>
      <c r="C110" s="58"/>
      <c r="D110" s="47"/>
      <c r="E110" s="47"/>
      <c r="F110" s="47"/>
      <c r="G110" s="47"/>
      <c r="H110" s="47"/>
      <c r="I110" s="47"/>
      <c r="J110" s="47"/>
      <c r="K110" s="47"/>
      <c r="L110" s="47"/>
    </row>
    <row r="111" spans="2:22" ht="31.5" customHeight="1" x14ac:dyDescent="0.25">
      <c r="B111" s="17" t="s">
        <v>104</v>
      </c>
      <c r="C111" s="84"/>
      <c r="D111" s="3">
        <f>E111+F111</f>
        <v>475541.66666666669</v>
      </c>
      <c r="E111" s="3">
        <f>E103/12</f>
        <v>372625</v>
      </c>
      <c r="F111" s="3">
        <f>F103/12</f>
        <v>102916.66666666667</v>
      </c>
      <c r="G111" s="3">
        <v>442125</v>
      </c>
      <c r="H111" s="3">
        <v>422542</v>
      </c>
      <c r="I111" s="3">
        <f>I103/12</f>
        <v>19583.333333333332</v>
      </c>
      <c r="J111" s="3">
        <f>K111+L111</f>
        <v>438363.33333333331</v>
      </c>
      <c r="K111" s="3">
        <f>K103/12</f>
        <v>418780</v>
      </c>
      <c r="L111" s="3">
        <f>L103/12</f>
        <v>19583.333333333332</v>
      </c>
      <c r="S111" s="1"/>
      <c r="T111" s="1"/>
      <c r="U111" s="1"/>
      <c r="V111" s="1"/>
    </row>
    <row r="112" spans="2:22" s="48" customFormat="1" ht="48" customHeight="1" x14ac:dyDescent="0.25">
      <c r="B112" s="45" t="s">
        <v>209</v>
      </c>
      <c r="C112" s="58"/>
      <c r="D112" s="47">
        <v>12766</v>
      </c>
      <c r="E112" s="47">
        <v>12766</v>
      </c>
      <c r="F112" s="47"/>
      <c r="G112" s="47">
        <v>13982</v>
      </c>
      <c r="H112" s="47">
        <v>13982</v>
      </c>
      <c r="I112" s="47"/>
      <c r="J112" s="47">
        <v>14937</v>
      </c>
      <c r="K112" s="47">
        <v>14937</v>
      </c>
      <c r="L112" s="47"/>
    </row>
    <row r="113" spans="2:22" ht="23.25" customHeight="1" x14ac:dyDescent="0.25">
      <c r="B113" s="13" t="s">
        <v>29</v>
      </c>
      <c r="C113" s="80"/>
      <c r="D113" s="8"/>
      <c r="E113" s="8"/>
      <c r="F113" s="8"/>
      <c r="G113" s="8"/>
      <c r="H113" s="8"/>
      <c r="I113" s="8"/>
      <c r="J113" s="8"/>
      <c r="K113" s="8"/>
      <c r="L113" s="3"/>
      <c r="S113" s="1"/>
      <c r="T113" s="1"/>
      <c r="U113" s="1"/>
      <c r="V113" s="1"/>
    </row>
    <row r="114" spans="2:22" s="48" customFormat="1" ht="34.5" customHeight="1" x14ac:dyDescent="0.25">
      <c r="B114" s="45" t="s">
        <v>215</v>
      </c>
      <c r="C114" s="58"/>
      <c r="D114" s="47">
        <v>38</v>
      </c>
      <c r="E114" s="47">
        <v>38</v>
      </c>
      <c r="F114" s="47"/>
      <c r="G114" s="47">
        <v>42</v>
      </c>
      <c r="H114" s="47">
        <v>42</v>
      </c>
      <c r="I114" s="47"/>
      <c r="J114" s="47">
        <v>46</v>
      </c>
      <c r="K114" s="47">
        <v>46</v>
      </c>
      <c r="L114" s="47"/>
    </row>
    <row r="115" spans="2:22" ht="18" customHeight="1" x14ac:dyDescent="0.25">
      <c r="B115" s="17" t="s">
        <v>211</v>
      </c>
      <c r="C115" s="84"/>
      <c r="D115" s="3">
        <v>23</v>
      </c>
      <c r="E115" s="3">
        <v>23</v>
      </c>
      <c r="F115" s="3"/>
      <c r="G115" s="3">
        <v>25</v>
      </c>
      <c r="H115" s="3">
        <v>25</v>
      </c>
      <c r="I115" s="3"/>
      <c r="J115" s="3">
        <v>28</v>
      </c>
      <c r="K115" s="3">
        <v>28</v>
      </c>
      <c r="L115" s="3"/>
      <c r="S115" s="1"/>
      <c r="T115" s="1"/>
      <c r="U115" s="1"/>
      <c r="V115" s="1"/>
    </row>
    <row r="116" spans="2:22" ht="33" hidden="1" customHeight="1" x14ac:dyDescent="0.25">
      <c r="B116" s="144" t="s">
        <v>74</v>
      </c>
      <c r="C116" s="144"/>
      <c r="D116" s="144"/>
      <c r="E116" s="144"/>
      <c r="F116" s="144"/>
      <c r="G116" s="144"/>
      <c r="H116" s="144"/>
      <c r="I116" s="144"/>
      <c r="J116" s="144"/>
      <c r="K116" s="144"/>
      <c r="L116" s="144"/>
      <c r="S116" s="1"/>
      <c r="T116" s="1"/>
      <c r="U116" s="1"/>
      <c r="V116" s="1"/>
    </row>
    <row r="117" spans="2:22" ht="27" hidden="1" customHeight="1" x14ac:dyDescent="0.25">
      <c r="B117" s="143" t="s">
        <v>37</v>
      </c>
      <c r="C117" s="143"/>
      <c r="D117" s="143"/>
      <c r="E117" s="143"/>
      <c r="F117" s="143"/>
      <c r="G117" s="143"/>
      <c r="H117" s="143"/>
      <c r="I117" s="143"/>
      <c r="J117" s="143"/>
      <c r="K117" s="143"/>
      <c r="L117" s="143"/>
      <c r="S117" s="1"/>
      <c r="T117" s="1"/>
      <c r="U117" s="1"/>
      <c r="V117" s="1"/>
    </row>
    <row r="118" spans="2:22" ht="24" hidden="1" customHeight="1" x14ac:dyDescent="0.25">
      <c r="B118" s="13" t="s">
        <v>35</v>
      </c>
      <c r="C118" s="15"/>
      <c r="D118" s="8">
        <f>E118</f>
        <v>40300</v>
      </c>
      <c r="E118" s="8">
        <f>E121</f>
        <v>40300</v>
      </c>
      <c r="F118" s="8"/>
      <c r="G118" s="8">
        <f>H118</f>
        <v>42400</v>
      </c>
      <c r="H118" s="8">
        <f>H121</f>
        <v>42400</v>
      </c>
      <c r="I118" s="8"/>
      <c r="J118" s="8">
        <f>K118</f>
        <v>44500</v>
      </c>
      <c r="K118" s="8">
        <f>K121</f>
        <v>44500</v>
      </c>
      <c r="L118" s="8"/>
      <c r="S118" s="1"/>
      <c r="T118" s="1"/>
      <c r="U118" s="1"/>
      <c r="V118" s="1"/>
    </row>
    <row r="119" spans="2:22" ht="57" hidden="1" x14ac:dyDescent="0.25">
      <c r="B119" s="16" t="s">
        <v>154</v>
      </c>
      <c r="C119" s="79" t="s">
        <v>175</v>
      </c>
      <c r="D119" s="8"/>
      <c r="E119" s="8"/>
      <c r="F119" s="8"/>
      <c r="G119" s="8"/>
      <c r="H119" s="8"/>
      <c r="I119" s="8"/>
      <c r="J119" s="8"/>
      <c r="K119" s="8"/>
      <c r="L119" s="8"/>
      <c r="S119" s="1"/>
      <c r="T119" s="1"/>
      <c r="U119" s="1"/>
      <c r="V119" s="1"/>
    </row>
    <row r="120" spans="2:22" ht="63.75" hidden="1" customHeight="1" x14ac:dyDescent="0.25">
      <c r="B120" s="80" t="s">
        <v>199</v>
      </c>
      <c r="C120" s="80"/>
      <c r="D120" s="3"/>
      <c r="E120" s="3"/>
      <c r="F120" s="3"/>
      <c r="G120" s="3"/>
      <c r="H120" s="3"/>
      <c r="I120" s="3"/>
      <c r="J120" s="3"/>
      <c r="K120" s="3"/>
      <c r="L120" s="3"/>
      <c r="S120" s="1"/>
      <c r="T120" s="1"/>
      <c r="U120" s="1"/>
      <c r="V120" s="1"/>
    </row>
    <row r="121" spans="2:22" ht="110.25" hidden="1" customHeight="1" x14ac:dyDescent="0.25">
      <c r="B121" s="58" t="s">
        <v>174</v>
      </c>
      <c r="C121" s="80"/>
      <c r="D121" s="8">
        <f>E121</f>
        <v>40300</v>
      </c>
      <c r="E121" s="8">
        <f>E124</f>
        <v>40300</v>
      </c>
      <c r="F121" s="8"/>
      <c r="G121" s="8">
        <f>H121</f>
        <v>42400</v>
      </c>
      <c r="H121" s="8">
        <f>H124</f>
        <v>42400</v>
      </c>
      <c r="I121" s="8"/>
      <c r="J121" s="8">
        <f>J124</f>
        <v>44500</v>
      </c>
      <c r="K121" s="8">
        <f>K124</f>
        <v>44500</v>
      </c>
      <c r="L121" s="8"/>
      <c r="S121" s="1"/>
      <c r="T121" s="1"/>
      <c r="U121" s="1"/>
      <c r="V121" s="1"/>
    </row>
    <row r="122" spans="2:22" ht="15.75" hidden="1" customHeight="1" x14ac:dyDescent="0.25">
      <c r="B122" s="13" t="s">
        <v>12</v>
      </c>
      <c r="C122" s="80"/>
      <c r="D122" s="3"/>
      <c r="E122" s="3"/>
      <c r="F122" s="3"/>
      <c r="G122" s="3"/>
      <c r="H122" s="3"/>
      <c r="I122" s="3"/>
      <c r="J122" s="3"/>
      <c r="K122" s="3"/>
      <c r="L122" s="3"/>
      <c r="S122" s="1"/>
      <c r="T122" s="1"/>
      <c r="U122" s="1"/>
      <c r="V122" s="1"/>
    </row>
    <row r="123" spans="2:22" ht="15.75" hidden="1" customHeight="1" x14ac:dyDescent="0.25">
      <c r="B123" s="13" t="s">
        <v>25</v>
      </c>
      <c r="C123" s="80"/>
      <c r="D123" s="3"/>
      <c r="E123" s="3"/>
      <c r="F123" s="3"/>
      <c r="G123" s="3"/>
      <c r="H123" s="3"/>
      <c r="I123" s="3"/>
      <c r="J123" s="3"/>
      <c r="K123" s="3"/>
      <c r="L123" s="3"/>
      <c r="S123" s="1"/>
      <c r="T123" s="1"/>
      <c r="U123" s="1"/>
      <c r="V123" s="1"/>
    </row>
    <row r="124" spans="2:22" ht="45" hidden="1" x14ac:dyDescent="0.25">
      <c r="B124" s="82" t="s">
        <v>16</v>
      </c>
      <c r="C124" s="80"/>
      <c r="D124" s="3">
        <f>E124</f>
        <v>40300</v>
      </c>
      <c r="E124" s="3">
        <f>'2'!E27</f>
        <v>40300</v>
      </c>
      <c r="F124" s="3"/>
      <c r="G124" s="3">
        <f>'3'!H124</f>
        <v>42400</v>
      </c>
      <c r="H124" s="3">
        <f>'2'!H27</f>
        <v>42400</v>
      </c>
      <c r="I124" s="23"/>
      <c r="J124" s="3">
        <f>K124</f>
        <v>44500</v>
      </c>
      <c r="K124" s="3">
        <f>'2'!K27</f>
        <v>44500</v>
      </c>
      <c r="L124" s="3"/>
      <c r="S124" s="1"/>
      <c r="T124" s="1"/>
      <c r="U124" s="1"/>
      <c r="V124" s="1"/>
    </row>
    <row r="125" spans="2:22" ht="15.75" hidden="1" customHeight="1" x14ac:dyDescent="0.25">
      <c r="B125" s="13" t="s">
        <v>26</v>
      </c>
      <c r="C125" s="80"/>
      <c r="D125" s="3"/>
      <c r="E125" s="3"/>
      <c r="F125" s="3"/>
      <c r="G125" s="3"/>
      <c r="H125" s="3"/>
      <c r="I125" s="3"/>
      <c r="J125" s="3"/>
      <c r="K125" s="3"/>
      <c r="L125" s="3"/>
      <c r="S125" s="1"/>
      <c r="T125" s="1"/>
      <c r="U125" s="1"/>
      <c r="V125" s="1"/>
    </row>
    <row r="126" spans="2:22" ht="30" hidden="1" x14ac:dyDescent="0.25">
      <c r="B126" s="82" t="s">
        <v>17</v>
      </c>
      <c r="C126" s="80"/>
      <c r="D126" s="3">
        <v>28160</v>
      </c>
      <c r="E126" s="3">
        <v>28160</v>
      </c>
      <c r="F126" s="3"/>
      <c r="G126" s="3">
        <v>30976</v>
      </c>
      <c r="H126" s="3">
        <v>30976</v>
      </c>
      <c r="I126" s="3"/>
      <c r="J126" s="3">
        <v>34074</v>
      </c>
      <c r="K126" s="3">
        <v>34074</v>
      </c>
      <c r="L126" s="3"/>
      <c r="S126" s="1"/>
      <c r="T126" s="1"/>
      <c r="U126" s="1"/>
      <c r="V126" s="1"/>
    </row>
    <row r="127" spans="2:22" ht="45" hidden="1" x14ac:dyDescent="0.25">
      <c r="B127" s="82" t="s">
        <v>18</v>
      </c>
      <c r="C127" s="80"/>
      <c r="D127" s="3">
        <f>E127</f>
        <v>1</v>
      </c>
      <c r="E127" s="3">
        <v>1</v>
      </c>
      <c r="F127" s="3"/>
      <c r="G127" s="3">
        <f>H127</f>
        <v>1</v>
      </c>
      <c r="H127" s="3">
        <v>1</v>
      </c>
      <c r="I127" s="3"/>
      <c r="J127" s="3">
        <f>K127</f>
        <v>1</v>
      </c>
      <c r="K127" s="3">
        <v>1</v>
      </c>
      <c r="L127" s="3"/>
      <c r="S127" s="1"/>
      <c r="T127" s="1"/>
      <c r="U127" s="1"/>
      <c r="V127" s="1"/>
    </row>
    <row r="128" spans="2:22" ht="15.75" hidden="1" customHeight="1" x14ac:dyDescent="0.25">
      <c r="B128" s="13" t="s">
        <v>27</v>
      </c>
      <c r="C128" s="80"/>
      <c r="D128" s="3"/>
      <c r="E128" s="3"/>
      <c r="F128" s="3"/>
      <c r="G128" s="3"/>
      <c r="H128" s="3"/>
      <c r="I128" s="3"/>
      <c r="J128" s="3"/>
      <c r="K128" s="3"/>
      <c r="L128" s="3"/>
      <c r="S128" s="1"/>
      <c r="T128" s="1"/>
      <c r="U128" s="1"/>
      <c r="V128" s="1"/>
    </row>
    <row r="129" spans="2:22" ht="30" hidden="1" x14ac:dyDescent="0.25">
      <c r="B129" s="82" t="s">
        <v>19</v>
      </c>
      <c r="C129" s="82"/>
      <c r="D129" s="3">
        <f>D124/10</f>
        <v>4030</v>
      </c>
      <c r="E129" s="3">
        <f>E124/10</f>
        <v>4030</v>
      </c>
      <c r="F129" s="3"/>
      <c r="G129" s="3">
        <f>G124/10</f>
        <v>4240</v>
      </c>
      <c r="H129" s="3">
        <f>H124/10</f>
        <v>4240</v>
      </c>
      <c r="I129" s="3"/>
      <c r="J129" s="3">
        <f>J124/10</f>
        <v>4450</v>
      </c>
      <c r="K129" s="3">
        <f>K124/10</f>
        <v>4450</v>
      </c>
      <c r="L129" s="3"/>
      <c r="S129" s="1"/>
      <c r="T129" s="1"/>
      <c r="U129" s="1"/>
      <c r="V129" s="1"/>
    </row>
    <row r="130" spans="2:22" ht="15.75" hidden="1" customHeight="1" x14ac:dyDescent="0.25">
      <c r="B130" s="13" t="s">
        <v>29</v>
      </c>
      <c r="C130" s="80"/>
      <c r="D130" s="3"/>
      <c r="E130" s="3"/>
      <c r="F130" s="3"/>
      <c r="G130" s="3"/>
      <c r="H130" s="3"/>
      <c r="I130" s="3"/>
      <c r="J130" s="3"/>
      <c r="K130" s="3"/>
      <c r="L130" s="3"/>
      <c r="S130" s="1"/>
      <c r="T130" s="1"/>
      <c r="U130" s="1"/>
      <c r="V130" s="1"/>
    </row>
    <row r="131" spans="2:22" ht="30" hidden="1" x14ac:dyDescent="0.25">
      <c r="B131" s="82" t="s">
        <v>38</v>
      </c>
      <c r="C131" s="80"/>
      <c r="D131" s="3">
        <f>E131</f>
        <v>100</v>
      </c>
      <c r="E131" s="3">
        <v>100</v>
      </c>
      <c r="F131" s="3"/>
      <c r="G131" s="3">
        <f>H131</f>
        <v>100</v>
      </c>
      <c r="H131" s="3">
        <v>100</v>
      </c>
      <c r="I131" s="3"/>
      <c r="J131" s="3">
        <f>K131</f>
        <v>100</v>
      </c>
      <c r="K131" s="3">
        <v>100</v>
      </c>
      <c r="L131" s="3"/>
      <c r="S131" s="1"/>
      <c r="T131" s="1"/>
      <c r="U131" s="1"/>
      <c r="V131" s="1"/>
    </row>
    <row r="132" spans="2:22" ht="82.5" customHeight="1" x14ac:dyDescent="0.25">
      <c r="B132" s="162" t="s">
        <v>222</v>
      </c>
      <c r="C132" s="163"/>
      <c r="D132" s="163"/>
      <c r="E132" s="163"/>
      <c r="F132" s="163"/>
      <c r="G132" s="163"/>
      <c r="H132" s="163"/>
      <c r="I132" s="163"/>
      <c r="J132" s="163"/>
      <c r="K132" s="163"/>
      <c r="L132" s="163"/>
      <c r="S132" s="1"/>
      <c r="T132" s="1"/>
      <c r="U132" s="1"/>
      <c r="V132" s="1"/>
    </row>
  </sheetData>
  <mergeCells count="22">
    <mergeCell ref="B117:L117"/>
    <mergeCell ref="C6:C8"/>
    <mergeCell ref="B132:L132"/>
    <mergeCell ref="B83:L83"/>
    <mergeCell ref="B84:L84"/>
    <mergeCell ref="B82:L82"/>
    <mergeCell ref="J6:L6"/>
    <mergeCell ref="D7:D8"/>
    <mergeCell ref="E7:F7"/>
    <mergeCell ref="G7:G8"/>
    <mergeCell ref="H7:I7"/>
    <mergeCell ref="B116:L116"/>
    <mergeCell ref="B4:L4"/>
    <mergeCell ref="J2:L2"/>
    <mergeCell ref="B10:L10"/>
    <mergeCell ref="B11:L11"/>
    <mergeCell ref="B12:L12"/>
    <mergeCell ref="J7:J8"/>
    <mergeCell ref="K7:L7"/>
    <mergeCell ref="B6:B8"/>
    <mergeCell ref="D6:F6"/>
    <mergeCell ref="G6:I6"/>
  </mergeCells>
  <printOptions horizontalCentered="1" verticalCentered="1"/>
  <pageMargins left="0.19685039370078741" right="0.19685039370078741" top="0.39370078740157483" bottom="0.39370078740157483" header="0" footer="0"/>
  <pageSetup paperSize="9" scale="72" fitToHeight="0" orientation="landscape" r:id="rId1"/>
  <rowBreaks count="5" manualBreakCount="5">
    <brk id="19" max="11" man="1"/>
    <brk id="43" max="11" man="1"/>
    <brk id="65" max="11" man="1"/>
    <brk id="86" max="11" man="1"/>
    <brk id="10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1</vt:lpstr>
      <vt:lpstr>2</vt:lpstr>
      <vt:lpstr>3</vt:lpstr>
      <vt:lpstr>'1'!Область_печати</vt:lpstr>
      <vt:lpstr>'2'!Область_печати</vt:lpstr>
      <vt:lpstr>'3'!Область_печати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2022-12-05T08:20:27Z</dcterms:modified>
</cp:coreProperties>
</file>