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015" windowHeight="9060" tabRatio="470" activeTab="1"/>
  </bookViews>
  <sheets>
    <sheet name="4" sheetId="5" r:id="rId1"/>
    <sheet name="5" sheetId="3" r:id="rId2"/>
    <sheet name="6 (2)" sheetId="6" r:id="rId3"/>
    <sheet name="7" sheetId="1" r:id="rId4"/>
  </sheets>
  <externalReferences>
    <externalReference r:id="rId5"/>
  </externalReferences>
  <definedNames>
    <definedName name="_xlnm.Print_Area" localSheetId="0">'4'!$A$1:$L$42</definedName>
    <definedName name="_xlnm.Print_Area" localSheetId="2">'6 (2)'!$A$1:$L$132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3" l="1"/>
  <c r="E8" i="3"/>
  <c r="E21" i="3"/>
  <c r="K101" i="6" l="1"/>
  <c r="J101" i="6"/>
  <c r="J103" i="6"/>
  <c r="J23" i="3"/>
  <c r="K103" i="6"/>
  <c r="L85" i="6"/>
  <c r="H101" i="6"/>
  <c r="G101" i="6"/>
  <c r="G103" i="6"/>
  <c r="G23" i="3"/>
  <c r="I85" i="6"/>
  <c r="H103" i="6"/>
  <c r="H21" i="3"/>
  <c r="F85" i="6"/>
  <c r="E85" i="6"/>
  <c r="D85" i="6"/>
  <c r="L101" i="6" l="1"/>
  <c r="I101" i="6"/>
  <c r="E103" i="6" l="1"/>
  <c r="E111" i="6" s="1"/>
  <c r="H96" i="6"/>
  <c r="K97" i="6" l="1"/>
  <c r="H97" i="6"/>
  <c r="F9" i="6" l="1"/>
  <c r="J13" i="3" l="1"/>
  <c r="H20" i="5" l="1"/>
  <c r="E124" i="6" l="1"/>
  <c r="D124" i="6" s="1"/>
  <c r="K27" i="3"/>
  <c r="K124" i="6" s="1"/>
  <c r="H27" i="3"/>
  <c r="H124" i="6" s="1"/>
  <c r="E27" i="3"/>
  <c r="H35" i="5"/>
  <c r="E121" i="6" l="1"/>
  <c r="E118" i="6" s="1"/>
  <c r="D118" i="6" s="1"/>
  <c r="E129" i="6"/>
  <c r="K121" i="6"/>
  <c r="K118" i="6" s="1"/>
  <c r="J118" i="6" s="1"/>
  <c r="J124" i="6"/>
  <c r="J121" i="6" s="1"/>
  <c r="H121" i="6"/>
  <c r="G124" i="6"/>
  <c r="G129" i="6" s="1"/>
  <c r="D121" i="6"/>
  <c r="I9" i="6"/>
  <c r="L9" i="6"/>
  <c r="E15" i="6"/>
  <c r="D15" i="6" s="1"/>
  <c r="H15" i="6"/>
  <c r="K15" i="6"/>
  <c r="J15" i="6" s="1"/>
  <c r="D18" i="6"/>
  <c r="G18" i="6"/>
  <c r="J18" i="6"/>
  <c r="D20" i="6"/>
  <c r="D28" i="6" s="1"/>
  <c r="G20" i="6"/>
  <c r="G28" i="6" s="1"/>
  <c r="J20" i="6"/>
  <c r="D21" i="6"/>
  <c r="D29" i="6" s="1"/>
  <c r="G21" i="6"/>
  <c r="G29" i="6" s="1"/>
  <c r="J21" i="6"/>
  <c r="J29" i="6" s="1"/>
  <c r="E28" i="6"/>
  <c r="H28" i="6"/>
  <c r="K28" i="6"/>
  <c r="E29" i="6"/>
  <c r="H29" i="6"/>
  <c r="K29" i="6"/>
  <c r="E30" i="6"/>
  <c r="D30" i="6" s="1"/>
  <c r="H30" i="6"/>
  <c r="H41" i="6" s="1"/>
  <c r="G41" i="6" s="1"/>
  <c r="K30" i="6"/>
  <c r="J30" i="6" s="1"/>
  <c r="D38" i="6"/>
  <c r="D39" i="6"/>
  <c r="G39" i="6"/>
  <c r="J39" i="6"/>
  <c r="E46" i="6"/>
  <c r="D46" i="6" s="1"/>
  <c r="G46" i="6"/>
  <c r="H46" i="6"/>
  <c r="K46" i="6"/>
  <c r="J46" i="6" s="1"/>
  <c r="E47" i="6"/>
  <c r="D47" i="6" s="1"/>
  <c r="H47" i="6"/>
  <c r="G47" i="6" s="1"/>
  <c r="K47" i="6"/>
  <c r="J47" i="6" s="1"/>
  <c r="D48" i="6"/>
  <c r="E48" i="6"/>
  <c r="E58" i="6" s="1"/>
  <c r="D58" i="6" s="1"/>
  <c r="H48" i="6"/>
  <c r="H58" i="6" s="1"/>
  <c r="G58" i="6" s="1"/>
  <c r="K48" i="6"/>
  <c r="K58" i="6" s="1"/>
  <c r="J58" i="6" s="1"/>
  <c r="D53" i="6"/>
  <c r="D64" i="6" s="1"/>
  <c r="D54" i="6"/>
  <c r="D65" i="6" s="1"/>
  <c r="G54" i="6"/>
  <c r="J54" i="6"/>
  <c r="E64" i="6"/>
  <c r="G64" i="6"/>
  <c r="H64" i="6"/>
  <c r="J64" i="6"/>
  <c r="K64" i="6"/>
  <c r="E65" i="6"/>
  <c r="H65" i="6"/>
  <c r="G65" i="6" s="1"/>
  <c r="K65" i="6"/>
  <c r="J65" i="6" s="1"/>
  <c r="E66" i="6"/>
  <c r="D66" i="6" s="1"/>
  <c r="D68" i="6" s="1"/>
  <c r="H66" i="6"/>
  <c r="H68" i="6" s="1"/>
  <c r="H76" i="6" s="1"/>
  <c r="K66" i="6"/>
  <c r="K68" i="6" s="1"/>
  <c r="D81" i="6"/>
  <c r="G81" i="6"/>
  <c r="H81" i="6"/>
  <c r="J81" i="6"/>
  <c r="K81" i="6"/>
  <c r="E88" i="6"/>
  <c r="D108" i="6"/>
  <c r="G108" i="6"/>
  <c r="J108" i="6"/>
  <c r="G96" i="6"/>
  <c r="K96" i="6"/>
  <c r="J96" i="6" s="1"/>
  <c r="G97" i="6"/>
  <c r="J97" i="6"/>
  <c r="F103" i="6"/>
  <c r="F111" i="6" s="1"/>
  <c r="D111" i="6" s="1"/>
  <c r="I103" i="6"/>
  <c r="I111" i="6" s="1"/>
  <c r="K85" i="6"/>
  <c r="L103" i="6"/>
  <c r="L111" i="6" s="1"/>
  <c r="D127" i="6"/>
  <c r="G127" i="6"/>
  <c r="J127" i="6"/>
  <c r="D129" i="6"/>
  <c r="H129" i="6"/>
  <c r="K129" i="6"/>
  <c r="D131" i="6"/>
  <c r="G131" i="6"/>
  <c r="J131" i="6"/>
  <c r="E97" i="6" l="1"/>
  <c r="E96" i="6"/>
  <c r="D96" i="6"/>
  <c r="E24" i="6"/>
  <c r="J129" i="6"/>
  <c r="K59" i="6"/>
  <c r="J59" i="6" s="1"/>
  <c r="K41" i="6"/>
  <c r="J41" i="6" s="1"/>
  <c r="E41" i="6"/>
  <c r="D41" i="6" s="1"/>
  <c r="K24" i="6"/>
  <c r="K42" i="6"/>
  <c r="J42" i="6" s="1"/>
  <c r="H118" i="6"/>
  <c r="G118" i="6" s="1"/>
  <c r="G121" i="6"/>
  <c r="H59" i="6"/>
  <c r="G59" i="6" s="1"/>
  <c r="G48" i="6"/>
  <c r="E68" i="6"/>
  <c r="E75" i="6" s="1"/>
  <c r="K75" i="6"/>
  <c r="K76" i="6"/>
  <c r="H13" i="6"/>
  <c r="G13" i="6" s="1"/>
  <c r="K111" i="6"/>
  <c r="H42" i="6"/>
  <c r="G42" i="6" s="1"/>
  <c r="H23" i="6"/>
  <c r="G15" i="6"/>
  <c r="G24" i="6" s="1"/>
  <c r="E76" i="6"/>
  <c r="J66" i="6"/>
  <c r="J68" i="6" s="1"/>
  <c r="J76" i="6" s="1"/>
  <c r="E42" i="6"/>
  <c r="D42" i="6" s="1"/>
  <c r="D101" i="6"/>
  <c r="E59" i="6"/>
  <c r="D59" i="6" s="1"/>
  <c r="D23" i="6"/>
  <c r="D24" i="6"/>
  <c r="J23" i="6"/>
  <c r="J24" i="6"/>
  <c r="D103" i="6"/>
  <c r="D75" i="6"/>
  <c r="D76" i="6"/>
  <c r="K13" i="6"/>
  <c r="E13" i="6"/>
  <c r="D97" i="6"/>
  <c r="G66" i="6"/>
  <c r="G68" i="6" s="1"/>
  <c r="J48" i="6"/>
  <c r="G30" i="6"/>
  <c r="H24" i="6"/>
  <c r="K23" i="6"/>
  <c r="E23" i="6"/>
  <c r="D88" i="6"/>
  <c r="J75" i="6" l="1"/>
  <c r="G23" i="6"/>
  <c r="H75" i="6"/>
  <c r="G76" i="6"/>
  <c r="G75" i="6"/>
  <c r="E9" i="6"/>
  <c r="R14" i="6" s="1"/>
  <c r="D13" i="6"/>
  <c r="D9" i="6" s="1"/>
  <c r="J13" i="6"/>
  <c r="K9" i="6"/>
  <c r="J85" i="6"/>
  <c r="J111" i="6"/>
  <c r="J9" i="6" l="1"/>
  <c r="L21" i="3" l="1"/>
  <c r="L8" i="3" s="1"/>
  <c r="I21" i="3"/>
  <c r="I8" i="3" s="1"/>
  <c r="F21" i="3"/>
  <c r="F8" i="3" s="1"/>
  <c r="P15" i="5"/>
  <c r="D23" i="3"/>
  <c r="K22" i="3"/>
  <c r="J22" i="3" s="1"/>
  <c r="U31" i="5"/>
  <c r="T31" i="5"/>
  <c r="H22" i="3"/>
  <c r="G22" i="3" s="1"/>
  <c r="E22" i="3"/>
  <c r="D22" i="3" s="1"/>
  <c r="S31" i="5"/>
  <c r="Q23" i="5"/>
  <c r="P23" i="5"/>
  <c r="O23" i="5"/>
  <c r="K14" i="3"/>
  <c r="H14" i="3"/>
  <c r="E14" i="3"/>
  <c r="D14" i="3" s="1"/>
  <c r="R18" i="5"/>
  <c r="Q18" i="5"/>
  <c r="P18" i="5"/>
  <c r="P33" i="5"/>
  <c r="G21" i="3" l="1"/>
  <c r="D21" i="3"/>
  <c r="H17" i="5"/>
  <c r="H11" i="5"/>
  <c r="K16" i="3" l="1"/>
  <c r="H16" i="3"/>
  <c r="E16" i="3"/>
  <c r="K15" i="3"/>
  <c r="H15" i="3"/>
  <c r="E15" i="3"/>
  <c r="R15" i="5"/>
  <c r="K13" i="3" s="1"/>
  <c r="Q15" i="5"/>
  <c r="H13" i="3" s="1"/>
  <c r="E13" i="3"/>
  <c r="H15" i="5"/>
  <c r="H23" i="5"/>
  <c r="I25" i="5"/>
  <c r="I26" i="5" s="1"/>
  <c r="H25" i="5"/>
  <c r="H19" i="5"/>
  <c r="H22" i="5"/>
  <c r="H21" i="5"/>
  <c r="H18" i="5"/>
  <c r="H16" i="5"/>
  <c r="H24" i="5"/>
  <c r="H12" i="5"/>
  <c r="H10" i="5"/>
  <c r="H9" i="5"/>
  <c r="E12" i="3" l="1"/>
  <c r="D13" i="3"/>
  <c r="J16" i="3"/>
  <c r="D16" i="3"/>
  <c r="K12" i="3"/>
  <c r="G16" i="3"/>
  <c r="H12" i="3"/>
  <c r="J15" i="3"/>
  <c r="D12" i="3" l="1"/>
  <c r="K21" i="3"/>
  <c r="H32" i="5" l="1"/>
  <c r="J21" i="3" l="1"/>
  <c r="N32" i="5"/>
  <c r="K26" i="5"/>
  <c r="G14" i="3" l="1"/>
  <c r="K33" i="5"/>
  <c r="J33" i="5"/>
  <c r="I33" i="5"/>
  <c r="J12" i="3" l="1"/>
  <c r="G12" i="3"/>
  <c r="J26" i="5" l="1"/>
  <c r="H14" i="5"/>
  <c r="J27" i="3" l="1"/>
  <c r="G27" i="3"/>
  <c r="D27" i="3"/>
  <c r="R30" i="5"/>
  <c r="Q33" i="5"/>
  <c r="R33" i="5"/>
  <c r="R31" i="5"/>
  <c r="Q31" i="5"/>
  <c r="P31" i="5"/>
  <c r="Q30" i="5"/>
  <c r="P30" i="5"/>
  <c r="R29" i="5"/>
  <c r="Q29" i="5"/>
  <c r="P29" i="5"/>
  <c r="G15" i="3"/>
  <c r="K36" i="5" l="1"/>
  <c r="J36" i="5"/>
  <c r="J37" i="5" s="1"/>
  <c r="I36" i="5"/>
  <c r="I37" i="5" s="1"/>
  <c r="H36" i="5"/>
  <c r="K37" i="5"/>
  <c r="H31" i="5"/>
  <c r="H30" i="5"/>
  <c r="H29" i="5"/>
  <c r="H28" i="5"/>
  <c r="H13" i="5"/>
  <c r="H26" i="5"/>
  <c r="H37" i="5" l="1"/>
  <c r="H33" i="5"/>
  <c r="K26" i="3" l="1"/>
  <c r="K8" i="3" s="1"/>
  <c r="H26" i="3"/>
  <c r="E26" i="3"/>
  <c r="J18" i="3"/>
  <c r="J17" i="3"/>
  <c r="G18" i="3"/>
  <c r="G17" i="3"/>
  <c r="D18" i="3"/>
  <c r="D17" i="3"/>
  <c r="J14" i="3"/>
  <c r="G13" i="3"/>
  <c r="D15" i="3"/>
  <c r="G26" i="3" l="1"/>
  <c r="G8" i="3" s="1"/>
  <c r="H8" i="3"/>
  <c r="D26" i="3"/>
  <c r="J26" i="3"/>
  <c r="J8" i="3" s="1"/>
  <c r="H85" i="6"/>
  <c r="H9" i="6" s="1"/>
  <c r="H111" i="6"/>
  <c r="G111" i="6"/>
  <c r="G85" i="6" l="1"/>
  <c r="G9" i="6" s="1"/>
  <c r="O14" i="6" s="1"/>
</calcChain>
</file>

<file path=xl/sharedStrings.xml><?xml version="1.0" encoding="utf-8"?>
<sst xmlns="http://schemas.openxmlformats.org/spreadsheetml/2006/main" count="396" uniqueCount="252">
  <si>
    <t>Вигоди</t>
  </si>
  <si>
    <t>Витрати</t>
  </si>
  <si>
    <t>Сфера інтересів держави</t>
  </si>
  <si>
    <t>Сфера інтересів громадян</t>
  </si>
  <si>
    <t>Забезпечення пільговим проїздом в електротранспорті студентів вищих навчальних закладів I-IV рівнів акредитації та учнів професійно-технічних навчальних закладів міста Суми</t>
  </si>
  <si>
    <t>Джерела фінансування</t>
  </si>
  <si>
    <t>Міський бюджет</t>
  </si>
  <si>
    <t>Відповідальні виконавці</t>
  </si>
  <si>
    <t>Обсяг витрат</t>
  </si>
  <si>
    <t>загальний фонд</t>
  </si>
  <si>
    <t>Управління освіти і науки Сумської міської ради</t>
  </si>
  <si>
    <t>Мета, завдання, КПКВК</t>
  </si>
  <si>
    <t>спеціальний фонд</t>
  </si>
  <si>
    <t>Всього на виконання програми:</t>
  </si>
  <si>
    <t xml:space="preserve">з них:
субвенція з обласного бюджету </t>
  </si>
  <si>
    <r>
      <t xml:space="preserve">Мета: </t>
    </r>
    <r>
      <rPr>
        <sz val="11"/>
        <rFont val="Times New Roman"/>
        <family val="1"/>
        <charset val="204"/>
      </rPr>
      <t>Забезпечення пільговим проїздом в електротранспорті окремих категорій громадян</t>
    </r>
  </si>
  <si>
    <t>Заступник начальника відділу
у справах молоді та спорту                                                                                                                           Є.О. Обравіт</t>
  </si>
  <si>
    <t>Відповідальні виконавці, КПКВК, завдання програми, результативні показники</t>
  </si>
  <si>
    <t>Показники виконання:</t>
  </si>
  <si>
    <t>середні витрати на забезпечення участі у  заходах державної політики у молодіжній сфері одного учасника, грн.</t>
  </si>
  <si>
    <t>середні витрати на забезпечення участі одного учасника в заходах, грн.</t>
  </si>
  <si>
    <t>Обсяг видатків на компенсацію за пільговий проїзд електротранспортом студентам та учням, грн.</t>
  </si>
  <si>
    <t>кількість осіб, які мають право на пільговий проїзд електротранспортом, осіб</t>
  </si>
  <si>
    <t>кількість підприємств – отримувачів компенсації за пільговий проїзд студентів/учнів, од.</t>
  </si>
  <si>
    <t>середньомісячний розмір компенсації за пільговий проїзд електротранспортом, грн.</t>
  </si>
  <si>
    <t>Код програмної класифікації видатків та кредитування</t>
  </si>
  <si>
    <t>спеціальний
фонд</t>
  </si>
  <si>
    <t>в тому числі:</t>
  </si>
  <si>
    <t>кількість міських заходів державної політики у молодіжній сфері у од.</t>
  </si>
  <si>
    <t>кількість учасників заходів державної політики у молодіжній сфері, осіб.</t>
  </si>
  <si>
    <t>показник затрат:</t>
  </si>
  <si>
    <t>показник продукту:</t>
  </si>
  <si>
    <t>показник ефективності:</t>
  </si>
  <si>
    <t xml:space="preserve">середні витрати на проведення одного заходу державної політики у молодіжній сфері, грн. </t>
  </si>
  <si>
    <t>показник якості:</t>
  </si>
  <si>
    <t>збільшення кількості молоді, охопленої міськими заходами державної політики у молодіжній сфері, порівняно з минулим роком, %.</t>
  </si>
  <si>
    <t>кількість молоді, охопленої міськими заходами державної політики у молодіжній сфері, від загальної кількості молоді у місті, %.</t>
  </si>
  <si>
    <t>кількість проектів-переможців у сфері роботи з дітьми та молоддю, од.</t>
  </si>
  <si>
    <t>середні витрати на проведення одного проекту, грн., у т.ч.:</t>
  </si>
  <si>
    <r>
      <t>Мета: С</t>
    </r>
    <r>
      <rPr>
        <sz val="11"/>
        <rFont val="Times New Roman"/>
        <family val="1"/>
        <charset val="204"/>
      </rPr>
      <t>творення належних умов</t>
    </r>
    <r>
      <rPr>
        <b/>
        <sz val="11"/>
        <rFont val="Times New Roman"/>
        <family val="1"/>
        <charset val="204"/>
      </rPr>
      <t xml:space="preserve"> </t>
    </r>
    <r>
      <rPr>
        <sz val="11"/>
        <rFont val="Times New Roman"/>
        <family val="1"/>
        <charset val="204"/>
      </rPr>
      <t>для реалізації заходів молодіжної політики.</t>
    </r>
  </si>
  <si>
    <t>Всього на виконання Підпрограми 3.</t>
  </si>
  <si>
    <r>
      <t xml:space="preserve">Мета: </t>
    </r>
    <r>
      <rPr>
        <sz val="11"/>
        <rFont val="Times New Roman"/>
        <family val="1"/>
        <charset val="204"/>
      </rPr>
      <t>Забезпечення пільговим проїздом в електротранспорті окремих категорій громадян.</t>
    </r>
  </si>
  <si>
    <t>питома вага відшкодованих компенсацій до нарахованих, %.</t>
  </si>
  <si>
    <t>№ З/П</t>
  </si>
  <si>
    <t>Пріоритетні завдання</t>
  </si>
  <si>
    <t>Заходи Програми</t>
  </si>
  <si>
    <t>Строк виконання заходу</t>
  </si>
  <si>
    <t>Виконавці</t>
  </si>
  <si>
    <t>Очікуваний результат</t>
  </si>
  <si>
    <t>всього</t>
  </si>
  <si>
    <t>у т.ч. по роках</t>
  </si>
  <si>
    <t>1.</t>
  </si>
  <si>
    <t>Підвищення рівня громадянської свідомості молоді, зниження рівня правопорушень серед молоді засобом залучення молоді до участі у громадській діяльності</t>
  </si>
  <si>
    <t>Підвищення рівня самоорганізації і самоврядування молодіжних спільнот внаслідок формування інституцій та осередків громадянського суспільства</t>
  </si>
  <si>
    <t>Поширення у молодіжному середовищі засад та принципів здорового й безпечного способу життя</t>
  </si>
  <si>
    <t>2.</t>
  </si>
  <si>
    <t>Збільшення чисельності активної молоді через заохочення та стимулювання відзнаками, преміями та подарунками</t>
  </si>
  <si>
    <t>Усього:</t>
  </si>
  <si>
    <r>
      <t xml:space="preserve">Підвищення рівня обізнаності молоді,  формування почуття </t>
    </r>
    <r>
      <rPr>
        <b/>
        <sz val="11"/>
        <color rgb="FF000000"/>
        <rFont val="Times New Roman"/>
        <family val="1"/>
        <charset val="204"/>
      </rPr>
      <t xml:space="preserve"> </t>
    </r>
    <r>
      <rPr>
        <sz val="11"/>
        <color rgb="FF000000"/>
        <rFont val="Times New Roman"/>
        <family val="1"/>
        <charset val="204"/>
      </rPr>
      <t xml:space="preserve">патріотизму, духовності, моральності та загальнолюдських життєвих принципів </t>
    </r>
  </si>
  <si>
    <t>Залучення молоді до формування традицій змістовного дозвілля, створення нових майданчиків для розкриття молоддю творчого, креативного потенціалу, спрямованого на розвиток молодіжного та культурного життя міста</t>
  </si>
  <si>
    <t>Створення осередків  неформальної освіти для молоді, підготовка волонтерських кадрів, лідерів молодіжного громадського руху</t>
  </si>
  <si>
    <t xml:space="preserve">Проведення розрахунків за пільговий проїзд електротранспортом студентів вищих навчальних закладів I-IV рівнів акредитації та учнів професійно-технічних навчальних закладів міста Суми </t>
  </si>
  <si>
    <t>Відділу транспорту, зв’язку та телекомунікаційних послуг, відділ бухгалтерського обліку та звітності Сумської міської ради), комунальне підприємство  Сумської міської ради «Електроавтотранс»</t>
  </si>
  <si>
    <t xml:space="preserve">Забезпечення  пільговим проїздом  студентів вищих навчальних закладів I-IV рівнів акредитації та учнів професійно-технічних навчальних закладів міста Суми  </t>
  </si>
  <si>
    <t>РАЗОМ:</t>
  </si>
  <si>
    <r>
      <t>Завдання 2.</t>
    </r>
    <r>
      <rPr>
        <sz val="11"/>
        <rFont val="Times New Roman"/>
        <family val="1"/>
        <charset val="204"/>
      </rPr>
      <t xml:space="preserve"> Організація відпочину та забезпечення оздоровленням дітей дошкільного та шкільного віку. КПКВК 0613140</t>
    </r>
  </si>
  <si>
    <t xml:space="preserve"> О.М. Лисенко</t>
  </si>
  <si>
    <t>2022 – 2024 роки</t>
  </si>
  <si>
    <t xml:space="preserve">Запровадження цікавих та актуальних проектів у молодіжному середовищі </t>
  </si>
  <si>
    <t>Поширення серед молоді ТГ різних видів урбаністичного мистцетва. Підвищення рівня залучення молоді до активного дозвілля</t>
  </si>
  <si>
    <t>Залучення молоді до життя громади, прийняття важливих рішень що стосуються реалізації молодіжної політики  на території Сумської ТГ</t>
  </si>
  <si>
    <t>Залучення більшої кількості сумських творчих команд та колективів у заходах на міському, обласному та всеукраїнському рівні</t>
  </si>
  <si>
    <t>Підвищення рівня свідомості молоді щодо відповідального батьківства та популяризації добрих відносин у сім'ї</t>
  </si>
  <si>
    <t>2022  рік (план)</t>
  </si>
  <si>
    <t>2022 рік (план)</t>
  </si>
  <si>
    <t>середні витрати на забезпечення участі в одному проекті одного учасника, грн.:</t>
  </si>
  <si>
    <t>Кошти бюджету Сумської міської територіальної громади</t>
  </si>
  <si>
    <t>Підпрограма 3. Компенсаційні виплати на пільговий проїзд електротранспортом окремим категоріям громадян</t>
  </si>
  <si>
    <t>2023 рік (план)</t>
  </si>
  <si>
    <t>2024 рік (план)</t>
  </si>
  <si>
    <r>
      <t xml:space="preserve">Мета програми: </t>
    </r>
    <r>
      <rPr>
        <sz val="11"/>
        <rFont val="Times New Roman"/>
        <family val="1"/>
        <charset val="204"/>
      </rPr>
      <t>Створення належних умов для соціального становлення та розвитку молоді.</t>
    </r>
  </si>
  <si>
    <t>в т.ч. дівчат(жінок), осіб.</t>
  </si>
  <si>
    <t>кількість громадських організацій, які беруть участь у конкурсі</t>
  </si>
  <si>
    <t xml:space="preserve">в т.ч. дівчат (жінок), осіб </t>
  </si>
  <si>
    <t>Формування національної свідомості та патріотизму серед молоді</t>
  </si>
  <si>
    <t>Підвищення рівня знань молоді у сфері законодавства України</t>
  </si>
  <si>
    <t xml:space="preserve">Популяризація здорового способу життя та профілактика негативних явищ та соціально-небезпечних захворювань в молодіжному середовищі. </t>
  </si>
  <si>
    <t>Проведення конкурсу проектів, розроблених інститутами громадянського суспільства у сфері роботи з дітьми та молоддю</t>
  </si>
  <si>
    <t>Відзначення талановитої молоді</t>
  </si>
  <si>
    <t>Фінансування Програми в обсязі передбачених видатків у бюджеті Сумської міської територіальної громади</t>
  </si>
  <si>
    <t>1.2. Організація та проведення заходів спрямованих на популяризацію здорового способу життя.</t>
  </si>
  <si>
    <t>1.3. Організація та проведення культурно-дозвільних заходів.</t>
  </si>
  <si>
    <t>1.4. Організація та проведення заходів неформальної освіти</t>
  </si>
  <si>
    <t>кількість опитаних молодих людей в соціологічному моніторингу</t>
  </si>
  <si>
    <t>кількість молодих людей обраних до складу Молодіжної ради</t>
  </si>
  <si>
    <t>в тому числі жінок:</t>
  </si>
  <si>
    <r>
      <t xml:space="preserve">Всього на виконання Підпрограми 1. </t>
    </r>
    <r>
      <rPr>
        <sz val="11"/>
        <rFont val="Times New Roman"/>
        <family val="1"/>
        <charset val="204"/>
      </rPr>
      <t>КПКВК 0213131</t>
    </r>
  </si>
  <si>
    <t>середні витрати міських заходів державної політики у молодіжній сфері одного учасника, грн.</t>
  </si>
  <si>
    <t>Популяризація форм та методів здорового способу життя</t>
  </si>
  <si>
    <t>Організація та проведення заходів спрямованих на культурний, освітній та творчий розвиток молоді</t>
  </si>
  <si>
    <t>1.1. Організація та проведення заходів спрямованих на національно-патріотичне виховання.</t>
  </si>
  <si>
    <r>
      <t xml:space="preserve">Всього на виконання Підпрограми 1.
</t>
    </r>
    <r>
      <rPr>
        <sz val="11"/>
        <rFont val="Times New Roman"/>
        <family val="1"/>
        <charset val="204"/>
      </rPr>
      <t>КПКВК 0213131</t>
    </r>
  </si>
  <si>
    <r>
      <t xml:space="preserve">Мета: </t>
    </r>
    <r>
      <rPr>
        <sz val="11"/>
        <rFont val="Times New Roman"/>
        <family val="1"/>
        <charset val="204"/>
      </rPr>
      <t xml:space="preserve"> Створення належних умов для реалізації заходів молодіжної політики.</t>
    </r>
  </si>
  <si>
    <t>Забезпечення умов для розвитку вуличної культури</t>
  </si>
  <si>
    <r>
      <t>Завдання 1.</t>
    </r>
    <r>
      <rPr>
        <sz val="11"/>
        <rFont val="Times New Roman"/>
        <family val="1"/>
        <charset val="204"/>
      </rPr>
      <t xml:space="preserve"> Організація та проведення заходів спрямованих на культурний, освітній та творчий розвиток молоді</t>
    </r>
  </si>
  <si>
    <t>кількість учасників проектів громадських організацій, осіб.</t>
  </si>
  <si>
    <t>збільшення кількості молоді, охопленої проектами інститутів громадянського суспільства, які працюють з молоддю, порівняно з минулим роком %.</t>
  </si>
  <si>
    <t>збільшення кількості молоді, охопленої проектами інститутів громадянського суспільства, які працюють з молоддю, від загальної кількості молоді в місті %.</t>
  </si>
  <si>
    <t>в т.ч. дівчат (жінок), осіб:</t>
  </si>
  <si>
    <t>в т.ч. дівчат (жінок),%:</t>
  </si>
  <si>
    <t>кількість видів відзнак конкурсу "Молодіжна еліта", од.</t>
  </si>
  <si>
    <t>кількість відзначених молодих людей конкурсу "Молодіжна еліта", осіб.</t>
  </si>
  <si>
    <t>середній розмір однієї грошової винагороди переможця конкурсу "Молодіжна еліта" , грн.</t>
  </si>
  <si>
    <t>витрати на забезпечення діяльності закладу, грн</t>
  </si>
  <si>
    <t>середньомісячні витрати на забезпечення діяльності закладу, грн.</t>
  </si>
  <si>
    <t>видатки на реалізацію проектів, які стали переможцями конкурсу, грн.</t>
  </si>
  <si>
    <t>кількість осіб, які брали участь в конкурсі щодо членства в Молодіжній раді</t>
  </si>
  <si>
    <t>в т.ч. дівчат (жінок), %:</t>
  </si>
  <si>
    <t>Підпрограма 1.  Створення сприятливих умов для розвитку молоді</t>
  </si>
  <si>
    <r>
      <t xml:space="preserve">Підпрограма 1. </t>
    </r>
    <r>
      <rPr>
        <b/>
        <u/>
        <sz val="11"/>
        <color rgb="FF000000"/>
        <rFont val="Times New Roman"/>
        <family val="1"/>
        <charset val="204"/>
      </rPr>
      <t>Створення сприятливих умов для розвитку молоді</t>
    </r>
  </si>
  <si>
    <r>
      <t>Підпрограма 1.</t>
    </r>
    <r>
      <rPr>
        <b/>
        <u/>
        <sz val="11"/>
        <color rgb="FF000000"/>
        <rFont val="Times New Roman"/>
        <family val="1"/>
        <charset val="204"/>
      </rPr>
      <t xml:space="preserve"> Створення сприятливих умов для розвитку молоді</t>
    </r>
  </si>
  <si>
    <t xml:space="preserve">Інтеграція молоді до європейських та світових молодіжних структур, впровадження кращих практик у реалізацію молодіжної політики Сумської ТГ </t>
  </si>
  <si>
    <t>1.1. Проведення заходів, спрямованих на підвищення рівня знань молоді у сфері законодавства України, правової культури та правової поведінки шляхом виготовлення тематичних інформаційно-просвітницьких відео-роликів.</t>
  </si>
  <si>
    <t>Підвищення рівня компетенцій молоді</t>
  </si>
  <si>
    <t xml:space="preserve">Підвищення рівня культури підприємнитцва серед молоді </t>
  </si>
  <si>
    <t>1.5. Проведення заходів спрямованих на популяризацію здорового способу життя та профілактику негативних явищ та соціально-небезпечних захворювань в молодіжному середовищі, виготовлення інформаційно-просвітницьких відео-роликів, видання інформаційних матеріалів відповідного спрямування.</t>
  </si>
  <si>
    <t>Поширення у молодіжному середовищі культури толерантності та рівних умов співіснування.</t>
  </si>
  <si>
    <t>Сприяння створенню умов для розвитку спроможності інститутів громадянського суспільства</t>
  </si>
  <si>
    <t>3.</t>
  </si>
  <si>
    <t>4.</t>
  </si>
  <si>
    <t>4.1. Проведення конкурсу проектів, розроблених інститутами громадянського суспільства у сфері роботи з дітьми та молоддю.</t>
  </si>
  <si>
    <t xml:space="preserve">Залучення молоді до життя громади </t>
  </si>
  <si>
    <t>2.1. Забезпечення функціонування консультативно-дорадчого органу утвореного серед молодіжного середовища (Молодіжна рада) при Сумській міські раді</t>
  </si>
  <si>
    <t>2.3. Проведення міських молодіжних та дитячих творчих заходів, гумористичних фестивалів, конкурсів, заходів до Дня молоді, Дня студента, тощо.</t>
  </si>
  <si>
    <t>Зміцнення згуртованості молоді</t>
  </si>
  <si>
    <t>2.2. Забезпечення умов для розвитку вуличної культури (мурали, графіті тощо), популяризація екстремальних видів спорту та активного дозвілля</t>
  </si>
  <si>
    <t xml:space="preserve">3.1.Формування національної свідомості, патріотизму громадянської позиції серед  молоді шляхом проведення фестивалів, концертів, тематичних зустрічей, перегляд кінострічок, наметових таборів тощо. Виготовлення патріотичних роликів, видання інформаційних матеріалів. Участь молоді у всеукраїнських та регіональних заходах різних форматів, спрямованих на практичний розвиток та удосконалення патріотичного виховання молоді. </t>
  </si>
  <si>
    <t xml:space="preserve">3.2. Сприяння участі молоді в міжнародних конкурсах різних сфер діяльності, сприяння організації та підтримці міжнародних конференцій, семінарів на актуальні теми, створення інформаційного простору для обізнаності молоді щодо можливостей міжнародного співробітництва. </t>
  </si>
  <si>
    <t>3.3. Виплата грошової винагороди переможцям міського конкурсу "Молодіжна еліта"</t>
  </si>
  <si>
    <t>3.4. Забезпечення участі творчих команд і колективів у заходах різних рівнів.</t>
  </si>
  <si>
    <t>3.5. Підтримка проведення різного роду заходів, видання інформаційних та методичних матеріалів та виготовлення і розміщення соціальних роликів та реклами з метою забезпечення розвитку культури волонтерства серед молоді</t>
  </si>
  <si>
    <t>Підвищення частки молоді, яка приймає активну участь в волонтерських програмах. Поширення ідеї "волонтерства"  у молодіжному середовищі.</t>
  </si>
  <si>
    <t xml:space="preserve">4.2. Надання організаційної, консультативної, юридичної допомоги під час реєстрації  та подальшої діяльності інститутів громадянського суспільства. Здійснення заходів щодо налагодження співпраці з молодіжними та дитячими громадськими організаціями </t>
  </si>
  <si>
    <r>
      <t xml:space="preserve">Завдання 1.
</t>
    </r>
    <r>
      <rPr>
        <sz val="11"/>
        <rFont val="Times New Roman"/>
        <family val="1"/>
        <charset val="204"/>
      </rPr>
      <t>Підвищення рівня компетенцій молоді</t>
    </r>
  </si>
  <si>
    <r>
      <t xml:space="preserve">Завдання 2. 
</t>
    </r>
    <r>
      <rPr>
        <sz val="11"/>
        <rFont val="Times New Roman"/>
        <family val="1"/>
        <charset val="204"/>
      </rPr>
      <t xml:space="preserve">Залучення молоді до життя громади </t>
    </r>
  </si>
  <si>
    <r>
      <t xml:space="preserve">Завдання 3.
</t>
    </r>
    <r>
      <rPr>
        <sz val="11"/>
        <rFont val="Times New Roman"/>
        <family val="1"/>
        <charset val="204"/>
      </rPr>
      <t>Зміцнення згуртованості молоді</t>
    </r>
  </si>
  <si>
    <r>
      <t xml:space="preserve">Завдання 4. 
</t>
    </r>
    <r>
      <rPr>
        <sz val="11"/>
        <rFont val="Times New Roman"/>
        <family val="1"/>
        <charset val="204"/>
      </rPr>
      <t>Сприяння створенню умов для розвитку спроможності інститутів громадянського суспільства</t>
    </r>
  </si>
  <si>
    <t xml:space="preserve">1.2. Заходи з посилення відповідального ставлення до навколишнього природного середовища та культури споживання та використання природних та інших  ресурсів, підвищення екологічної свідомості. Виготовлення інформаційних роликів. </t>
  </si>
  <si>
    <t>Підвищення рівня  екологічної культури молоді, збільшення кількості молоді долучених до заходів відповідного спрямування; покращення екологічної ситуації в громаді</t>
  </si>
  <si>
    <t>1.3. Здійснення заходів, спрямованих на працевлаштування молоді,  здобуття молодими людьми знань, навичок та інших компетентностей поза системою освіти, розвиток неформальної освіти, молодіжної наукової діяльності. Виготовлення інформаційно-просвітницьких відео-роликів, видання інформаційних матеріалів.</t>
  </si>
  <si>
    <t>1.7. Проведення заходів, спрямованих на забезпечення рівних умов для різних груп молоді, у першу чергу для молоді з інвалідністю, поширення толерантності і солідарності, запобігання стереотипам, протидії мові ненависті та дискримінації за будь-якими ознакам.</t>
  </si>
  <si>
    <t>Збільшення частки молоді залученої до заходів громади.</t>
  </si>
  <si>
    <t>Формування культури підприємнитцва серед молоді</t>
  </si>
  <si>
    <t xml:space="preserve">Забезпечення фукціонування консультативно-дорадчого органу </t>
  </si>
  <si>
    <t>Участь творчих команд в заходах різних рівнів</t>
  </si>
  <si>
    <t>Розвиток волонтерської діяльності в молодіжному середовищі</t>
  </si>
  <si>
    <t>1.4. Проведення заходів, спрямованих на формування культури підприємництва (у тому числі соціального), розвитку підприємливості молоді та її інноваційного потенціалу, стимулювання до відкриття власної справи, просування (промоції) креативних індустрій серед молоді</t>
  </si>
  <si>
    <t>1.6. Проведення заходів, спрямованих на посилення відповідального ставлення молоді  до планування сім’ї та відповідального батьківства, розміщення зовнішньої соціальної реклами</t>
  </si>
  <si>
    <r>
      <t>Збільшення кількості молоді, залученої до програм та заходів, спрямованих на національно-патріотичне виховання.</t>
    </r>
    <r>
      <rPr>
        <sz val="11"/>
        <color rgb="FF000000"/>
        <rFont val="Times New Roman"/>
        <family val="1"/>
        <charset val="204"/>
      </rPr>
      <t xml:space="preserve"> Піднесення патріотизму та громадянської свідомості молоді</t>
    </r>
  </si>
  <si>
    <t>0213131</t>
  </si>
  <si>
    <t>Посилення відповідального ставлення до навколишнього природного середовища та культури відповідального споживання</t>
  </si>
  <si>
    <t>Проведення заходів різних рівнів та залучення більшої кількості молоді</t>
  </si>
  <si>
    <t>Здійснення заходів, спрямованих на працевлаштування молоді</t>
  </si>
  <si>
    <t>Участь молоді громади в міжнарожних заходах, залучення до міжнародного співробітництва</t>
  </si>
  <si>
    <t>Забезпечення рівних умов для розвитку різних груп молоді; посилення відповідального ставлення до планування сім'ї</t>
  </si>
  <si>
    <t>Бюджет СМТГ</t>
  </si>
  <si>
    <t>у тому числі
 кошти бюджету СМТГ</t>
  </si>
  <si>
    <t>у тому числі
кошти  бюджету СМТГ</t>
  </si>
  <si>
    <r>
      <t xml:space="preserve">Всього на виконання Підпрограми 3.
</t>
    </r>
    <r>
      <rPr>
        <sz val="11"/>
        <rFont val="Times New Roman"/>
        <family val="1"/>
        <charset val="204"/>
      </rPr>
      <t>КПКВК 0213036</t>
    </r>
  </si>
  <si>
    <t>Разом
(Бюджет СМТГ)</t>
  </si>
  <si>
    <r>
      <t xml:space="preserve">КПКВК 0213036 </t>
    </r>
    <r>
      <rPr>
        <b/>
        <sz val="11"/>
        <rFont val="Times New Roman"/>
        <family val="1"/>
        <charset val="204"/>
      </rPr>
      <t>«Компенсаційні виплати на пільговий проїзд електротранспортом окремим категоріям громадян»</t>
    </r>
  </si>
  <si>
    <t>Сумський міський голова                                                                                                                                                                                                       О.М. Лисенко 
Виконавець: Обравіт Є.О.
_____________________</t>
  </si>
  <si>
    <t xml:space="preserve">Відділ транспорту, зв’язку та телекомунікаційних послуг Сумської міської рад, відділ бухгалтерського обліку та звітності Сумської міської ради, комунальне підприємство «Електроавтотранс» Сумської міської ради </t>
  </si>
  <si>
    <r>
      <rPr>
        <sz val="14"/>
        <color theme="1"/>
        <rFont val="Times New Roman"/>
        <family val="1"/>
        <charset val="204"/>
      </rPr>
      <t xml:space="preserve">Сумський міський голова  </t>
    </r>
    <r>
      <rPr>
        <b/>
        <sz val="14"/>
        <color theme="1"/>
        <rFont val="Times New Roman"/>
        <family val="1"/>
        <charset val="204"/>
      </rPr>
      <t xml:space="preserve">                                                                                                                                                                          </t>
    </r>
    <r>
      <rPr>
        <sz val="14"/>
        <color theme="1"/>
        <rFont val="Times New Roman"/>
        <family val="1"/>
        <charset val="204"/>
      </rPr>
      <t xml:space="preserve">            </t>
    </r>
    <r>
      <rPr>
        <b/>
        <sz val="14"/>
        <color theme="1"/>
        <rFont val="Times New Roman"/>
        <family val="1"/>
        <charset val="204"/>
      </rPr>
      <t xml:space="preserve">
</t>
    </r>
    <r>
      <rPr>
        <sz val="14"/>
        <color theme="1"/>
        <rFont val="Times New Roman"/>
        <family val="1"/>
        <charset val="204"/>
      </rPr>
      <t>Виконавець: Обравіт Є.О.
_____________________</t>
    </r>
  </si>
  <si>
    <t>Сумський міський голова                                                                                                                                                                                                                            О.М. Лисенко 
Виконавець: Обравіт Є.О.
_____________________</t>
  </si>
  <si>
    <r>
      <rPr>
        <sz val="14"/>
        <color theme="1"/>
        <rFont val="Times New Roman"/>
        <family val="1"/>
        <charset val="204"/>
      </rPr>
      <t xml:space="preserve">Сумський міський голова  </t>
    </r>
    <r>
      <rPr>
        <b/>
        <sz val="14"/>
        <color theme="1"/>
        <rFont val="Times New Roman"/>
        <family val="1"/>
        <charset val="204"/>
      </rPr>
      <t xml:space="preserve">                                                                                                                                                                                   </t>
    </r>
    <r>
      <rPr>
        <sz val="14"/>
        <color theme="1"/>
        <rFont val="Times New Roman"/>
        <family val="1"/>
        <charset val="204"/>
      </rPr>
      <t xml:space="preserve">О.М. Лисенко </t>
    </r>
    <r>
      <rPr>
        <b/>
        <sz val="14"/>
        <color theme="1"/>
        <rFont val="Times New Roman"/>
        <family val="1"/>
        <charset val="204"/>
      </rPr>
      <t xml:space="preserve">
</t>
    </r>
    <r>
      <rPr>
        <sz val="14"/>
        <color theme="1"/>
        <rFont val="Times New Roman"/>
        <family val="1"/>
        <charset val="204"/>
      </rPr>
      <t>Виконавець: Обравіт Є.О.
_____________________</t>
    </r>
  </si>
  <si>
    <t>Напрями діяльності програми «Суми - громада для молоді» на 2022-2024 роки</t>
  </si>
  <si>
    <t>Перелік завдань програми «Суми - громада для молоді» на 2022-2024 роки</t>
  </si>
  <si>
    <t>Результативні показники виконання завдань програми «Суми - громада для молоді» на 2022-2024 роки</t>
  </si>
  <si>
    <t>Визначення проблем, на розв’язання яких спрямована програма
«Суми - громада для молоді» на 2022-2024 роки</t>
  </si>
  <si>
    <t>1.1. Виплата компенсацій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  (50%).</t>
  </si>
  <si>
    <r>
      <t xml:space="preserve">Завдання 1. </t>
    </r>
    <r>
      <rPr>
        <sz val="11"/>
        <rFont val="Times New Roman"/>
        <family val="1"/>
        <charset val="204"/>
      </rPr>
      <t>Проведення розрахунків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t>
    </r>
  </si>
  <si>
    <t xml:space="preserve">Не потребує фінансування </t>
  </si>
  <si>
    <t>у тому числі
кошти бюджету СМТГ</t>
  </si>
  <si>
    <r>
      <t>Мета:</t>
    </r>
    <r>
      <rPr>
        <sz val="11"/>
        <rFont val="Times New Roman"/>
        <family val="1"/>
        <charset val="204"/>
      </rPr>
      <t xml:space="preserve"> Підтримка та розвиток культурно-освітніх заходів, організація змістовного дозвілля молоді</t>
    </r>
  </si>
  <si>
    <r>
      <t xml:space="preserve">Мета: </t>
    </r>
    <r>
      <rPr>
        <sz val="11"/>
        <rFont val="Times New Roman"/>
        <family val="1"/>
        <charset val="204"/>
      </rPr>
      <t>Підтримка та розвиток культурно-освітніх заходів, організація змістовного дозвілля молоді</t>
    </r>
  </si>
  <si>
    <r>
      <t>Підвищення рівня компетентностей молоді,</t>
    </r>
    <r>
      <rPr>
        <sz val="11"/>
        <color rgb="FF000000"/>
        <rFont val="Times New Roman"/>
        <family val="1"/>
        <charset val="204"/>
      </rPr>
      <t xml:space="preserve"> як засобу вторинної зайнятості і форми неформальної освіти молоді</t>
    </r>
    <r>
      <rPr>
        <sz val="11"/>
        <rFont val="Times New Roman"/>
        <family val="1"/>
        <charset val="204"/>
      </rPr>
      <t xml:space="preserve"> . </t>
    </r>
  </si>
  <si>
    <t>Всього на виконання Підпрограми 2.</t>
  </si>
  <si>
    <t>Орієнтовні обсяги фінансування (вартість), гривень</t>
  </si>
  <si>
    <t>гривень</t>
  </si>
  <si>
    <t>Додаток 4              
до  цільової комплексної програми 
«Суми - громада для молоді» 
на 2022-2024 роки»</t>
  </si>
  <si>
    <t>Додаток 5              
до  цільової комплексної програми 
«Суми - громада для молоді» 
на 2022-2024 роки»</t>
  </si>
  <si>
    <t>Додаток 6              
до  цільової комплексної програми 
«Суми - громада для молоді» 
на 2022-2024 роки»</t>
  </si>
  <si>
    <t>Всього на виконання Програми, гривень</t>
  </si>
  <si>
    <t>Завдання 1.
Підвищення рівня компетенцій молоді, гривень</t>
  </si>
  <si>
    <t xml:space="preserve">Завдання 2.
Залучення молоді до життя громади, гривень </t>
  </si>
  <si>
    <t>Завдання 3. 
Зміцнення згуртованості молоді, гривень</t>
  </si>
  <si>
    <t>Завдання 4.
Сприяння створенню умов для розвитку спроможності інститутів громадянського суспільства, гривень</t>
  </si>
  <si>
    <t>Завдання 1. Проведення розрахунків за пільговий проїзд електротранспортом студентів вищих навчальних закладів I-IV рівнів акредитації та учнів  закладів професійної (професійно-технічної) освіти, гривень</t>
  </si>
  <si>
    <t>Додаток 7            
до  цільової комплексної програми 
«Суми - громада для молоді» 
на 2022-2024 роки»</t>
  </si>
  <si>
    <t>0213036</t>
  </si>
  <si>
    <t>Відділ молодіжної політики Сумської міської ради, міський центр зайнятості,  відділ бухгалтерського обліку та звітності Сумської міської ради.</t>
  </si>
  <si>
    <t>Відділ молодіжної політики Сумської міської ради, міський центр зайнятості,  відділ бухгалтерського обліку та звітності Сумської міської ради,.</t>
  </si>
  <si>
    <t>Відділ молодіжної політики Сумської міської ради, відділ бухгалтерського обліку та звітності Сумської міської ради.</t>
  </si>
  <si>
    <t>Відділ молодіжної політики Сумської міської ради, бухгалтерського обліку та звітності Сумської міської ради, управління архітектури та містобудування Сумської міської ради</t>
  </si>
  <si>
    <t>Відділ молодіжної політики Сумської міської ради, бухгалтерського обліку та звітності Сумської міської ради, департамент соціального захисту населення, управління "Служба у справах дітей"</t>
  </si>
  <si>
    <t xml:space="preserve">Відділ молодіжної політики Сумської міської ради, відділ бухгалтерського обліку та звітності Сумської міської ради, заклади вищої освіти, творчі колективи  </t>
  </si>
  <si>
    <t>Відділ молодіжної політики Сумської міської ради, бухгалтерського обліку та звітності Сумської міської ради</t>
  </si>
  <si>
    <t>Відділ молодіжної політики Сумської міської ради, Управління «Центр надання адміністративних послуг у місті Суми», інститути громадянського суспільства</t>
  </si>
  <si>
    <t>Забезпечення діяльності КУ "Молодіжний центр "Романтика"</t>
  </si>
  <si>
    <t xml:space="preserve">2.1. Обсяг витрат для функціонування КУ "Молодіжний центр "Романтика" </t>
  </si>
  <si>
    <t>Забезпечення діяльності  КУ "Молодіжний центр "Романтика"</t>
  </si>
  <si>
    <t>КУ «Молоджіний центр «Романтика» СМР, відділ бухгалтерського обліку та звітності Сумської міської ради, інститути громадянського суспільства</t>
  </si>
  <si>
    <t>КУ «Молоджіний центр «Романтика» СМР, відділ бухгалтерського обліку та звітності Сумської міської ради, КУ "Клініка дружня до молоді"</t>
  </si>
  <si>
    <t>КУ «Молоджіний центр «Романтика» СМР, відділ бухгалтерського обліку та звітності Сумської міської ради</t>
  </si>
  <si>
    <t>КУ «Молоджіний центр «Романтика»» СМР, відділ бухгалтерського обліку та звітності Сумської міської ради</t>
  </si>
  <si>
    <t>КУ «Молоджіний центр «Романтика»СМР, відділ бухгалтерського обліку та звітності Сумської міської ради</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</si>
  <si>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департамент соціального захисту населення, управління "Служба у справах дітей", заклади вищої освіти, інститути громадянського суспільства, управління архітектури та містобудування.</t>
  </si>
  <si>
    <t xml:space="preserve">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інститути громадянського суспільства, творчі колективи  </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</si>
  <si>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"Центр учасників бойових дій" Сумської міської ради, Управління стратегічного розвитку Сумської міської ради, інститути громадянського суспільства.</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</si>
  <si>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t>
  </si>
  <si>
    <t>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«Молодіжний центр «Романтика» СМР</t>
  </si>
  <si>
    <t>Відповідальний виконавець:Виконавчий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департамент соціального захисту населення, управління "Служба у справах дітей",  КУ "Центр учасників бойових дій" Сумської міської ради, Управління стратегічного розвитку Сумської міської ради, заклади вищої освіти, інститути громадянського суспільства, творчі колективи</t>
  </si>
  <si>
    <t>Відповідальний виконавець: Виконавчий комітет Сумської міської ради (відділ молодіжної політики  Сумської міської ради, відділ бухгалтерського обліку та звітності Сумської міської ради), КУ «Молодіжний центр «Романтика» СМР</t>
  </si>
  <si>
    <t>Відповідальний виконавець: Виконавчий комітет Сумської міської ради (відділ молодіжної політики , відділ бухгалтерського обліку та звітності)</t>
  </si>
  <si>
    <r>
      <t xml:space="preserve">Завдання 2. 
</t>
    </r>
    <r>
      <rPr>
        <sz val="11"/>
        <rFont val="Times New Roman"/>
        <family val="1"/>
        <charset val="204"/>
      </rPr>
      <t xml:space="preserve">Забезпечення діяльності КУ "Молодіжний центр "Романтика" </t>
    </r>
  </si>
  <si>
    <t>Підпрограма 2. Надання можливостей для всебічного розвитку молоді у відповідних закладах по роботі з молоддю</t>
  </si>
  <si>
    <t>КПКВК 0213133 «Інші заходи та заклади молодіжної політики»</t>
  </si>
  <si>
    <t>Надання можливостей для всебічного розвитку молоді у відповідних закладах по роботі з молоддю</t>
  </si>
  <si>
    <t>кількість штатних працівників регіональних закладів по роботі з молоддю, осіб;</t>
  </si>
  <si>
    <t>з них жінок, осіб</t>
  </si>
  <si>
    <t xml:space="preserve">кількість молоді, яка відвідує регіональні заклади по роботі із молоддю, осіб </t>
  </si>
  <si>
    <t xml:space="preserve">в тому числі жінок (дівчат), осіб </t>
  </si>
  <si>
    <t xml:space="preserve">кількість молоді, яка візьме участь у заходах регіональних закладів по роботі з молоддю, осіб </t>
  </si>
  <si>
    <t>середньомісячна заробітна плата працівника регіональних закладів по роботі з молоддю, грн.</t>
  </si>
  <si>
    <t>середні витрати на проведення одного регіонального заходу закладом по роботі з молоддю, грн</t>
  </si>
  <si>
    <t>кількість заходів, проведених регіональними закладами по роботі з молоддю, од;</t>
  </si>
  <si>
    <t>з них жінок (дівчат), %</t>
  </si>
  <si>
    <t>збільшення кількості молоді, охопленої роботою закладу по роботі з молоддю, порівняно з минулим роком%</t>
  </si>
  <si>
    <t>з них жінок (дівчат) %</t>
  </si>
  <si>
    <r>
      <t xml:space="preserve">Всього на виконання Підпрограми 2.
</t>
    </r>
    <r>
      <rPr>
        <sz val="11"/>
        <rFont val="Times New Roman"/>
        <family val="1"/>
        <charset val="204"/>
      </rPr>
      <t>КПКВК 0213133</t>
    </r>
  </si>
  <si>
    <t>0213133</t>
  </si>
  <si>
    <t>Завдання 2. 
Забезпечення діяльності КУ "Молодіжний центр "Романтика", гривень</t>
  </si>
  <si>
    <t>кількість регіональних закладів по роботі з молоддю, од.;</t>
  </si>
  <si>
    <t>збільшення кількості молоді, охопленої роботою регіонального закладу по роботі з молоддю, від загальної кількості молоді в регіоні, %</t>
  </si>
  <si>
    <t>Відділ молодіжної політики Сумської міської ради, відділ бухгалтерського обліку та звітності Сумської міської ради, заклади вищої освіти, інститути громадянського суспільства</t>
  </si>
  <si>
    <t>Відділ молодіжної політики Сумської міської ради, Сумської міської ради, відділ бухгалтерського обліку та звітності Сумської міської ради, інститути громадянського суспільства</t>
  </si>
  <si>
    <t>Відділ молодіжної політики Сумської міської ради, відділ бухгалтерського обліку та звітності Сумської міської ради</t>
  </si>
  <si>
    <t>Відділ молодіжної політики Сумської міської ради, відділ бухгалтерського обліку та звітності Сумської міської ради, інститути громадянського суспільства</t>
  </si>
  <si>
    <t>Відділ молодіжної політики Сумської міської ради, відділ бухгалтерського обліку та звітності Сумської міської ради, КУ "Центр учасників бойових дій" Сумської міської ради, інститути громадянського суспільства.</t>
  </si>
  <si>
    <t>Відділ молодіжної політики Сумської міської ради, відділ бухгалтерського обліку та звітності Сумської міської ради, Управління стратегічного розвитку Сумської міської ради</t>
  </si>
  <si>
    <t>Завдання 1. Організація та проведення  заходів, спрямованих на культурний, освітній та творчий розвиток молоді, гривень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</si>
</sst>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4"/>
      <color theme="1"/>
      <name val="Times New Roman"/>
      <family val="1"/>
      <charset val="204"/>
    </font>
    <font>
      <sz val="14"/>
      <color rgb="FF000000"/>
      <name val="Times New Roman"/>
      <family val="1"/>
      <charset val="204"/>
    </font>
    <font>
      <sz val="14"/>
      <name val="Times New Roman"/>
      <family val="1"/>
      <charset val="204"/>
    </font>
    <font>
      <sz val="11"/>
      <color theme="1"/>
      <name val="Times New Roman"/>
      <family val="1"/>
      <charset val="204"/>
    </font>
    <font>
      <b/>
      <sz val="14"/>
      <color theme="1"/>
      <name val="Times New Roman"/>
      <family val="1"/>
      <charset val="204"/>
    </font>
    <font>
      <sz val="12"/>
      <color theme="1"/>
      <name val="Times New Roman"/>
      <family val="1"/>
      <charset val="204"/>
    </font>
    <font>
      <b/>
      <sz val="11"/>
      <name val="Times New Roman"/>
      <family val="1"/>
      <charset val="204"/>
    </font>
    <font>
      <sz val="11"/>
      <name val="Times New Roman"/>
      <family val="1"/>
      <charset val="204"/>
    </font>
    <font>
      <b/>
      <sz val="11"/>
      <color rgb="FF000000"/>
      <name val="Times New Roman"/>
      <family val="1"/>
      <charset val="204"/>
    </font>
    <font>
      <sz val="11"/>
      <color rgb="FF000000"/>
      <name val="Times New Roman"/>
      <family val="1"/>
      <charset val="204"/>
    </font>
    <font>
      <b/>
      <sz val="11"/>
      <color rgb="FFFF0000"/>
      <name val="Times New Roman"/>
      <family val="1"/>
      <charset val="204"/>
    </font>
    <font>
      <b/>
      <u/>
      <sz val="11"/>
      <name val="Times New Roman"/>
      <family val="1"/>
      <charset val="204"/>
    </font>
    <font>
      <b/>
      <u/>
      <sz val="11"/>
      <color rgb="FF000000"/>
      <name val="Times New Roman"/>
      <family val="1"/>
      <charset val="204"/>
    </font>
    <font>
      <b/>
      <sz val="11"/>
      <color theme="1"/>
      <name val="Times New Roman"/>
      <family val="1"/>
      <charset val="204"/>
    </font>
    <font>
      <sz val="11"/>
      <color rgb="FFFF0000"/>
      <name val="Times New Roman"/>
      <family val="1"/>
      <charset val="204"/>
    </font>
    <font>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s>
  <cellStyleXfs count="1">
    <xf numFmtId="0" fontId="0" fillId="0" borderId="0"/>
  </cellStyleXfs>
  <cellXfs count="163">
    <xf numFmtId="0" fontId="0" fillId="0" borderId="0" xfId="0"/>
    <xf numFmtId="0" fontId="1" fillId="0" borderId="1" xfId="0" applyFont="1" applyBorder="1" applyAlignment="1">
      <alignment horizontal="center" vertical="center" wrapText="1"/>
    </xf>
    <xf numFmtId="0" fontId="4" fillId="0" borderId="0" xfId="0" applyFont="1" applyAlignment="1">
      <alignment horizontal="left" indent="1"/>
    </xf>
    <xf numFmtId="0" fontId="6" fillId="0" borderId="0" xfId="0" applyFont="1" applyAlignment="1">
      <alignment horizontal="left" vertical="top" wrapText="1" indent="15"/>
    </xf>
    <xf numFmtId="0" fontId="7" fillId="0" borderId="1" xfId="0" applyFont="1" applyBorder="1" applyAlignment="1">
      <alignment horizontal="center" vertical="top" wrapText="1"/>
    </xf>
    <xf numFmtId="3" fontId="8" fillId="0" borderId="1" xfId="0" applyNumberFormat="1" applyFont="1" applyBorder="1" applyAlignment="1">
      <alignment horizontal="center" vertical="top" wrapText="1"/>
    </xf>
    <xf numFmtId="0" fontId="7" fillId="0" borderId="1" xfId="0" applyFont="1" applyBorder="1" applyAlignment="1">
      <alignment horizontal="left" vertical="top" wrapText="1" indent="1"/>
    </xf>
    <xf numFmtId="0" fontId="8" fillId="0" borderId="1" xfId="0" applyFont="1" applyBorder="1" applyAlignment="1">
      <alignment horizontal="left" vertical="top" wrapText="1" indent="1"/>
    </xf>
    <xf numFmtId="0" fontId="11" fillId="0" borderId="1" xfId="0" applyFont="1" applyBorder="1" applyAlignment="1">
      <alignment horizontal="left" vertical="top" wrapText="1" indent="1"/>
    </xf>
    <xf numFmtId="0" fontId="10" fillId="0" borderId="1" xfId="0" applyFont="1" applyBorder="1" applyAlignment="1">
      <alignment horizontal="left" vertical="top" wrapText="1" indent="1"/>
    </xf>
    <xf numFmtId="3" fontId="7" fillId="0" borderId="1" xfId="0" applyNumberFormat="1" applyFont="1" applyBorder="1" applyAlignment="1">
      <alignment horizontal="center" vertical="top" wrapText="1"/>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14" fillId="0" borderId="0" xfId="0" applyFont="1" applyAlignment="1">
      <alignment horizontal="left" vertical="top" indent="1"/>
    </xf>
    <xf numFmtId="0" fontId="14" fillId="0" borderId="0" xfId="0" applyFont="1" applyAlignment="1">
      <alignment horizontal="left" indent="1"/>
    </xf>
    <xf numFmtId="0" fontId="7" fillId="0" borderId="1" xfId="0" applyFont="1" applyBorder="1" applyAlignment="1">
      <alignment horizontal="left" vertical="top" wrapText="1" indent="1"/>
    </xf>
    <xf numFmtId="0" fontId="8" fillId="0" borderId="1" xfId="0" applyFont="1" applyBorder="1" applyAlignment="1">
      <alignment horizontal="center" vertical="center" wrapText="1"/>
    </xf>
    <xf numFmtId="0" fontId="11" fillId="0" borderId="1" xfId="0" applyFont="1" applyBorder="1" applyAlignment="1">
      <alignment horizontal="left" vertical="center" wrapText="1" indent="1"/>
    </xf>
    <xf numFmtId="0" fontId="9" fillId="0" borderId="1" xfId="0" applyFont="1" applyBorder="1" applyAlignment="1">
      <alignment horizontal="left" vertical="center" wrapText="1" indent="1"/>
    </xf>
    <xf numFmtId="0" fontId="8" fillId="0" borderId="1" xfId="0" applyFont="1" applyBorder="1" applyAlignment="1">
      <alignment horizontal="left" vertical="top" wrapText="1" indent="1"/>
    </xf>
    <xf numFmtId="0" fontId="14" fillId="2" borderId="0" xfId="0" applyFont="1" applyFill="1" applyAlignment="1">
      <alignment horizontal="left" vertical="top" indent="1"/>
    </xf>
    <xf numFmtId="0" fontId="14" fillId="2" borderId="0" xfId="0" applyFont="1" applyFill="1" applyAlignment="1">
      <alignment horizontal="left" indent="1"/>
    </xf>
    <xf numFmtId="0" fontId="4" fillId="2" borderId="0" xfId="0" applyFont="1" applyFill="1" applyAlignment="1">
      <alignment horizontal="left" indent="1"/>
    </xf>
    <xf numFmtId="0" fontId="7" fillId="2" borderId="1" xfId="0" applyFont="1" applyFill="1" applyBorder="1" applyAlignment="1">
      <alignment horizontal="center" vertical="top" wrapText="1"/>
    </xf>
    <xf numFmtId="0" fontId="8" fillId="2" borderId="1" xfId="0" applyFont="1" applyFill="1" applyBorder="1" applyAlignment="1">
      <alignment horizontal="left" vertical="top" wrapText="1" indent="1"/>
    </xf>
    <xf numFmtId="3" fontId="8" fillId="2" borderId="1" xfId="0" applyNumberFormat="1" applyFont="1" applyFill="1" applyBorder="1" applyAlignment="1">
      <alignment horizontal="center" vertical="top" wrapText="1"/>
    </xf>
    <xf numFmtId="0" fontId="10" fillId="2" borderId="1" xfId="0" applyFont="1" applyFill="1" applyBorder="1" applyAlignment="1">
      <alignment horizontal="left" vertical="top" wrapText="1" indent="1"/>
    </xf>
    <xf numFmtId="3" fontId="10" fillId="2" borderId="1" xfId="0" applyNumberFormat="1" applyFont="1" applyFill="1" applyBorder="1" applyAlignment="1">
      <alignment horizontal="center" vertical="top" wrapText="1"/>
    </xf>
    <xf numFmtId="0" fontId="7" fillId="2" borderId="1" xfId="0" applyFont="1" applyFill="1" applyBorder="1" applyAlignment="1">
      <alignment horizontal="left" vertical="top" wrapText="1" indent="1"/>
    </xf>
    <xf numFmtId="3" fontId="7" fillId="2" borderId="1" xfId="0" applyNumberFormat="1" applyFont="1" applyFill="1" applyBorder="1" applyAlignment="1">
      <alignment horizontal="center" vertical="center" wrapText="1"/>
    </xf>
    <xf numFmtId="4" fontId="4" fillId="2" borderId="0" xfId="0" applyNumberFormat="1" applyFont="1" applyFill="1" applyAlignment="1">
      <alignment horizontal="left" indent="1"/>
    </xf>
    <xf numFmtId="4" fontId="4" fillId="0" borderId="0" xfId="0" applyNumberFormat="1" applyFont="1" applyAlignment="1">
      <alignment horizontal="left" indent="1"/>
    </xf>
    <xf numFmtId="0" fontId="8" fillId="2" borderId="1" xfId="0" applyFont="1" applyFill="1" applyBorder="1" applyAlignment="1">
      <alignment horizontal="left" vertical="top" wrapText="1" indent="1"/>
    </xf>
    <xf numFmtId="0" fontId="8" fillId="2" borderId="5" xfId="0" applyFont="1" applyFill="1" applyBorder="1" applyAlignment="1">
      <alignment horizontal="left" vertical="top" wrapText="1" indent="1"/>
    </xf>
    <xf numFmtId="0" fontId="1" fillId="0" borderId="0" xfId="0" applyFont="1" applyAlignment="1">
      <alignment horizontal="left" vertical="top" indent="1"/>
    </xf>
    <xf numFmtId="0" fontId="10" fillId="2" borderId="1" xfId="0" applyFont="1" applyFill="1" applyBorder="1" applyAlignment="1">
      <alignment horizontal="left" vertical="top" wrapText="1" indent="1"/>
    </xf>
    <xf numFmtId="0" fontId="5" fillId="2" borderId="0" xfId="0" applyFont="1" applyFill="1" applyAlignment="1">
      <alignment horizontal="left" vertical="top" wrapText="1" indent="15"/>
    </xf>
    <xf numFmtId="0" fontId="5" fillId="2" borderId="0" xfId="0" applyFont="1" applyFill="1" applyAlignment="1">
      <alignment horizontal="left" vertical="top" indent="15"/>
    </xf>
    <xf numFmtId="0" fontId="5" fillId="2" borderId="0" xfId="0" applyFont="1" applyFill="1" applyAlignment="1">
      <alignment horizontal="left" vertical="top" wrapText="1"/>
    </xf>
    <xf numFmtId="0" fontId="5" fillId="2" borderId="0" xfId="0" applyFont="1" applyFill="1" applyAlignment="1">
      <alignment horizontal="left" vertical="top"/>
    </xf>
    <xf numFmtId="3" fontId="7" fillId="2" borderId="1" xfId="0" applyNumberFormat="1" applyFont="1" applyFill="1" applyBorder="1" applyAlignment="1">
      <alignment horizontal="center" vertical="top" wrapText="1"/>
    </xf>
    <xf numFmtId="3" fontId="9" fillId="2" borderId="1" xfId="0" applyNumberFormat="1" applyFont="1" applyFill="1" applyBorder="1" applyAlignment="1">
      <alignment horizontal="center" vertical="top" wrapText="1"/>
    </xf>
    <xf numFmtId="3" fontId="14" fillId="2" borderId="1" xfId="0" applyNumberFormat="1" applyFont="1" applyFill="1" applyBorder="1" applyAlignment="1">
      <alignment horizontal="center" vertical="top"/>
    </xf>
    <xf numFmtId="0" fontId="4" fillId="2" borderId="1" xfId="0" applyFont="1" applyFill="1" applyBorder="1" applyAlignment="1">
      <alignment horizontal="left" vertical="top" wrapText="1" indent="1"/>
    </xf>
    <xf numFmtId="0" fontId="7" fillId="2" borderId="5" xfId="0" applyFont="1" applyFill="1" applyBorder="1" applyAlignment="1">
      <alignment vertical="top" wrapText="1"/>
    </xf>
    <xf numFmtId="0" fontId="7" fillId="2" borderId="7" xfId="0" applyFont="1" applyFill="1" applyBorder="1" applyAlignment="1">
      <alignment vertical="top" wrapText="1"/>
    </xf>
    <xf numFmtId="0" fontId="7" fillId="2" borderId="6" xfId="0" applyFont="1" applyFill="1" applyBorder="1" applyAlignment="1">
      <alignment vertical="top" wrapText="1"/>
    </xf>
    <xf numFmtId="0" fontId="7" fillId="2" borderId="1" xfId="0" applyFont="1" applyFill="1" applyBorder="1" applyAlignment="1">
      <alignment horizontal="left" vertical="top" wrapText="1" indent="1"/>
    </xf>
    <xf numFmtId="0" fontId="7" fillId="2" borderId="8" xfId="0" applyFont="1" applyFill="1" applyBorder="1" applyAlignment="1">
      <alignment horizontal="left" vertical="center" wrapText="1" indent="1"/>
    </xf>
    <xf numFmtId="0" fontId="14" fillId="2" borderId="5" xfId="0" applyFont="1" applyFill="1" applyBorder="1" applyAlignment="1">
      <alignment vertical="top" wrapText="1"/>
    </xf>
    <xf numFmtId="0" fontId="8" fillId="0" borderId="1" xfId="0" applyFont="1" applyFill="1" applyBorder="1" applyAlignment="1">
      <alignment horizontal="left" vertical="top" wrapText="1" indent="1"/>
    </xf>
    <xf numFmtId="0" fontId="8" fillId="0" borderId="1" xfId="0" applyFont="1" applyFill="1" applyBorder="1" applyAlignment="1">
      <alignment horizontal="left" vertical="center" wrapText="1" indent="1"/>
    </xf>
    <xf numFmtId="3" fontId="8" fillId="0" borderId="1" xfId="0" applyNumberFormat="1" applyFont="1" applyFill="1" applyBorder="1" applyAlignment="1">
      <alignment horizontal="center" vertical="top" wrapText="1"/>
    </xf>
    <xf numFmtId="0" fontId="4" fillId="0" borderId="0" xfId="0" applyFont="1" applyFill="1" applyAlignment="1">
      <alignment horizontal="left" indent="1"/>
    </xf>
    <xf numFmtId="4" fontId="4" fillId="0" borderId="0" xfId="0" applyNumberFormat="1" applyFont="1" applyFill="1" applyAlignment="1">
      <alignment horizontal="left" indent="1"/>
    </xf>
    <xf numFmtId="0" fontId="8" fillId="0" borderId="6" xfId="0" applyFont="1" applyBorder="1" applyAlignment="1">
      <alignment horizontal="left" vertical="top" wrapText="1" indent="1"/>
    </xf>
    <xf numFmtId="0" fontId="7" fillId="0" borderId="6" xfId="0" applyFont="1" applyBorder="1" applyAlignment="1">
      <alignment horizontal="left" vertical="top" wrapText="1" indent="1"/>
    </xf>
    <xf numFmtId="3" fontId="7" fillId="0" borderId="1" xfId="0" applyNumberFormat="1" applyFont="1" applyFill="1" applyBorder="1" applyAlignment="1">
      <alignment horizontal="center" vertical="top" wrapText="1"/>
    </xf>
    <xf numFmtId="3" fontId="4" fillId="2" borderId="0" xfId="0" applyNumberFormat="1" applyFont="1" applyFill="1" applyAlignment="1">
      <alignment horizontal="left" indent="1"/>
    </xf>
    <xf numFmtId="0" fontId="7" fillId="2" borderId="9" xfId="0" applyFont="1" applyFill="1" applyBorder="1" applyAlignment="1">
      <alignment vertical="top" wrapText="1"/>
    </xf>
    <xf numFmtId="0" fontId="14" fillId="2" borderId="8" xfId="0" applyFont="1" applyFill="1" applyBorder="1" applyAlignment="1">
      <alignment vertical="top" wrapText="1"/>
    </xf>
    <xf numFmtId="0" fontId="9" fillId="2" borderId="1" xfId="0" applyFont="1" applyFill="1" applyBorder="1" applyAlignment="1">
      <alignment horizontal="left" vertical="top" wrapText="1" indent="1"/>
    </xf>
    <xf numFmtId="3" fontId="4" fillId="0" borderId="0" xfId="0" applyNumberFormat="1" applyFont="1" applyAlignment="1">
      <alignment horizontal="left" indent="1"/>
    </xf>
    <xf numFmtId="0" fontId="1" fillId="0" borderId="1" xfId="0" applyFont="1" applyBorder="1" applyAlignment="1">
      <alignment vertical="center" wrapText="1"/>
    </xf>
    <xf numFmtId="0" fontId="7" fillId="0" borderId="1" xfId="0" applyFont="1" applyFill="1" applyBorder="1" applyAlignment="1">
      <alignment horizontal="left" vertical="center" wrapText="1" indent="1"/>
    </xf>
    <xf numFmtId="0" fontId="15" fillId="0" borderId="0" xfId="0" applyFont="1" applyAlignment="1">
      <alignment horizontal="left" indent="1"/>
    </xf>
    <xf numFmtId="0" fontId="7" fillId="0" borderId="1" xfId="0" applyFont="1" applyBorder="1" applyAlignment="1">
      <alignment horizontal="center" vertical="center" wrapText="1"/>
    </xf>
    <xf numFmtId="0" fontId="15" fillId="0" borderId="1" xfId="0" applyFont="1" applyFill="1" applyBorder="1" applyAlignment="1">
      <alignment horizontal="left" vertical="center" wrapText="1" indent="1"/>
    </xf>
    <xf numFmtId="3" fontId="15" fillId="0" borderId="1" xfId="0" applyNumberFormat="1" applyFont="1" applyFill="1" applyBorder="1" applyAlignment="1">
      <alignment horizontal="center" vertical="top" wrapText="1"/>
    </xf>
    <xf numFmtId="0" fontId="15" fillId="0" borderId="0" xfId="0" applyFont="1" applyFill="1" applyAlignment="1">
      <alignment horizontal="left" indent="1"/>
    </xf>
    <xf numFmtId="4" fontId="15" fillId="0" borderId="0" xfId="0" applyNumberFormat="1" applyFont="1" applyFill="1" applyAlignment="1">
      <alignment horizontal="left" indent="1"/>
    </xf>
    <xf numFmtId="0" fontId="15" fillId="0" borderId="1" xfId="0" applyFont="1" applyBorder="1" applyAlignment="1">
      <alignment horizontal="left" vertical="center" wrapText="1" indent="1"/>
    </xf>
    <xf numFmtId="3" fontId="15" fillId="0" borderId="1" xfId="0" applyNumberFormat="1" applyFont="1" applyBorder="1" applyAlignment="1">
      <alignment horizontal="center" vertical="top" wrapText="1"/>
    </xf>
    <xf numFmtId="4" fontId="15" fillId="0" borderId="0" xfId="0" applyNumberFormat="1" applyFont="1" applyAlignment="1">
      <alignment horizontal="left" indent="1"/>
    </xf>
    <xf numFmtId="0" fontId="8" fillId="0" borderId="0" xfId="0" applyFont="1" applyAlignment="1">
      <alignment horizontal="left" indent="1"/>
    </xf>
    <xf numFmtId="0" fontId="8" fillId="2" borderId="1" xfId="0" applyFont="1" applyFill="1" applyBorder="1" applyAlignment="1">
      <alignment horizontal="left" vertical="center" wrapText="1" indent="1"/>
    </xf>
    <xf numFmtId="0" fontId="8" fillId="2" borderId="0" xfId="0" applyFont="1" applyFill="1" applyAlignment="1">
      <alignment horizontal="left" indent="1"/>
    </xf>
    <xf numFmtId="3" fontId="7" fillId="0" borderId="1" xfId="0" applyNumberFormat="1" applyFont="1" applyBorder="1" applyAlignment="1">
      <alignment horizontal="left" vertical="top" wrapText="1" indent="1"/>
    </xf>
    <xf numFmtId="3" fontId="7" fillId="0" borderId="1" xfId="0" applyNumberFormat="1" applyFont="1" applyBorder="1" applyAlignment="1">
      <alignment horizontal="left" vertical="center" wrapText="1" indent="1"/>
    </xf>
    <xf numFmtId="0" fontId="7" fillId="2" borderId="7" xfId="0" applyFont="1" applyFill="1" applyBorder="1" applyAlignment="1">
      <alignment horizontal="center" vertical="top" wrapText="1"/>
    </xf>
    <xf numFmtId="0" fontId="7" fillId="2" borderId="7" xfId="0" applyFont="1" applyFill="1" applyBorder="1" applyAlignment="1">
      <alignment horizontal="left" vertical="top" wrapText="1"/>
    </xf>
    <xf numFmtId="0" fontId="7" fillId="0" borderId="1" xfId="0" applyFont="1" applyFill="1" applyBorder="1" applyAlignment="1">
      <alignment horizontal="left" vertical="top" wrapText="1" indent="1"/>
    </xf>
    <xf numFmtId="0" fontId="14" fillId="0" borderId="1" xfId="0" applyFont="1" applyFill="1" applyBorder="1" applyAlignment="1">
      <alignment horizontal="left" vertical="top" wrapText="1" indent="1"/>
    </xf>
    <xf numFmtId="0" fontId="14" fillId="0" borderId="1" xfId="0" applyFont="1" applyFill="1" applyBorder="1" applyAlignment="1">
      <alignment horizontal="left" vertical="center" wrapText="1" indent="1"/>
    </xf>
    <xf numFmtId="3" fontId="14" fillId="0" borderId="1" xfId="0" applyNumberFormat="1" applyFont="1" applyFill="1" applyBorder="1" applyAlignment="1">
      <alignment horizontal="center" vertical="top" wrapText="1"/>
    </xf>
    <xf numFmtId="49" fontId="8" fillId="0" borderId="1" xfId="0" applyNumberFormat="1" applyFont="1" applyBorder="1" applyAlignment="1">
      <alignment horizontal="center" vertical="top" wrapText="1"/>
    </xf>
    <xf numFmtId="0" fontId="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indent="1"/>
    </xf>
    <xf numFmtId="0" fontId="14" fillId="0" borderId="0" xfId="0" applyFont="1" applyAlignment="1">
      <alignment horizontal="center"/>
    </xf>
    <xf numFmtId="0" fontId="7" fillId="0" borderId="1" xfId="0" applyFont="1" applyBorder="1" applyAlignment="1">
      <alignment horizontal="left" vertical="center" wrapText="1" indent="1"/>
    </xf>
    <xf numFmtId="0" fontId="8" fillId="0" borderId="1" xfId="0" applyFont="1" applyBorder="1" applyAlignment="1">
      <alignment horizontal="left" vertical="center" wrapText="1" indent="1"/>
    </xf>
    <xf numFmtId="0" fontId="7" fillId="0" borderId="1" xfId="0" applyFont="1" applyBorder="1" applyAlignment="1">
      <alignment horizontal="left" vertical="center" wrapText="1" indent="1"/>
    </xf>
    <xf numFmtId="0" fontId="8" fillId="3" borderId="1" xfId="0" applyFont="1" applyFill="1" applyBorder="1" applyAlignment="1">
      <alignment horizontal="left" vertical="top" wrapText="1" indent="1"/>
    </xf>
    <xf numFmtId="0" fontId="7" fillId="3" borderId="1" xfId="0" applyFont="1" applyFill="1" applyBorder="1" applyAlignment="1">
      <alignment horizontal="left" vertical="center" wrapText="1" indent="1"/>
    </xf>
    <xf numFmtId="3" fontId="8" fillId="3" borderId="1" xfId="0" applyNumberFormat="1" applyFont="1" applyFill="1" applyBorder="1" applyAlignment="1">
      <alignment horizontal="center" vertical="top" wrapText="1"/>
    </xf>
    <xf numFmtId="0" fontId="4" fillId="3" borderId="0" xfId="0" applyFont="1" applyFill="1" applyAlignment="1">
      <alignment horizontal="left" indent="1"/>
    </xf>
    <xf numFmtId="0" fontId="7" fillId="0" borderId="5" xfId="0" applyFont="1" applyBorder="1" applyAlignment="1">
      <alignment vertical="top" wrapText="1"/>
    </xf>
    <xf numFmtId="0" fontId="7" fillId="0" borderId="6" xfId="0" applyFont="1" applyBorder="1" applyAlignment="1">
      <alignment vertical="top" wrapText="1"/>
    </xf>
    <xf numFmtId="0" fontId="1" fillId="2" borderId="10" xfId="0" applyFont="1" applyFill="1" applyBorder="1" applyAlignment="1">
      <alignment wrapText="1"/>
    </xf>
    <xf numFmtId="0" fontId="4" fillId="2" borderId="10" xfId="0" applyFont="1" applyFill="1" applyBorder="1" applyAlignment="1"/>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center" vertical="top" wrapText="1"/>
    </xf>
    <xf numFmtId="0" fontId="7" fillId="2" borderId="7"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7" fillId="2" borderId="5"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6"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7" xfId="0" applyFont="1" applyFill="1" applyBorder="1" applyAlignment="1">
      <alignment horizontal="center" vertical="top" wrapText="1"/>
    </xf>
    <xf numFmtId="0" fontId="14" fillId="2" borderId="6" xfId="0" applyFont="1" applyFill="1" applyBorder="1" applyAlignment="1">
      <alignment horizontal="center" vertical="top" wrapText="1"/>
    </xf>
    <xf numFmtId="0" fontId="16" fillId="0" borderId="0" xfId="0" applyFont="1" applyFill="1" applyAlignment="1">
      <alignment horizontal="left" vertical="top" wrapText="1"/>
    </xf>
    <xf numFmtId="0" fontId="16" fillId="0" borderId="0" xfId="0" applyFont="1" applyFill="1" applyAlignment="1">
      <alignment horizontal="left" vertical="top"/>
    </xf>
    <xf numFmtId="0" fontId="5" fillId="2" borderId="0" xfId="0" applyFont="1" applyFill="1" applyAlignment="1">
      <alignment horizontal="center" vertical="top"/>
    </xf>
    <xf numFmtId="0" fontId="7" fillId="2" borderId="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top"/>
    </xf>
    <xf numFmtId="0" fontId="7"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center" vertical="top" wrapText="1"/>
    </xf>
    <xf numFmtId="0" fontId="6" fillId="0" borderId="0" xfId="0" applyFont="1" applyFill="1" applyAlignment="1">
      <alignment horizontal="left" vertical="top" wrapText="1" indent="10"/>
    </xf>
    <xf numFmtId="0" fontId="6" fillId="0" borderId="0" xfId="0" applyFont="1" applyFill="1" applyAlignment="1">
      <alignment horizontal="left" vertical="top" indent="10"/>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5" fillId="0" borderId="0" xfId="0" applyFont="1" applyAlignment="1">
      <alignment horizontal="center" vertical="top"/>
    </xf>
    <xf numFmtId="0" fontId="7"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5" fillId="0" borderId="0" xfId="0" applyFont="1" applyAlignment="1">
      <alignment horizontal="center"/>
    </xf>
    <xf numFmtId="0" fontId="6" fillId="0" borderId="0" xfId="0" applyFont="1" applyFill="1" applyAlignment="1">
      <alignment horizontal="left" vertical="top" wrapText="1" indent="5"/>
    </xf>
    <xf numFmtId="0" fontId="6" fillId="0" borderId="0" xfId="0" applyFont="1" applyFill="1" applyAlignment="1">
      <alignment horizontal="left" vertical="top" indent="5"/>
    </xf>
    <xf numFmtId="0" fontId="7" fillId="0" borderId="1"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1" xfId="0" applyFont="1" applyBorder="1" applyAlignment="1">
      <alignment horizontal="left" vertical="center" wrapText="1" indent="1"/>
    </xf>
    <xf numFmtId="0" fontId="5" fillId="0" borderId="0" xfId="0" applyFont="1" applyAlignment="1">
      <alignment horizontal="left" vertical="center" wrapText="1" indent="15"/>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87;&#1088;&#1086;&#1075;&#1088;&#1072;&#1084;&#1072;%20&#1057;&#1091;&#1084;&#1080;%20&#1076;&#1083;&#1103;%20&#1084;&#1086;&#1083;&#1086;&#1076;&#1110;%20&#1086;&#1089;&#1090;&#1072;&#1085;&#1085;&#1110;&#1081;%2019.07%20(1)%20&#1080;&#1085;&#1085;&#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 val="5"/>
      <sheetName val="6"/>
      <sheetName val="7"/>
    </sheetNames>
    <sheetDataSet>
      <sheetData sheetId="0"/>
      <sheetData sheetId="1">
        <row r="14">
          <cell r="E14">
            <v>118399</v>
          </cell>
          <cell r="H14">
            <v>126084</v>
          </cell>
          <cell r="K14">
            <v>134040</v>
          </cell>
        </row>
        <row r="15">
          <cell r="E15">
            <v>75000</v>
          </cell>
          <cell r="H15">
            <v>78975</v>
          </cell>
          <cell r="K15">
            <v>82924</v>
          </cell>
        </row>
        <row r="16">
          <cell r="E16">
            <v>193684</v>
          </cell>
          <cell r="H16">
            <v>203949</v>
          </cell>
          <cell r="K16">
            <v>214147</v>
          </cell>
        </row>
        <row r="17">
          <cell r="E17">
            <v>300000</v>
          </cell>
          <cell r="H17">
            <v>315900</v>
          </cell>
          <cell r="K17">
            <v>331695</v>
          </cell>
        </row>
        <row r="23">
          <cell r="E23">
            <v>400000</v>
          </cell>
        </row>
      </sheetData>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2"/>
  <sheetViews>
    <sheetView view="pageBreakPreview" zoomScale="85" zoomScaleNormal="70" zoomScaleSheetLayoutView="85" workbookViewId="0">
      <selection activeCell="F25" sqref="F25"/>
    </sheetView>
  </sheetViews>
  <sheetFormatPr defaultRowHeight="15" x14ac:dyDescent="0.25"/>
  <cols>
    <col min="1" max="1" width="2.5703125" style="22" customWidth="1"/>
    <col min="2" max="2" width="5.28515625" style="20" customWidth="1"/>
    <col min="3" max="3" width="20.140625" style="21" customWidth="1"/>
    <col min="4" max="4" width="33.85546875" style="22" customWidth="1"/>
    <col min="5" max="5" width="11.28515625" style="22" customWidth="1"/>
    <col min="6" max="6" width="25.42578125" style="22" customWidth="1"/>
    <col min="7" max="7" width="14.85546875" style="22" customWidth="1"/>
    <col min="8" max="8" width="14.28515625" style="22" customWidth="1"/>
    <col min="9" max="11" width="11.42578125" style="22" bestFit="1" customWidth="1"/>
    <col min="12" max="12" width="22.42578125" style="22" customWidth="1"/>
    <col min="13" max="13" width="9.140625" style="22"/>
    <col min="14" max="14" width="11.5703125" style="22" bestFit="1" customWidth="1"/>
    <col min="15" max="15" width="9.140625" style="22"/>
    <col min="16" max="18" width="14.28515625" style="22" bestFit="1" customWidth="1"/>
    <col min="19" max="22" width="10.5703125" style="22" bestFit="1" customWidth="1"/>
    <col min="23" max="16384" width="9.140625" style="22"/>
  </cols>
  <sheetData>
    <row r="1" spans="2:18" ht="65.25" customHeight="1" x14ac:dyDescent="0.25">
      <c r="J1" s="124" t="s">
        <v>190</v>
      </c>
      <c r="K1" s="125"/>
      <c r="L1" s="125"/>
    </row>
    <row r="2" spans="2:18" ht="6" customHeight="1" x14ac:dyDescent="0.25"/>
    <row r="3" spans="2:18" ht="18.75" x14ac:dyDescent="0.25">
      <c r="B3" s="126" t="s">
        <v>176</v>
      </c>
      <c r="C3" s="126"/>
      <c r="D3" s="126"/>
      <c r="E3" s="126"/>
      <c r="F3" s="126"/>
      <c r="G3" s="126"/>
      <c r="H3" s="126"/>
      <c r="I3" s="126"/>
      <c r="J3" s="126"/>
      <c r="K3" s="126"/>
      <c r="L3" s="126"/>
    </row>
    <row r="4" spans="2:18" ht="17.25" customHeight="1" x14ac:dyDescent="0.25"/>
    <row r="5" spans="2:18" ht="31.5" customHeight="1" x14ac:dyDescent="0.25">
      <c r="B5" s="127" t="s">
        <v>43</v>
      </c>
      <c r="C5" s="127" t="s">
        <v>44</v>
      </c>
      <c r="D5" s="127" t="s">
        <v>45</v>
      </c>
      <c r="E5" s="127" t="s">
        <v>46</v>
      </c>
      <c r="F5" s="127" t="s">
        <v>47</v>
      </c>
      <c r="G5" s="127" t="s">
        <v>5</v>
      </c>
      <c r="H5" s="128" t="s">
        <v>188</v>
      </c>
      <c r="I5" s="129"/>
      <c r="J5" s="129"/>
      <c r="K5" s="130"/>
      <c r="L5" s="109" t="s">
        <v>48</v>
      </c>
    </row>
    <row r="6" spans="2:18" ht="18.75" customHeight="1" x14ac:dyDescent="0.25">
      <c r="B6" s="127"/>
      <c r="C6" s="127"/>
      <c r="D6" s="127"/>
      <c r="E6" s="127"/>
      <c r="F6" s="127"/>
      <c r="G6" s="127"/>
      <c r="H6" s="131" t="s">
        <v>49</v>
      </c>
      <c r="I6" s="132" t="s">
        <v>50</v>
      </c>
      <c r="J6" s="133"/>
      <c r="K6" s="134"/>
      <c r="L6" s="110"/>
    </row>
    <row r="7" spans="2:18" ht="15.75" customHeight="1" x14ac:dyDescent="0.25">
      <c r="B7" s="127"/>
      <c r="C7" s="127"/>
      <c r="D7" s="127"/>
      <c r="E7" s="127"/>
      <c r="F7" s="127"/>
      <c r="G7" s="127"/>
      <c r="H7" s="131"/>
      <c r="I7" s="23">
        <v>2022</v>
      </c>
      <c r="J7" s="23">
        <v>2023</v>
      </c>
      <c r="K7" s="23">
        <v>2024</v>
      </c>
      <c r="L7" s="115"/>
    </row>
    <row r="8" spans="2:18" ht="24" customHeight="1" x14ac:dyDescent="0.25">
      <c r="B8" s="111" t="s">
        <v>118</v>
      </c>
      <c r="C8" s="111"/>
      <c r="D8" s="111"/>
      <c r="E8" s="111"/>
      <c r="F8" s="111"/>
      <c r="G8" s="111"/>
      <c r="H8" s="111"/>
      <c r="I8" s="111"/>
      <c r="J8" s="111"/>
      <c r="K8" s="111"/>
      <c r="L8" s="111"/>
    </row>
    <row r="9" spans="2:18" ht="142.5" customHeight="1" x14ac:dyDescent="0.25">
      <c r="B9" s="109" t="s">
        <v>51</v>
      </c>
      <c r="C9" s="109" t="s">
        <v>123</v>
      </c>
      <c r="D9" s="32" t="s">
        <v>122</v>
      </c>
      <c r="E9" s="32" t="s">
        <v>67</v>
      </c>
      <c r="F9" s="32" t="s">
        <v>245</v>
      </c>
      <c r="G9" s="32" t="s">
        <v>165</v>
      </c>
      <c r="H9" s="40">
        <f t="shared" ref="H9:H15" si="0">SUM(I9:K9)</f>
        <v>47380</v>
      </c>
      <c r="I9" s="25">
        <v>15000</v>
      </c>
      <c r="J9" s="25">
        <v>15795</v>
      </c>
      <c r="K9" s="25">
        <v>16585</v>
      </c>
      <c r="L9" s="35" t="s">
        <v>52</v>
      </c>
      <c r="P9" s="30"/>
      <c r="Q9" s="30"/>
      <c r="R9" s="30"/>
    </row>
    <row r="10" spans="2:18" ht="141" customHeight="1" x14ac:dyDescent="0.25">
      <c r="B10" s="110"/>
      <c r="C10" s="110"/>
      <c r="D10" s="24" t="s">
        <v>147</v>
      </c>
      <c r="E10" s="32" t="s">
        <v>67</v>
      </c>
      <c r="F10" s="24" t="s">
        <v>246</v>
      </c>
      <c r="G10" s="32" t="s">
        <v>165</v>
      </c>
      <c r="H10" s="40">
        <f t="shared" si="0"/>
        <v>67592</v>
      </c>
      <c r="I10" s="25">
        <v>21399</v>
      </c>
      <c r="J10" s="25">
        <v>22533</v>
      </c>
      <c r="K10" s="25">
        <v>23660</v>
      </c>
      <c r="L10" s="24" t="s">
        <v>148</v>
      </c>
      <c r="P10" s="30"/>
      <c r="Q10" s="30"/>
      <c r="R10" s="30"/>
    </row>
    <row r="11" spans="2:18" ht="170.25" customHeight="1" x14ac:dyDescent="0.25">
      <c r="B11" s="110"/>
      <c r="C11" s="110"/>
      <c r="D11" s="24" t="s">
        <v>149</v>
      </c>
      <c r="E11" s="32" t="s">
        <v>67</v>
      </c>
      <c r="F11" s="24" t="s">
        <v>201</v>
      </c>
      <c r="G11" s="32" t="s">
        <v>165</v>
      </c>
      <c r="H11" s="40">
        <f>SUM(I11:K11)</f>
        <v>37904</v>
      </c>
      <c r="I11" s="25">
        <v>12000</v>
      </c>
      <c r="J11" s="25">
        <v>12636</v>
      </c>
      <c r="K11" s="25">
        <v>13268</v>
      </c>
      <c r="L11" s="24" t="s">
        <v>186</v>
      </c>
      <c r="P11" s="30"/>
      <c r="Q11" s="30"/>
      <c r="R11" s="30"/>
    </row>
    <row r="12" spans="2:18" ht="138" customHeight="1" x14ac:dyDescent="0.25">
      <c r="B12" s="110"/>
      <c r="C12" s="110"/>
      <c r="D12" s="33" t="s">
        <v>156</v>
      </c>
      <c r="E12" s="32" t="s">
        <v>67</v>
      </c>
      <c r="F12" s="32" t="s">
        <v>202</v>
      </c>
      <c r="G12" s="32" t="s">
        <v>165</v>
      </c>
      <c r="H12" s="40">
        <f t="shared" si="0"/>
        <v>31587</v>
      </c>
      <c r="I12" s="25">
        <v>10000</v>
      </c>
      <c r="J12" s="25">
        <v>10530</v>
      </c>
      <c r="K12" s="25">
        <v>11057</v>
      </c>
      <c r="L12" s="33" t="s">
        <v>124</v>
      </c>
      <c r="P12" s="30"/>
      <c r="Q12" s="30"/>
      <c r="R12" s="30"/>
    </row>
    <row r="13" spans="2:18" ht="154.5" customHeight="1" x14ac:dyDescent="0.25">
      <c r="B13" s="110"/>
      <c r="C13" s="110"/>
      <c r="D13" s="26" t="s">
        <v>125</v>
      </c>
      <c r="E13" s="32" t="s">
        <v>67</v>
      </c>
      <c r="F13" s="24" t="s">
        <v>203</v>
      </c>
      <c r="G13" s="32" t="s">
        <v>165</v>
      </c>
      <c r="H13" s="41">
        <f t="shared" si="0"/>
        <v>63173</v>
      </c>
      <c r="I13" s="27">
        <v>20000</v>
      </c>
      <c r="J13" s="27">
        <v>21060</v>
      </c>
      <c r="K13" s="27">
        <v>22113</v>
      </c>
      <c r="L13" s="24" t="s">
        <v>54</v>
      </c>
      <c r="P13" s="30"/>
      <c r="Q13" s="30"/>
      <c r="R13" s="30"/>
    </row>
    <row r="14" spans="2:18" ht="124.5" customHeight="1" x14ac:dyDescent="0.25">
      <c r="B14" s="110"/>
      <c r="C14" s="110"/>
      <c r="D14" s="35" t="s">
        <v>157</v>
      </c>
      <c r="E14" s="32" t="s">
        <v>67</v>
      </c>
      <c r="F14" s="32" t="s">
        <v>204</v>
      </c>
      <c r="G14" s="32" t="s">
        <v>165</v>
      </c>
      <c r="H14" s="41">
        <f t="shared" si="0"/>
        <v>31587</v>
      </c>
      <c r="I14" s="27">
        <v>10000</v>
      </c>
      <c r="J14" s="27">
        <v>10530</v>
      </c>
      <c r="K14" s="27">
        <v>11057</v>
      </c>
      <c r="L14" s="32" t="s">
        <v>72</v>
      </c>
    </row>
    <row r="15" spans="2:18" ht="138.75" customHeight="1" x14ac:dyDescent="0.25">
      <c r="B15" s="110"/>
      <c r="C15" s="115"/>
      <c r="D15" s="35" t="s">
        <v>150</v>
      </c>
      <c r="E15" s="32" t="s">
        <v>67</v>
      </c>
      <c r="F15" s="32" t="s">
        <v>205</v>
      </c>
      <c r="G15" s="32" t="s">
        <v>165</v>
      </c>
      <c r="H15" s="41">
        <f t="shared" si="0"/>
        <v>99300</v>
      </c>
      <c r="I15" s="27">
        <v>30000</v>
      </c>
      <c r="J15" s="25">
        <v>33000</v>
      </c>
      <c r="K15" s="25">
        <v>36300</v>
      </c>
      <c r="L15" s="32" t="s">
        <v>126</v>
      </c>
      <c r="P15" s="58">
        <f>SUM(I9:I15)</f>
        <v>118399</v>
      </c>
      <c r="Q15" s="58">
        <f>SUM(J9:J15)</f>
        <v>126084</v>
      </c>
      <c r="R15" s="58">
        <f>SUM(K9:K15)</f>
        <v>134040</v>
      </c>
    </row>
    <row r="16" spans="2:18" ht="132.75" customHeight="1" x14ac:dyDescent="0.25">
      <c r="B16" s="109" t="s">
        <v>55</v>
      </c>
      <c r="C16" s="109" t="s">
        <v>131</v>
      </c>
      <c r="D16" s="32" t="s">
        <v>132</v>
      </c>
      <c r="E16" s="32" t="s">
        <v>67</v>
      </c>
      <c r="F16" s="32" t="s">
        <v>247</v>
      </c>
      <c r="G16" s="32" t="s">
        <v>165</v>
      </c>
      <c r="H16" s="40">
        <f t="shared" ref="H16" si="1">SUM(I16:K16)</f>
        <v>31587</v>
      </c>
      <c r="I16" s="25">
        <v>10000</v>
      </c>
      <c r="J16" s="25">
        <v>10530</v>
      </c>
      <c r="K16" s="25">
        <v>11057</v>
      </c>
      <c r="L16" s="43" t="s">
        <v>70</v>
      </c>
    </row>
    <row r="17" spans="2:21" ht="122.25" customHeight="1" x14ac:dyDescent="0.25">
      <c r="B17" s="110"/>
      <c r="C17" s="110"/>
      <c r="D17" s="32" t="s">
        <v>135</v>
      </c>
      <c r="E17" s="32" t="s">
        <v>67</v>
      </c>
      <c r="F17" s="32" t="s">
        <v>248</v>
      </c>
      <c r="G17" s="32" t="s">
        <v>165</v>
      </c>
      <c r="H17" s="42">
        <f>SUM(I17:K17)</f>
        <v>157932</v>
      </c>
      <c r="I17" s="25">
        <v>50000</v>
      </c>
      <c r="J17" s="25">
        <v>52650</v>
      </c>
      <c r="K17" s="25">
        <v>55282</v>
      </c>
      <c r="L17" s="43" t="s">
        <v>69</v>
      </c>
    </row>
    <row r="18" spans="2:21" ht="105.75" customHeight="1" x14ac:dyDescent="0.25">
      <c r="B18" s="110"/>
      <c r="C18" s="110"/>
      <c r="D18" s="32" t="s">
        <v>133</v>
      </c>
      <c r="E18" s="32" t="s">
        <v>67</v>
      </c>
      <c r="F18" s="32" t="s">
        <v>206</v>
      </c>
      <c r="G18" s="32" t="s">
        <v>165</v>
      </c>
      <c r="H18" s="41">
        <f>SUM(I18:K18)</f>
        <v>47380</v>
      </c>
      <c r="I18" s="27">
        <v>15000</v>
      </c>
      <c r="J18" s="27">
        <v>15795</v>
      </c>
      <c r="K18" s="27">
        <v>16585</v>
      </c>
      <c r="L18" s="32" t="s">
        <v>151</v>
      </c>
      <c r="P18" s="58">
        <f>SUM(I16:I18)</f>
        <v>75000</v>
      </c>
      <c r="Q18" s="58">
        <f>SUM(J16:J18)</f>
        <v>78975</v>
      </c>
      <c r="R18" s="58">
        <f>SUM(K16:K18)</f>
        <v>82924</v>
      </c>
    </row>
    <row r="19" spans="2:21" ht="225.75" customHeight="1" x14ac:dyDescent="0.25">
      <c r="B19" s="109" t="s">
        <v>128</v>
      </c>
      <c r="C19" s="112" t="s">
        <v>134</v>
      </c>
      <c r="D19" s="33" t="s">
        <v>136</v>
      </c>
      <c r="E19" s="32" t="s">
        <v>67</v>
      </c>
      <c r="F19" s="32" t="s">
        <v>249</v>
      </c>
      <c r="G19" s="32" t="s">
        <v>165</v>
      </c>
      <c r="H19" s="40">
        <f>SUM(I19:K19)</f>
        <v>252692</v>
      </c>
      <c r="I19" s="25">
        <v>80000</v>
      </c>
      <c r="J19" s="25">
        <v>84240</v>
      </c>
      <c r="K19" s="25">
        <v>88452</v>
      </c>
      <c r="L19" s="33" t="s">
        <v>158</v>
      </c>
      <c r="T19" s="22">
        <v>0</v>
      </c>
    </row>
    <row r="20" spans="2:21" ht="144.75" customHeight="1" x14ac:dyDescent="0.25">
      <c r="B20" s="110"/>
      <c r="C20" s="113"/>
      <c r="D20" s="32" t="s">
        <v>137</v>
      </c>
      <c r="E20" s="32" t="s">
        <v>67</v>
      </c>
      <c r="F20" s="32" t="s">
        <v>250</v>
      </c>
      <c r="G20" s="32" t="s">
        <v>165</v>
      </c>
      <c r="H20" s="40">
        <f>SUM(I20:K20)</f>
        <v>114328</v>
      </c>
      <c r="I20" s="25">
        <v>33684</v>
      </c>
      <c r="J20" s="25">
        <v>38119</v>
      </c>
      <c r="K20" s="25">
        <v>42525</v>
      </c>
      <c r="L20" s="32" t="s">
        <v>121</v>
      </c>
    </row>
    <row r="21" spans="2:21" ht="106.5" customHeight="1" x14ac:dyDescent="0.25">
      <c r="B21" s="110"/>
      <c r="C21" s="113"/>
      <c r="D21" s="32" t="s">
        <v>138</v>
      </c>
      <c r="E21" s="32" t="s">
        <v>67</v>
      </c>
      <c r="F21" s="32" t="s">
        <v>207</v>
      </c>
      <c r="G21" s="32" t="s">
        <v>165</v>
      </c>
      <c r="H21" s="40">
        <f t="shared" ref="H21" si="2">SUM(I21:K21)</f>
        <v>150000</v>
      </c>
      <c r="I21" s="25">
        <v>50000</v>
      </c>
      <c r="J21" s="25">
        <v>50000</v>
      </c>
      <c r="K21" s="25">
        <v>50000</v>
      </c>
      <c r="L21" s="35" t="s">
        <v>56</v>
      </c>
    </row>
    <row r="22" spans="2:21" ht="121.5" customHeight="1" x14ac:dyDescent="0.25">
      <c r="B22" s="79"/>
      <c r="C22" s="80"/>
      <c r="D22" s="32" t="s">
        <v>139</v>
      </c>
      <c r="E22" s="32" t="s">
        <v>67</v>
      </c>
      <c r="F22" s="32" t="s">
        <v>207</v>
      </c>
      <c r="G22" s="32" t="s">
        <v>165</v>
      </c>
      <c r="H22" s="41">
        <f>SUM(I22:K22)</f>
        <v>63173</v>
      </c>
      <c r="I22" s="27">
        <v>20000</v>
      </c>
      <c r="J22" s="27">
        <v>21060</v>
      </c>
      <c r="K22" s="27">
        <v>22113</v>
      </c>
      <c r="L22" s="32" t="s">
        <v>71</v>
      </c>
      <c r="P22" s="30"/>
      <c r="Q22" s="30"/>
      <c r="R22" s="30"/>
    </row>
    <row r="23" spans="2:21" ht="135.75" customHeight="1" x14ac:dyDescent="0.25">
      <c r="B23" s="79"/>
      <c r="C23" s="80"/>
      <c r="D23" s="32" t="s">
        <v>140</v>
      </c>
      <c r="E23" s="32" t="s">
        <v>67</v>
      </c>
      <c r="F23" s="32" t="s">
        <v>204</v>
      </c>
      <c r="G23" s="32" t="s">
        <v>165</v>
      </c>
      <c r="H23" s="41">
        <f>SUM(I23:K23)</f>
        <v>31587</v>
      </c>
      <c r="I23" s="27">
        <v>10000</v>
      </c>
      <c r="J23" s="25">
        <v>10530</v>
      </c>
      <c r="K23" s="25">
        <v>11057</v>
      </c>
      <c r="L23" s="32" t="s">
        <v>141</v>
      </c>
      <c r="O23" s="58">
        <f>SUM(I19:I23)</f>
        <v>193684</v>
      </c>
      <c r="P23" s="58">
        <f>SUM(J19:J23)</f>
        <v>203949</v>
      </c>
      <c r="Q23" s="58">
        <f>SUM(K19:K23)</f>
        <v>214147</v>
      </c>
      <c r="R23" s="30"/>
    </row>
    <row r="24" spans="2:21" ht="106.5" customHeight="1" x14ac:dyDescent="0.25">
      <c r="B24" s="109" t="s">
        <v>129</v>
      </c>
      <c r="C24" s="112" t="s">
        <v>127</v>
      </c>
      <c r="D24" s="32" t="s">
        <v>130</v>
      </c>
      <c r="E24" s="32" t="s">
        <v>67</v>
      </c>
      <c r="F24" s="32" t="s">
        <v>247</v>
      </c>
      <c r="G24" s="32" t="s">
        <v>165</v>
      </c>
      <c r="H24" s="40">
        <f>SUM(I24:K24)</f>
        <v>947595</v>
      </c>
      <c r="I24" s="25">
        <v>300000</v>
      </c>
      <c r="J24" s="25">
        <v>315900</v>
      </c>
      <c r="K24" s="25">
        <v>331695</v>
      </c>
      <c r="L24" s="35" t="s">
        <v>68</v>
      </c>
      <c r="P24" s="30"/>
      <c r="Q24" s="30"/>
      <c r="R24" s="30"/>
    </row>
    <row r="25" spans="2:21" ht="144" customHeight="1" x14ac:dyDescent="0.25">
      <c r="B25" s="115"/>
      <c r="C25" s="114"/>
      <c r="D25" s="32" t="s">
        <v>142</v>
      </c>
      <c r="E25" s="32" t="s">
        <v>67</v>
      </c>
      <c r="F25" s="32" t="s">
        <v>208</v>
      </c>
      <c r="G25" s="32" t="s">
        <v>182</v>
      </c>
      <c r="H25" s="40">
        <f>-J25</f>
        <v>0</v>
      </c>
      <c r="I25" s="25">
        <f>-J25</f>
        <v>0</v>
      </c>
      <c r="J25" s="25">
        <v>0</v>
      </c>
      <c r="K25" s="25">
        <v>0</v>
      </c>
      <c r="L25" s="32" t="s">
        <v>53</v>
      </c>
      <c r="P25" s="30"/>
      <c r="Q25" s="30"/>
      <c r="R25" s="30"/>
    </row>
    <row r="26" spans="2:21" ht="34.5" customHeight="1" x14ac:dyDescent="0.25">
      <c r="B26" s="46"/>
      <c r="C26" s="106" t="s">
        <v>57</v>
      </c>
      <c r="D26" s="107"/>
      <c r="E26" s="107"/>
      <c r="F26" s="107"/>
      <c r="G26" s="108"/>
      <c r="H26" s="29">
        <f>SUM(H9:H25)</f>
        <v>2174797</v>
      </c>
      <c r="I26" s="29">
        <f>SUM(I9:I25)</f>
        <v>687083</v>
      </c>
      <c r="J26" s="29">
        <f>SUM(J9:J25)</f>
        <v>724908</v>
      </c>
      <c r="K26" s="29">
        <f>SUM(K9:K25)</f>
        <v>762806</v>
      </c>
      <c r="L26" s="28"/>
    </row>
    <row r="27" spans="2:21" ht="42" customHeight="1" x14ac:dyDescent="0.25">
      <c r="B27" s="48"/>
      <c r="C27" s="117" t="s">
        <v>226</v>
      </c>
      <c r="D27" s="117"/>
      <c r="E27" s="117"/>
      <c r="F27" s="117"/>
      <c r="G27" s="117"/>
      <c r="H27" s="117"/>
      <c r="I27" s="117"/>
      <c r="J27" s="117"/>
      <c r="K27" s="117"/>
      <c r="L27" s="118"/>
    </row>
    <row r="28" spans="2:21" ht="123" customHeight="1" x14ac:dyDescent="0.25">
      <c r="B28" s="49" t="s">
        <v>51</v>
      </c>
      <c r="C28" s="44" t="s">
        <v>99</v>
      </c>
      <c r="D28" s="35" t="s">
        <v>100</v>
      </c>
      <c r="E28" s="32" t="s">
        <v>67</v>
      </c>
      <c r="F28" s="26" t="s">
        <v>212</v>
      </c>
      <c r="G28" s="32" t="s">
        <v>165</v>
      </c>
      <c r="H28" s="40">
        <f>SUM(I28:K28)</f>
        <v>33482</v>
      </c>
      <c r="I28" s="25">
        <v>10600</v>
      </c>
      <c r="J28" s="25">
        <v>11162</v>
      </c>
      <c r="K28" s="25">
        <v>11720</v>
      </c>
      <c r="L28" s="26" t="s">
        <v>58</v>
      </c>
    </row>
    <row r="29" spans="2:21" ht="103.5" customHeight="1" x14ac:dyDescent="0.25">
      <c r="B29" s="122"/>
      <c r="C29" s="45"/>
      <c r="D29" s="26" t="s">
        <v>90</v>
      </c>
      <c r="E29" s="32" t="s">
        <v>67</v>
      </c>
      <c r="F29" s="26" t="s">
        <v>213</v>
      </c>
      <c r="G29" s="32" t="s">
        <v>165</v>
      </c>
      <c r="H29" s="40">
        <f>SUM(I29:K29)</f>
        <v>77071</v>
      </c>
      <c r="I29" s="25">
        <v>24400</v>
      </c>
      <c r="J29" s="25">
        <v>25693</v>
      </c>
      <c r="K29" s="25">
        <v>26978</v>
      </c>
      <c r="L29" s="26" t="s">
        <v>98</v>
      </c>
      <c r="P29" s="22">
        <f>ROUND(I28,0)</f>
        <v>10600</v>
      </c>
      <c r="Q29" s="22">
        <f t="shared" ref="Q29:Q30" si="3">ROUND(J28,0)</f>
        <v>11162</v>
      </c>
      <c r="R29" s="22">
        <f t="shared" ref="R29:R30" si="4">ROUND(K28,0)</f>
        <v>11720</v>
      </c>
    </row>
    <row r="30" spans="2:21" ht="179.25" customHeight="1" x14ac:dyDescent="0.25">
      <c r="B30" s="122"/>
      <c r="C30" s="59"/>
      <c r="D30" s="26" t="s">
        <v>91</v>
      </c>
      <c r="E30" s="32" t="s">
        <v>67</v>
      </c>
      <c r="F30" s="26" t="s">
        <v>214</v>
      </c>
      <c r="G30" s="32" t="s">
        <v>165</v>
      </c>
      <c r="H30" s="40">
        <f>SUM(I30:K30)</f>
        <v>837042</v>
      </c>
      <c r="I30" s="25">
        <v>265000</v>
      </c>
      <c r="J30" s="25">
        <v>279045</v>
      </c>
      <c r="K30" s="25">
        <v>292997</v>
      </c>
      <c r="L30" s="26" t="s">
        <v>59</v>
      </c>
      <c r="P30" s="22">
        <f>ROUND(I29,0)</f>
        <v>24400</v>
      </c>
      <c r="Q30" s="22">
        <f t="shared" si="3"/>
        <v>25693</v>
      </c>
      <c r="R30" s="22">
        <f t="shared" si="4"/>
        <v>26978</v>
      </c>
    </row>
    <row r="31" spans="2:21" ht="95.25" customHeight="1" x14ac:dyDescent="0.25">
      <c r="B31" s="123"/>
      <c r="C31" s="59"/>
      <c r="D31" s="35" t="s">
        <v>92</v>
      </c>
      <c r="E31" s="32" t="s">
        <v>67</v>
      </c>
      <c r="F31" s="26" t="s">
        <v>215</v>
      </c>
      <c r="G31" s="32" t="s">
        <v>165</v>
      </c>
      <c r="H31" s="40">
        <f>SUM(I31:K31)</f>
        <v>315865</v>
      </c>
      <c r="I31" s="25">
        <v>100000</v>
      </c>
      <c r="J31" s="25">
        <v>105300</v>
      </c>
      <c r="K31" s="25">
        <v>110565</v>
      </c>
      <c r="L31" s="26" t="s">
        <v>60</v>
      </c>
      <c r="P31" s="22">
        <f>ROUND(I30,0)</f>
        <v>265000</v>
      </c>
      <c r="Q31" s="22">
        <f>ROUND(J30,0)</f>
        <v>279045</v>
      </c>
      <c r="R31" s="22">
        <f>ROUND(K30,0)</f>
        <v>292997</v>
      </c>
      <c r="S31" s="58">
        <f>SUM(I28:I31)</f>
        <v>400000</v>
      </c>
      <c r="T31" s="58">
        <f>SUM(J28:J31)</f>
        <v>421200</v>
      </c>
      <c r="U31" s="58">
        <f>SUM(K28:K31)</f>
        <v>442260</v>
      </c>
    </row>
    <row r="32" spans="2:21" ht="103.5" customHeight="1" x14ac:dyDescent="0.25">
      <c r="B32" s="60" t="s">
        <v>55</v>
      </c>
      <c r="C32" s="61" t="s">
        <v>209</v>
      </c>
      <c r="D32" s="35" t="s">
        <v>210</v>
      </c>
      <c r="E32" s="32" t="s">
        <v>67</v>
      </c>
      <c r="F32" s="35" t="s">
        <v>216</v>
      </c>
      <c r="G32" s="32" t="s">
        <v>165</v>
      </c>
      <c r="H32" s="40">
        <f>SUM(I32:K32)</f>
        <v>14904460</v>
      </c>
      <c r="I32" s="25">
        <v>4693400</v>
      </c>
      <c r="J32" s="25">
        <v>4950700</v>
      </c>
      <c r="K32" s="25">
        <v>5260360</v>
      </c>
      <c r="L32" s="35" t="s">
        <v>211</v>
      </c>
      <c r="N32" s="58">
        <f>SUM(I28:I32)</f>
        <v>5093400</v>
      </c>
    </row>
    <row r="33" spans="2:18" ht="30" customHeight="1" x14ac:dyDescent="0.25">
      <c r="B33" s="119" t="s">
        <v>57</v>
      </c>
      <c r="C33" s="120"/>
      <c r="D33" s="120"/>
      <c r="E33" s="120"/>
      <c r="F33" s="120"/>
      <c r="G33" s="121"/>
      <c r="H33" s="29">
        <f>SUM(H28:H32)</f>
        <v>16167920</v>
      </c>
      <c r="I33" s="29">
        <f>SUM(I28:I32)</f>
        <v>5093400</v>
      </c>
      <c r="J33" s="29">
        <f>SUM(J28:J32)</f>
        <v>5371900</v>
      </c>
      <c r="K33" s="29">
        <f>SUM(K28:K32)</f>
        <v>5702620</v>
      </c>
      <c r="L33" s="28"/>
      <c r="P33" s="58">
        <f>ROUND(I31,0)</f>
        <v>100000</v>
      </c>
      <c r="Q33" s="22">
        <f>ROUND(J31,0)</f>
        <v>105300</v>
      </c>
      <c r="R33" s="22">
        <f>ROUND(K31,0)</f>
        <v>110565</v>
      </c>
    </row>
    <row r="34" spans="2:18" ht="51" customHeight="1" x14ac:dyDescent="0.25">
      <c r="B34" s="116" t="s">
        <v>77</v>
      </c>
      <c r="C34" s="117"/>
      <c r="D34" s="117"/>
      <c r="E34" s="117"/>
      <c r="F34" s="117"/>
      <c r="G34" s="117"/>
      <c r="H34" s="117"/>
      <c r="I34" s="117"/>
      <c r="J34" s="117"/>
      <c r="K34" s="117"/>
      <c r="L34" s="118"/>
    </row>
    <row r="35" spans="2:18" ht="198" customHeight="1" x14ac:dyDescent="0.25">
      <c r="B35" s="49" t="s">
        <v>51</v>
      </c>
      <c r="C35" s="47" t="s">
        <v>61</v>
      </c>
      <c r="D35" s="24" t="s">
        <v>180</v>
      </c>
      <c r="E35" s="32" t="s">
        <v>67</v>
      </c>
      <c r="F35" s="26" t="s">
        <v>62</v>
      </c>
      <c r="G35" s="32" t="s">
        <v>165</v>
      </c>
      <c r="H35" s="25">
        <f>SUM(I35:K35)</f>
        <v>127200</v>
      </c>
      <c r="I35" s="25">
        <v>40300</v>
      </c>
      <c r="J35" s="25">
        <v>42400</v>
      </c>
      <c r="K35" s="25">
        <v>44500</v>
      </c>
      <c r="L35" s="24" t="s">
        <v>63</v>
      </c>
    </row>
    <row r="36" spans="2:18" ht="30.75" customHeight="1" x14ac:dyDescent="0.25">
      <c r="B36" s="106" t="s">
        <v>57</v>
      </c>
      <c r="C36" s="107"/>
      <c r="D36" s="107"/>
      <c r="E36" s="107"/>
      <c r="F36" s="107"/>
      <c r="G36" s="108"/>
      <c r="H36" s="29">
        <f>SUM(H35)</f>
        <v>127200</v>
      </c>
      <c r="I36" s="29">
        <f t="shared" ref="I36:K36" si="5">SUM(I35)</f>
        <v>40300</v>
      </c>
      <c r="J36" s="29">
        <f t="shared" si="5"/>
        <v>42400</v>
      </c>
      <c r="K36" s="29">
        <f t="shared" si="5"/>
        <v>44500</v>
      </c>
      <c r="L36" s="28"/>
    </row>
    <row r="37" spans="2:18" ht="24.75" customHeight="1" x14ac:dyDescent="0.25">
      <c r="B37" s="106" t="s">
        <v>64</v>
      </c>
      <c r="C37" s="107"/>
      <c r="D37" s="107"/>
      <c r="E37" s="107"/>
      <c r="F37" s="107"/>
      <c r="G37" s="108"/>
      <c r="H37" s="29">
        <f>H26+H33+H36</f>
        <v>18469917</v>
      </c>
      <c r="I37" s="29">
        <f>I26+I33+I36</f>
        <v>5820783</v>
      </c>
      <c r="J37" s="29">
        <f>J26+J33+J36</f>
        <v>6139208</v>
      </c>
      <c r="K37" s="29">
        <f>K26+K33+K36</f>
        <v>6509926</v>
      </c>
      <c r="L37" s="28"/>
    </row>
    <row r="38" spans="2:18" ht="75" customHeight="1" x14ac:dyDescent="0.3">
      <c r="B38" s="104" t="s">
        <v>171</v>
      </c>
      <c r="C38" s="105"/>
      <c r="D38" s="105"/>
      <c r="E38" s="105"/>
      <c r="F38" s="105"/>
      <c r="G38" s="105"/>
      <c r="H38" s="105"/>
      <c r="I38" s="105"/>
      <c r="J38" s="105"/>
      <c r="K38" s="105"/>
      <c r="L38" s="105"/>
    </row>
    <row r="40" spans="2:18" ht="62.25" customHeight="1" x14ac:dyDescent="0.25">
      <c r="D40" s="21"/>
      <c r="E40" s="37"/>
      <c r="F40" s="37"/>
      <c r="G40" s="37"/>
      <c r="H40" s="37"/>
      <c r="I40" s="37"/>
      <c r="J40" s="37"/>
      <c r="K40" s="37"/>
      <c r="L40" s="37"/>
    </row>
    <row r="41" spans="2:18" ht="63" customHeight="1" x14ac:dyDescent="0.25">
      <c r="B41" s="36" t="s">
        <v>16</v>
      </c>
      <c r="C41" s="37"/>
      <c r="D41" s="39"/>
      <c r="E41" s="39"/>
      <c r="F41" s="39"/>
      <c r="G41" s="39"/>
      <c r="H41" s="39"/>
      <c r="I41" s="39"/>
      <c r="J41" s="39"/>
      <c r="K41" s="39"/>
      <c r="L41" s="39"/>
    </row>
    <row r="42" spans="2:18" ht="82.5" customHeight="1" x14ac:dyDescent="0.25">
      <c r="B42" s="38"/>
      <c r="C42" s="39"/>
    </row>
  </sheetData>
  <mergeCells count="29">
    <mergeCell ref="B29:B31"/>
    <mergeCell ref="J1:L1"/>
    <mergeCell ref="B3:L3"/>
    <mergeCell ref="B5:B7"/>
    <mergeCell ref="C5:C7"/>
    <mergeCell ref="D5:D7"/>
    <mergeCell ref="E5:E7"/>
    <mergeCell ref="F5:F7"/>
    <mergeCell ref="G5:G7"/>
    <mergeCell ref="H5:K5"/>
    <mergeCell ref="L5:L7"/>
    <mergeCell ref="H6:H7"/>
    <mergeCell ref="I6:K6"/>
    <mergeCell ref="B38:L38"/>
    <mergeCell ref="C26:G26"/>
    <mergeCell ref="B16:B18"/>
    <mergeCell ref="B19:B21"/>
    <mergeCell ref="B8:L8"/>
    <mergeCell ref="B9:B15"/>
    <mergeCell ref="C16:C18"/>
    <mergeCell ref="C19:C21"/>
    <mergeCell ref="C24:C25"/>
    <mergeCell ref="B24:B25"/>
    <mergeCell ref="C9:C15"/>
    <mergeCell ref="B34:L34"/>
    <mergeCell ref="B37:G37"/>
    <mergeCell ref="B36:G36"/>
    <mergeCell ref="C27:L27"/>
    <mergeCell ref="B33:G33"/>
  </mergeCells>
  <printOptions horizontalCentered="1"/>
  <pageMargins left="0.19685039370078741" right="0.19685039370078741" top="0.39370078740157483" bottom="0.39370078740157483" header="0" footer="0"/>
  <pageSetup paperSize="9" scale="78" fitToHeight="0" orientation="landscape" r:id="rId1"/>
  <rowBreaks count="3" manualBreakCount="3">
    <brk id="20" max="11" man="1"/>
    <brk id="25" max="11" man="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tabSelected="1" view="pageBreakPreview" zoomScale="85" zoomScaleNormal="85" zoomScaleSheetLayoutView="85" workbookViewId="0">
      <selection activeCell="E8" sqref="E8"/>
    </sheetView>
  </sheetViews>
  <sheetFormatPr defaultRowHeight="15" x14ac:dyDescent="0.25"/>
  <cols>
    <col min="1" max="1" width="3.42578125" style="2" customWidth="1"/>
    <col min="2" max="2" width="22.140625" style="13" customWidth="1"/>
    <col min="3" max="3" width="14.140625" style="14" customWidth="1"/>
    <col min="4" max="12" width="13.5703125" style="2" customWidth="1"/>
    <col min="13" max="13" width="27.140625" style="2" customWidth="1"/>
    <col min="14" max="16384" width="9.140625" style="2"/>
  </cols>
  <sheetData>
    <row r="1" spans="2:13" ht="6.75" customHeight="1" x14ac:dyDescent="0.25"/>
    <row r="2" spans="2:13" ht="68.25" customHeight="1" x14ac:dyDescent="0.25">
      <c r="K2" s="141" t="s">
        <v>191</v>
      </c>
      <c r="L2" s="142"/>
      <c r="M2" s="142"/>
    </row>
    <row r="3" spans="2:13" ht="18.75" x14ac:dyDescent="0.25">
      <c r="B3" s="146" t="s">
        <v>177</v>
      </c>
      <c r="C3" s="146"/>
      <c r="D3" s="146"/>
      <c r="E3" s="146"/>
      <c r="F3" s="146"/>
      <c r="G3" s="146"/>
      <c r="H3" s="146"/>
      <c r="I3" s="146"/>
      <c r="J3" s="146"/>
      <c r="K3" s="146"/>
      <c r="L3" s="146"/>
      <c r="M3" s="146"/>
    </row>
    <row r="4" spans="2:13" ht="15.75" customHeight="1" x14ac:dyDescent="0.25">
      <c r="M4" s="94" t="s">
        <v>189</v>
      </c>
    </row>
    <row r="5" spans="2:13" ht="33" customHeight="1" x14ac:dyDescent="0.25">
      <c r="B5" s="147" t="s">
        <v>11</v>
      </c>
      <c r="C5" s="147" t="s">
        <v>5</v>
      </c>
      <c r="D5" s="140" t="s">
        <v>73</v>
      </c>
      <c r="E5" s="140"/>
      <c r="F5" s="140"/>
      <c r="G5" s="143" t="s">
        <v>78</v>
      </c>
      <c r="H5" s="144"/>
      <c r="I5" s="145"/>
      <c r="J5" s="143" t="s">
        <v>79</v>
      </c>
      <c r="K5" s="144"/>
      <c r="L5" s="145"/>
      <c r="M5" s="4" t="s">
        <v>7</v>
      </c>
    </row>
    <row r="6" spans="2:13" ht="33" customHeight="1" x14ac:dyDescent="0.25">
      <c r="B6" s="148"/>
      <c r="C6" s="148"/>
      <c r="D6" s="147" t="s">
        <v>8</v>
      </c>
      <c r="E6" s="140" t="s">
        <v>166</v>
      </c>
      <c r="F6" s="140"/>
      <c r="G6" s="147" t="s">
        <v>8</v>
      </c>
      <c r="H6" s="140" t="s">
        <v>167</v>
      </c>
      <c r="I6" s="140"/>
      <c r="J6" s="102" t="s">
        <v>8</v>
      </c>
      <c r="K6" s="140" t="s">
        <v>183</v>
      </c>
      <c r="L6" s="140"/>
      <c r="M6" s="147"/>
    </row>
    <row r="7" spans="2:13" ht="33" customHeight="1" x14ac:dyDescent="0.25">
      <c r="B7" s="149"/>
      <c r="C7" s="149"/>
      <c r="D7" s="149"/>
      <c r="E7" s="4" t="s">
        <v>9</v>
      </c>
      <c r="F7" s="4" t="s">
        <v>12</v>
      </c>
      <c r="G7" s="149"/>
      <c r="H7" s="4" t="s">
        <v>9</v>
      </c>
      <c r="I7" s="4" t="s">
        <v>12</v>
      </c>
      <c r="J7" s="103"/>
      <c r="K7" s="4" t="s">
        <v>9</v>
      </c>
      <c r="L7" s="4" t="s">
        <v>12</v>
      </c>
      <c r="M7" s="148"/>
    </row>
    <row r="8" spans="2:13" ht="35.25" customHeight="1" x14ac:dyDescent="0.25">
      <c r="B8" s="12" t="s">
        <v>13</v>
      </c>
      <c r="C8" s="66" t="s">
        <v>165</v>
      </c>
      <c r="D8" s="11">
        <f>D12+D21+D26</f>
        <v>5820783</v>
      </c>
      <c r="E8" s="11">
        <f>E12+E21+E26</f>
        <v>5585783</v>
      </c>
      <c r="F8" s="11">
        <f>F21</f>
        <v>235000</v>
      </c>
      <c r="G8" s="11">
        <f>G12+G21+G26</f>
        <v>6139208</v>
      </c>
      <c r="H8" s="11">
        <f>H12+H21+H26</f>
        <v>5904208</v>
      </c>
      <c r="I8" s="11">
        <f>I21</f>
        <v>235000</v>
      </c>
      <c r="J8" s="11">
        <f>J12+J21+J26</f>
        <v>6509926</v>
      </c>
      <c r="K8" s="11">
        <f>K12+K21+K26</f>
        <v>6274926</v>
      </c>
      <c r="L8" s="11">
        <f>L21</f>
        <v>235000</v>
      </c>
      <c r="M8" s="149"/>
    </row>
    <row r="9" spans="2:13" ht="24" customHeight="1" x14ac:dyDescent="0.25">
      <c r="B9" s="137" t="s">
        <v>80</v>
      </c>
      <c r="C9" s="137"/>
      <c r="D9" s="137"/>
      <c r="E9" s="137"/>
      <c r="F9" s="137"/>
      <c r="G9" s="137"/>
      <c r="H9" s="137"/>
      <c r="I9" s="137"/>
      <c r="J9" s="137"/>
      <c r="K9" s="137"/>
      <c r="L9" s="137"/>
      <c r="M9" s="137"/>
    </row>
    <row r="10" spans="2:13" ht="30" customHeight="1" x14ac:dyDescent="0.25">
      <c r="B10" s="138" t="s">
        <v>119</v>
      </c>
      <c r="C10" s="138"/>
      <c r="D10" s="138"/>
      <c r="E10" s="138"/>
      <c r="F10" s="138"/>
      <c r="G10" s="138"/>
      <c r="H10" s="138"/>
      <c r="I10" s="138"/>
      <c r="J10" s="138"/>
      <c r="K10" s="138"/>
      <c r="L10" s="138"/>
      <c r="M10" s="138"/>
    </row>
    <row r="11" spans="2:13" ht="21" customHeight="1" x14ac:dyDescent="0.25">
      <c r="B11" s="137" t="s">
        <v>102</v>
      </c>
      <c r="C11" s="137"/>
      <c r="D11" s="137"/>
      <c r="E11" s="137"/>
      <c r="F11" s="137"/>
      <c r="G11" s="137"/>
      <c r="H11" s="137"/>
      <c r="I11" s="137"/>
      <c r="J11" s="137"/>
      <c r="K11" s="137"/>
      <c r="L11" s="137"/>
      <c r="M11" s="137"/>
    </row>
    <row r="12" spans="2:13" ht="45.75" customHeight="1" x14ac:dyDescent="0.25">
      <c r="B12" s="6" t="s">
        <v>101</v>
      </c>
      <c r="C12" s="6"/>
      <c r="D12" s="10">
        <f>SUM(E12:F12)</f>
        <v>687083</v>
      </c>
      <c r="E12" s="10">
        <f>SUM(E13:E16)</f>
        <v>687083</v>
      </c>
      <c r="F12" s="57"/>
      <c r="G12" s="10">
        <f>SUM(H12:I12)</f>
        <v>724908</v>
      </c>
      <c r="H12" s="10">
        <f>SUM(H13:H16)</f>
        <v>724908</v>
      </c>
      <c r="I12" s="57"/>
      <c r="J12" s="10">
        <f>SUM(K12:L12)</f>
        <v>762806</v>
      </c>
      <c r="K12" s="10">
        <f>SUM(K13:K16)</f>
        <v>762806</v>
      </c>
      <c r="L12" s="57"/>
      <c r="M12" s="78"/>
    </row>
    <row r="13" spans="2:13" ht="230.25" customHeight="1" x14ac:dyDescent="0.25">
      <c r="B13" s="6" t="s">
        <v>143</v>
      </c>
      <c r="C13" s="19" t="s">
        <v>165</v>
      </c>
      <c r="D13" s="25">
        <f>SUM(E13:F13)</f>
        <v>118399</v>
      </c>
      <c r="E13" s="25">
        <f>'4'!P15</f>
        <v>118399</v>
      </c>
      <c r="F13" s="52"/>
      <c r="G13" s="25">
        <f t="shared" ref="G13:G15" si="0">SUM(H13:I13)</f>
        <v>126084</v>
      </c>
      <c r="H13" s="25">
        <f>'4'!Q15</f>
        <v>126084</v>
      </c>
      <c r="I13" s="52"/>
      <c r="J13" s="25">
        <f>K13</f>
        <v>134040</v>
      </c>
      <c r="K13" s="25">
        <f>'4'!R15</f>
        <v>134040</v>
      </c>
      <c r="L13" s="52"/>
      <c r="M13" s="7" t="s">
        <v>217</v>
      </c>
    </row>
    <row r="14" spans="2:13" ht="165" x14ac:dyDescent="0.25">
      <c r="B14" s="15" t="s">
        <v>144</v>
      </c>
      <c r="C14" s="19" t="s">
        <v>165</v>
      </c>
      <c r="D14" s="25">
        <f>SUM(E14:F14)</f>
        <v>75000</v>
      </c>
      <c r="E14" s="25">
        <f>'4'!P18</f>
        <v>75000</v>
      </c>
      <c r="F14" s="52"/>
      <c r="G14" s="25">
        <f t="shared" si="0"/>
        <v>78975</v>
      </c>
      <c r="H14" s="25">
        <f>'4'!Q18</f>
        <v>78975</v>
      </c>
      <c r="I14" s="52"/>
      <c r="J14" s="25">
        <f t="shared" ref="J14" si="1">SUM(K14:L14)</f>
        <v>82924</v>
      </c>
      <c r="K14" s="25">
        <f>'4'!R18</f>
        <v>82924</v>
      </c>
      <c r="L14" s="52"/>
      <c r="M14" s="7" t="s">
        <v>218</v>
      </c>
    </row>
    <row r="15" spans="2:13" ht="196.5" customHeight="1" x14ac:dyDescent="0.25">
      <c r="B15" s="6" t="s">
        <v>145</v>
      </c>
      <c r="C15" s="19" t="s">
        <v>165</v>
      </c>
      <c r="D15" s="25">
        <f t="shared" ref="D15" si="2">SUM(E15:F15)</f>
        <v>193684</v>
      </c>
      <c r="E15" s="25">
        <f>'4'!O23</f>
        <v>193684</v>
      </c>
      <c r="F15" s="52"/>
      <c r="G15" s="25">
        <f t="shared" si="0"/>
        <v>203949</v>
      </c>
      <c r="H15" s="25">
        <f>'4'!P23</f>
        <v>203949</v>
      </c>
      <c r="I15" s="52"/>
      <c r="J15" s="25">
        <f>K15</f>
        <v>214147</v>
      </c>
      <c r="K15" s="25">
        <f>'4'!Q23</f>
        <v>214147</v>
      </c>
      <c r="L15" s="52"/>
      <c r="M15" s="7" t="s">
        <v>219</v>
      </c>
    </row>
    <row r="16" spans="2:13" ht="159.75" customHeight="1" x14ac:dyDescent="0.25">
      <c r="B16" s="15" t="s">
        <v>146</v>
      </c>
      <c r="C16" s="19" t="s">
        <v>165</v>
      </c>
      <c r="D16" s="25">
        <f>E16</f>
        <v>300000</v>
      </c>
      <c r="E16" s="25">
        <f>'4'!I24</f>
        <v>300000</v>
      </c>
      <c r="F16" s="52"/>
      <c r="G16" s="25">
        <f>H16</f>
        <v>315900</v>
      </c>
      <c r="H16" s="25">
        <f>'4'!J24</f>
        <v>315900</v>
      </c>
      <c r="I16" s="52"/>
      <c r="J16" s="25">
        <f>K16</f>
        <v>331695</v>
      </c>
      <c r="K16" s="25">
        <f>'4'!K24</f>
        <v>331695</v>
      </c>
      <c r="L16" s="52"/>
      <c r="M16" s="19" t="s">
        <v>220</v>
      </c>
    </row>
    <row r="17" spans="2:13" ht="80.25" hidden="1" customHeight="1" x14ac:dyDescent="0.25">
      <c r="B17" s="56"/>
      <c r="C17" s="7" t="s">
        <v>14</v>
      </c>
      <c r="D17" s="5">
        <f t="shared" ref="D17:D18" si="3">SUM(E17:F17)</f>
        <v>2150000</v>
      </c>
      <c r="E17" s="5">
        <v>2150000</v>
      </c>
      <c r="F17" s="5"/>
      <c r="G17" s="5">
        <f t="shared" ref="G17:G18" si="4">SUM(H17:I17)</f>
        <v>2290000</v>
      </c>
      <c r="H17" s="5">
        <v>2290000</v>
      </c>
      <c r="I17" s="5"/>
      <c r="J17" s="5">
        <f t="shared" ref="J17:J18" si="5">SUM(K17:L17)</f>
        <v>2413000</v>
      </c>
      <c r="K17" s="5">
        <v>2413000</v>
      </c>
      <c r="L17" s="5"/>
      <c r="M17" s="55"/>
    </row>
    <row r="18" spans="2:13" ht="117.75" hidden="1" customHeight="1" x14ac:dyDescent="0.25">
      <c r="B18" s="6" t="s">
        <v>65</v>
      </c>
      <c r="C18" s="7" t="s">
        <v>6</v>
      </c>
      <c r="D18" s="5">
        <f t="shared" si="3"/>
        <v>4109350</v>
      </c>
      <c r="E18" s="5">
        <v>4109350</v>
      </c>
      <c r="F18" s="5"/>
      <c r="G18" s="5">
        <f t="shared" si="4"/>
        <v>4384676</v>
      </c>
      <c r="H18" s="5">
        <v>4384676</v>
      </c>
      <c r="I18" s="5"/>
      <c r="J18" s="5">
        <f t="shared" si="5"/>
        <v>4625834</v>
      </c>
      <c r="K18" s="5">
        <v>4625834</v>
      </c>
      <c r="L18" s="5"/>
      <c r="M18" s="7" t="s">
        <v>10</v>
      </c>
    </row>
    <row r="19" spans="2:13" ht="27.75" customHeight="1" x14ac:dyDescent="0.25">
      <c r="B19" s="139" t="s">
        <v>226</v>
      </c>
      <c r="C19" s="139"/>
      <c r="D19" s="139"/>
      <c r="E19" s="139"/>
      <c r="F19" s="139"/>
      <c r="G19" s="139"/>
      <c r="H19" s="139"/>
      <c r="I19" s="139"/>
      <c r="J19" s="139"/>
      <c r="K19" s="139"/>
      <c r="L19" s="139"/>
      <c r="M19" s="139"/>
    </row>
    <row r="20" spans="2:13" ht="19.5" customHeight="1" x14ac:dyDescent="0.25">
      <c r="B20" s="137" t="s">
        <v>184</v>
      </c>
      <c r="C20" s="137"/>
      <c r="D20" s="137"/>
      <c r="E20" s="137"/>
      <c r="F20" s="137"/>
      <c r="G20" s="137"/>
      <c r="H20" s="137"/>
      <c r="I20" s="137"/>
      <c r="J20" s="137"/>
      <c r="K20" s="137"/>
      <c r="L20" s="137"/>
      <c r="M20" s="137"/>
    </row>
    <row r="21" spans="2:13" ht="48.75" customHeight="1" x14ac:dyDescent="0.25">
      <c r="B21" s="6" t="s">
        <v>240</v>
      </c>
      <c r="C21" s="7"/>
      <c r="D21" s="10">
        <f>D22+D23</f>
        <v>5093400</v>
      </c>
      <c r="E21" s="10">
        <f>E22+E23</f>
        <v>4858400</v>
      </c>
      <c r="F21" s="10">
        <f>F23</f>
        <v>235000</v>
      </c>
      <c r="G21" s="10">
        <f>G22+G23</f>
        <v>5371900</v>
      </c>
      <c r="H21" s="10">
        <f>H22+H23</f>
        <v>5136900</v>
      </c>
      <c r="I21" s="10">
        <f>I23</f>
        <v>235000</v>
      </c>
      <c r="J21" s="10">
        <f>J22+J23</f>
        <v>5702620</v>
      </c>
      <c r="K21" s="10">
        <f>K22+K23</f>
        <v>5467620</v>
      </c>
      <c r="L21" s="10">
        <f>L23</f>
        <v>235000</v>
      </c>
      <c r="M21" s="77"/>
    </row>
    <row r="22" spans="2:13" ht="135" customHeight="1" x14ac:dyDescent="0.25">
      <c r="B22" s="6" t="s">
        <v>104</v>
      </c>
      <c r="C22" s="19" t="s">
        <v>165</v>
      </c>
      <c r="D22" s="5">
        <f xml:space="preserve"> SUM(E22:F22)</f>
        <v>400000</v>
      </c>
      <c r="E22" s="5">
        <f>'4'!S31</f>
        <v>400000</v>
      </c>
      <c r="F22" s="5"/>
      <c r="G22" s="5">
        <f>SUM(H22:I22)</f>
        <v>421200</v>
      </c>
      <c r="H22" s="5">
        <f>'4'!T31</f>
        <v>421200</v>
      </c>
      <c r="I22" s="5"/>
      <c r="J22" s="5">
        <f>SUM(K22:L22)</f>
        <v>442260</v>
      </c>
      <c r="K22" s="5">
        <f>'4'!U31</f>
        <v>442260</v>
      </c>
      <c r="L22" s="5"/>
      <c r="M22" s="7" t="s">
        <v>221</v>
      </c>
    </row>
    <row r="23" spans="2:13" ht="135" customHeight="1" x14ac:dyDescent="0.25">
      <c r="B23" s="81" t="s">
        <v>225</v>
      </c>
      <c r="C23" s="19" t="s">
        <v>165</v>
      </c>
      <c r="D23" s="5">
        <f>E23+F23</f>
        <v>4693400</v>
      </c>
      <c r="E23" s="5">
        <v>4458400</v>
      </c>
      <c r="F23" s="5">
        <v>235000</v>
      </c>
      <c r="G23" s="5">
        <f>SUM(H23:I23)</f>
        <v>4950700</v>
      </c>
      <c r="H23" s="5">
        <v>4715700</v>
      </c>
      <c r="I23" s="5">
        <v>235000</v>
      </c>
      <c r="J23" s="5">
        <f>SUM(K23:L23)</f>
        <v>5260360</v>
      </c>
      <c r="K23" s="5">
        <v>5025360</v>
      </c>
      <c r="L23" s="5">
        <v>235000</v>
      </c>
      <c r="M23" s="19" t="s">
        <v>221</v>
      </c>
    </row>
    <row r="24" spans="2:13" ht="30" customHeight="1" x14ac:dyDescent="0.25">
      <c r="B24" s="138" t="s">
        <v>77</v>
      </c>
      <c r="C24" s="138"/>
      <c r="D24" s="138"/>
      <c r="E24" s="138"/>
      <c r="F24" s="138"/>
      <c r="G24" s="138"/>
      <c r="H24" s="138"/>
      <c r="I24" s="138"/>
      <c r="J24" s="138"/>
      <c r="K24" s="138"/>
      <c r="L24" s="138"/>
      <c r="M24" s="138"/>
    </row>
    <row r="25" spans="2:13" ht="22.5" customHeight="1" x14ac:dyDescent="0.25">
      <c r="B25" s="137" t="s">
        <v>15</v>
      </c>
      <c r="C25" s="137"/>
      <c r="D25" s="137"/>
      <c r="E25" s="137"/>
      <c r="F25" s="137"/>
      <c r="G25" s="137"/>
      <c r="H25" s="137"/>
      <c r="I25" s="137"/>
      <c r="J25" s="137"/>
      <c r="K25" s="137"/>
      <c r="L25" s="137"/>
      <c r="M25" s="137"/>
    </row>
    <row r="26" spans="2:13" ht="46.5" customHeight="1" x14ac:dyDescent="0.25">
      <c r="B26" s="6" t="s">
        <v>168</v>
      </c>
      <c r="C26" s="7"/>
      <c r="D26" s="10">
        <f t="shared" ref="D26:D27" si="6">SUM(E26:F26)</f>
        <v>40300</v>
      </c>
      <c r="E26" s="10">
        <f t="shared" ref="E26:K26" si="7">SUM(E27)</f>
        <v>40300</v>
      </c>
      <c r="F26" s="10"/>
      <c r="G26" s="10">
        <f t="shared" ref="G26:G27" si="8">SUM(H26:I26)</f>
        <v>42400</v>
      </c>
      <c r="H26" s="10">
        <f t="shared" si="7"/>
        <v>42400</v>
      </c>
      <c r="I26" s="10"/>
      <c r="J26" s="10">
        <f t="shared" ref="J26:J27" si="9">SUM(K26:L26)</f>
        <v>44500</v>
      </c>
      <c r="K26" s="10">
        <f t="shared" si="7"/>
        <v>44500</v>
      </c>
      <c r="L26" s="10"/>
      <c r="M26" s="6"/>
    </row>
    <row r="27" spans="2:13" ht="171" customHeight="1" x14ac:dyDescent="0.25">
      <c r="B27" s="6" t="s">
        <v>181</v>
      </c>
      <c r="C27" s="19" t="s">
        <v>165</v>
      </c>
      <c r="D27" s="5">
        <f t="shared" si="6"/>
        <v>40300</v>
      </c>
      <c r="E27" s="5">
        <f>'4'!I35</f>
        <v>40300</v>
      </c>
      <c r="F27" s="5"/>
      <c r="G27" s="5">
        <f t="shared" si="8"/>
        <v>42400</v>
      </c>
      <c r="H27" s="5">
        <f>'4'!J35</f>
        <v>42400</v>
      </c>
      <c r="I27" s="5"/>
      <c r="J27" s="5">
        <f t="shared" si="9"/>
        <v>44500</v>
      </c>
      <c r="K27" s="5">
        <f>'4'!K35</f>
        <v>44500</v>
      </c>
      <c r="L27" s="5"/>
      <c r="M27" s="19" t="s">
        <v>172</v>
      </c>
    </row>
    <row r="28" spans="2:13" ht="87.75" customHeight="1" x14ac:dyDescent="0.25">
      <c r="B28" s="135" t="s">
        <v>173</v>
      </c>
      <c r="C28" s="136"/>
      <c r="D28" s="136"/>
      <c r="E28" s="136"/>
      <c r="F28" s="136"/>
      <c r="G28" s="136"/>
      <c r="H28" s="136"/>
      <c r="I28" s="136"/>
      <c r="J28" s="136"/>
      <c r="K28" s="136"/>
      <c r="L28" s="136"/>
      <c r="M28" s="34" t="s">
        <v>66</v>
      </c>
    </row>
  </sheetData>
  <mergeCells count="21">
    <mergeCell ref="D5:F5"/>
    <mergeCell ref="E6:F6"/>
    <mergeCell ref="H6:I6"/>
    <mergeCell ref="K6:L6"/>
    <mergeCell ref="K2:M2"/>
    <mergeCell ref="G5:I5"/>
    <mergeCell ref="J5:L5"/>
    <mergeCell ref="B3:M3"/>
    <mergeCell ref="C5:C7"/>
    <mergeCell ref="B5:B7"/>
    <mergeCell ref="D6:D7"/>
    <mergeCell ref="G6:G7"/>
    <mergeCell ref="M6:M8"/>
    <mergeCell ref="B28:L28"/>
    <mergeCell ref="B9:M9"/>
    <mergeCell ref="B10:M10"/>
    <mergeCell ref="B11:M11"/>
    <mergeCell ref="B24:M24"/>
    <mergeCell ref="B25:M25"/>
    <mergeCell ref="B19:M19"/>
    <mergeCell ref="B20:M20"/>
  </mergeCells>
  <printOptions horizontalCentered="1" verticalCentered="1"/>
  <pageMargins left="0.19685039370078741" right="0.19685039370078741" top="0.39370078740157483" bottom="0.39370078740157483" header="0" footer="0"/>
  <pageSetup paperSize="9" scale="76" fitToHeight="0" orientation="landscape" r:id="rId1"/>
  <rowBreaks count="2" manualBreakCount="2">
    <brk id="13" max="12" man="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132"/>
  <sheetViews>
    <sheetView view="pageBreakPreview" topLeftCell="C1" zoomScale="85" zoomScaleNormal="70" zoomScaleSheetLayoutView="85" workbookViewId="0">
      <selection activeCell="K105" sqref="K105"/>
    </sheetView>
  </sheetViews>
  <sheetFormatPr defaultRowHeight="15" x14ac:dyDescent="0.25"/>
  <cols>
    <col min="1" max="1" width="2.140625" style="2" customWidth="1"/>
    <col min="2" max="2" width="42.42578125" style="2" customWidth="1"/>
    <col min="3" max="3" width="14.42578125" style="14" customWidth="1"/>
    <col min="4" max="12" width="15.42578125" style="2" customWidth="1"/>
    <col min="13" max="14" width="9.140625" style="2"/>
    <col min="15" max="15" width="11.5703125" style="2" bestFit="1" customWidth="1"/>
    <col min="16" max="17" width="9.140625" style="2"/>
    <col min="18" max="18" width="11.5703125" style="2" bestFit="1" customWidth="1"/>
    <col min="19" max="22" width="13.7109375" style="31" customWidth="1"/>
    <col min="23" max="23" width="11" style="2" customWidth="1"/>
    <col min="24" max="16384" width="9.140625" style="2"/>
  </cols>
  <sheetData>
    <row r="2" spans="2:18" ht="69" customHeight="1" x14ac:dyDescent="0.25">
      <c r="J2" s="151" t="s">
        <v>192</v>
      </c>
      <c r="K2" s="152"/>
      <c r="L2" s="152"/>
    </row>
    <row r="4" spans="2:18" ht="18.75" x14ac:dyDescent="0.3">
      <c r="B4" s="150" t="s">
        <v>178</v>
      </c>
      <c r="C4" s="150"/>
      <c r="D4" s="150"/>
      <c r="E4" s="150"/>
      <c r="F4" s="150"/>
      <c r="G4" s="150"/>
      <c r="H4" s="150"/>
      <c r="I4" s="150"/>
      <c r="J4" s="150"/>
      <c r="K4" s="150"/>
      <c r="L4" s="150"/>
    </row>
    <row r="6" spans="2:18" ht="24" customHeight="1" x14ac:dyDescent="0.25">
      <c r="B6" s="153" t="s">
        <v>17</v>
      </c>
      <c r="C6" s="153" t="s">
        <v>25</v>
      </c>
      <c r="D6" s="153" t="s">
        <v>74</v>
      </c>
      <c r="E6" s="153"/>
      <c r="F6" s="153"/>
      <c r="G6" s="153" t="s">
        <v>78</v>
      </c>
      <c r="H6" s="153"/>
      <c r="I6" s="153"/>
      <c r="J6" s="153" t="s">
        <v>79</v>
      </c>
      <c r="K6" s="153"/>
      <c r="L6" s="153"/>
    </row>
    <row r="7" spans="2:18" ht="26.25" customHeight="1" x14ac:dyDescent="0.25">
      <c r="B7" s="153"/>
      <c r="C7" s="153"/>
      <c r="D7" s="153" t="s">
        <v>169</v>
      </c>
      <c r="E7" s="153" t="s">
        <v>27</v>
      </c>
      <c r="F7" s="153"/>
      <c r="G7" s="153" t="s">
        <v>169</v>
      </c>
      <c r="H7" s="153" t="s">
        <v>27</v>
      </c>
      <c r="I7" s="153"/>
      <c r="J7" s="153" t="s">
        <v>169</v>
      </c>
      <c r="K7" s="153" t="s">
        <v>27</v>
      </c>
      <c r="L7" s="153"/>
    </row>
    <row r="8" spans="2:18" ht="36" customHeight="1" x14ac:dyDescent="0.25">
      <c r="B8" s="153"/>
      <c r="C8" s="153"/>
      <c r="D8" s="153"/>
      <c r="E8" s="92" t="s">
        <v>9</v>
      </c>
      <c r="F8" s="92" t="s">
        <v>26</v>
      </c>
      <c r="G8" s="153"/>
      <c r="H8" s="92" t="s">
        <v>9</v>
      </c>
      <c r="I8" s="92" t="s">
        <v>26</v>
      </c>
      <c r="J8" s="153"/>
      <c r="K8" s="92" t="s">
        <v>9</v>
      </c>
      <c r="L8" s="92" t="s">
        <v>26</v>
      </c>
    </row>
    <row r="9" spans="2:18" ht="36.75" customHeight="1" x14ac:dyDescent="0.25">
      <c r="B9" s="64" t="s">
        <v>193</v>
      </c>
      <c r="C9" s="16"/>
      <c r="D9" s="11">
        <f t="shared" ref="D9:L9" si="0">D13+D85+D118</f>
        <v>5820783</v>
      </c>
      <c r="E9" s="11">
        <f t="shared" si="0"/>
        <v>5585783</v>
      </c>
      <c r="F9" s="11">
        <f t="shared" si="0"/>
        <v>235000</v>
      </c>
      <c r="G9" s="11">
        <f t="shared" si="0"/>
        <v>6139208</v>
      </c>
      <c r="H9" s="11">
        <f t="shared" si="0"/>
        <v>5904208</v>
      </c>
      <c r="I9" s="11">
        <f t="shared" si="0"/>
        <v>235000</v>
      </c>
      <c r="J9" s="11">
        <f t="shared" si="0"/>
        <v>6509926</v>
      </c>
      <c r="K9" s="11">
        <f t="shared" si="0"/>
        <v>6274926</v>
      </c>
      <c r="L9" s="11">
        <f t="shared" si="0"/>
        <v>235000</v>
      </c>
    </row>
    <row r="10" spans="2:18" ht="29.25" customHeight="1" x14ac:dyDescent="0.25">
      <c r="B10" s="137" t="s">
        <v>80</v>
      </c>
      <c r="C10" s="137"/>
      <c r="D10" s="137"/>
      <c r="E10" s="137"/>
      <c r="F10" s="137"/>
      <c r="G10" s="137"/>
      <c r="H10" s="137"/>
      <c r="I10" s="137"/>
      <c r="J10" s="137"/>
      <c r="K10" s="137"/>
      <c r="L10" s="137"/>
    </row>
    <row r="11" spans="2:18" ht="29.25" customHeight="1" x14ac:dyDescent="0.25">
      <c r="B11" s="138" t="s">
        <v>120</v>
      </c>
      <c r="C11" s="138"/>
      <c r="D11" s="138"/>
      <c r="E11" s="138"/>
      <c r="F11" s="138"/>
      <c r="G11" s="138"/>
      <c r="H11" s="138"/>
      <c r="I11" s="138"/>
      <c r="J11" s="138"/>
      <c r="K11" s="138"/>
      <c r="L11" s="138"/>
    </row>
    <row r="12" spans="2:18" ht="22.5" customHeight="1" x14ac:dyDescent="0.25">
      <c r="B12" s="137" t="s">
        <v>39</v>
      </c>
      <c r="C12" s="137"/>
      <c r="D12" s="137"/>
      <c r="E12" s="137"/>
      <c r="F12" s="137"/>
      <c r="G12" s="137"/>
      <c r="H12" s="137"/>
      <c r="I12" s="137"/>
      <c r="J12" s="137"/>
      <c r="K12" s="137"/>
      <c r="L12" s="137"/>
    </row>
    <row r="13" spans="2:18" ht="33.75" customHeight="1" x14ac:dyDescent="0.25">
      <c r="B13" s="15" t="s">
        <v>96</v>
      </c>
      <c r="C13" s="85" t="s">
        <v>159</v>
      </c>
      <c r="D13" s="10">
        <f>E13</f>
        <v>687083</v>
      </c>
      <c r="E13" s="10">
        <f>E15+E66+E30+E48</f>
        <v>687083</v>
      </c>
      <c r="F13" s="10"/>
      <c r="G13" s="10">
        <f>H13</f>
        <v>724908</v>
      </c>
      <c r="H13" s="10">
        <f>H15+H48+H66+H30</f>
        <v>724908</v>
      </c>
      <c r="I13" s="10"/>
      <c r="J13" s="10">
        <f>K13</f>
        <v>762806</v>
      </c>
      <c r="K13" s="10">
        <f>K15+K30+K48+K66</f>
        <v>762806</v>
      </c>
      <c r="L13" s="10"/>
    </row>
    <row r="14" spans="2:18" ht="187.5" customHeight="1" x14ac:dyDescent="0.25">
      <c r="B14" s="15" t="s">
        <v>222</v>
      </c>
      <c r="C14" s="17"/>
      <c r="D14" s="5"/>
      <c r="E14" s="5"/>
      <c r="F14" s="5"/>
      <c r="G14" s="5"/>
      <c r="H14" s="5"/>
      <c r="I14" s="5"/>
      <c r="J14" s="5"/>
      <c r="K14" s="5"/>
      <c r="L14" s="5"/>
      <c r="O14" s="62">
        <f>D9+G9+J9</f>
        <v>18469917</v>
      </c>
      <c r="R14" s="62">
        <f>E9+F9</f>
        <v>5820783</v>
      </c>
    </row>
    <row r="15" spans="2:18" ht="48" customHeight="1" x14ac:dyDescent="0.25">
      <c r="B15" s="81" t="s">
        <v>194</v>
      </c>
      <c r="C15" s="17"/>
      <c r="D15" s="10">
        <f>E15</f>
        <v>118399</v>
      </c>
      <c r="E15" s="10">
        <f>'[1]5'!E14</f>
        <v>118399</v>
      </c>
      <c r="F15" s="10"/>
      <c r="G15" s="10">
        <f>H15</f>
        <v>126084</v>
      </c>
      <c r="H15" s="10">
        <f>'[1]5'!H14</f>
        <v>126084</v>
      </c>
      <c r="I15" s="10"/>
      <c r="J15" s="10">
        <f>K15</f>
        <v>134040</v>
      </c>
      <c r="K15" s="10">
        <f>'[1]5'!K14</f>
        <v>134040</v>
      </c>
      <c r="L15" s="10"/>
    </row>
    <row r="16" spans="2:18" ht="15.75" customHeight="1" x14ac:dyDescent="0.25">
      <c r="B16" s="15" t="s">
        <v>18</v>
      </c>
      <c r="C16" s="93"/>
      <c r="D16" s="5"/>
      <c r="E16" s="5"/>
      <c r="F16" s="5"/>
      <c r="G16" s="5"/>
      <c r="H16" s="5"/>
      <c r="I16" s="5"/>
      <c r="J16" s="5"/>
      <c r="K16" s="5"/>
      <c r="L16" s="5"/>
    </row>
    <row r="17" spans="2:22" ht="15.75" customHeight="1" x14ac:dyDescent="0.25">
      <c r="B17" s="15" t="s">
        <v>30</v>
      </c>
      <c r="C17" s="93"/>
      <c r="D17" s="5"/>
      <c r="E17" s="5"/>
      <c r="F17" s="5"/>
      <c r="G17" s="5"/>
      <c r="H17" s="5"/>
      <c r="I17" s="5"/>
      <c r="J17" s="5"/>
      <c r="K17" s="5"/>
      <c r="L17" s="5"/>
    </row>
    <row r="18" spans="2:22" ht="39" customHeight="1" x14ac:dyDescent="0.25">
      <c r="B18" s="19" t="s">
        <v>28</v>
      </c>
      <c r="C18" s="93"/>
      <c r="D18" s="5">
        <f>E18</f>
        <v>14</v>
      </c>
      <c r="E18" s="5">
        <v>14</v>
      </c>
      <c r="F18" s="5"/>
      <c r="G18" s="5">
        <f>H18</f>
        <v>15</v>
      </c>
      <c r="H18" s="5">
        <v>15</v>
      </c>
      <c r="I18" s="5"/>
      <c r="J18" s="5">
        <f>K18</f>
        <v>17</v>
      </c>
      <c r="K18" s="5">
        <v>17</v>
      </c>
      <c r="L18" s="5"/>
    </row>
    <row r="19" spans="2:22" ht="15.75" customHeight="1" x14ac:dyDescent="0.25">
      <c r="B19" s="15" t="s">
        <v>31</v>
      </c>
      <c r="C19" s="93"/>
      <c r="D19" s="5"/>
      <c r="E19" s="5"/>
      <c r="F19" s="5"/>
      <c r="G19" s="5"/>
      <c r="H19" s="5"/>
      <c r="I19" s="5"/>
      <c r="J19" s="5"/>
      <c r="K19" s="5"/>
      <c r="L19" s="5"/>
    </row>
    <row r="20" spans="2:22" ht="39.75" customHeight="1" x14ac:dyDescent="0.25">
      <c r="B20" s="19" t="s">
        <v>29</v>
      </c>
      <c r="C20" s="93"/>
      <c r="D20" s="5">
        <f>E20</f>
        <v>16135</v>
      </c>
      <c r="E20" s="5">
        <v>16135</v>
      </c>
      <c r="F20" s="5"/>
      <c r="G20" s="5">
        <f>H20</f>
        <v>17749</v>
      </c>
      <c r="H20" s="5">
        <v>17749</v>
      </c>
      <c r="I20" s="5"/>
      <c r="J20" s="5">
        <f>K20</f>
        <v>19524</v>
      </c>
      <c r="K20" s="5">
        <v>19524</v>
      </c>
      <c r="L20" s="5"/>
    </row>
    <row r="21" spans="2:22" ht="26.25" customHeight="1" x14ac:dyDescent="0.25">
      <c r="B21" s="19" t="s">
        <v>81</v>
      </c>
      <c r="C21" s="93"/>
      <c r="D21" s="5">
        <f>E21</f>
        <v>9681</v>
      </c>
      <c r="E21" s="5">
        <v>9681</v>
      </c>
      <c r="F21" s="5"/>
      <c r="G21" s="5">
        <f>H21</f>
        <v>10649</v>
      </c>
      <c r="H21" s="5">
        <v>10649</v>
      </c>
      <c r="I21" s="5"/>
      <c r="J21" s="5">
        <f>K21</f>
        <v>11714</v>
      </c>
      <c r="K21" s="5">
        <v>11714</v>
      </c>
      <c r="L21" s="5"/>
    </row>
    <row r="22" spans="2:22" ht="15.75" customHeight="1" x14ac:dyDescent="0.25">
      <c r="B22" s="15" t="s">
        <v>32</v>
      </c>
      <c r="C22" s="93"/>
      <c r="D22" s="5"/>
      <c r="E22" s="5"/>
      <c r="F22" s="5"/>
      <c r="G22" s="5"/>
      <c r="H22" s="5"/>
      <c r="I22" s="5"/>
      <c r="J22" s="5"/>
      <c r="K22" s="5"/>
      <c r="L22" s="5"/>
    </row>
    <row r="23" spans="2:22" ht="38.25" customHeight="1" x14ac:dyDescent="0.25">
      <c r="B23" s="19" t="s">
        <v>33</v>
      </c>
      <c r="C23" s="93"/>
      <c r="D23" s="5">
        <f>D15/D18</f>
        <v>8457.0714285714294</v>
      </c>
      <c r="E23" s="5">
        <f>E15/E18</f>
        <v>8457.0714285714294</v>
      </c>
      <c r="F23" s="5"/>
      <c r="G23" s="5">
        <f>G15/G18</f>
        <v>8405.6</v>
      </c>
      <c r="H23" s="5">
        <f>H15/H18</f>
        <v>8405.6</v>
      </c>
      <c r="I23" s="5"/>
      <c r="J23" s="5">
        <f>J15/J18</f>
        <v>7884.7058823529414</v>
      </c>
      <c r="K23" s="5">
        <f>K15/K18</f>
        <v>7884.7058823529414</v>
      </c>
      <c r="L23" s="5"/>
    </row>
    <row r="24" spans="2:22" ht="55.5" customHeight="1" x14ac:dyDescent="0.25">
      <c r="B24" s="9" t="s">
        <v>19</v>
      </c>
      <c r="C24" s="93"/>
      <c r="D24" s="5">
        <f>D15/D20</f>
        <v>7.3380229315153391</v>
      </c>
      <c r="E24" s="5">
        <f>E15/E20</f>
        <v>7.3380229315153391</v>
      </c>
      <c r="F24" s="5"/>
      <c r="G24" s="5">
        <f>G15/G20</f>
        <v>7.1037241534734354</v>
      </c>
      <c r="H24" s="5">
        <f>H15/H20</f>
        <v>7.1037241534734354</v>
      </c>
      <c r="I24" s="5"/>
      <c r="J24" s="5">
        <f>J15/J20</f>
        <v>6.8653964351567298</v>
      </c>
      <c r="K24" s="5">
        <f>K15/K20</f>
        <v>6.8653964351567298</v>
      </c>
      <c r="L24" s="5"/>
    </row>
    <row r="25" spans="2:22" ht="15.75" customHeight="1" x14ac:dyDescent="0.25">
      <c r="B25" s="15" t="s">
        <v>34</v>
      </c>
      <c r="C25" s="93"/>
      <c r="D25" s="5"/>
      <c r="E25" s="5"/>
      <c r="F25" s="5"/>
      <c r="G25" s="5"/>
      <c r="H25" s="5"/>
      <c r="I25" s="5"/>
      <c r="J25" s="5"/>
      <c r="K25" s="5"/>
      <c r="L25" s="5"/>
    </row>
    <row r="26" spans="2:22" s="53" customFormat="1" ht="66.75" customHeight="1" x14ac:dyDescent="0.25">
      <c r="B26" s="50" t="s">
        <v>35</v>
      </c>
      <c r="C26" s="51"/>
      <c r="D26" s="52">
        <v>110</v>
      </c>
      <c r="E26" s="52">
        <v>110</v>
      </c>
      <c r="F26" s="52"/>
      <c r="G26" s="52">
        <v>110</v>
      </c>
      <c r="H26" s="52">
        <v>110</v>
      </c>
      <c r="I26" s="52"/>
      <c r="J26" s="52">
        <v>110</v>
      </c>
      <c r="K26" s="52">
        <v>110</v>
      </c>
      <c r="L26" s="52"/>
      <c r="S26" s="54"/>
      <c r="T26" s="54"/>
      <c r="U26" s="54"/>
      <c r="V26" s="54"/>
    </row>
    <row r="27" spans="2:22" s="69" customFormat="1" ht="24.75" customHeight="1" x14ac:dyDescent="0.25">
      <c r="B27" s="50" t="s">
        <v>108</v>
      </c>
      <c r="C27" s="67"/>
      <c r="D27" s="52">
        <v>110</v>
      </c>
      <c r="E27" s="52">
        <v>110</v>
      </c>
      <c r="F27" s="52"/>
      <c r="G27" s="52">
        <v>110</v>
      </c>
      <c r="H27" s="52">
        <v>110</v>
      </c>
      <c r="I27" s="52"/>
      <c r="J27" s="52">
        <v>110</v>
      </c>
      <c r="K27" s="52">
        <v>110</v>
      </c>
      <c r="L27" s="68"/>
      <c r="S27" s="70"/>
      <c r="T27" s="70"/>
      <c r="U27" s="70"/>
      <c r="V27" s="70"/>
    </row>
    <row r="28" spans="2:22" ht="63" customHeight="1" x14ac:dyDescent="0.25">
      <c r="B28" s="19" t="s">
        <v>36</v>
      </c>
      <c r="C28" s="93"/>
      <c r="D28" s="52">
        <f>D20/65000*100</f>
        <v>24.823076923076922</v>
      </c>
      <c r="E28" s="52">
        <f>E20/65000*100</f>
        <v>24.823076923076922</v>
      </c>
      <c r="F28" s="52"/>
      <c r="G28" s="52">
        <f>G20/65000*100</f>
        <v>27.306153846153848</v>
      </c>
      <c r="H28" s="52">
        <f>H20/65000*100</f>
        <v>27.306153846153848</v>
      </c>
      <c r="I28" s="52"/>
      <c r="J28" s="52">
        <v>30</v>
      </c>
      <c r="K28" s="52">
        <f>K20/65000*100</f>
        <v>30.036923076923078</v>
      </c>
      <c r="L28" s="5"/>
    </row>
    <row r="29" spans="2:22" ht="21" customHeight="1" x14ac:dyDescent="0.25">
      <c r="B29" s="50" t="s">
        <v>109</v>
      </c>
      <c r="C29" s="93"/>
      <c r="D29" s="52">
        <f>D21/65000*100</f>
        <v>14.893846153846155</v>
      </c>
      <c r="E29" s="52">
        <f>E21/65000*100</f>
        <v>14.893846153846155</v>
      </c>
      <c r="F29" s="52"/>
      <c r="G29" s="52">
        <f>G21/65000*100</f>
        <v>16.383076923076921</v>
      </c>
      <c r="H29" s="52">
        <f>H21/65000*100</f>
        <v>16.383076923076921</v>
      </c>
      <c r="I29" s="52"/>
      <c r="J29" s="52">
        <f>J21/65000*100</f>
        <v>18.021538461538462</v>
      </c>
      <c r="K29" s="52">
        <f>K21/65000*100</f>
        <v>18.021538461538462</v>
      </c>
      <c r="L29" s="5"/>
    </row>
    <row r="30" spans="2:22" ht="47.25" customHeight="1" x14ac:dyDescent="0.25">
      <c r="B30" s="81" t="s">
        <v>195</v>
      </c>
      <c r="C30" s="93"/>
      <c r="D30" s="57">
        <f>E30</f>
        <v>75000</v>
      </c>
      <c r="E30" s="57">
        <f>'[1]5'!E15</f>
        <v>75000</v>
      </c>
      <c r="F30" s="57"/>
      <c r="G30" s="57">
        <f>H30</f>
        <v>78975</v>
      </c>
      <c r="H30" s="57">
        <f>'[1]5'!H15</f>
        <v>78975</v>
      </c>
      <c r="I30" s="57"/>
      <c r="J30" s="57">
        <f>K30</f>
        <v>82924</v>
      </c>
      <c r="K30" s="57">
        <f>'[1]5'!K15</f>
        <v>82924</v>
      </c>
      <c r="L30" s="5"/>
    </row>
    <row r="31" spans="2:22" ht="18.75" customHeight="1" x14ac:dyDescent="0.25">
      <c r="B31" s="15" t="s">
        <v>30</v>
      </c>
      <c r="C31" s="93"/>
      <c r="D31" s="52"/>
      <c r="E31" s="52"/>
      <c r="F31" s="52"/>
      <c r="G31" s="52"/>
      <c r="H31" s="52"/>
      <c r="I31" s="52"/>
      <c r="J31" s="52"/>
      <c r="K31" s="52"/>
      <c r="L31" s="5"/>
    </row>
    <row r="32" spans="2:22" ht="30" customHeight="1" x14ac:dyDescent="0.25">
      <c r="B32" s="19" t="s">
        <v>28</v>
      </c>
      <c r="C32" s="93"/>
      <c r="D32" s="5">
        <v>14</v>
      </c>
      <c r="E32" s="5">
        <v>14</v>
      </c>
      <c r="F32" s="5"/>
      <c r="G32" s="5">
        <v>15</v>
      </c>
      <c r="H32" s="5">
        <v>15</v>
      </c>
      <c r="I32" s="5"/>
      <c r="J32" s="5">
        <v>17</v>
      </c>
      <c r="K32" s="5">
        <v>17</v>
      </c>
      <c r="L32" s="5"/>
    </row>
    <row r="33" spans="2:12" ht="16.5" customHeight="1" x14ac:dyDescent="0.25">
      <c r="B33" s="15" t="s">
        <v>31</v>
      </c>
      <c r="C33" s="93"/>
      <c r="D33" s="52"/>
      <c r="E33" s="52"/>
      <c r="F33" s="52"/>
      <c r="G33" s="52"/>
      <c r="H33" s="52"/>
      <c r="I33" s="52"/>
      <c r="J33" s="52"/>
      <c r="K33" s="52"/>
      <c r="L33" s="5"/>
    </row>
    <row r="34" spans="2:12" ht="31.5" customHeight="1" x14ac:dyDescent="0.25">
      <c r="B34" s="19" t="s">
        <v>116</v>
      </c>
      <c r="C34" s="93"/>
      <c r="D34" s="5">
        <v>52</v>
      </c>
      <c r="E34" s="5">
        <v>52</v>
      </c>
      <c r="F34" s="5"/>
      <c r="G34" s="5">
        <v>57</v>
      </c>
      <c r="H34" s="5">
        <v>57</v>
      </c>
      <c r="I34" s="5"/>
      <c r="J34" s="5">
        <v>63</v>
      </c>
      <c r="K34" s="5">
        <v>63</v>
      </c>
      <c r="L34" s="5"/>
    </row>
    <row r="35" spans="2:12" ht="30" customHeight="1" x14ac:dyDescent="0.25">
      <c r="B35" s="19" t="s">
        <v>94</v>
      </c>
      <c r="C35" s="93"/>
      <c r="D35" s="5">
        <v>15</v>
      </c>
      <c r="E35" s="5">
        <v>15</v>
      </c>
      <c r="F35" s="5"/>
      <c r="G35" s="5">
        <v>15</v>
      </c>
      <c r="H35" s="5">
        <v>15</v>
      </c>
      <c r="I35" s="5"/>
      <c r="J35" s="5">
        <v>15</v>
      </c>
      <c r="K35" s="5">
        <v>15</v>
      </c>
      <c r="L35" s="5"/>
    </row>
    <row r="36" spans="2:12" ht="17.25" customHeight="1" x14ac:dyDescent="0.25">
      <c r="B36" s="19" t="s">
        <v>95</v>
      </c>
      <c r="C36" s="93"/>
      <c r="D36" s="5">
        <v>8</v>
      </c>
      <c r="E36" s="5">
        <v>8</v>
      </c>
      <c r="F36" s="5"/>
      <c r="G36" s="5">
        <v>9</v>
      </c>
      <c r="H36" s="5">
        <v>9</v>
      </c>
      <c r="I36" s="5"/>
      <c r="J36" s="5">
        <v>10</v>
      </c>
      <c r="K36" s="5">
        <v>10</v>
      </c>
      <c r="L36" s="5"/>
    </row>
    <row r="37" spans="2:12" ht="30" hidden="1" customHeight="1" x14ac:dyDescent="0.25">
      <c r="B37" s="19" t="s">
        <v>93</v>
      </c>
      <c r="C37" s="93"/>
      <c r="D37" s="5"/>
      <c r="E37" s="5"/>
      <c r="F37" s="5"/>
      <c r="G37" s="5"/>
      <c r="H37" s="5"/>
      <c r="I37" s="5"/>
      <c r="J37" s="5"/>
      <c r="K37" s="5"/>
    </row>
    <row r="38" spans="2:12" ht="30" customHeight="1" x14ac:dyDescent="0.25">
      <c r="B38" s="19" t="s">
        <v>29</v>
      </c>
      <c r="C38" s="93"/>
      <c r="D38" s="5">
        <f>E38</f>
        <v>16135</v>
      </c>
      <c r="E38" s="5">
        <v>16135</v>
      </c>
      <c r="F38" s="5"/>
      <c r="G38" s="5">
        <v>17749</v>
      </c>
      <c r="H38" s="5">
        <v>17749</v>
      </c>
      <c r="I38" s="5"/>
      <c r="J38" s="5">
        <v>19524</v>
      </c>
      <c r="K38" s="5">
        <v>19524</v>
      </c>
      <c r="L38" s="5"/>
    </row>
    <row r="39" spans="2:12" ht="21.75" customHeight="1" x14ac:dyDescent="0.25">
      <c r="B39" s="50" t="s">
        <v>108</v>
      </c>
      <c r="C39" s="71"/>
      <c r="D39" s="5">
        <f>E39</f>
        <v>9681</v>
      </c>
      <c r="E39" s="5">
        <v>9681</v>
      </c>
      <c r="F39" s="5"/>
      <c r="G39" s="5">
        <f>H39</f>
        <v>10649</v>
      </c>
      <c r="H39" s="5">
        <v>10649</v>
      </c>
      <c r="I39" s="5"/>
      <c r="J39" s="5">
        <f>K39</f>
        <v>11714</v>
      </c>
      <c r="K39" s="5">
        <v>11714</v>
      </c>
      <c r="L39" s="5"/>
    </row>
    <row r="40" spans="2:12" ht="16.5" customHeight="1" x14ac:dyDescent="0.25">
      <c r="B40" s="15" t="s">
        <v>32</v>
      </c>
      <c r="C40" s="93"/>
      <c r="D40" s="5"/>
      <c r="E40" s="5"/>
      <c r="F40" s="5"/>
      <c r="G40" s="5"/>
      <c r="H40" s="5"/>
      <c r="I40" s="5"/>
      <c r="J40" s="5"/>
      <c r="K40" s="5"/>
      <c r="L40" s="5"/>
    </row>
    <row r="41" spans="2:12" ht="35.25" customHeight="1" x14ac:dyDescent="0.25">
      <c r="B41" s="19" t="s">
        <v>33</v>
      </c>
      <c r="C41" s="93"/>
      <c r="D41" s="5">
        <f>E41</f>
        <v>5357.1428571428569</v>
      </c>
      <c r="E41" s="5">
        <f>E30/E32</f>
        <v>5357.1428571428569</v>
      </c>
      <c r="F41" s="5"/>
      <c r="G41" s="5">
        <f>H41</f>
        <v>5265</v>
      </c>
      <c r="H41" s="5">
        <f>H30/H32</f>
        <v>5265</v>
      </c>
      <c r="I41" s="5"/>
      <c r="J41" s="5">
        <f>K41</f>
        <v>4877.8823529411766</v>
      </c>
      <c r="K41" s="5">
        <f>K30/K32</f>
        <v>4877.8823529411766</v>
      </c>
      <c r="L41" s="5"/>
    </row>
    <row r="42" spans="2:12" ht="50.25" customHeight="1" x14ac:dyDescent="0.25">
      <c r="B42" s="9" t="s">
        <v>97</v>
      </c>
      <c r="C42" s="93"/>
      <c r="D42" s="5">
        <f>E42</f>
        <v>4.648280136349551</v>
      </c>
      <c r="E42" s="5">
        <f>E30/E38</f>
        <v>4.648280136349551</v>
      </c>
      <c r="F42" s="5"/>
      <c r="G42" s="5">
        <f>H42</f>
        <v>4.4495464533213136</v>
      </c>
      <c r="H42" s="5">
        <f>H30/H38</f>
        <v>4.4495464533213136</v>
      </c>
      <c r="I42" s="5"/>
      <c r="J42" s="5">
        <f>K42</f>
        <v>4.2472853923376359</v>
      </c>
      <c r="K42" s="5">
        <f>K30/K38</f>
        <v>4.2472853923376359</v>
      </c>
      <c r="L42" s="5"/>
    </row>
    <row r="43" spans="2:12" ht="18.75" customHeight="1" x14ac:dyDescent="0.25">
      <c r="B43" s="15" t="s">
        <v>34</v>
      </c>
      <c r="C43" s="93"/>
      <c r="D43" s="5"/>
      <c r="E43" s="5"/>
      <c r="F43" s="5"/>
      <c r="G43" s="5"/>
      <c r="H43" s="5"/>
      <c r="I43" s="5"/>
      <c r="J43" s="5"/>
      <c r="K43" s="5"/>
      <c r="L43" s="5"/>
    </row>
    <row r="44" spans="2:12" ht="62.25" customHeight="1" x14ac:dyDescent="0.25">
      <c r="B44" s="50" t="s">
        <v>35</v>
      </c>
      <c r="C44" s="51"/>
      <c r="D44" s="52">
        <v>110</v>
      </c>
      <c r="E44" s="52">
        <v>110</v>
      </c>
      <c r="F44" s="52"/>
      <c r="G44" s="52">
        <v>110</v>
      </c>
      <c r="H44" s="52">
        <v>110</v>
      </c>
      <c r="I44" s="52"/>
      <c r="J44" s="52">
        <v>110</v>
      </c>
      <c r="K44" s="52">
        <v>110</v>
      </c>
      <c r="L44" s="5"/>
    </row>
    <row r="45" spans="2:12" ht="24" customHeight="1" x14ac:dyDescent="0.25">
      <c r="B45" s="50" t="s">
        <v>108</v>
      </c>
      <c r="C45" s="67"/>
      <c r="D45" s="52">
        <v>110</v>
      </c>
      <c r="E45" s="52">
        <v>110</v>
      </c>
      <c r="F45" s="52"/>
      <c r="G45" s="52">
        <v>110</v>
      </c>
      <c r="H45" s="52">
        <v>110</v>
      </c>
      <c r="I45" s="52"/>
      <c r="J45" s="52">
        <v>110</v>
      </c>
      <c r="K45" s="52">
        <v>110</v>
      </c>
      <c r="L45" s="5"/>
    </row>
    <row r="46" spans="2:12" ht="64.5" customHeight="1" x14ac:dyDescent="0.25">
      <c r="B46" s="19" t="s">
        <v>36</v>
      </c>
      <c r="C46" s="71"/>
      <c r="D46" s="5">
        <f>E46</f>
        <v>24.823076923076922</v>
      </c>
      <c r="E46" s="5">
        <f>E38/65000*100</f>
        <v>24.823076923076922</v>
      </c>
      <c r="F46" s="5"/>
      <c r="G46" s="5">
        <f>H38/65000*100</f>
        <v>27.306153846153848</v>
      </c>
      <c r="H46" s="5">
        <f>H38/65000*100</f>
        <v>27.306153846153848</v>
      </c>
      <c r="I46" s="5"/>
      <c r="J46" s="5">
        <f>K46</f>
        <v>30.036923076923078</v>
      </c>
      <c r="K46" s="5">
        <f>K38/65000*100</f>
        <v>30.036923076923078</v>
      </c>
      <c r="L46" s="5"/>
    </row>
    <row r="47" spans="2:12" ht="23.25" customHeight="1" x14ac:dyDescent="0.25">
      <c r="B47" s="50" t="s">
        <v>109</v>
      </c>
      <c r="C47" s="51"/>
      <c r="D47" s="52">
        <f>E47</f>
        <v>14.893846153846155</v>
      </c>
      <c r="E47" s="52">
        <f>E39/65000*100</f>
        <v>14.893846153846155</v>
      </c>
      <c r="F47" s="52"/>
      <c r="G47" s="52">
        <f>H47</f>
        <v>16.383076923076921</v>
      </c>
      <c r="H47" s="52">
        <f>H39/65000*100</f>
        <v>16.383076923076921</v>
      </c>
      <c r="I47" s="52"/>
      <c r="J47" s="52">
        <f>K47</f>
        <v>18.021538461538462</v>
      </c>
      <c r="K47" s="52">
        <f>K39/65000*100</f>
        <v>18.021538461538462</v>
      </c>
      <c r="L47" s="5"/>
    </row>
    <row r="48" spans="2:12" ht="30.75" customHeight="1" x14ac:dyDescent="0.25">
      <c r="B48" s="81" t="s">
        <v>196</v>
      </c>
      <c r="C48" s="51"/>
      <c r="D48" s="57">
        <f>'[1]5'!E16</f>
        <v>193684</v>
      </c>
      <c r="E48" s="57">
        <f>'[1]5'!E16</f>
        <v>193684</v>
      </c>
      <c r="F48" s="57"/>
      <c r="G48" s="57">
        <f>H48</f>
        <v>203949</v>
      </c>
      <c r="H48" s="57">
        <f>'[1]5'!H16</f>
        <v>203949</v>
      </c>
      <c r="I48" s="57"/>
      <c r="J48" s="57">
        <f>K48</f>
        <v>214147</v>
      </c>
      <c r="K48" s="57">
        <f>'[1]5'!K16</f>
        <v>214147</v>
      </c>
      <c r="L48" s="5"/>
    </row>
    <row r="49" spans="2:22" ht="15" customHeight="1" x14ac:dyDescent="0.25">
      <c r="B49" s="15" t="s">
        <v>30</v>
      </c>
      <c r="C49" s="93"/>
      <c r="D49" s="5"/>
      <c r="E49" s="5"/>
      <c r="F49" s="5"/>
      <c r="G49" s="5"/>
      <c r="H49" s="5"/>
      <c r="I49" s="5"/>
      <c r="J49" s="5"/>
      <c r="K49" s="5"/>
      <c r="L49" s="5"/>
    </row>
    <row r="50" spans="2:22" ht="30.75" customHeight="1" x14ac:dyDescent="0.25">
      <c r="B50" s="19" t="s">
        <v>28</v>
      </c>
      <c r="C50" s="93"/>
      <c r="D50" s="5">
        <v>14</v>
      </c>
      <c r="E50" s="5">
        <v>14</v>
      </c>
      <c r="F50" s="5"/>
      <c r="G50" s="5">
        <v>15</v>
      </c>
      <c r="H50" s="5">
        <v>15</v>
      </c>
      <c r="I50" s="5"/>
      <c r="J50" s="5">
        <v>17</v>
      </c>
      <c r="K50" s="5">
        <v>17</v>
      </c>
      <c r="L50" s="5"/>
    </row>
    <row r="51" spans="2:22" ht="30.75" customHeight="1" x14ac:dyDescent="0.25">
      <c r="B51" s="19" t="s">
        <v>110</v>
      </c>
      <c r="C51" s="93"/>
      <c r="D51" s="5">
        <v>5</v>
      </c>
      <c r="E51" s="5">
        <v>5</v>
      </c>
      <c r="F51" s="5"/>
      <c r="G51" s="5">
        <v>5</v>
      </c>
      <c r="H51" s="5">
        <v>5</v>
      </c>
      <c r="I51" s="5"/>
      <c r="J51" s="5">
        <v>5</v>
      </c>
      <c r="K51" s="5">
        <v>5</v>
      </c>
      <c r="L51" s="5"/>
    </row>
    <row r="52" spans="2:22" ht="20.25" customHeight="1" x14ac:dyDescent="0.25">
      <c r="B52" s="15" t="s">
        <v>31</v>
      </c>
      <c r="C52" s="93"/>
      <c r="D52" s="5"/>
      <c r="E52" s="5"/>
      <c r="F52" s="5"/>
      <c r="G52" s="5"/>
      <c r="H52" s="5"/>
      <c r="I52" s="5"/>
      <c r="J52" s="5"/>
      <c r="K52" s="5"/>
      <c r="L52" s="5"/>
    </row>
    <row r="53" spans="2:22" ht="35.25" customHeight="1" x14ac:dyDescent="0.25">
      <c r="B53" s="19" t="s">
        <v>29</v>
      </c>
      <c r="C53" s="93"/>
      <c r="D53" s="5">
        <f>E53</f>
        <v>16135</v>
      </c>
      <c r="E53" s="5">
        <v>16135</v>
      </c>
      <c r="F53" s="5"/>
      <c r="G53" s="5">
        <v>17749</v>
      </c>
      <c r="H53" s="5">
        <v>17749</v>
      </c>
      <c r="I53" s="5"/>
      <c r="J53" s="5">
        <v>19524</v>
      </c>
      <c r="K53" s="5">
        <v>19524</v>
      </c>
      <c r="L53" s="5"/>
    </row>
    <row r="54" spans="2:22" s="53" customFormat="1" ht="21" customHeight="1" x14ac:dyDescent="0.25">
      <c r="B54" s="50" t="s">
        <v>108</v>
      </c>
      <c r="C54" s="67"/>
      <c r="D54" s="5">
        <f>E54</f>
        <v>9681</v>
      </c>
      <c r="E54" s="5">
        <v>9681</v>
      </c>
      <c r="F54" s="5"/>
      <c r="G54" s="5">
        <f>H54</f>
        <v>10649</v>
      </c>
      <c r="H54" s="5">
        <v>10649</v>
      </c>
      <c r="I54" s="5"/>
      <c r="J54" s="5">
        <f>K54</f>
        <v>11714</v>
      </c>
      <c r="K54" s="5">
        <v>11714</v>
      </c>
      <c r="L54" s="52"/>
      <c r="S54" s="54"/>
      <c r="T54" s="54"/>
      <c r="U54" s="54"/>
      <c r="V54" s="54"/>
    </row>
    <row r="55" spans="2:22" s="53" customFormat="1" ht="35.25" customHeight="1" x14ac:dyDescent="0.25">
      <c r="B55" s="19" t="s">
        <v>111</v>
      </c>
      <c r="C55" s="93"/>
      <c r="D55" s="5">
        <v>5</v>
      </c>
      <c r="E55" s="5">
        <v>5</v>
      </c>
      <c r="F55" s="5"/>
      <c r="G55" s="5">
        <v>5</v>
      </c>
      <c r="H55" s="5">
        <v>5</v>
      </c>
      <c r="I55" s="5"/>
      <c r="J55" s="5">
        <v>5</v>
      </c>
      <c r="K55" s="5">
        <v>5</v>
      </c>
      <c r="L55" s="5"/>
      <c r="S55" s="54"/>
      <c r="T55" s="54"/>
      <c r="U55" s="54"/>
      <c r="V55" s="54"/>
    </row>
    <row r="56" spans="2:22" s="53" customFormat="1" ht="21" customHeight="1" x14ac:dyDescent="0.25">
      <c r="B56" s="50" t="s">
        <v>108</v>
      </c>
      <c r="C56" s="93"/>
      <c r="D56" s="5">
        <v>3</v>
      </c>
      <c r="E56" s="5">
        <v>3</v>
      </c>
      <c r="F56" s="5"/>
      <c r="G56" s="5">
        <v>3</v>
      </c>
      <c r="H56" s="5">
        <v>3</v>
      </c>
      <c r="I56" s="5"/>
      <c r="J56" s="5">
        <v>3</v>
      </c>
      <c r="K56" s="5">
        <v>3</v>
      </c>
      <c r="L56" s="5"/>
      <c r="S56" s="54"/>
      <c r="T56" s="54"/>
      <c r="U56" s="54"/>
      <c r="V56" s="54"/>
    </row>
    <row r="57" spans="2:22" ht="15.75" customHeight="1" x14ac:dyDescent="0.25">
      <c r="B57" s="15" t="s">
        <v>32</v>
      </c>
      <c r="C57" s="93"/>
      <c r="D57" s="5"/>
      <c r="E57" s="5"/>
      <c r="F57" s="5"/>
      <c r="G57" s="5"/>
      <c r="H57" s="5"/>
      <c r="I57" s="5"/>
      <c r="J57" s="5"/>
      <c r="K57" s="5"/>
      <c r="L57" s="5"/>
    </row>
    <row r="58" spans="2:22" ht="36" customHeight="1" x14ac:dyDescent="0.25">
      <c r="B58" s="19" t="s">
        <v>33</v>
      </c>
      <c r="C58" s="93"/>
      <c r="D58" s="5">
        <f>E58</f>
        <v>13834.571428571429</v>
      </c>
      <c r="E58" s="5">
        <f>E48/E50</f>
        <v>13834.571428571429</v>
      </c>
      <c r="F58" s="5"/>
      <c r="G58" s="5">
        <f>H58</f>
        <v>13596.6</v>
      </c>
      <c r="H58" s="5">
        <f>H48/H50</f>
        <v>13596.6</v>
      </c>
      <c r="I58" s="5"/>
      <c r="J58" s="5">
        <f>K58</f>
        <v>12596.882352941177</v>
      </c>
      <c r="K58" s="5">
        <f>K48/K50</f>
        <v>12596.882352941177</v>
      </c>
      <c r="L58" s="5"/>
    </row>
    <row r="59" spans="2:22" ht="50.25" customHeight="1" x14ac:dyDescent="0.25">
      <c r="B59" s="9" t="s">
        <v>97</v>
      </c>
      <c r="C59" s="93"/>
      <c r="D59" s="5">
        <f>E59</f>
        <v>12.003966532383018</v>
      </c>
      <c r="E59" s="5">
        <f>E48/E53</f>
        <v>12.003966532383018</v>
      </c>
      <c r="F59" s="5"/>
      <c r="G59" s="5">
        <f>H59</f>
        <v>11.490731872218154</v>
      </c>
      <c r="H59" s="5">
        <f>H48/H53</f>
        <v>11.490731872218154</v>
      </c>
      <c r="I59" s="5"/>
      <c r="J59" s="5">
        <f>K59</f>
        <v>10.968397869289079</v>
      </c>
      <c r="K59" s="5">
        <f>K48/K53</f>
        <v>10.968397869289079</v>
      </c>
      <c r="L59" s="5"/>
    </row>
    <row r="60" spans="2:22" ht="30.75" customHeight="1" x14ac:dyDescent="0.25">
      <c r="B60" s="19" t="s">
        <v>112</v>
      </c>
      <c r="C60" s="93"/>
      <c r="D60" s="5">
        <v>10000</v>
      </c>
      <c r="E60" s="5">
        <v>10000</v>
      </c>
      <c r="F60" s="5"/>
      <c r="G60" s="5">
        <v>10000</v>
      </c>
      <c r="H60" s="5">
        <v>10000</v>
      </c>
      <c r="I60" s="5"/>
      <c r="J60" s="5">
        <v>10000</v>
      </c>
      <c r="K60" s="5">
        <v>10000</v>
      </c>
      <c r="L60" s="5"/>
    </row>
    <row r="61" spans="2:22" ht="22.5" customHeight="1" x14ac:dyDescent="0.25">
      <c r="B61" s="15" t="s">
        <v>34</v>
      </c>
      <c r="C61" s="93"/>
      <c r="D61" s="5"/>
      <c r="E61" s="5"/>
      <c r="F61" s="5"/>
      <c r="G61" s="5"/>
      <c r="H61" s="5"/>
      <c r="I61" s="5"/>
      <c r="J61" s="5"/>
      <c r="K61" s="5"/>
      <c r="L61" s="5"/>
    </row>
    <row r="62" spans="2:22" ht="60.75" customHeight="1" x14ac:dyDescent="0.25">
      <c r="B62" s="50" t="s">
        <v>35</v>
      </c>
      <c r="C62" s="51"/>
      <c r="D62" s="52">
        <v>110</v>
      </c>
      <c r="E62" s="52">
        <v>110</v>
      </c>
      <c r="F62" s="52"/>
      <c r="G62" s="52">
        <v>110</v>
      </c>
      <c r="H62" s="52">
        <v>110</v>
      </c>
      <c r="I62" s="52"/>
      <c r="J62" s="52">
        <v>110</v>
      </c>
      <c r="K62" s="52">
        <v>110</v>
      </c>
      <c r="L62" s="5"/>
    </row>
    <row r="63" spans="2:22" ht="21" customHeight="1" x14ac:dyDescent="0.25">
      <c r="B63" s="50" t="s">
        <v>108</v>
      </c>
      <c r="C63" s="67"/>
      <c r="D63" s="52">
        <v>110</v>
      </c>
      <c r="E63" s="52">
        <v>110</v>
      </c>
      <c r="F63" s="52"/>
      <c r="G63" s="52">
        <v>110</v>
      </c>
      <c r="H63" s="52">
        <v>110</v>
      </c>
      <c r="I63" s="52"/>
      <c r="J63" s="52">
        <v>110</v>
      </c>
      <c r="K63" s="52">
        <v>110</v>
      </c>
      <c r="L63" s="5"/>
    </row>
    <row r="64" spans="2:22" ht="60.75" customHeight="1" x14ac:dyDescent="0.25">
      <c r="B64" s="19" t="s">
        <v>36</v>
      </c>
      <c r="C64" s="71"/>
      <c r="D64" s="5">
        <f>D53/65000*100</f>
        <v>24.823076923076922</v>
      </c>
      <c r="E64" s="5">
        <f>E53/65000*100</f>
        <v>24.823076923076922</v>
      </c>
      <c r="F64" s="5"/>
      <c r="G64" s="5">
        <f>G53/65000*100</f>
        <v>27.306153846153848</v>
      </c>
      <c r="H64" s="5">
        <f>H53/65000*100</f>
        <v>27.306153846153848</v>
      </c>
      <c r="I64" s="5"/>
      <c r="J64" s="5">
        <f>J53/65000*100</f>
        <v>30.036923076923078</v>
      </c>
      <c r="K64" s="5">
        <f>K53/65000*100</f>
        <v>30.036923076923078</v>
      </c>
      <c r="L64" s="5"/>
    </row>
    <row r="65" spans="2:22" ht="17.25" customHeight="1" x14ac:dyDescent="0.25">
      <c r="B65" s="50" t="s">
        <v>109</v>
      </c>
      <c r="C65" s="51"/>
      <c r="D65" s="52">
        <f>D54/65000*100</f>
        <v>14.893846153846155</v>
      </c>
      <c r="E65" s="52">
        <f>E54/65000*100</f>
        <v>14.893846153846155</v>
      </c>
      <c r="F65" s="52"/>
      <c r="G65" s="52">
        <f>H65</f>
        <v>16.383076923076921</v>
      </c>
      <c r="H65" s="52">
        <f>H54/65000*100</f>
        <v>16.383076923076921</v>
      </c>
      <c r="I65" s="52"/>
      <c r="J65" s="52">
        <f>K65</f>
        <v>18.021538461538462</v>
      </c>
      <c r="K65" s="52">
        <f>K54/65000*100</f>
        <v>18.021538461538462</v>
      </c>
      <c r="L65" s="5"/>
    </row>
    <row r="66" spans="2:22" s="53" customFormat="1" ht="66.75" customHeight="1" x14ac:dyDescent="0.25">
      <c r="B66" s="82" t="s">
        <v>197</v>
      </c>
      <c r="C66" s="83"/>
      <c r="D66" s="84">
        <f>E66</f>
        <v>300000</v>
      </c>
      <c r="E66" s="84">
        <f>'[1]5'!E17</f>
        <v>300000</v>
      </c>
      <c r="F66" s="84"/>
      <c r="G66" s="84">
        <f>H66</f>
        <v>315900</v>
      </c>
      <c r="H66" s="84">
        <f>'[1]5'!H17</f>
        <v>315900</v>
      </c>
      <c r="I66" s="84"/>
      <c r="J66" s="57">
        <f>K66</f>
        <v>331695</v>
      </c>
      <c r="K66" s="57">
        <f>'[1]5'!K17</f>
        <v>331695</v>
      </c>
      <c r="L66" s="57"/>
      <c r="S66" s="54"/>
      <c r="T66" s="54"/>
      <c r="U66" s="54"/>
      <c r="V66" s="54"/>
    </row>
    <row r="67" spans="2:22" ht="15.75" customHeight="1" x14ac:dyDescent="0.25">
      <c r="B67" s="15" t="s">
        <v>30</v>
      </c>
      <c r="C67" s="93"/>
      <c r="D67" s="5"/>
      <c r="E67" s="5"/>
      <c r="F67" s="5"/>
      <c r="G67" s="5"/>
      <c r="H67" s="5"/>
      <c r="I67" s="5"/>
      <c r="J67" s="5"/>
      <c r="K67" s="5"/>
      <c r="L67" s="5"/>
    </row>
    <row r="68" spans="2:22" s="65" customFormat="1" ht="39" customHeight="1" x14ac:dyDescent="0.25">
      <c r="B68" s="19" t="s">
        <v>115</v>
      </c>
      <c r="C68" s="93"/>
      <c r="D68" s="5">
        <f>D66</f>
        <v>300000</v>
      </c>
      <c r="E68" s="5">
        <f>E66</f>
        <v>300000</v>
      </c>
      <c r="F68" s="5"/>
      <c r="G68" s="5">
        <f>G66</f>
        <v>315900</v>
      </c>
      <c r="H68" s="5">
        <f>H66</f>
        <v>315900</v>
      </c>
      <c r="I68" s="5"/>
      <c r="J68" s="5">
        <f>J66</f>
        <v>331695</v>
      </c>
      <c r="K68" s="5">
        <f>K66</f>
        <v>331695</v>
      </c>
      <c r="L68" s="72"/>
      <c r="S68" s="73"/>
      <c r="T68" s="73"/>
      <c r="U68" s="73"/>
      <c r="V68" s="73"/>
    </row>
    <row r="69" spans="2:22" s="53" customFormat="1" ht="30.75" customHeight="1" x14ac:dyDescent="0.25">
      <c r="B69" s="50" t="s">
        <v>37</v>
      </c>
      <c r="C69" s="51"/>
      <c r="D69" s="52">
        <v>11</v>
      </c>
      <c r="E69" s="52">
        <v>11</v>
      </c>
      <c r="F69" s="52"/>
      <c r="G69" s="52">
        <v>12</v>
      </c>
      <c r="H69" s="52">
        <v>12</v>
      </c>
      <c r="I69" s="52"/>
      <c r="J69" s="52">
        <v>13</v>
      </c>
      <c r="K69" s="52">
        <v>13</v>
      </c>
      <c r="L69" s="52"/>
    </row>
    <row r="70" spans="2:22" s="53" customFormat="1" ht="30.75" customHeight="1" x14ac:dyDescent="0.25">
      <c r="B70" s="50" t="s">
        <v>82</v>
      </c>
      <c r="C70" s="51"/>
      <c r="D70" s="52">
        <v>22</v>
      </c>
      <c r="E70" s="52">
        <v>22</v>
      </c>
      <c r="F70" s="52"/>
      <c r="G70" s="52">
        <v>24</v>
      </c>
      <c r="H70" s="52">
        <v>24</v>
      </c>
      <c r="I70" s="52"/>
      <c r="J70" s="52">
        <v>26</v>
      </c>
      <c r="K70" s="52">
        <v>26</v>
      </c>
      <c r="L70" s="52"/>
    </row>
    <row r="71" spans="2:22" ht="15.75" customHeight="1" x14ac:dyDescent="0.25">
      <c r="B71" s="15" t="s">
        <v>31</v>
      </c>
      <c r="C71" s="93"/>
      <c r="D71" s="5"/>
      <c r="E71" s="5"/>
      <c r="F71" s="5"/>
      <c r="G71" s="5"/>
      <c r="H71" s="5"/>
      <c r="I71" s="5"/>
      <c r="J71" s="5"/>
      <c r="K71" s="5"/>
      <c r="L71" s="5"/>
      <c r="S71" s="2"/>
      <c r="T71" s="2"/>
      <c r="U71" s="2"/>
      <c r="V71" s="2"/>
    </row>
    <row r="72" spans="2:22" ht="39.75" customHeight="1" x14ac:dyDescent="0.25">
      <c r="B72" s="19" t="s">
        <v>105</v>
      </c>
      <c r="C72" s="93"/>
      <c r="D72" s="5">
        <v>10000</v>
      </c>
      <c r="E72" s="5">
        <v>10000</v>
      </c>
      <c r="F72" s="5"/>
      <c r="G72" s="5">
        <v>11000</v>
      </c>
      <c r="H72" s="5">
        <v>11000</v>
      </c>
      <c r="I72" s="5"/>
      <c r="J72" s="5">
        <v>12100</v>
      </c>
      <c r="K72" s="5">
        <v>12100</v>
      </c>
      <c r="L72" s="5"/>
      <c r="S72" s="2"/>
      <c r="T72" s="2"/>
      <c r="U72" s="2"/>
      <c r="V72" s="2"/>
    </row>
    <row r="73" spans="2:22" s="74" customFormat="1" ht="26.25" customHeight="1" x14ac:dyDescent="0.25">
      <c r="B73" s="50" t="s">
        <v>108</v>
      </c>
      <c r="C73" s="93"/>
      <c r="D73" s="5">
        <v>6000</v>
      </c>
      <c r="E73" s="5">
        <v>6000</v>
      </c>
      <c r="F73" s="5"/>
      <c r="G73" s="5">
        <v>6600</v>
      </c>
      <c r="H73" s="5">
        <v>6600</v>
      </c>
      <c r="I73" s="5"/>
      <c r="J73" s="5">
        <v>7260</v>
      </c>
      <c r="K73" s="5">
        <v>7260</v>
      </c>
      <c r="L73" s="5"/>
    </row>
    <row r="74" spans="2:22" ht="15.75" customHeight="1" x14ac:dyDescent="0.25">
      <c r="B74" s="15" t="s">
        <v>32</v>
      </c>
      <c r="C74" s="93"/>
      <c r="D74" s="5"/>
      <c r="E74" s="5"/>
      <c r="F74" s="5"/>
      <c r="G74" s="5"/>
      <c r="H74" s="5"/>
      <c r="I74" s="5"/>
      <c r="J74" s="5"/>
      <c r="K74" s="5"/>
      <c r="L74" s="5"/>
      <c r="S74" s="2"/>
      <c r="T74" s="2"/>
      <c r="U74" s="2"/>
      <c r="V74" s="2"/>
    </row>
    <row r="75" spans="2:22" ht="36" customHeight="1" x14ac:dyDescent="0.25">
      <c r="B75" s="19" t="s">
        <v>38</v>
      </c>
      <c r="C75" s="93"/>
      <c r="D75" s="5">
        <f>D68/D69</f>
        <v>27272.727272727272</v>
      </c>
      <c r="E75" s="5">
        <f>E68/E69</f>
        <v>27272.727272727272</v>
      </c>
      <c r="F75" s="5"/>
      <c r="G75" s="5">
        <f>G68/G69</f>
        <v>26325</v>
      </c>
      <c r="H75" s="5">
        <f>G68/H69</f>
        <v>26325</v>
      </c>
      <c r="I75" s="5"/>
      <c r="J75" s="5">
        <f>J68/J69</f>
        <v>25515</v>
      </c>
      <c r="K75" s="5">
        <f>K68/K69</f>
        <v>25515</v>
      </c>
      <c r="L75" s="5"/>
      <c r="S75" s="2"/>
      <c r="T75" s="2"/>
      <c r="U75" s="2"/>
      <c r="V75" s="2"/>
    </row>
    <row r="76" spans="2:22" ht="35.25" customHeight="1" x14ac:dyDescent="0.25">
      <c r="B76" s="19" t="s">
        <v>75</v>
      </c>
      <c r="C76" s="93"/>
      <c r="D76" s="5">
        <f>D68/D72</f>
        <v>30</v>
      </c>
      <c r="E76" s="5">
        <f>E68/E72</f>
        <v>30</v>
      </c>
      <c r="F76" s="5"/>
      <c r="G76" s="5">
        <f>G68/G72</f>
        <v>28.718181818181819</v>
      </c>
      <c r="H76" s="5">
        <f>H68/H72</f>
        <v>28.718181818181819</v>
      </c>
      <c r="I76" s="5"/>
      <c r="J76" s="5">
        <f>J68/J72</f>
        <v>27.412809917355371</v>
      </c>
      <c r="K76" s="5">
        <f>K68/K72</f>
        <v>27.412809917355371</v>
      </c>
      <c r="L76" s="5"/>
      <c r="S76" s="2"/>
      <c r="T76" s="2"/>
      <c r="U76" s="2"/>
      <c r="V76" s="2"/>
    </row>
    <row r="77" spans="2:22" ht="15.75" customHeight="1" x14ac:dyDescent="0.25">
      <c r="B77" s="15" t="s">
        <v>34</v>
      </c>
      <c r="C77" s="93"/>
      <c r="D77" s="5"/>
      <c r="E77" s="5"/>
      <c r="F77" s="5"/>
      <c r="G77" s="5"/>
      <c r="H77" s="5"/>
      <c r="I77" s="5"/>
      <c r="J77" s="5"/>
      <c r="K77" s="5"/>
      <c r="L77" s="5"/>
      <c r="S77" s="2"/>
      <c r="T77" s="2"/>
      <c r="U77" s="2"/>
      <c r="V77" s="2"/>
    </row>
    <row r="78" spans="2:22" ht="64.5" customHeight="1" x14ac:dyDescent="0.25">
      <c r="B78" s="19" t="s">
        <v>106</v>
      </c>
      <c r="C78" s="93"/>
      <c r="D78" s="5">
        <v>26</v>
      </c>
      <c r="E78" s="5">
        <v>26</v>
      </c>
      <c r="F78" s="5"/>
      <c r="G78" s="5">
        <v>110</v>
      </c>
      <c r="H78" s="5">
        <v>110</v>
      </c>
      <c r="I78" s="5"/>
      <c r="J78" s="5">
        <v>110</v>
      </c>
      <c r="K78" s="5">
        <v>110</v>
      </c>
      <c r="L78" s="5"/>
      <c r="S78" s="2"/>
      <c r="T78" s="2"/>
      <c r="U78" s="2"/>
      <c r="V78" s="2"/>
    </row>
    <row r="79" spans="2:22" s="76" customFormat="1" ht="23.25" customHeight="1" x14ac:dyDescent="0.25">
      <c r="B79" s="50" t="s">
        <v>117</v>
      </c>
      <c r="C79" s="75"/>
      <c r="D79" s="25">
        <v>26</v>
      </c>
      <c r="E79" s="25">
        <v>26</v>
      </c>
      <c r="F79" s="25"/>
      <c r="G79" s="25">
        <v>110</v>
      </c>
      <c r="H79" s="25">
        <v>110</v>
      </c>
      <c r="I79" s="25"/>
      <c r="J79" s="25">
        <v>110</v>
      </c>
      <c r="K79" s="25">
        <v>110</v>
      </c>
      <c r="L79" s="25"/>
    </row>
    <row r="80" spans="2:22" ht="69" customHeight="1" x14ac:dyDescent="0.25">
      <c r="B80" s="19" t="s">
        <v>107</v>
      </c>
      <c r="C80" s="93"/>
      <c r="D80" s="5">
        <v>15</v>
      </c>
      <c r="E80" s="5">
        <v>15</v>
      </c>
      <c r="F80" s="5"/>
      <c r="G80" s="5">
        <v>17</v>
      </c>
      <c r="H80" s="5">
        <v>17</v>
      </c>
      <c r="I80" s="5"/>
      <c r="J80" s="5">
        <v>19</v>
      </c>
      <c r="K80" s="5">
        <v>19</v>
      </c>
      <c r="L80" s="5"/>
      <c r="S80" s="2"/>
      <c r="T80" s="2"/>
      <c r="U80" s="2"/>
      <c r="V80" s="2"/>
    </row>
    <row r="81" spans="2:22" s="74" customFormat="1" ht="25.5" customHeight="1" x14ac:dyDescent="0.25">
      <c r="B81" s="50" t="s">
        <v>117</v>
      </c>
      <c r="C81" s="93"/>
      <c r="D81" s="5">
        <f>D73/65000*100</f>
        <v>9.2307692307692317</v>
      </c>
      <c r="E81" s="5">
        <v>9</v>
      </c>
      <c r="F81" s="5"/>
      <c r="G81" s="5">
        <f>G73/65000*100</f>
        <v>10.153846153846153</v>
      </c>
      <c r="H81" s="5">
        <f>H73/65000*100</f>
        <v>10.153846153846153</v>
      </c>
      <c r="I81" s="5"/>
      <c r="J81" s="5">
        <f>J73/65000*100</f>
        <v>11.169230769230769</v>
      </c>
      <c r="K81" s="5">
        <f>K73/65000*100</f>
        <v>11.169230769230769</v>
      </c>
      <c r="L81" s="5"/>
    </row>
    <row r="82" spans="2:22" ht="33" customHeight="1" x14ac:dyDescent="0.25">
      <c r="B82" s="138" t="s">
        <v>226</v>
      </c>
      <c r="C82" s="138"/>
      <c r="D82" s="138"/>
      <c r="E82" s="138"/>
      <c r="F82" s="138"/>
      <c r="G82" s="138"/>
      <c r="H82" s="138"/>
      <c r="I82" s="138"/>
      <c r="J82" s="138"/>
      <c r="K82" s="138"/>
      <c r="L82" s="138"/>
      <c r="S82" s="2"/>
      <c r="T82" s="2"/>
      <c r="U82" s="2"/>
      <c r="V82" s="2"/>
    </row>
    <row r="83" spans="2:22" ht="23.25" customHeight="1" x14ac:dyDescent="0.25">
      <c r="B83" s="137" t="s">
        <v>185</v>
      </c>
      <c r="C83" s="137"/>
      <c r="D83" s="137"/>
      <c r="E83" s="137"/>
      <c r="F83" s="137"/>
      <c r="G83" s="137"/>
      <c r="H83" s="137"/>
      <c r="I83" s="137"/>
      <c r="J83" s="137"/>
      <c r="K83" s="137"/>
      <c r="L83" s="137"/>
      <c r="S83" s="2"/>
      <c r="T83" s="2"/>
      <c r="U83" s="2"/>
      <c r="V83" s="2"/>
    </row>
    <row r="84" spans="2:22" x14ac:dyDescent="0.25">
      <c r="B84" s="156"/>
      <c r="C84" s="156"/>
      <c r="D84" s="156"/>
      <c r="E84" s="156"/>
      <c r="F84" s="156"/>
      <c r="G84" s="156"/>
      <c r="H84" s="156"/>
      <c r="I84" s="156"/>
      <c r="J84" s="156"/>
      <c r="K84" s="156"/>
      <c r="L84" s="156"/>
      <c r="S84" s="2"/>
      <c r="T84" s="2"/>
      <c r="U84" s="2"/>
      <c r="V84" s="2"/>
    </row>
    <row r="85" spans="2:22" ht="27" customHeight="1" x14ac:dyDescent="0.25">
      <c r="B85" s="15" t="s">
        <v>187</v>
      </c>
      <c r="C85" s="8"/>
      <c r="D85" s="10">
        <f>D88+D101</f>
        <v>5093400</v>
      </c>
      <c r="E85" s="57">
        <f>E88+E101</f>
        <v>4858400</v>
      </c>
      <c r="F85" s="57">
        <f>F101</f>
        <v>235000</v>
      </c>
      <c r="G85" s="57">
        <f>G88+G101</f>
        <v>5371900</v>
      </c>
      <c r="H85" s="57">
        <f>H88+H101</f>
        <v>5136900</v>
      </c>
      <c r="I85" s="57">
        <f>I101</f>
        <v>235000</v>
      </c>
      <c r="J85" s="57">
        <f>J88+J101</f>
        <v>5702620</v>
      </c>
      <c r="K85" s="10">
        <f>K88+K101</f>
        <v>5467620</v>
      </c>
      <c r="L85" s="10">
        <f>L101</f>
        <v>235000</v>
      </c>
      <c r="S85" s="2"/>
      <c r="T85" s="2"/>
      <c r="U85" s="2"/>
      <c r="V85" s="2"/>
    </row>
    <row r="86" spans="2:22" ht="51.75" customHeight="1" x14ac:dyDescent="0.25">
      <c r="B86" s="15" t="s">
        <v>227</v>
      </c>
      <c r="C86" s="85" t="s">
        <v>241</v>
      </c>
      <c r="D86" s="5"/>
      <c r="E86" s="5"/>
      <c r="F86" s="5"/>
      <c r="G86" s="5"/>
      <c r="H86" s="5"/>
      <c r="I86" s="5"/>
      <c r="J86" s="5"/>
      <c r="K86" s="5"/>
      <c r="L86" s="5"/>
      <c r="S86" s="2"/>
      <c r="T86" s="2"/>
      <c r="U86" s="2"/>
      <c r="V86" s="2"/>
    </row>
    <row r="87" spans="2:22" ht="108.75" customHeight="1" x14ac:dyDescent="0.25">
      <c r="B87" s="15" t="s">
        <v>223</v>
      </c>
      <c r="C87" s="17"/>
      <c r="D87" s="5"/>
      <c r="E87" s="5"/>
      <c r="F87" s="5"/>
      <c r="G87" s="5"/>
      <c r="H87" s="5"/>
      <c r="I87" s="5"/>
      <c r="J87" s="5"/>
      <c r="K87" s="5"/>
      <c r="L87" s="5"/>
      <c r="S87" s="2"/>
      <c r="T87" s="2"/>
      <c r="U87" s="2"/>
      <c r="V87" s="2"/>
    </row>
    <row r="88" spans="2:22" ht="55.5" customHeight="1" x14ac:dyDescent="0.25">
      <c r="B88" s="81" t="s">
        <v>251</v>
      </c>
      <c r="C88" s="17"/>
      <c r="D88" s="10">
        <f>E88</f>
        <v>400000</v>
      </c>
      <c r="E88" s="10">
        <f>'[1]5'!E23</f>
        <v>400000</v>
      </c>
      <c r="F88" s="10"/>
      <c r="G88" s="10">
        <v>421200</v>
      </c>
      <c r="H88" s="10">
        <v>421200</v>
      </c>
      <c r="I88" s="10"/>
      <c r="J88" s="10">
        <v>442260</v>
      </c>
      <c r="K88" s="10">
        <v>442260</v>
      </c>
      <c r="L88" s="10"/>
      <c r="S88" s="2"/>
      <c r="T88" s="2"/>
      <c r="U88" s="2"/>
      <c r="V88" s="2"/>
    </row>
    <row r="89" spans="2:22" ht="15.75" customHeight="1" x14ac:dyDescent="0.25">
      <c r="B89" s="15" t="s">
        <v>18</v>
      </c>
      <c r="C89" s="93"/>
      <c r="D89" s="5"/>
      <c r="E89" s="5"/>
      <c r="F89" s="5"/>
      <c r="G89" s="5"/>
      <c r="H89" s="5"/>
      <c r="I89" s="5"/>
      <c r="J89" s="5"/>
      <c r="K89" s="5"/>
      <c r="L89" s="5"/>
      <c r="S89" s="2"/>
      <c r="T89" s="2"/>
      <c r="U89" s="2"/>
      <c r="V89" s="2"/>
    </row>
    <row r="90" spans="2:22" ht="15.75" customHeight="1" x14ac:dyDescent="0.25">
      <c r="B90" s="15" t="s">
        <v>30</v>
      </c>
      <c r="C90" s="93"/>
      <c r="D90" s="5"/>
      <c r="E90" s="5"/>
      <c r="F90" s="5"/>
      <c r="G90" s="5"/>
      <c r="H90" s="5"/>
      <c r="I90" s="5"/>
      <c r="J90" s="5"/>
      <c r="K90" s="5"/>
      <c r="L90" s="5"/>
      <c r="S90" s="2"/>
      <c r="T90" s="2"/>
      <c r="U90" s="2"/>
      <c r="V90" s="2"/>
    </row>
    <row r="91" spans="2:22" ht="30.75" customHeight="1" x14ac:dyDescent="0.25">
      <c r="B91" s="19" t="s">
        <v>236</v>
      </c>
      <c r="C91" s="93"/>
      <c r="D91" s="5">
        <v>48</v>
      </c>
      <c r="E91" s="5">
        <v>48</v>
      </c>
      <c r="F91" s="5"/>
      <c r="G91" s="5">
        <v>50</v>
      </c>
      <c r="H91" s="5">
        <v>50</v>
      </c>
      <c r="I91" s="5"/>
      <c r="J91" s="5">
        <v>52</v>
      </c>
      <c r="K91" s="5">
        <v>52</v>
      </c>
      <c r="L91" s="5"/>
      <c r="S91" s="2"/>
      <c r="T91" s="2"/>
      <c r="U91" s="2"/>
      <c r="V91" s="2"/>
    </row>
    <row r="92" spans="2:22" ht="15.75" customHeight="1" x14ac:dyDescent="0.25">
      <c r="B92" s="15" t="s">
        <v>31</v>
      </c>
      <c r="C92" s="91"/>
      <c r="D92" s="5"/>
      <c r="E92" s="5"/>
      <c r="F92" s="5"/>
      <c r="G92" s="5"/>
      <c r="H92" s="5"/>
      <c r="I92" s="5"/>
      <c r="J92" s="5"/>
      <c r="K92" s="5"/>
      <c r="L92" s="5"/>
      <c r="S92" s="2"/>
      <c r="T92" s="2"/>
      <c r="U92" s="2"/>
      <c r="V92" s="2"/>
    </row>
    <row r="93" spans="2:22" ht="50.25" customHeight="1" x14ac:dyDescent="0.25">
      <c r="B93" s="19" t="s">
        <v>233</v>
      </c>
      <c r="C93" s="95"/>
      <c r="D93" s="5">
        <v>20000</v>
      </c>
      <c r="E93" s="5">
        <v>20000</v>
      </c>
      <c r="F93" s="5"/>
      <c r="G93" s="5">
        <v>22000</v>
      </c>
      <c r="H93" s="5">
        <v>22000</v>
      </c>
      <c r="I93" s="5"/>
      <c r="J93" s="5">
        <v>25000</v>
      </c>
      <c r="K93" s="5">
        <v>25000</v>
      </c>
      <c r="L93" s="5"/>
      <c r="S93" s="2"/>
      <c r="T93" s="2"/>
      <c r="U93" s="2"/>
      <c r="V93" s="2"/>
    </row>
    <row r="94" spans="2:22" ht="36" customHeight="1" x14ac:dyDescent="0.25">
      <c r="B94" s="19" t="s">
        <v>232</v>
      </c>
      <c r="C94" s="95"/>
      <c r="D94" s="5">
        <v>8000</v>
      </c>
      <c r="E94" s="5">
        <v>8000</v>
      </c>
      <c r="F94" s="5"/>
      <c r="G94" s="5">
        <v>8800</v>
      </c>
      <c r="H94" s="5">
        <v>8800</v>
      </c>
      <c r="I94" s="5"/>
      <c r="J94" s="5">
        <v>10000</v>
      </c>
      <c r="K94" s="5">
        <v>10000</v>
      </c>
      <c r="L94" s="5"/>
      <c r="S94" s="2"/>
      <c r="T94" s="2"/>
      <c r="U94" s="2"/>
      <c r="V94" s="2"/>
    </row>
    <row r="95" spans="2:22" ht="15.75" customHeight="1" x14ac:dyDescent="0.25">
      <c r="B95" s="15" t="s">
        <v>32</v>
      </c>
      <c r="C95" s="91"/>
      <c r="D95" s="5"/>
      <c r="E95" s="5"/>
      <c r="F95" s="5"/>
      <c r="G95" s="5"/>
      <c r="H95" s="5"/>
      <c r="I95" s="5"/>
      <c r="J95" s="5"/>
      <c r="K95" s="5"/>
      <c r="L95" s="5"/>
      <c r="S95" s="2"/>
      <c r="T95" s="2"/>
      <c r="U95" s="2"/>
      <c r="V95" s="2"/>
    </row>
    <row r="96" spans="2:22" ht="50.25" customHeight="1" x14ac:dyDescent="0.25">
      <c r="B96" s="19" t="s">
        <v>235</v>
      </c>
      <c r="C96" s="91"/>
      <c r="D96" s="5">
        <f>E96</f>
        <v>8333.3333333333339</v>
      </c>
      <c r="E96" s="5">
        <f>E88/E91</f>
        <v>8333.3333333333339</v>
      </c>
      <c r="F96" s="5"/>
      <c r="G96" s="5">
        <f>H96</f>
        <v>8424</v>
      </c>
      <c r="H96" s="5">
        <f>H88/H91</f>
        <v>8424</v>
      </c>
      <c r="I96" s="5"/>
      <c r="J96" s="5">
        <f>K96</f>
        <v>8505</v>
      </c>
      <c r="K96" s="5">
        <f>K88/K91</f>
        <v>8505</v>
      </c>
      <c r="L96" s="5"/>
      <c r="S96" s="2"/>
      <c r="T96" s="2"/>
      <c r="U96" s="2"/>
      <c r="V96" s="2"/>
    </row>
    <row r="97" spans="2:22" s="53" customFormat="1" ht="41.25" customHeight="1" x14ac:dyDescent="0.25">
      <c r="B97" s="50" t="s">
        <v>20</v>
      </c>
      <c r="C97" s="64"/>
      <c r="D97" s="52">
        <f>E97</f>
        <v>20</v>
      </c>
      <c r="E97" s="52">
        <f>E88/E93</f>
        <v>20</v>
      </c>
      <c r="F97" s="52"/>
      <c r="G97" s="52">
        <f>H97</f>
        <v>19.145454545454545</v>
      </c>
      <c r="H97" s="52">
        <f>H88/H93</f>
        <v>19.145454545454545</v>
      </c>
      <c r="I97" s="52"/>
      <c r="J97" s="52">
        <f>K97</f>
        <v>17.6904</v>
      </c>
      <c r="K97" s="52">
        <f>K88/K93</f>
        <v>17.6904</v>
      </c>
      <c r="L97" s="52"/>
    </row>
    <row r="98" spans="2:22" ht="15.75" customHeight="1" x14ac:dyDescent="0.25">
      <c r="B98" s="15" t="s">
        <v>34</v>
      </c>
      <c r="C98" s="91"/>
      <c r="D98" s="5"/>
      <c r="E98" s="5"/>
      <c r="F98" s="5"/>
      <c r="G98" s="5"/>
      <c r="H98" s="5"/>
      <c r="I98" s="5"/>
      <c r="J98" s="5"/>
      <c r="K98" s="5"/>
      <c r="L98" s="5"/>
      <c r="S98" s="2"/>
      <c r="T98" s="2"/>
      <c r="U98" s="2"/>
      <c r="V98" s="2"/>
    </row>
    <row r="99" spans="2:22" ht="53.25" customHeight="1" x14ac:dyDescent="0.25">
      <c r="B99" s="19" t="s">
        <v>238</v>
      </c>
      <c r="C99" s="91"/>
      <c r="D99" s="52">
        <v>100</v>
      </c>
      <c r="E99" s="52">
        <v>100</v>
      </c>
      <c r="F99" s="52"/>
      <c r="G99" s="52">
        <v>110</v>
      </c>
      <c r="H99" s="52">
        <v>110</v>
      </c>
      <c r="I99" s="52"/>
      <c r="J99" s="52">
        <v>113</v>
      </c>
      <c r="K99" s="52">
        <v>113</v>
      </c>
      <c r="L99" s="5"/>
      <c r="S99" s="2"/>
      <c r="T99" s="2"/>
      <c r="U99" s="2"/>
      <c r="V99" s="2"/>
    </row>
    <row r="100" spans="2:22" ht="53.25" customHeight="1" x14ac:dyDescent="0.25">
      <c r="B100" s="19" t="s">
        <v>239</v>
      </c>
      <c r="C100" s="97"/>
      <c r="D100" s="5">
        <v>100</v>
      </c>
      <c r="E100" s="5">
        <v>100</v>
      </c>
      <c r="F100" s="5"/>
      <c r="G100" s="5">
        <v>110</v>
      </c>
      <c r="H100" s="5">
        <v>110</v>
      </c>
      <c r="I100" s="5"/>
      <c r="J100" s="5">
        <v>113</v>
      </c>
      <c r="K100" s="5">
        <v>113</v>
      </c>
      <c r="L100" s="5"/>
      <c r="S100" s="2"/>
      <c r="T100" s="2"/>
      <c r="U100" s="2"/>
      <c r="V100" s="2"/>
    </row>
    <row r="101" spans="2:22" ht="53.25" customHeight="1" x14ac:dyDescent="0.25">
      <c r="B101" s="81" t="s">
        <v>242</v>
      </c>
      <c r="C101" s="91"/>
      <c r="D101" s="10">
        <f>E101+F101</f>
        <v>4693400</v>
      </c>
      <c r="E101" s="10">
        <v>4458400</v>
      </c>
      <c r="F101" s="10">
        <v>235000</v>
      </c>
      <c r="G101" s="10">
        <f>SUM(H101:I101)</f>
        <v>4950700</v>
      </c>
      <c r="H101" s="10">
        <f>H103</f>
        <v>4715700</v>
      </c>
      <c r="I101" s="57">
        <f>'5'!I21</f>
        <v>235000</v>
      </c>
      <c r="J101" s="10">
        <f>J103</f>
        <v>5260360</v>
      </c>
      <c r="K101" s="10">
        <f>K103</f>
        <v>5025360</v>
      </c>
      <c r="L101" s="10">
        <f>'5'!L21</f>
        <v>235000</v>
      </c>
      <c r="S101" s="2"/>
      <c r="T101" s="2"/>
      <c r="U101" s="2"/>
      <c r="V101" s="2"/>
    </row>
    <row r="102" spans="2:22" ht="17.25" customHeight="1" x14ac:dyDescent="0.25">
      <c r="B102" s="15" t="s">
        <v>30</v>
      </c>
      <c r="C102" s="91"/>
      <c r="D102" s="10"/>
      <c r="E102" s="10"/>
      <c r="F102" s="10"/>
      <c r="G102" s="10"/>
      <c r="H102" s="10"/>
      <c r="I102" s="10"/>
      <c r="J102" s="10"/>
      <c r="K102" s="10"/>
      <c r="L102" s="5"/>
      <c r="S102" s="2"/>
      <c r="T102" s="2"/>
      <c r="U102" s="2"/>
      <c r="V102" s="2"/>
    </row>
    <row r="103" spans="2:22" ht="30.75" customHeight="1" x14ac:dyDescent="0.25">
      <c r="B103" s="19" t="s">
        <v>113</v>
      </c>
      <c r="C103" s="93"/>
      <c r="D103" s="5">
        <f>E103+F103</f>
        <v>4693400</v>
      </c>
      <c r="E103" s="5">
        <f>E101</f>
        <v>4458400</v>
      </c>
      <c r="F103" s="5">
        <f t="shared" ref="F103:L103" si="1">F101</f>
        <v>235000</v>
      </c>
      <c r="G103" s="5">
        <f>G101</f>
        <v>4950700</v>
      </c>
      <c r="H103" s="5">
        <f>'5'!H23</f>
        <v>4715700</v>
      </c>
      <c r="I103" s="5">
        <f t="shared" si="1"/>
        <v>235000</v>
      </c>
      <c r="J103" s="5">
        <f>SUM(K103:L103)</f>
        <v>5260360</v>
      </c>
      <c r="K103" s="5">
        <f>'5'!K23</f>
        <v>5025360</v>
      </c>
      <c r="L103" s="5">
        <f t="shared" si="1"/>
        <v>235000</v>
      </c>
      <c r="S103" s="2"/>
      <c r="T103" s="2"/>
      <c r="U103" s="2"/>
      <c r="V103" s="2"/>
    </row>
    <row r="104" spans="2:22" ht="30.75" customHeight="1" x14ac:dyDescent="0.25">
      <c r="B104" s="19" t="s">
        <v>243</v>
      </c>
      <c r="C104" s="96"/>
      <c r="D104" s="5">
        <v>1</v>
      </c>
      <c r="E104" s="5">
        <v>1</v>
      </c>
      <c r="F104" s="5"/>
      <c r="G104" s="5">
        <v>1</v>
      </c>
      <c r="H104" s="5">
        <v>1</v>
      </c>
      <c r="I104" s="5"/>
      <c r="J104" s="5">
        <v>1</v>
      </c>
      <c r="K104" s="5">
        <v>1</v>
      </c>
      <c r="L104" s="5"/>
      <c r="S104" s="2"/>
      <c r="T104" s="2"/>
      <c r="U104" s="2"/>
      <c r="V104" s="2"/>
    </row>
    <row r="105" spans="2:22" ht="30.75" customHeight="1" x14ac:dyDescent="0.25">
      <c r="B105" s="19" t="s">
        <v>229</v>
      </c>
      <c r="C105" s="96"/>
      <c r="D105" s="5">
        <v>21</v>
      </c>
      <c r="E105" s="5">
        <v>21</v>
      </c>
      <c r="F105" s="5"/>
      <c r="G105" s="5">
        <v>21</v>
      </c>
      <c r="H105" s="5">
        <v>21</v>
      </c>
      <c r="I105" s="5"/>
      <c r="J105" s="5">
        <v>21</v>
      </c>
      <c r="K105" s="5">
        <v>21</v>
      </c>
      <c r="L105" s="5"/>
      <c r="S105" s="2"/>
      <c r="T105" s="2"/>
      <c r="U105" s="2"/>
      <c r="V105" s="2"/>
    </row>
    <row r="106" spans="2:22" ht="30.75" customHeight="1" x14ac:dyDescent="0.25">
      <c r="B106" s="19" t="s">
        <v>230</v>
      </c>
      <c r="C106" s="96"/>
      <c r="D106" s="5">
        <v>8</v>
      </c>
      <c r="E106" s="5">
        <v>8</v>
      </c>
      <c r="F106" s="5"/>
      <c r="G106" s="5">
        <v>8</v>
      </c>
      <c r="H106" s="5">
        <v>8</v>
      </c>
      <c r="I106" s="5"/>
      <c r="J106" s="5">
        <v>8</v>
      </c>
      <c r="K106" s="5">
        <v>8</v>
      </c>
      <c r="L106" s="5"/>
      <c r="S106" s="2"/>
      <c r="T106" s="2"/>
      <c r="U106" s="2"/>
      <c r="V106" s="2"/>
    </row>
    <row r="107" spans="2:22" ht="18" customHeight="1" x14ac:dyDescent="0.25">
      <c r="B107" s="15" t="s">
        <v>31</v>
      </c>
      <c r="C107" s="91"/>
      <c r="D107" s="10"/>
      <c r="E107" s="10"/>
      <c r="F107" s="10"/>
      <c r="G107" s="10"/>
      <c r="H107" s="10"/>
      <c r="I107" s="10"/>
      <c r="J107" s="10"/>
      <c r="K107" s="10"/>
      <c r="L107" s="5"/>
      <c r="S107" s="2"/>
      <c r="T107" s="2"/>
      <c r="U107" s="2"/>
      <c r="V107" s="2"/>
    </row>
    <row r="108" spans="2:22" ht="48" customHeight="1" x14ac:dyDescent="0.25">
      <c r="B108" s="19" t="s">
        <v>231</v>
      </c>
      <c r="C108" s="91"/>
      <c r="D108" s="5">
        <f>E108</f>
        <v>24745</v>
      </c>
      <c r="E108" s="5">
        <v>24745</v>
      </c>
      <c r="F108" s="5"/>
      <c r="G108" s="5">
        <f>H108</f>
        <v>27219</v>
      </c>
      <c r="H108" s="5">
        <v>27219</v>
      </c>
      <c r="I108" s="5"/>
      <c r="J108" s="5">
        <f>K108</f>
        <v>29940</v>
      </c>
      <c r="K108" s="5">
        <v>29940</v>
      </c>
      <c r="L108" s="5"/>
      <c r="S108" s="2"/>
      <c r="T108" s="2"/>
      <c r="U108" s="2"/>
      <c r="V108" s="2"/>
    </row>
    <row r="109" spans="2:22" ht="30" customHeight="1" x14ac:dyDescent="0.25">
      <c r="B109" s="19" t="s">
        <v>83</v>
      </c>
      <c r="C109" s="91"/>
      <c r="D109" s="5">
        <v>14847</v>
      </c>
      <c r="E109" s="5">
        <v>14847</v>
      </c>
      <c r="F109" s="5"/>
      <c r="G109" s="5">
        <v>16331</v>
      </c>
      <c r="H109" s="5">
        <v>16331</v>
      </c>
      <c r="I109" s="5"/>
      <c r="J109" s="5">
        <v>17964</v>
      </c>
      <c r="K109" s="5">
        <v>17964</v>
      </c>
      <c r="L109" s="5"/>
      <c r="S109" s="2"/>
      <c r="T109" s="2"/>
      <c r="U109" s="2"/>
      <c r="V109" s="2"/>
    </row>
    <row r="110" spans="2:22" ht="23.25" customHeight="1" x14ac:dyDescent="0.25">
      <c r="B110" s="15" t="s">
        <v>32</v>
      </c>
      <c r="C110" s="91"/>
      <c r="D110" s="10"/>
      <c r="E110" s="10"/>
      <c r="F110" s="10"/>
      <c r="G110" s="10"/>
      <c r="H110" s="10"/>
      <c r="I110" s="10"/>
      <c r="J110" s="10"/>
      <c r="K110" s="10"/>
      <c r="L110" s="5"/>
      <c r="S110" s="2"/>
      <c r="T110" s="2"/>
      <c r="U110" s="2"/>
      <c r="V110" s="2"/>
    </row>
    <row r="111" spans="2:22" ht="34.5" customHeight="1" x14ac:dyDescent="0.25">
      <c r="B111" s="19" t="s">
        <v>114</v>
      </c>
      <c r="C111" s="91"/>
      <c r="D111" s="5">
        <f>E111+F111</f>
        <v>426672.72727272724</v>
      </c>
      <c r="E111" s="5">
        <f>E103/11</f>
        <v>405309.09090909088</v>
      </c>
      <c r="F111" s="5">
        <f>F103/11</f>
        <v>21363.636363636364</v>
      </c>
      <c r="G111" s="5">
        <f t="shared" ref="G111:L111" si="2">G103/12</f>
        <v>412558.33333333331</v>
      </c>
      <c r="H111" s="5">
        <f>H103/12</f>
        <v>392975</v>
      </c>
      <c r="I111" s="5">
        <f t="shared" si="2"/>
        <v>19583.333333333332</v>
      </c>
      <c r="J111" s="5">
        <f t="shared" si="2"/>
        <v>438363.33333333331</v>
      </c>
      <c r="K111" s="5">
        <f t="shared" si="2"/>
        <v>418780</v>
      </c>
      <c r="L111" s="5">
        <f t="shared" si="2"/>
        <v>19583.333333333332</v>
      </c>
      <c r="S111" s="2"/>
      <c r="T111" s="2"/>
      <c r="U111" s="2"/>
      <c r="V111" s="2"/>
    </row>
    <row r="112" spans="2:22" s="101" customFormat="1" ht="45.75" customHeight="1" x14ac:dyDescent="0.25">
      <c r="B112" s="98" t="s">
        <v>234</v>
      </c>
      <c r="C112" s="99"/>
      <c r="D112" s="100">
        <v>10531</v>
      </c>
      <c r="E112" s="100">
        <v>10531</v>
      </c>
      <c r="F112" s="100"/>
      <c r="G112" s="100">
        <v>13982</v>
      </c>
      <c r="H112" s="100">
        <v>13982</v>
      </c>
      <c r="I112" s="100"/>
      <c r="J112" s="100">
        <v>14937</v>
      </c>
      <c r="K112" s="100">
        <v>14937</v>
      </c>
      <c r="L112" s="100"/>
    </row>
    <row r="113" spans="2:22" ht="25.5" customHeight="1" x14ac:dyDescent="0.25">
      <c r="B113" s="15" t="s">
        <v>34</v>
      </c>
      <c r="C113" s="91"/>
      <c r="D113" s="5"/>
      <c r="E113" s="5"/>
      <c r="F113" s="5"/>
      <c r="G113" s="5"/>
      <c r="H113" s="5"/>
      <c r="I113" s="5"/>
      <c r="J113" s="5"/>
      <c r="K113" s="5"/>
      <c r="L113" s="5"/>
      <c r="S113" s="2"/>
      <c r="T113" s="2"/>
      <c r="U113" s="2"/>
      <c r="V113" s="2"/>
    </row>
    <row r="114" spans="2:22" s="53" customFormat="1" ht="48" customHeight="1" x14ac:dyDescent="0.25">
      <c r="B114" s="50" t="s">
        <v>244</v>
      </c>
      <c r="C114" s="64"/>
      <c r="D114" s="52">
        <v>38</v>
      </c>
      <c r="E114" s="52">
        <v>38</v>
      </c>
      <c r="F114" s="52"/>
      <c r="G114" s="52">
        <v>42</v>
      </c>
      <c r="H114" s="52">
        <v>42</v>
      </c>
      <c r="I114" s="52"/>
      <c r="J114" s="52">
        <v>46</v>
      </c>
      <c r="K114" s="52">
        <v>46</v>
      </c>
      <c r="L114" s="52"/>
    </row>
    <row r="115" spans="2:22" ht="18" customHeight="1" x14ac:dyDescent="0.25">
      <c r="B115" s="19" t="s">
        <v>237</v>
      </c>
      <c r="C115" s="95"/>
      <c r="D115" s="5">
        <v>23</v>
      </c>
      <c r="E115" s="5">
        <v>23</v>
      </c>
      <c r="F115" s="5"/>
      <c r="G115" s="5">
        <v>25</v>
      </c>
      <c r="H115" s="5">
        <v>25</v>
      </c>
      <c r="I115" s="5"/>
      <c r="J115" s="5">
        <v>28</v>
      </c>
      <c r="K115" s="5">
        <v>28</v>
      </c>
      <c r="L115" s="5"/>
      <c r="S115" s="2"/>
      <c r="T115" s="2"/>
      <c r="U115" s="2"/>
      <c r="V115" s="2"/>
    </row>
    <row r="116" spans="2:22" ht="33" customHeight="1" x14ac:dyDescent="0.25">
      <c r="B116" s="138" t="s">
        <v>77</v>
      </c>
      <c r="C116" s="138"/>
      <c r="D116" s="138"/>
      <c r="E116" s="138"/>
      <c r="F116" s="138"/>
      <c r="G116" s="138"/>
      <c r="H116" s="138"/>
      <c r="I116" s="138"/>
      <c r="J116" s="138"/>
      <c r="K116" s="138"/>
      <c r="L116" s="138"/>
      <c r="S116" s="2"/>
      <c r="T116" s="2"/>
      <c r="U116" s="2"/>
      <c r="V116" s="2"/>
    </row>
    <row r="117" spans="2:22" ht="27" customHeight="1" x14ac:dyDescent="0.25">
      <c r="B117" s="137" t="s">
        <v>41</v>
      </c>
      <c r="C117" s="137"/>
      <c r="D117" s="137"/>
      <c r="E117" s="137"/>
      <c r="F117" s="137"/>
      <c r="G117" s="137"/>
      <c r="H117" s="137"/>
      <c r="I117" s="137"/>
      <c r="J117" s="137"/>
      <c r="K117" s="137"/>
      <c r="L117" s="137"/>
      <c r="S117" s="2"/>
      <c r="T117" s="2"/>
      <c r="U117" s="2"/>
      <c r="V117" s="2"/>
    </row>
    <row r="118" spans="2:22" ht="24" customHeight="1" x14ac:dyDescent="0.25">
      <c r="B118" s="15" t="s">
        <v>40</v>
      </c>
      <c r="C118" s="17"/>
      <c r="D118" s="10">
        <f>E118</f>
        <v>40300</v>
      </c>
      <c r="E118" s="10">
        <f>E121</f>
        <v>40300</v>
      </c>
      <c r="F118" s="10"/>
      <c r="G118" s="10">
        <f>H118</f>
        <v>42400</v>
      </c>
      <c r="H118" s="10">
        <f>H121</f>
        <v>42400</v>
      </c>
      <c r="I118" s="10"/>
      <c r="J118" s="10">
        <f>K118</f>
        <v>44500</v>
      </c>
      <c r="K118" s="10">
        <f>K121</f>
        <v>44500</v>
      </c>
      <c r="L118" s="10"/>
      <c r="S118" s="2"/>
      <c r="T118" s="2"/>
      <c r="U118" s="2"/>
      <c r="V118" s="2"/>
    </row>
    <row r="119" spans="2:22" ht="57" x14ac:dyDescent="0.25">
      <c r="B119" s="18" t="s">
        <v>170</v>
      </c>
      <c r="C119" s="85" t="s">
        <v>200</v>
      </c>
      <c r="D119" s="10"/>
      <c r="E119" s="10"/>
      <c r="F119" s="10"/>
      <c r="G119" s="10"/>
      <c r="H119" s="10"/>
      <c r="I119" s="10"/>
      <c r="J119" s="10"/>
      <c r="K119" s="10"/>
      <c r="L119" s="10"/>
      <c r="S119" s="2"/>
      <c r="T119" s="2"/>
      <c r="U119" s="2"/>
      <c r="V119" s="2"/>
    </row>
    <row r="120" spans="2:22" ht="63.75" customHeight="1" x14ac:dyDescent="0.25">
      <c r="B120" s="91" t="s">
        <v>224</v>
      </c>
      <c r="C120" s="91"/>
      <c r="D120" s="5"/>
      <c r="E120" s="5"/>
      <c r="F120" s="5"/>
      <c r="G120" s="5"/>
      <c r="H120" s="5"/>
      <c r="I120" s="5"/>
      <c r="J120" s="5"/>
      <c r="K120" s="5"/>
      <c r="L120" s="5"/>
      <c r="S120" s="2"/>
      <c r="T120" s="2"/>
      <c r="U120" s="2"/>
      <c r="V120" s="2"/>
    </row>
    <row r="121" spans="2:22" ht="110.25" customHeight="1" x14ac:dyDescent="0.25">
      <c r="B121" s="64" t="s">
        <v>198</v>
      </c>
      <c r="C121" s="91"/>
      <c r="D121" s="10">
        <f>E121</f>
        <v>40300</v>
      </c>
      <c r="E121" s="10">
        <f>E124</f>
        <v>40300</v>
      </c>
      <c r="F121" s="10"/>
      <c r="G121" s="10">
        <f>H121</f>
        <v>42400</v>
      </c>
      <c r="H121" s="10">
        <f>H124</f>
        <v>42400</v>
      </c>
      <c r="I121" s="10"/>
      <c r="J121" s="10">
        <f>J124</f>
        <v>44500</v>
      </c>
      <c r="K121" s="10">
        <f>K124</f>
        <v>44500</v>
      </c>
      <c r="L121" s="10"/>
      <c r="S121" s="2"/>
      <c r="T121" s="2"/>
      <c r="U121" s="2"/>
      <c r="V121" s="2"/>
    </row>
    <row r="122" spans="2:22" ht="15.75" customHeight="1" x14ac:dyDescent="0.25">
      <c r="B122" s="15" t="s">
        <v>18</v>
      </c>
      <c r="C122" s="91"/>
      <c r="D122" s="5"/>
      <c r="E122" s="5"/>
      <c r="F122" s="5"/>
      <c r="G122" s="5"/>
      <c r="H122" s="5"/>
      <c r="I122" s="5"/>
      <c r="J122" s="5"/>
      <c r="K122" s="5"/>
      <c r="L122" s="5"/>
      <c r="S122" s="2"/>
      <c r="T122" s="2"/>
      <c r="U122" s="2"/>
      <c r="V122" s="2"/>
    </row>
    <row r="123" spans="2:22" ht="15.75" customHeight="1" x14ac:dyDescent="0.25">
      <c r="B123" s="15" t="s">
        <v>30</v>
      </c>
      <c r="C123" s="91"/>
      <c r="D123" s="5"/>
      <c r="E123" s="5"/>
      <c r="F123" s="5"/>
      <c r="G123" s="5"/>
      <c r="H123" s="5"/>
      <c r="I123" s="5"/>
      <c r="J123" s="5"/>
      <c r="K123" s="5"/>
      <c r="L123" s="5"/>
      <c r="S123" s="2"/>
      <c r="T123" s="2"/>
      <c r="U123" s="2"/>
      <c r="V123" s="2"/>
    </row>
    <row r="124" spans="2:22" ht="45" x14ac:dyDescent="0.25">
      <c r="B124" s="93" t="s">
        <v>21</v>
      </c>
      <c r="C124" s="91"/>
      <c r="D124" s="5">
        <f>E124</f>
        <v>40300</v>
      </c>
      <c r="E124" s="5">
        <f>'5'!E27</f>
        <v>40300</v>
      </c>
      <c r="F124" s="5"/>
      <c r="G124" s="5">
        <f>'6 (2)'!H124</f>
        <v>42400</v>
      </c>
      <c r="H124" s="5">
        <f>'5'!H27</f>
        <v>42400</v>
      </c>
      <c r="I124" s="25"/>
      <c r="J124" s="5">
        <f>K124</f>
        <v>44500</v>
      </c>
      <c r="K124" s="5">
        <f>'5'!K27</f>
        <v>44500</v>
      </c>
      <c r="L124" s="5"/>
      <c r="S124" s="2"/>
      <c r="T124" s="2"/>
      <c r="U124" s="2"/>
      <c r="V124" s="2"/>
    </row>
    <row r="125" spans="2:22" ht="15.75" customHeight="1" x14ac:dyDescent="0.25">
      <c r="B125" s="15" t="s">
        <v>31</v>
      </c>
      <c r="C125" s="91"/>
      <c r="D125" s="5"/>
      <c r="E125" s="5"/>
      <c r="F125" s="5"/>
      <c r="G125" s="5"/>
      <c r="H125" s="5"/>
      <c r="I125" s="5"/>
      <c r="J125" s="5"/>
      <c r="K125" s="5"/>
      <c r="L125" s="5"/>
      <c r="S125" s="2"/>
      <c r="T125" s="2"/>
      <c r="U125" s="2"/>
      <c r="V125" s="2"/>
    </row>
    <row r="126" spans="2:22" ht="30" x14ac:dyDescent="0.25">
      <c r="B126" s="93" t="s">
        <v>22</v>
      </c>
      <c r="C126" s="91"/>
      <c r="D126" s="5">
        <v>28160</v>
      </c>
      <c r="E126" s="5">
        <v>28160</v>
      </c>
      <c r="F126" s="5"/>
      <c r="G126" s="5">
        <v>30976</v>
      </c>
      <c r="H126" s="5">
        <v>30976</v>
      </c>
      <c r="I126" s="5"/>
      <c r="J126" s="5">
        <v>34074</v>
      </c>
      <c r="K126" s="5">
        <v>34074</v>
      </c>
      <c r="L126" s="5"/>
      <c r="S126" s="2"/>
      <c r="T126" s="2"/>
      <c r="U126" s="2"/>
      <c r="V126" s="2"/>
    </row>
    <row r="127" spans="2:22" ht="45" x14ac:dyDescent="0.25">
      <c r="B127" s="93" t="s">
        <v>23</v>
      </c>
      <c r="C127" s="91"/>
      <c r="D127" s="5">
        <f>E127</f>
        <v>1</v>
      </c>
      <c r="E127" s="5">
        <v>1</v>
      </c>
      <c r="F127" s="5"/>
      <c r="G127" s="5">
        <f>H127</f>
        <v>1</v>
      </c>
      <c r="H127" s="5">
        <v>1</v>
      </c>
      <c r="I127" s="5"/>
      <c r="J127" s="5">
        <f>K127</f>
        <v>1</v>
      </c>
      <c r="K127" s="5">
        <v>1</v>
      </c>
      <c r="L127" s="5"/>
      <c r="S127" s="2"/>
      <c r="T127" s="2"/>
      <c r="U127" s="2"/>
      <c r="V127" s="2"/>
    </row>
    <row r="128" spans="2:22" ht="15.75" customHeight="1" x14ac:dyDescent="0.25">
      <c r="B128" s="15" t="s">
        <v>32</v>
      </c>
      <c r="C128" s="91"/>
      <c r="D128" s="5"/>
      <c r="E128" s="5"/>
      <c r="F128" s="5"/>
      <c r="G128" s="5"/>
      <c r="H128" s="5"/>
      <c r="I128" s="5"/>
      <c r="J128" s="5"/>
      <c r="K128" s="5"/>
      <c r="L128" s="5"/>
      <c r="S128" s="2"/>
      <c r="T128" s="2"/>
      <c r="U128" s="2"/>
      <c r="V128" s="2"/>
    </row>
    <row r="129" spans="2:22" ht="30" x14ac:dyDescent="0.25">
      <c r="B129" s="93" t="s">
        <v>24</v>
      </c>
      <c r="C129" s="93"/>
      <c r="D129" s="5">
        <f>D124/10</f>
        <v>4030</v>
      </c>
      <c r="E129" s="5">
        <f>E124/10</f>
        <v>4030</v>
      </c>
      <c r="F129" s="5"/>
      <c r="G129" s="5">
        <f>G124/10</f>
        <v>4240</v>
      </c>
      <c r="H129" s="5">
        <f>H124/10</f>
        <v>4240</v>
      </c>
      <c r="I129" s="5"/>
      <c r="J129" s="5">
        <f>J124/10</f>
        <v>4450</v>
      </c>
      <c r="K129" s="5">
        <f>K124/10</f>
        <v>4450</v>
      </c>
      <c r="L129" s="5"/>
      <c r="S129" s="2"/>
      <c r="T129" s="2"/>
      <c r="U129" s="2"/>
      <c r="V129" s="2"/>
    </row>
    <row r="130" spans="2:22" ht="15.75" customHeight="1" x14ac:dyDescent="0.25">
      <c r="B130" s="15" t="s">
        <v>34</v>
      </c>
      <c r="C130" s="91"/>
      <c r="D130" s="5"/>
      <c r="E130" s="5"/>
      <c r="F130" s="5"/>
      <c r="G130" s="5"/>
      <c r="H130" s="5"/>
      <c r="I130" s="5"/>
      <c r="J130" s="5"/>
      <c r="K130" s="5"/>
      <c r="L130" s="5"/>
      <c r="S130" s="2"/>
      <c r="T130" s="2"/>
      <c r="U130" s="2"/>
      <c r="V130" s="2"/>
    </row>
    <row r="131" spans="2:22" ht="30" x14ac:dyDescent="0.25">
      <c r="B131" s="93" t="s">
        <v>42</v>
      </c>
      <c r="C131" s="91"/>
      <c r="D131" s="5">
        <f>E131</f>
        <v>100</v>
      </c>
      <c r="E131" s="5">
        <v>100</v>
      </c>
      <c r="F131" s="5"/>
      <c r="G131" s="5">
        <f>H131</f>
        <v>100</v>
      </c>
      <c r="H131" s="5">
        <v>100</v>
      </c>
      <c r="I131" s="5"/>
      <c r="J131" s="5">
        <f>K131</f>
        <v>100</v>
      </c>
      <c r="K131" s="5">
        <v>100</v>
      </c>
      <c r="L131" s="5"/>
      <c r="S131" s="2"/>
      <c r="T131" s="2"/>
      <c r="U131" s="2"/>
      <c r="V131" s="2"/>
    </row>
    <row r="132" spans="2:22" ht="82.5" customHeight="1" x14ac:dyDescent="0.25">
      <c r="B132" s="154" t="s">
        <v>174</v>
      </c>
      <c r="C132" s="155"/>
      <c r="D132" s="155"/>
      <c r="E132" s="155"/>
      <c r="F132" s="155"/>
      <c r="G132" s="155"/>
      <c r="H132" s="155"/>
      <c r="I132" s="155"/>
      <c r="J132" s="155"/>
      <c r="K132" s="155"/>
      <c r="L132" s="155"/>
      <c r="S132" s="2"/>
      <c r="T132" s="2"/>
      <c r="U132" s="2"/>
      <c r="V132" s="2"/>
    </row>
  </sheetData>
  <mergeCells count="22">
    <mergeCell ref="B117:L117"/>
    <mergeCell ref="C6:C8"/>
    <mergeCell ref="B132:L132"/>
    <mergeCell ref="B83:L83"/>
    <mergeCell ref="B84:L84"/>
    <mergeCell ref="B82:L82"/>
    <mergeCell ref="J6:L6"/>
    <mergeCell ref="D7:D8"/>
    <mergeCell ref="E7:F7"/>
    <mergeCell ref="G7:G8"/>
    <mergeCell ref="H7:I7"/>
    <mergeCell ref="B116:L116"/>
    <mergeCell ref="B4:L4"/>
    <mergeCell ref="J2:L2"/>
    <mergeCell ref="B10:L10"/>
    <mergeCell ref="B11:L11"/>
    <mergeCell ref="B12:L12"/>
    <mergeCell ref="J7:J8"/>
    <mergeCell ref="K7:L7"/>
    <mergeCell ref="B6:B8"/>
    <mergeCell ref="D6:F6"/>
    <mergeCell ref="G6:I6"/>
  </mergeCells>
  <printOptions horizontalCentered="1" verticalCentered="1"/>
  <pageMargins left="0.19685039370078741" right="0.19685039370078741" top="0.39370078740157483" bottom="0.39370078740157483" header="0" footer="0"/>
  <pageSetup paperSize="9" scale="72" fitToHeight="0" orientation="landscape" r:id="rId1"/>
  <rowBreaks count="6" manualBreakCount="6">
    <brk id="21" max="11" man="1"/>
    <brk id="45" max="11" man="1"/>
    <brk id="68" max="11" man="1"/>
    <brk id="84" max="11" man="1"/>
    <brk id="101" max="11" man="1"/>
    <brk id="12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7"/>
  <sheetViews>
    <sheetView view="pageBreakPreview" zoomScale="85" zoomScaleNormal="100" zoomScaleSheetLayoutView="85" workbookViewId="0">
      <selection activeCell="B18" sqref="B18"/>
    </sheetView>
  </sheetViews>
  <sheetFormatPr defaultRowHeight="15" x14ac:dyDescent="0.25"/>
  <cols>
    <col min="1" max="1" width="1.28515625" style="2" customWidth="1"/>
    <col min="2" max="2" width="110.7109375" style="2" customWidth="1"/>
    <col min="3" max="3" width="67.7109375" style="2" customWidth="1"/>
    <col min="4" max="16384" width="9.140625" style="2"/>
  </cols>
  <sheetData>
    <row r="1" spans="2:3" ht="6.75" customHeight="1" x14ac:dyDescent="0.25"/>
    <row r="2" spans="2:3" ht="66.75" customHeight="1" x14ac:dyDescent="0.25">
      <c r="C2" s="3" t="s">
        <v>199</v>
      </c>
    </row>
    <row r="4" spans="2:3" ht="46.5" customHeight="1" x14ac:dyDescent="0.25">
      <c r="B4" s="161" t="s">
        <v>179</v>
      </c>
      <c r="C4" s="162"/>
    </row>
    <row r="5" spans="2:3" ht="24" customHeight="1" x14ac:dyDescent="0.25"/>
    <row r="6" spans="2:3" ht="20.25" customHeight="1" x14ac:dyDescent="0.25">
      <c r="B6" s="1" t="s">
        <v>0</v>
      </c>
      <c r="C6" s="1" t="s">
        <v>1</v>
      </c>
    </row>
    <row r="7" spans="2:3" ht="34.5" customHeight="1" x14ac:dyDescent="0.25">
      <c r="B7" s="160" t="s">
        <v>2</v>
      </c>
      <c r="C7" s="160"/>
    </row>
    <row r="8" spans="2:3" ht="34.5" customHeight="1" x14ac:dyDescent="0.25">
      <c r="B8" s="87" t="s">
        <v>85</v>
      </c>
      <c r="C8" s="88" t="s">
        <v>76</v>
      </c>
    </row>
    <row r="9" spans="2:3" ht="37.5" customHeight="1" x14ac:dyDescent="0.25">
      <c r="B9" s="86" t="s">
        <v>160</v>
      </c>
      <c r="C9" s="88" t="s">
        <v>76</v>
      </c>
    </row>
    <row r="10" spans="2:3" ht="37.5" customHeight="1" x14ac:dyDescent="0.25">
      <c r="B10" s="86" t="s">
        <v>162</v>
      </c>
      <c r="C10" s="88" t="s">
        <v>76</v>
      </c>
    </row>
    <row r="11" spans="2:3" ht="42" customHeight="1" x14ac:dyDescent="0.25">
      <c r="B11" s="87" t="s">
        <v>152</v>
      </c>
      <c r="C11" s="88" t="s">
        <v>76</v>
      </c>
    </row>
    <row r="12" spans="2:3" ht="44.25" customHeight="1" x14ac:dyDescent="0.25">
      <c r="B12" s="87" t="s">
        <v>86</v>
      </c>
      <c r="C12" s="88" t="s">
        <v>76</v>
      </c>
    </row>
    <row r="13" spans="2:3" ht="38.25" customHeight="1" x14ac:dyDescent="0.25">
      <c r="B13" s="87" t="s">
        <v>164</v>
      </c>
      <c r="C13" s="88" t="s">
        <v>76</v>
      </c>
    </row>
    <row r="14" spans="2:3" ht="39" customHeight="1" x14ac:dyDescent="0.25">
      <c r="B14" s="89" t="s">
        <v>103</v>
      </c>
      <c r="C14" s="88" t="s">
        <v>76</v>
      </c>
    </row>
    <row r="15" spans="2:3" ht="45.75" customHeight="1" x14ac:dyDescent="0.25">
      <c r="B15" s="89" t="s">
        <v>161</v>
      </c>
      <c r="C15" s="88" t="s">
        <v>76</v>
      </c>
    </row>
    <row r="16" spans="2:3" ht="45.75" customHeight="1" x14ac:dyDescent="0.25">
      <c r="B16" s="89" t="s">
        <v>84</v>
      </c>
      <c r="C16" s="88" t="s">
        <v>76</v>
      </c>
    </row>
    <row r="17" spans="2:3" ht="45.75" customHeight="1" x14ac:dyDescent="0.25">
      <c r="B17" s="89" t="s">
        <v>163</v>
      </c>
      <c r="C17" s="88" t="s">
        <v>76</v>
      </c>
    </row>
    <row r="18" spans="2:3" ht="45.75" customHeight="1" x14ac:dyDescent="0.25">
      <c r="B18" s="89" t="s">
        <v>154</v>
      </c>
      <c r="C18" s="88" t="s">
        <v>76</v>
      </c>
    </row>
    <row r="19" spans="2:3" ht="45.75" customHeight="1" x14ac:dyDescent="0.25">
      <c r="B19" s="89" t="s">
        <v>155</v>
      </c>
      <c r="C19" s="88" t="s">
        <v>76</v>
      </c>
    </row>
    <row r="20" spans="2:3" ht="44.25" customHeight="1" x14ac:dyDescent="0.25">
      <c r="B20" s="90" t="s">
        <v>228</v>
      </c>
      <c r="C20" s="88" t="s">
        <v>76</v>
      </c>
    </row>
    <row r="21" spans="2:3" ht="34.5" customHeight="1" x14ac:dyDescent="0.25">
      <c r="B21" s="158" t="s">
        <v>3</v>
      </c>
      <c r="C21" s="159"/>
    </row>
    <row r="22" spans="2:3" ht="39" customHeight="1" x14ac:dyDescent="0.25">
      <c r="B22" s="63" t="s">
        <v>153</v>
      </c>
      <c r="C22" s="87" t="s">
        <v>89</v>
      </c>
    </row>
    <row r="23" spans="2:3" ht="34.5" customHeight="1" x14ac:dyDescent="0.25">
      <c r="B23" s="89" t="s">
        <v>88</v>
      </c>
      <c r="C23" s="87" t="s">
        <v>89</v>
      </c>
    </row>
    <row r="24" spans="2:3" ht="43.5" customHeight="1" x14ac:dyDescent="0.25">
      <c r="B24" s="89" t="s">
        <v>87</v>
      </c>
      <c r="C24" s="87" t="s">
        <v>89</v>
      </c>
    </row>
    <row r="25" spans="2:3" ht="42" customHeight="1" x14ac:dyDescent="0.25">
      <c r="B25" s="87" t="s">
        <v>4</v>
      </c>
      <c r="C25" s="87" t="s">
        <v>89</v>
      </c>
    </row>
    <row r="26" spans="2:3" ht="26.25" customHeight="1" x14ac:dyDescent="0.25">
      <c r="B26" s="157"/>
      <c r="C26" s="157"/>
    </row>
    <row r="27" spans="2:3" ht="82.5" customHeight="1" x14ac:dyDescent="0.25">
      <c r="B27" s="135" t="s">
        <v>175</v>
      </c>
      <c r="C27" s="135"/>
    </row>
  </sheetData>
  <mergeCells count="5">
    <mergeCell ref="B27:C27"/>
    <mergeCell ref="B26:C26"/>
    <mergeCell ref="B21:C21"/>
    <mergeCell ref="B7:C7"/>
    <mergeCell ref="B4:C4"/>
  </mergeCells>
  <printOptions horizontalCentered="1" verticalCentered="1"/>
  <pageMargins left="0.23622047244094491" right="0.23622047244094491" top="0.74803149606299213" bottom="0.74803149606299213" header="0" footer="0"/>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4</vt:lpstr>
      <vt:lpstr>5</vt:lpstr>
      <vt:lpstr>6 (2)</vt:lpstr>
      <vt:lpstr>7</vt:lpstr>
      <vt:lpstr>'4'!Область_печати</vt:lpstr>
      <vt:lpstr>'6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2021-12-06T11:42:58Z</dcterms:modified>
</cp:coreProperties>
</file>