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308" activeTab="1"/>
  </bookViews>
  <sheets>
    <sheet name="Додаток 1" sheetId="5" r:id="rId1"/>
    <sheet name="Додаток 2" sheetId="7" r:id="rId2"/>
    <sheet name="Додаток 3" sheetId="4" r:id="rId3"/>
  </sheets>
  <definedNames>
    <definedName name="_xlnm.Print_Area" localSheetId="0">'Додаток 1'!$A$1:$L$72</definedName>
    <definedName name="_xlnm.Print_Area" localSheetId="1">'Додаток 2'!$A$1:$M$48</definedName>
    <definedName name="_xlnm.Print_Area" localSheetId="2">'Додаток 3'!$A$1:$L$63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I10" i="7" l="1"/>
  <c r="D9" i="4" l="1"/>
  <c r="I10" i="4"/>
  <c r="G10" i="4" s="1"/>
  <c r="J38" i="4" l="1"/>
  <c r="J15" i="7"/>
  <c r="K15" i="7"/>
  <c r="H54" i="5"/>
  <c r="H69" i="5"/>
  <c r="L15" i="7" l="1"/>
  <c r="I15" i="7"/>
  <c r="F15" i="7"/>
  <c r="H52" i="5"/>
  <c r="H50" i="5"/>
  <c r="H47" i="5"/>
  <c r="H39" i="5"/>
  <c r="D8" i="4" l="1"/>
  <c r="L17" i="4" l="1"/>
  <c r="L8" i="4" l="1"/>
  <c r="J8" i="4" s="1"/>
  <c r="L11" i="4"/>
  <c r="J11" i="4" s="1"/>
  <c r="J29" i="4"/>
  <c r="J21" i="4"/>
  <c r="I8" i="4"/>
  <c r="G8" i="4" s="1"/>
  <c r="G37" i="4"/>
  <c r="G21" i="7"/>
  <c r="J18" i="7"/>
  <c r="J21" i="5" l="1"/>
  <c r="J30" i="5"/>
  <c r="E48" i="4" l="1"/>
  <c r="D36" i="4" l="1"/>
  <c r="G15" i="7" l="1"/>
  <c r="D15" i="7"/>
  <c r="H66" i="5" l="1"/>
  <c r="H62" i="5"/>
  <c r="H61" i="5"/>
  <c r="H59" i="5"/>
  <c r="H57" i="5"/>
  <c r="J54" i="5" l="1"/>
  <c r="K54" i="5" l="1"/>
  <c r="I54" i="5" l="1"/>
  <c r="H51" i="5" l="1"/>
  <c r="H49" i="5"/>
  <c r="H46" i="5"/>
  <c r="H42" i="5"/>
  <c r="H38" i="5"/>
  <c r="H33" i="5"/>
  <c r="H34" i="5"/>
  <c r="H32" i="5"/>
  <c r="H30" i="5"/>
  <c r="H28" i="5"/>
  <c r="H24" i="5"/>
  <c r="H25" i="5"/>
  <c r="H23" i="5"/>
  <c r="H21" i="5"/>
  <c r="H20" i="5"/>
  <c r="H19" i="5"/>
  <c r="H16" i="5"/>
  <c r="H17" i="5"/>
  <c r="H14" i="5"/>
  <c r="H13" i="5"/>
  <c r="H12" i="5"/>
  <c r="H10" i="5"/>
  <c r="H9" i="5"/>
  <c r="H15" i="5"/>
  <c r="G54" i="4" l="1"/>
  <c r="G53" i="4"/>
  <c r="G52" i="4"/>
  <c r="J22" i="7" l="1"/>
  <c r="J19" i="7"/>
  <c r="H15" i="7"/>
  <c r="L11" i="7"/>
  <c r="J11" i="7" s="1"/>
  <c r="E15" i="7"/>
  <c r="H29" i="5" l="1"/>
  <c r="H31" i="5"/>
  <c r="H56" i="5"/>
  <c r="H58" i="5"/>
  <c r="J35" i="5" l="1"/>
  <c r="E50" i="4" l="1"/>
  <c r="D50" i="4" s="1"/>
  <c r="E49" i="4"/>
  <c r="D49" i="4" s="1"/>
  <c r="D48" i="4"/>
  <c r="D47" i="4"/>
  <c r="J49" i="4"/>
  <c r="J50" i="4"/>
  <c r="J47" i="4"/>
  <c r="J54" i="4"/>
  <c r="J53" i="4"/>
  <c r="J52" i="4"/>
  <c r="J45" i="4"/>
  <c r="J44" i="4"/>
  <c r="J43" i="4"/>
  <c r="J42" i="4"/>
  <c r="J41" i="4"/>
  <c r="G44" i="4"/>
  <c r="G43" i="4"/>
  <c r="G42" i="4"/>
  <c r="G41" i="4"/>
  <c r="D54" i="4"/>
  <c r="D53" i="4"/>
  <c r="D52" i="4"/>
  <c r="D45" i="4"/>
  <c r="D44" i="4"/>
  <c r="D43" i="4"/>
  <c r="J32" i="4" l="1"/>
  <c r="J31" i="4"/>
  <c r="J30" i="4"/>
  <c r="J27" i="4"/>
  <c r="J26" i="4"/>
  <c r="J25" i="4"/>
  <c r="J24" i="4"/>
  <c r="E35" i="4"/>
  <c r="D35" i="4" s="1"/>
  <c r="D19" i="4" l="1"/>
  <c r="K17" i="4"/>
  <c r="H16" i="4"/>
  <c r="E15" i="4"/>
  <c r="R58" i="5"/>
  <c r="Q63" i="5"/>
  <c r="R63" i="5"/>
  <c r="P63" i="5"/>
  <c r="R60" i="5"/>
  <c r="Q60" i="5"/>
  <c r="P60" i="5"/>
  <c r="Q58" i="5"/>
  <c r="P58" i="5"/>
  <c r="R56" i="5"/>
  <c r="Q56" i="5"/>
  <c r="P56" i="5"/>
  <c r="R45" i="5"/>
  <c r="R53" i="5"/>
  <c r="R48" i="5"/>
  <c r="Q53" i="5"/>
  <c r="P53" i="5"/>
  <c r="Q48" i="5"/>
  <c r="P48" i="5"/>
  <c r="P45" i="5"/>
  <c r="R34" i="5"/>
  <c r="Q34" i="5"/>
  <c r="P34" i="5"/>
  <c r="R31" i="5"/>
  <c r="Q31" i="5"/>
  <c r="P31" i="5"/>
  <c r="R29" i="5"/>
  <c r="Q29" i="5"/>
  <c r="P29" i="5"/>
  <c r="R27" i="5"/>
  <c r="Q27" i="5"/>
  <c r="P27" i="5"/>
  <c r="R24" i="5"/>
  <c r="Q24" i="5"/>
  <c r="P24" i="5"/>
  <c r="R22" i="5"/>
  <c r="Q22" i="5"/>
  <c r="P22" i="5"/>
  <c r="R20" i="5"/>
  <c r="Q20" i="5"/>
  <c r="P20" i="5"/>
  <c r="R18" i="5"/>
  <c r="Q18" i="5"/>
  <c r="P18" i="5"/>
  <c r="R16" i="5"/>
  <c r="Q16" i="5"/>
  <c r="P16" i="5"/>
  <c r="R14" i="5"/>
  <c r="Q14" i="5"/>
  <c r="P14" i="5"/>
  <c r="R12" i="5"/>
  <c r="Q12" i="5"/>
  <c r="P12" i="5"/>
  <c r="R9" i="5"/>
  <c r="Q9" i="5"/>
  <c r="P9" i="5"/>
  <c r="J17" i="4" l="1"/>
  <c r="D15" i="4"/>
  <c r="G16" i="4"/>
  <c r="H48" i="5"/>
  <c r="Q45" i="5"/>
  <c r="K68" i="5" l="1"/>
  <c r="J68" i="5"/>
  <c r="I68" i="5"/>
  <c r="H67" i="5"/>
  <c r="H68" i="5" s="1"/>
  <c r="K64" i="5"/>
  <c r="J64" i="5"/>
  <c r="I64" i="5"/>
  <c r="H63" i="5"/>
  <c r="H60" i="5"/>
  <c r="H53" i="5"/>
  <c r="H45" i="5"/>
  <c r="H44" i="5"/>
  <c r="H41" i="5"/>
  <c r="H40" i="5"/>
  <c r="H37" i="5"/>
  <c r="K35" i="5"/>
  <c r="I35" i="5"/>
  <c r="H27" i="5"/>
  <c r="H22" i="5"/>
  <c r="H18" i="5"/>
  <c r="K69" i="5" l="1"/>
  <c r="I69" i="5"/>
  <c r="J69" i="5"/>
  <c r="H64" i="5"/>
  <c r="H35" i="5"/>
</calcChain>
</file>

<file path=xl/sharedStrings.xml><?xml version="1.0" encoding="utf-8"?>
<sst xmlns="http://schemas.openxmlformats.org/spreadsheetml/2006/main" count="445" uniqueCount="177">
  <si>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</si>
  <si>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</si>
  <si>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</si>
  <si>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</si>
  <si>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</si>
  <si>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загальний фонд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</si>
  <si>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</si>
  <si>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</si>
  <si>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</si>
  <si>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</si>
  <si>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</si>
  <si>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Показники виконання: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</si>
  <si>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</si>
  <si>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</si>
  <si>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</si>
  <si>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</si>
  <si>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</si>
  <si>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</si>
  <si>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</si>
  <si>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</si>
  <si>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</si>
  <si>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</si>
  <si>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t>показник продукту:</t>
  </si>
  <si>
    <t>показник ефективності:</t>
  </si>
  <si>
    <t>показник якості: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</si>
  <si>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</si>
  <si>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</si>
  <si>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</si>
  <si>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</si>
  <si>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</si>
  <si>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</si>
  <si>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</si>
  <si>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t>2019 рік (план)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</si>
  <si>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</si>
  <si>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</si>
  <si>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</si>
  <si>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</si>
  <si>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</si>
  <si>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</si>
  <si>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</si>
  <si>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</si>
  <si>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</si>
  <si>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</si>
  <si>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</si>
  <si>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</si>
  <si>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</si>
  <si>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</si>
  <si>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</si>
  <si>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</si>
  <si>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</si>
  <si>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</si>
  <si>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</si>
  <si>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</si>
  <si>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</si>
  <si>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</si>
  <si>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</si>
  <si>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</si>
  <si>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</si>
  <si>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</si>
  <si>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</si>
  <si>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</si>
  <si>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</si>
  <si>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</si>
  <si>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</si>
  <si>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</si>
  <si>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</si>
  <si>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</si>
  <si>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</si>
  <si>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</si>
  <si>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</si>
  <si>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</si>
  <si>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</si>
  <si>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</si>
  <si>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</si>
  <si>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</si>
  <si>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</si>
  <si>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</si>
  <si>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</si>
  <si>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</si>
  <si>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</si>
  <si>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</si>
  <si>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</si>
  <si>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</si>
  <si>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</si>
  <si>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</si>
  <si>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</si>
  <si>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</si>
  <si>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Відділ у справах молоді та спорту Сумської міської ради, бухгалтерського обліку та звітності Сумської міської ради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</si>
  <si>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</si>
  <si>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</si>
  <si>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</si>
  <si>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</si>
  <si>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</si>
  <si>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</si>
  <si>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</si>
  <si>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</si>
  <si>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</si>
  <si>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</si>
  <si>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</si>
  <si>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</si>
  <si>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</si>
  <si>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</si>
  <si>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</si>
  <si>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Популяризація форм та методів здорового способу життя, змістовного та інтелектуального  дозвілля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</si>
  <si>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</si>
  <si>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</si>
  <si>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</si>
  <si>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</si>
  <si>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</si>
  <si>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</si>
  <si>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</si>
  <si>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</si>
  <si>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</si>
  <si>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</si>
  <si>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</si>
  <si>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</si>
  <si>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</si>
  <si>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</si>
  <si>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</si>
  <si>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</si>
  <si>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</si>
  <si>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</si>
  <si>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</si>
  <si>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</si>
  <si>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</si>
  <si>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</si>
  <si>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</si>
  <si>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</si>
  <si>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</si>
  <si>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</si>
  <si>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</si>
  <si>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t>1.1. Організація та проведення заходів з національно-патріотичного виховання та громадянської освіти молоді шляхом проведення акцій, навчально-виховних таборів, походів, інформаційних кампаній, а також відзначення державних, національних свят та пам'ятних дат тощо.</t>
  </si>
  <si>
    <t>1.2. Організація та проведення заходів, спрямованих на формування мотивації до здорового способу життя, популяризацію альтернативних форм відпочинку шляхом участі молоді у туристичних походах і байдаркових сплавах, наметових таборах, спортивних заходах, тощо.</t>
  </si>
  <si>
    <t>1.3.  Залучення молоді до відзначення загальноміських свят, організація та проведення культурно-розважальних, мистецьких молодіжних заходів, акцій, проектів, конкурсів тощо, спрямованих на забезпечення змістовного дозвілля молоді та реалізацію їх творчих здібностей.</t>
  </si>
  <si>
    <t>1.4. Організація освітніх та інформаційних  заходів з використанням методик неформальної освіти для молоді, спрямованих на набуття молодими людьми компетентностей,необхідних для активної участі молоді у різних сферах суспільного життя.</t>
  </si>
  <si>
    <t>0213140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</si>
  <si>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</si>
  <si>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t>Мета, завдання, КПКВК</t>
  </si>
  <si>
    <t>2019  рік (план)</t>
  </si>
  <si>
    <t>Відповідальні виконавці</t>
  </si>
  <si>
    <t>Обсяг витрат</t>
  </si>
  <si>
    <t>у тому числі
кошти міського бюджету</t>
  </si>
  <si>
    <t>спеціальний фонд</t>
  </si>
  <si>
    <t>Всього на виконання програми: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</si>
  <si>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</si>
  <si>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</si>
  <si>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</si>
  <si>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</si>
  <si>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</si>
  <si>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</si>
  <si>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 КПКВК 0613140</t>
    </r>
  </si>
  <si>
    <t>Управління освіти і науки Сумської міської ради</t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</si>
  <si>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</si>
  <si>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>Бюджет ОТГ</t>
  </si>
  <si>
    <t>у тому числі
кошти бюджету ОТГ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</si>
  <si>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Сумської міської ради.</t>
  </si>
  <si>
    <t xml:space="preserve">                                  Додаток 1           
до рішення Сумської міської ради «Про внесення змін до рішення Сумської міської ради від 28 листопада 2018 року № 4149-МР «Про програму «Молодь територіальної громади м. Суми міста Суми на 2019 – 2021 роки» (зі змінами) </t>
  </si>
  <si>
    <t>Напрями діяльності програми «Молодь територіальної громади м. Суми міста Суми на 2019 – 2021 роки»</t>
  </si>
  <si>
    <t>Перелік завдань програми «Молодь територіальної громади м. Суми міста Суми на 2019 – 2021 роки»</t>
  </si>
  <si>
    <t>Результативні показники виконання завдань програми «Молодь територіальної громади м. Суми міста Суми на 2019 – 2021 роки»</t>
  </si>
  <si>
    <t xml:space="preserve">                               Додаток 2           
до рішення Сумської міської ради «Про внесення змін до рішення Сумської міської ради від 28 листопада 2018 року № 4149-МР «Про програму «Молодь територіальної громади м. Суми на 2019 – 2021 роки» (зі змінами)</t>
  </si>
  <si>
    <t>2020 рік (план)</t>
  </si>
  <si>
    <t>3.1. Виплата грошової винагороди переможцям міського конкурсу «Молодіжна еліта».</t>
  </si>
  <si>
    <t>Збільшення чисельності активної молоді через заохочення та стимулювання відзнаками,та грошовою винагородою переможцям міського конкурсу</t>
  </si>
  <si>
    <r>
      <t xml:space="preserve">від </t>
    </r>
    <r>
      <rPr>
        <sz val="11"/>
        <color theme="0"/>
        <rFont val="Times New Roman"/>
        <family val="1"/>
        <charset val="204"/>
      </rPr>
      <t>29 липня 2020</t>
    </r>
    <r>
      <rPr>
        <sz val="11"/>
        <color theme="1"/>
        <rFont val="Times New Roman"/>
        <family val="1"/>
        <charset val="204"/>
      </rPr>
      <t xml:space="preserve"> року № </t>
    </r>
    <r>
      <rPr>
        <sz val="11"/>
        <color theme="0"/>
        <rFont val="Times New Roman"/>
        <family val="1"/>
        <charset val="204"/>
      </rPr>
      <t>7245</t>
    </r>
    <r>
      <rPr>
        <sz val="11"/>
        <color theme="1"/>
        <rFont val="Times New Roman"/>
        <family val="1"/>
        <charset val="204"/>
      </rPr>
      <t xml:space="preserve">-МР               </t>
    </r>
  </si>
  <si>
    <r>
      <t xml:space="preserve">від </t>
    </r>
    <r>
      <rPr>
        <sz val="11"/>
        <color theme="0"/>
        <rFont val="Times New Roman"/>
        <family val="1"/>
        <charset val="204"/>
      </rPr>
      <t>29 липня 2020</t>
    </r>
    <r>
      <rPr>
        <sz val="11"/>
        <color theme="1"/>
        <rFont val="Times New Roman"/>
        <family val="1"/>
        <charset val="204"/>
      </rPr>
      <t xml:space="preserve"> року                            </t>
    </r>
  </si>
  <si>
    <r>
      <t xml:space="preserve">№ </t>
    </r>
    <r>
      <rPr>
        <sz val="11"/>
        <color theme="0"/>
        <rFont val="Times New Roman"/>
        <family val="1"/>
        <charset val="204"/>
      </rPr>
      <t>7245</t>
    </r>
    <r>
      <rPr>
        <sz val="11"/>
        <color theme="1"/>
        <rFont val="Times New Roman"/>
        <family val="1"/>
        <charset val="204"/>
      </rPr>
      <t>-МР</t>
    </r>
  </si>
  <si>
    <r>
      <t xml:space="preserve">від </t>
    </r>
    <r>
      <rPr>
        <sz val="12"/>
        <color theme="0"/>
        <rFont val="Times New Roman"/>
        <family val="1"/>
        <charset val="204"/>
      </rPr>
      <t>29 липня 2020</t>
    </r>
    <r>
      <rPr>
        <sz val="12"/>
        <color theme="1"/>
        <rFont val="Times New Roman"/>
        <family val="1"/>
        <charset val="204"/>
      </rPr>
      <t xml:space="preserve"> року  № </t>
    </r>
    <r>
      <rPr>
        <sz val="12"/>
        <color theme="0"/>
        <rFont val="Times New Roman"/>
        <family val="1"/>
        <charset val="204"/>
      </rPr>
      <t>7245</t>
    </r>
    <r>
      <rPr>
        <sz val="12"/>
        <color theme="1"/>
        <rFont val="Times New Roman"/>
        <family val="1"/>
        <charset val="204"/>
      </rPr>
      <t>-МР</t>
    </r>
  </si>
  <si>
    <r>
      <rPr>
        <sz val="14"/>
        <color theme="1"/>
        <rFont val="Times New Roman"/>
        <family val="1"/>
        <charset val="204"/>
      </rPr>
      <t xml:space="preserve">
Сумський міський голова                                                                                                                                                                                                                    О.М. Лисенко 
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Михальова Г.Ф.
_____________________</t>
    </r>
  </si>
  <si>
    <t>Бюджет СМТГ</t>
  </si>
  <si>
    <t>2021 рік (план)</t>
  </si>
  <si>
    <t>у тому числі
кошти бюджету СМТГ</t>
  </si>
  <si>
    <t>у тому числі:</t>
  </si>
  <si>
    <t xml:space="preserve"> О.М. Лисенко
</t>
  </si>
  <si>
    <r>
      <rPr>
        <sz val="14"/>
        <color theme="1"/>
        <rFont val="Times New Roman"/>
        <family val="1"/>
        <charset val="204"/>
      </rPr>
      <t xml:space="preserve">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Михальова Г.Ф.
_____________________</t>
    </r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</si>
  <si>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О.М. Лисенко 
Виконавець: Михальова Г.Ф.
_____________________</t>
  </si>
  <si>
    <t xml:space="preserve">                           Додаток 3           
до рішення Сумської міської ради «Про внесення змін до рішення Сумської міської ради від                  28 листопада 2018 року № 4149-МР «Про програму «Молодь територіальної громади           м. Суми на 2019 – 2021 роки» (зі змінами)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</si>
</sst>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left" inden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3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6" fillId="2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inden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 inden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indent="1"/>
    </xf>
    <xf numFmtId="0" fontId="1" fillId="0" borderId="0" xfId="0" applyFont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justify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6" fillId="2" borderId="7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horizontal="left" vertical="top" wrapText="1" indent="1"/>
    </xf>
    <xf numFmtId="0" fontId="7" fillId="2" borderId="6" xfId="0" applyFont="1" applyFill="1" applyBorder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5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15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2"/>
  <sheetViews>
    <sheetView view="pageBreakPreview" topLeftCell="A42" zoomScale="70" zoomScaleNormal="70" zoomScaleSheetLayoutView="70" workbookViewId="0">
      <selection activeCell="J69" sqref="J69"/>
    </sheetView>
  </sheetViews>
  <sheetFormatPr defaultRowHeight="15" x14ac:dyDescent="0.25"/>
  <cols>
    <col min="1" max="1" width="2.5703125" style="16" customWidth="1"/>
    <col min="2" max="2" width="5.28515625" style="14" customWidth="1"/>
    <col min="3" max="3" width="20.140625" style="15" customWidth="1"/>
    <col min="4" max="4" width="33.5703125" style="16" customWidth="1"/>
    <col min="5" max="5" width="11.28515625" style="16" customWidth="1"/>
    <col min="6" max="6" width="25.42578125" style="16" customWidth="1"/>
    <col min="7" max="7" width="14.85546875" style="16" customWidth="1"/>
    <col min="8" max="8" width="10.7109375" style="16" customWidth="1"/>
    <col min="9" max="9" width="11.42578125" style="16" customWidth="1"/>
    <col min="10" max="10" width="11.42578125" style="16" bestFit="1" customWidth="1"/>
    <col min="11" max="11" width="14.42578125" style="16" customWidth="1"/>
    <col min="12" max="12" width="22.42578125" style="16" customWidth="1"/>
    <col min="13" max="15" width="9.140625" style="16"/>
    <col min="16" max="18" width="14.28515625" style="16" bestFit="1" customWidth="1"/>
    <col min="19" max="16384" width="9.140625" style="16"/>
  </cols>
  <sheetData>
    <row r="1" spans="2:18" ht="96.75" customHeight="1" x14ac:dyDescent="0.25">
      <c r="J1" s="73" t="s">
        <v>156</v>
      </c>
      <c r="K1" s="74"/>
      <c r="L1" s="74"/>
    </row>
    <row r="2" spans="2:18" ht="13.5" customHeight="1" x14ac:dyDescent="0.25">
      <c r="J2" s="81" t="s">
        <v>164</v>
      </c>
      <c r="K2" s="81"/>
      <c r="L2" s="82"/>
    </row>
    <row r="3" spans="2:18" ht="18.75" x14ac:dyDescent="0.25">
      <c r="B3" s="75" t="s">
        <v>157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8" ht="17.25" customHeight="1" x14ac:dyDescent="0.25"/>
    <row r="5" spans="2:18" ht="20.25" customHeight="1" x14ac:dyDescent="0.25">
      <c r="B5" s="76" t="s">
        <v>33</v>
      </c>
      <c r="C5" s="76" t="s">
        <v>34</v>
      </c>
      <c r="D5" s="76" t="s">
        <v>35</v>
      </c>
      <c r="E5" s="76" t="s">
        <v>36</v>
      </c>
      <c r="F5" s="76" t="s">
        <v>37</v>
      </c>
      <c r="G5" s="76" t="s">
        <v>0</v>
      </c>
      <c r="H5" s="77" t="s">
        <v>38</v>
      </c>
      <c r="I5" s="78"/>
      <c r="J5" s="78"/>
      <c r="K5" s="79"/>
      <c r="L5" s="62" t="s">
        <v>39</v>
      </c>
    </row>
    <row r="6" spans="2:18" ht="18.75" customHeight="1" x14ac:dyDescent="0.25">
      <c r="B6" s="76"/>
      <c r="C6" s="76"/>
      <c r="D6" s="76"/>
      <c r="E6" s="76"/>
      <c r="F6" s="76"/>
      <c r="G6" s="76"/>
      <c r="H6" s="80" t="s">
        <v>40</v>
      </c>
      <c r="I6" s="77" t="s">
        <v>41</v>
      </c>
      <c r="J6" s="78"/>
      <c r="K6" s="79"/>
      <c r="L6" s="63"/>
    </row>
    <row r="7" spans="2:18" ht="15.75" customHeight="1" x14ac:dyDescent="0.25">
      <c r="B7" s="76"/>
      <c r="C7" s="76"/>
      <c r="D7" s="76"/>
      <c r="E7" s="76"/>
      <c r="F7" s="76"/>
      <c r="G7" s="76"/>
      <c r="H7" s="80"/>
      <c r="I7" s="17">
        <v>2019</v>
      </c>
      <c r="J7" s="17">
        <v>2020</v>
      </c>
      <c r="K7" s="17">
        <v>2021</v>
      </c>
      <c r="L7" s="64"/>
    </row>
    <row r="8" spans="2:18" ht="24" hidden="1" customHeight="1" x14ac:dyDescent="0.25">
      <c r="B8" s="67" t="s">
        <v>4</v>
      </c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8" ht="123" hidden="1" customHeight="1" x14ac:dyDescent="0.25">
      <c r="B9" s="62" t="s">
        <v>42</v>
      </c>
      <c r="C9" s="59" t="s">
        <v>43</v>
      </c>
      <c r="D9" s="68" t="s">
        <v>44</v>
      </c>
      <c r="E9" s="71" t="s">
        <v>45</v>
      </c>
      <c r="F9" s="65" t="s">
        <v>46</v>
      </c>
      <c r="G9" s="18" t="s">
        <v>1</v>
      </c>
      <c r="H9" s="19">
        <f>SUM(I9)</f>
        <v>198722</v>
      </c>
      <c r="I9" s="19">
        <v>198722</v>
      </c>
      <c r="J9" s="19" t="s">
        <v>49</v>
      </c>
      <c r="K9" s="19" t="s">
        <v>49</v>
      </c>
      <c r="L9" s="68" t="s">
        <v>136</v>
      </c>
      <c r="P9" s="25">
        <f>ROUND(I9,0)</f>
        <v>198722</v>
      </c>
      <c r="Q9" s="25">
        <f>ROUND(J10,0)</f>
        <v>212036</v>
      </c>
      <c r="R9" s="25" t="e">
        <f>ROUND(K9,0)</f>
        <v>#VALUE!</v>
      </c>
    </row>
    <row r="10" spans="2:18" ht="132" hidden="1" customHeight="1" x14ac:dyDescent="0.25">
      <c r="B10" s="63"/>
      <c r="C10" s="60"/>
      <c r="D10" s="70"/>
      <c r="E10" s="72"/>
      <c r="F10" s="66"/>
      <c r="G10" s="37" t="s">
        <v>153</v>
      </c>
      <c r="H10" s="19">
        <f>SUM(J10:K10)</f>
        <v>435734</v>
      </c>
      <c r="I10" s="19" t="s">
        <v>49</v>
      </c>
      <c r="J10" s="19">
        <v>212036</v>
      </c>
      <c r="K10" s="19">
        <v>223698</v>
      </c>
      <c r="L10" s="69"/>
      <c r="P10" s="25"/>
      <c r="Q10" s="25"/>
      <c r="R10" s="25"/>
    </row>
    <row r="11" spans="2:18" ht="195.75" hidden="1" customHeight="1" x14ac:dyDescent="0.25">
      <c r="B11" s="63"/>
      <c r="C11" s="60"/>
      <c r="D11" s="18" t="s">
        <v>47</v>
      </c>
      <c r="E11" s="18" t="s">
        <v>45</v>
      </c>
      <c r="F11" s="18" t="s">
        <v>155</v>
      </c>
      <c r="G11" s="18" t="s">
        <v>48</v>
      </c>
      <c r="H11" s="19" t="s">
        <v>49</v>
      </c>
      <c r="I11" s="19"/>
      <c r="J11" s="19"/>
      <c r="K11" s="19"/>
      <c r="L11" s="70"/>
    </row>
    <row r="12" spans="2:18" ht="100.5" hidden="1" customHeight="1" x14ac:dyDescent="0.25">
      <c r="B12" s="63"/>
      <c r="C12" s="60"/>
      <c r="D12" s="65" t="s">
        <v>50</v>
      </c>
      <c r="E12" s="65" t="s">
        <v>45</v>
      </c>
      <c r="F12" s="65" t="s">
        <v>51</v>
      </c>
      <c r="G12" s="18" t="s">
        <v>1</v>
      </c>
      <c r="H12" s="19">
        <f>SUM(I12)</f>
        <v>20610</v>
      </c>
      <c r="I12" s="19">
        <v>20610</v>
      </c>
      <c r="J12" s="19" t="s">
        <v>49</v>
      </c>
      <c r="K12" s="19" t="s">
        <v>49</v>
      </c>
      <c r="L12" s="20" t="s">
        <v>52</v>
      </c>
      <c r="P12" s="16">
        <f t="shared" ref="P12:P31" si="0">ROUND(I12,0)</f>
        <v>20610</v>
      </c>
      <c r="Q12" s="16" t="e">
        <f t="shared" ref="Q12:Q31" si="1">ROUND(J12,0)</f>
        <v>#VALUE!</v>
      </c>
      <c r="R12" s="16" t="e">
        <f t="shared" ref="R12:R31" si="2">ROUND(K12,0)</f>
        <v>#VALUE!</v>
      </c>
    </row>
    <row r="13" spans="2:18" ht="81.75" hidden="1" customHeight="1" x14ac:dyDescent="0.25">
      <c r="B13" s="63"/>
      <c r="C13" s="60"/>
      <c r="D13" s="66"/>
      <c r="E13" s="66"/>
      <c r="F13" s="66"/>
      <c r="G13" s="39" t="s">
        <v>153</v>
      </c>
      <c r="H13" s="19">
        <f>SUM(J13:K13)</f>
        <v>45191</v>
      </c>
      <c r="I13" s="19" t="s">
        <v>49</v>
      </c>
      <c r="J13" s="19">
        <v>21991</v>
      </c>
      <c r="K13" s="19">
        <v>23200</v>
      </c>
      <c r="L13" s="38"/>
    </row>
    <row r="14" spans="2:18" ht="90.75" hidden="1" customHeight="1" x14ac:dyDescent="0.25">
      <c r="B14" s="63"/>
      <c r="C14" s="60"/>
      <c r="D14" s="65" t="s">
        <v>53</v>
      </c>
      <c r="E14" s="65" t="s">
        <v>45</v>
      </c>
      <c r="F14" s="65" t="s">
        <v>54</v>
      </c>
      <c r="G14" s="18" t="s">
        <v>55</v>
      </c>
      <c r="H14" s="19">
        <f>SUM(I14)</f>
        <v>17900</v>
      </c>
      <c r="I14" s="19">
        <v>17900</v>
      </c>
      <c r="J14" s="19" t="s">
        <v>49</v>
      </c>
      <c r="K14" s="19" t="s">
        <v>49</v>
      </c>
      <c r="L14" s="65" t="s">
        <v>56</v>
      </c>
      <c r="P14" s="16">
        <f t="shared" si="0"/>
        <v>17900</v>
      </c>
      <c r="Q14" s="16" t="e">
        <f t="shared" si="1"/>
        <v>#VALUE!</v>
      </c>
      <c r="R14" s="16" t="e">
        <f t="shared" si="2"/>
        <v>#VALUE!</v>
      </c>
    </row>
    <row r="15" spans="2:18" ht="87" hidden="1" customHeight="1" x14ac:dyDescent="0.25">
      <c r="B15" s="63"/>
      <c r="C15" s="60"/>
      <c r="D15" s="66"/>
      <c r="E15" s="66"/>
      <c r="F15" s="66"/>
      <c r="G15" s="39" t="s">
        <v>153</v>
      </c>
      <c r="H15" s="19">
        <f>SUM(J15:K15)</f>
        <v>39249</v>
      </c>
      <c r="I15" s="19" t="s">
        <v>49</v>
      </c>
      <c r="J15" s="19">
        <v>19099</v>
      </c>
      <c r="K15" s="19">
        <v>20150</v>
      </c>
      <c r="L15" s="66"/>
    </row>
    <row r="16" spans="2:18" ht="101.25" hidden="1" customHeight="1" x14ac:dyDescent="0.25">
      <c r="B16" s="63"/>
      <c r="C16" s="60"/>
      <c r="D16" s="65" t="s">
        <v>57</v>
      </c>
      <c r="E16" s="65" t="s">
        <v>45</v>
      </c>
      <c r="F16" s="65" t="s">
        <v>58</v>
      </c>
      <c r="G16" s="18" t="s">
        <v>1</v>
      </c>
      <c r="H16" s="19">
        <f>SUM(I16)</f>
        <v>138469</v>
      </c>
      <c r="I16" s="19">
        <v>138469</v>
      </c>
      <c r="J16" s="19" t="s">
        <v>49</v>
      </c>
      <c r="K16" s="19" t="s">
        <v>49</v>
      </c>
      <c r="L16" s="65" t="s">
        <v>59</v>
      </c>
      <c r="P16" s="16">
        <f t="shared" si="0"/>
        <v>138469</v>
      </c>
      <c r="Q16" s="16" t="e">
        <f t="shared" si="1"/>
        <v>#VALUE!</v>
      </c>
      <c r="R16" s="16" t="e">
        <f t="shared" si="2"/>
        <v>#VALUE!</v>
      </c>
    </row>
    <row r="17" spans="2:18" ht="44.25" hidden="1" customHeight="1" x14ac:dyDescent="0.25">
      <c r="B17" s="63"/>
      <c r="C17" s="60"/>
      <c r="D17" s="66"/>
      <c r="E17" s="66"/>
      <c r="F17" s="66"/>
      <c r="G17" s="42" t="s">
        <v>153</v>
      </c>
      <c r="H17" s="19">
        <f>SUM(J17:K17)</f>
        <v>303618</v>
      </c>
      <c r="I17" s="19" t="s">
        <v>49</v>
      </c>
      <c r="J17" s="19">
        <v>147746</v>
      </c>
      <c r="K17" s="19">
        <v>155872</v>
      </c>
      <c r="L17" s="66"/>
    </row>
    <row r="18" spans="2:18" ht="102.75" hidden="1" customHeight="1" x14ac:dyDescent="0.25">
      <c r="B18" s="63"/>
      <c r="C18" s="60"/>
      <c r="D18" s="65" t="s">
        <v>60</v>
      </c>
      <c r="E18" s="65" t="s">
        <v>45</v>
      </c>
      <c r="F18" s="65" t="s">
        <v>61</v>
      </c>
      <c r="G18" s="18" t="s">
        <v>1</v>
      </c>
      <c r="H18" s="19">
        <f t="shared" ref="H18:H31" si="3">SUM(I18:K18)</f>
        <v>16950</v>
      </c>
      <c r="I18" s="19">
        <v>16950</v>
      </c>
      <c r="J18" s="19" t="s">
        <v>49</v>
      </c>
      <c r="K18" s="19" t="s">
        <v>49</v>
      </c>
      <c r="L18" s="57" t="s">
        <v>62</v>
      </c>
      <c r="P18" s="16">
        <f t="shared" si="0"/>
        <v>16950</v>
      </c>
      <c r="Q18" s="16" t="e">
        <f t="shared" si="1"/>
        <v>#VALUE!</v>
      </c>
      <c r="R18" s="16" t="e">
        <f t="shared" si="2"/>
        <v>#VALUE!</v>
      </c>
    </row>
    <row r="19" spans="2:18" ht="78.75" hidden="1" customHeight="1" x14ac:dyDescent="0.25">
      <c r="B19" s="63"/>
      <c r="C19" s="60"/>
      <c r="D19" s="66"/>
      <c r="E19" s="66"/>
      <c r="F19" s="66"/>
      <c r="G19" s="42" t="s">
        <v>153</v>
      </c>
      <c r="H19" s="19">
        <f>SUM(J19:K19)</f>
        <v>37166</v>
      </c>
      <c r="I19" s="19" t="s">
        <v>49</v>
      </c>
      <c r="J19" s="19">
        <v>18086</v>
      </c>
      <c r="K19" s="19">
        <v>19080</v>
      </c>
      <c r="L19" s="58"/>
    </row>
    <row r="20" spans="2:18" ht="88.5" hidden="1" customHeight="1" x14ac:dyDescent="0.25">
      <c r="B20" s="63"/>
      <c r="C20" s="60"/>
      <c r="D20" s="57" t="s">
        <v>63</v>
      </c>
      <c r="E20" s="65" t="s">
        <v>45</v>
      </c>
      <c r="F20" s="65" t="s">
        <v>64</v>
      </c>
      <c r="G20" s="18" t="s">
        <v>1</v>
      </c>
      <c r="H20" s="21">
        <f>SUM(I20)</f>
        <v>98160</v>
      </c>
      <c r="I20" s="21">
        <v>98160</v>
      </c>
      <c r="J20" s="19" t="s">
        <v>49</v>
      </c>
      <c r="K20" s="19" t="s">
        <v>49</v>
      </c>
      <c r="L20" s="65" t="s">
        <v>65</v>
      </c>
      <c r="P20" s="16">
        <f t="shared" si="0"/>
        <v>98160</v>
      </c>
      <c r="Q20" s="16" t="e">
        <f t="shared" si="1"/>
        <v>#VALUE!</v>
      </c>
      <c r="R20" s="16" t="e">
        <f t="shared" si="2"/>
        <v>#VALUE!</v>
      </c>
    </row>
    <row r="21" spans="2:18" ht="43.5" hidden="1" customHeight="1" x14ac:dyDescent="0.25">
      <c r="B21" s="63"/>
      <c r="C21" s="60"/>
      <c r="D21" s="58"/>
      <c r="E21" s="66"/>
      <c r="F21" s="66"/>
      <c r="G21" s="42" t="s">
        <v>153</v>
      </c>
      <c r="H21" s="21">
        <f>SUM(J21:K21)</f>
        <v>360380</v>
      </c>
      <c r="I21" s="19" t="s">
        <v>49</v>
      </c>
      <c r="J21" s="21">
        <f>104737+145146</f>
        <v>249883</v>
      </c>
      <c r="K21" s="21">
        <v>110497</v>
      </c>
      <c r="L21" s="66"/>
    </row>
    <row r="22" spans="2:18" ht="107.25" hidden="1" customHeight="1" x14ac:dyDescent="0.25">
      <c r="B22" s="63"/>
      <c r="C22" s="60"/>
      <c r="D22" s="65" t="s">
        <v>66</v>
      </c>
      <c r="E22" s="65" t="s">
        <v>45</v>
      </c>
      <c r="F22" s="65" t="s">
        <v>67</v>
      </c>
      <c r="G22" s="18" t="s">
        <v>1</v>
      </c>
      <c r="H22" s="21">
        <f t="shared" si="3"/>
        <v>199447</v>
      </c>
      <c r="I22" s="21">
        <v>199447</v>
      </c>
      <c r="J22" s="19" t="s">
        <v>49</v>
      </c>
      <c r="K22" s="19" t="s">
        <v>49</v>
      </c>
      <c r="L22" s="65" t="s">
        <v>68</v>
      </c>
      <c r="P22" s="16">
        <f t="shared" si="0"/>
        <v>199447</v>
      </c>
      <c r="Q22" s="16" t="e">
        <f t="shared" si="1"/>
        <v>#VALUE!</v>
      </c>
      <c r="R22" s="16" t="e">
        <f t="shared" si="2"/>
        <v>#VALUE!</v>
      </c>
    </row>
    <row r="23" spans="2:18" ht="43.5" hidden="1" customHeight="1" x14ac:dyDescent="0.25">
      <c r="B23" s="63"/>
      <c r="C23" s="60"/>
      <c r="D23" s="66"/>
      <c r="E23" s="66"/>
      <c r="F23" s="66"/>
      <c r="G23" s="42" t="s">
        <v>153</v>
      </c>
      <c r="H23" s="21">
        <f>SUM(J23:K23)</f>
        <v>437324</v>
      </c>
      <c r="I23" s="19" t="s">
        <v>49</v>
      </c>
      <c r="J23" s="21">
        <v>212810</v>
      </c>
      <c r="K23" s="21">
        <v>224514</v>
      </c>
      <c r="L23" s="66"/>
    </row>
    <row r="24" spans="2:18" ht="123" hidden="1" customHeight="1" x14ac:dyDescent="0.25">
      <c r="B24" s="63"/>
      <c r="C24" s="60"/>
      <c r="D24" s="65" t="s">
        <v>69</v>
      </c>
      <c r="E24" s="65" t="s">
        <v>45</v>
      </c>
      <c r="F24" s="65" t="s">
        <v>70</v>
      </c>
      <c r="G24" s="18" t="s">
        <v>1</v>
      </c>
      <c r="H24" s="19">
        <f>SUM(I24)</f>
        <v>20000</v>
      </c>
      <c r="I24" s="19">
        <v>20000</v>
      </c>
      <c r="J24" s="19" t="s">
        <v>49</v>
      </c>
      <c r="K24" s="19" t="s">
        <v>49</v>
      </c>
      <c r="L24" s="57" t="s">
        <v>71</v>
      </c>
      <c r="P24" s="16">
        <f t="shared" si="0"/>
        <v>20000</v>
      </c>
      <c r="Q24" s="16" t="e">
        <f t="shared" si="1"/>
        <v>#VALUE!</v>
      </c>
      <c r="R24" s="16" t="e">
        <f t="shared" si="2"/>
        <v>#VALUE!</v>
      </c>
    </row>
    <row r="25" spans="2:18" ht="60" hidden="1" customHeight="1" x14ac:dyDescent="0.25">
      <c r="B25" s="63"/>
      <c r="C25" s="60"/>
      <c r="D25" s="66"/>
      <c r="E25" s="66"/>
      <c r="F25" s="66"/>
      <c r="G25" s="42" t="s">
        <v>153</v>
      </c>
      <c r="H25" s="19">
        <f>SUM(J25:K25)</f>
        <v>43854</v>
      </c>
      <c r="I25" s="19" t="s">
        <v>49</v>
      </c>
      <c r="J25" s="19">
        <v>21340</v>
      </c>
      <c r="K25" s="19">
        <v>22514</v>
      </c>
      <c r="L25" s="58"/>
    </row>
    <row r="26" spans="2:18" ht="135.75" hidden="1" customHeight="1" x14ac:dyDescent="0.25">
      <c r="B26" s="63"/>
      <c r="C26" s="60"/>
      <c r="D26" s="18" t="s">
        <v>72</v>
      </c>
      <c r="E26" s="18" t="s">
        <v>45</v>
      </c>
      <c r="F26" s="18" t="s">
        <v>73</v>
      </c>
      <c r="G26" s="18" t="s">
        <v>74</v>
      </c>
      <c r="H26" s="19" t="s">
        <v>49</v>
      </c>
      <c r="I26" s="19"/>
      <c r="J26" s="19"/>
      <c r="K26" s="19"/>
      <c r="L26" s="18" t="s">
        <v>75</v>
      </c>
    </row>
    <row r="27" spans="2:18" ht="119.25" hidden="1" customHeight="1" x14ac:dyDescent="0.25">
      <c r="B27" s="63"/>
      <c r="C27" s="60"/>
      <c r="D27" s="57" t="s">
        <v>76</v>
      </c>
      <c r="E27" s="65" t="s">
        <v>45</v>
      </c>
      <c r="F27" s="65" t="s">
        <v>77</v>
      </c>
      <c r="G27" s="18" t="s">
        <v>1</v>
      </c>
      <c r="H27" s="19">
        <f t="shared" si="3"/>
        <v>15000</v>
      </c>
      <c r="I27" s="19">
        <v>15000</v>
      </c>
      <c r="J27" s="19" t="s">
        <v>49</v>
      </c>
      <c r="K27" s="19" t="s">
        <v>49</v>
      </c>
      <c r="L27" s="65" t="s">
        <v>78</v>
      </c>
      <c r="P27" s="16">
        <f t="shared" si="0"/>
        <v>15000</v>
      </c>
      <c r="Q27" s="16" t="e">
        <f t="shared" si="1"/>
        <v>#VALUE!</v>
      </c>
      <c r="R27" s="16" t="e">
        <f t="shared" si="2"/>
        <v>#VALUE!</v>
      </c>
    </row>
    <row r="28" spans="2:18" ht="43.5" hidden="1" customHeight="1" x14ac:dyDescent="0.25">
      <c r="B28" s="64"/>
      <c r="C28" s="61"/>
      <c r="D28" s="58"/>
      <c r="E28" s="66"/>
      <c r="F28" s="66"/>
      <c r="G28" s="42" t="s">
        <v>153</v>
      </c>
      <c r="H28" s="19">
        <f>SUM(J28:K28)</f>
        <v>32890</v>
      </c>
      <c r="I28" s="19" t="s">
        <v>49</v>
      </c>
      <c r="J28" s="19">
        <v>16005</v>
      </c>
      <c r="K28" s="19">
        <v>16885</v>
      </c>
      <c r="L28" s="66"/>
    </row>
    <row r="29" spans="2:18" ht="91.5" hidden="1" customHeight="1" x14ac:dyDescent="0.25">
      <c r="B29" s="59" t="s">
        <v>79</v>
      </c>
      <c r="C29" s="59" t="s">
        <v>80</v>
      </c>
      <c r="D29" s="65" t="s">
        <v>81</v>
      </c>
      <c r="E29" s="65" t="s">
        <v>45</v>
      </c>
      <c r="F29" s="65" t="s">
        <v>77</v>
      </c>
      <c r="G29" s="18" t="s">
        <v>1</v>
      </c>
      <c r="H29" s="19">
        <f>SUM(I29:K29)</f>
        <v>450000</v>
      </c>
      <c r="I29" s="19">
        <v>450000</v>
      </c>
      <c r="J29" s="19" t="s">
        <v>49</v>
      </c>
      <c r="K29" s="19" t="s">
        <v>49</v>
      </c>
      <c r="L29" s="20" t="s">
        <v>82</v>
      </c>
      <c r="P29" s="16">
        <f t="shared" si="0"/>
        <v>450000</v>
      </c>
      <c r="Q29" s="16" t="e">
        <f t="shared" si="1"/>
        <v>#VALUE!</v>
      </c>
      <c r="R29" s="16" t="e">
        <f t="shared" si="2"/>
        <v>#VALUE!</v>
      </c>
    </row>
    <row r="30" spans="2:18" ht="42.75" hidden="1" customHeight="1" x14ac:dyDescent="0.25">
      <c r="B30" s="60"/>
      <c r="C30" s="60"/>
      <c r="D30" s="66"/>
      <c r="E30" s="66"/>
      <c r="F30" s="66"/>
      <c r="G30" s="42" t="s">
        <v>153</v>
      </c>
      <c r="H30" s="19">
        <f>SUM(J30:K30)</f>
        <v>721354</v>
      </c>
      <c r="I30" s="19" t="s">
        <v>49</v>
      </c>
      <c r="J30" s="19">
        <f>423500-145146</f>
        <v>278354</v>
      </c>
      <c r="K30" s="19">
        <v>443000</v>
      </c>
      <c r="L30" s="38"/>
    </row>
    <row r="31" spans="2:18" ht="116.25" hidden="1" customHeight="1" x14ac:dyDescent="0.25">
      <c r="B31" s="60"/>
      <c r="C31" s="60"/>
      <c r="D31" s="65" t="s">
        <v>83</v>
      </c>
      <c r="E31" s="65" t="s">
        <v>45</v>
      </c>
      <c r="F31" s="65" t="s">
        <v>77</v>
      </c>
      <c r="G31" s="18" t="s">
        <v>1</v>
      </c>
      <c r="H31" s="19">
        <f t="shared" si="3"/>
        <v>50000</v>
      </c>
      <c r="I31" s="19">
        <v>50000</v>
      </c>
      <c r="J31" s="19" t="s">
        <v>49</v>
      </c>
      <c r="K31" s="19" t="s">
        <v>49</v>
      </c>
      <c r="L31" s="20" t="s">
        <v>84</v>
      </c>
      <c r="P31" s="16">
        <f t="shared" si="0"/>
        <v>50000</v>
      </c>
      <c r="Q31" s="16" t="e">
        <f t="shared" si="1"/>
        <v>#VALUE!</v>
      </c>
      <c r="R31" s="16" t="e">
        <f t="shared" si="2"/>
        <v>#VALUE!</v>
      </c>
    </row>
    <row r="32" spans="2:18" ht="44.25" hidden="1" customHeight="1" x14ac:dyDescent="0.25">
      <c r="B32" s="61"/>
      <c r="C32" s="61"/>
      <c r="D32" s="66"/>
      <c r="E32" s="66"/>
      <c r="F32" s="66"/>
      <c r="G32" s="42" t="s">
        <v>153</v>
      </c>
      <c r="H32" s="19">
        <f>SUM(J32:K32)</f>
        <v>230000</v>
      </c>
      <c r="I32" s="19" t="s">
        <v>49</v>
      </c>
      <c r="J32" s="19">
        <v>110000</v>
      </c>
      <c r="K32" s="19">
        <v>120000</v>
      </c>
      <c r="L32" s="38"/>
    </row>
    <row r="33" spans="2:18" ht="44.25" hidden="1" customHeight="1" x14ac:dyDescent="0.25">
      <c r="B33" s="59" t="s">
        <v>85</v>
      </c>
      <c r="C33" s="59" t="s">
        <v>86</v>
      </c>
      <c r="D33" s="65" t="s">
        <v>162</v>
      </c>
      <c r="E33" s="65" t="s">
        <v>45</v>
      </c>
      <c r="F33" s="65" t="s">
        <v>87</v>
      </c>
      <c r="G33" s="39" t="s">
        <v>1</v>
      </c>
      <c r="H33" s="19">
        <f>SUM(I33:K33)</f>
        <v>50000</v>
      </c>
      <c r="I33" s="19">
        <v>50000</v>
      </c>
      <c r="J33" s="19" t="s">
        <v>49</v>
      </c>
      <c r="K33" s="19" t="s">
        <v>49</v>
      </c>
      <c r="L33" s="57" t="s">
        <v>163</v>
      </c>
    </row>
    <row r="34" spans="2:18" ht="108" hidden="1" customHeight="1" x14ac:dyDescent="0.25">
      <c r="B34" s="61"/>
      <c r="C34" s="61"/>
      <c r="D34" s="66"/>
      <c r="E34" s="66"/>
      <c r="F34" s="66"/>
      <c r="G34" s="42" t="s">
        <v>153</v>
      </c>
      <c r="H34" s="19">
        <f>SUM(I34:K34)</f>
        <v>109634</v>
      </c>
      <c r="I34" s="19" t="s">
        <v>49</v>
      </c>
      <c r="J34" s="19">
        <v>53350</v>
      </c>
      <c r="K34" s="19">
        <v>56284</v>
      </c>
      <c r="L34" s="58"/>
      <c r="P34" s="16" t="e">
        <f>ROUND(I34,0)</f>
        <v>#VALUE!</v>
      </c>
      <c r="Q34" s="16">
        <f>ROUND(J34,0)</f>
        <v>53350</v>
      </c>
      <c r="R34" s="16">
        <f>ROUND(K34,0)</f>
        <v>56284</v>
      </c>
    </row>
    <row r="35" spans="2:18" ht="38.25" hidden="1" customHeight="1" x14ac:dyDescent="0.25">
      <c r="B35" s="52" t="s">
        <v>88</v>
      </c>
      <c r="C35" s="53"/>
      <c r="D35" s="53"/>
      <c r="E35" s="53"/>
      <c r="F35" s="53"/>
      <c r="G35" s="54"/>
      <c r="H35" s="23">
        <f>SUM(H9:H34)</f>
        <v>4071652</v>
      </c>
      <c r="I35" s="23">
        <f>SUM(I9:I34)</f>
        <v>1275258</v>
      </c>
      <c r="J35" s="23">
        <f>SUM(J10:J34)</f>
        <v>1360700</v>
      </c>
      <c r="K35" s="23">
        <f>SUM(K9:K34)</f>
        <v>1435694</v>
      </c>
      <c r="L35" s="22"/>
    </row>
    <row r="36" spans="2:18" ht="42" customHeight="1" x14ac:dyDescent="0.25">
      <c r="B36" s="24"/>
      <c r="C36" s="55" t="s">
        <v>89</v>
      </c>
      <c r="D36" s="55"/>
      <c r="E36" s="55"/>
      <c r="F36" s="55"/>
      <c r="G36" s="55"/>
      <c r="H36" s="55"/>
      <c r="I36" s="55"/>
      <c r="J36" s="55"/>
      <c r="K36" s="55"/>
      <c r="L36" s="55"/>
    </row>
    <row r="37" spans="2:18" ht="48" customHeight="1" x14ac:dyDescent="0.25">
      <c r="B37" s="56" t="s">
        <v>42</v>
      </c>
      <c r="C37" s="56" t="s">
        <v>90</v>
      </c>
      <c r="D37" s="83" t="s">
        <v>91</v>
      </c>
      <c r="E37" s="84" t="s">
        <v>45</v>
      </c>
      <c r="F37" s="83" t="s">
        <v>92</v>
      </c>
      <c r="G37" s="20" t="s">
        <v>1</v>
      </c>
      <c r="H37" s="19">
        <f t="shared" ref="H37:H53" si="4">SUM(I37:K37)</f>
        <v>2799275</v>
      </c>
      <c r="I37" s="19">
        <v>2799275</v>
      </c>
      <c r="J37" s="19" t="s">
        <v>49</v>
      </c>
      <c r="K37" s="19" t="s">
        <v>49</v>
      </c>
      <c r="L37" s="57" t="s">
        <v>93</v>
      </c>
    </row>
    <row r="38" spans="2:18" ht="58.5" customHeight="1" x14ac:dyDescent="0.25">
      <c r="B38" s="56"/>
      <c r="C38" s="56"/>
      <c r="D38" s="83"/>
      <c r="E38" s="84"/>
      <c r="F38" s="83"/>
      <c r="G38" s="42" t="s">
        <v>153</v>
      </c>
      <c r="H38" s="19">
        <f>SUM(J38:K38)</f>
        <v>3290000</v>
      </c>
      <c r="I38" s="19" t="s">
        <v>49</v>
      </c>
      <c r="J38" s="19">
        <v>3290000</v>
      </c>
      <c r="K38" s="19" t="s">
        <v>49</v>
      </c>
      <c r="L38" s="85"/>
    </row>
    <row r="39" spans="2:18" ht="58.5" customHeight="1" x14ac:dyDescent="0.25">
      <c r="B39" s="56"/>
      <c r="C39" s="56"/>
      <c r="D39" s="83"/>
      <c r="E39" s="84"/>
      <c r="F39" s="83"/>
      <c r="G39" s="44" t="s">
        <v>169</v>
      </c>
      <c r="H39" s="19">
        <f>K39</f>
        <v>280000</v>
      </c>
      <c r="I39" s="19" t="s">
        <v>49</v>
      </c>
      <c r="J39" s="19" t="s">
        <v>49</v>
      </c>
      <c r="K39" s="19">
        <v>280000</v>
      </c>
      <c r="L39" s="85"/>
    </row>
    <row r="40" spans="2:18" ht="61.5" customHeight="1" x14ac:dyDescent="0.25">
      <c r="B40" s="56"/>
      <c r="C40" s="56"/>
      <c r="D40" s="83"/>
      <c r="E40" s="84"/>
      <c r="F40" s="83"/>
      <c r="G40" s="20" t="s">
        <v>94</v>
      </c>
      <c r="H40" s="19">
        <f t="shared" si="4"/>
        <v>5166029</v>
      </c>
      <c r="I40" s="19">
        <v>2576029</v>
      </c>
      <c r="J40" s="19">
        <v>2590000</v>
      </c>
      <c r="K40" s="19">
        <v>0</v>
      </c>
      <c r="L40" s="85"/>
    </row>
    <row r="41" spans="2:18" ht="51" customHeight="1" x14ac:dyDescent="0.25">
      <c r="B41" s="56"/>
      <c r="C41" s="56"/>
      <c r="D41" s="83" t="s">
        <v>95</v>
      </c>
      <c r="E41" s="84" t="s">
        <v>45</v>
      </c>
      <c r="F41" s="83" t="s">
        <v>92</v>
      </c>
      <c r="G41" s="20" t="s">
        <v>1</v>
      </c>
      <c r="H41" s="19">
        <f t="shared" si="4"/>
        <v>264000</v>
      </c>
      <c r="I41" s="19">
        <v>264000</v>
      </c>
      <c r="J41" s="19" t="s">
        <v>49</v>
      </c>
      <c r="K41" s="19" t="s">
        <v>49</v>
      </c>
      <c r="L41" s="83" t="s">
        <v>93</v>
      </c>
    </row>
    <row r="42" spans="2:18" ht="53.25" customHeight="1" x14ac:dyDescent="0.25">
      <c r="B42" s="56"/>
      <c r="C42" s="56"/>
      <c r="D42" s="83"/>
      <c r="E42" s="84"/>
      <c r="F42" s="83"/>
      <c r="G42" s="42" t="s">
        <v>153</v>
      </c>
      <c r="H42" s="19">
        <f>SUM(J42:K42)</f>
        <v>315000</v>
      </c>
      <c r="I42" s="19" t="s">
        <v>49</v>
      </c>
      <c r="J42" s="19">
        <v>315000</v>
      </c>
      <c r="K42" s="19" t="s">
        <v>49</v>
      </c>
      <c r="L42" s="83"/>
    </row>
    <row r="43" spans="2:18" ht="53.25" customHeight="1" x14ac:dyDescent="0.25">
      <c r="B43" s="56"/>
      <c r="C43" s="56"/>
      <c r="D43" s="83"/>
      <c r="E43" s="84"/>
      <c r="F43" s="83"/>
      <c r="G43" s="44" t="s">
        <v>169</v>
      </c>
      <c r="H43" s="19">
        <v>0</v>
      </c>
      <c r="I43" s="19" t="s">
        <v>49</v>
      </c>
      <c r="J43" s="19" t="s">
        <v>49</v>
      </c>
      <c r="K43" s="19">
        <v>0</v>
      </c>
      <c r="L43" s="83"/>
    </row>
    <row r="44" spans="2:18" ht="61.5" customHeight="1" x14ac:dyDescent="0.25">
      <c r="B44" s="56"/>
      <c r="C44" s="56"/>
      <c r="D44" s="83"/>
      <c r="E44" s="84"/>
      <c r="F44" s="83"/>
      <c r="G44" s="20" t="s">
        <v>94</v>
      </c>
      <c r="H44" s="19">
        <f t="shared" si="4"/>
        <v>579000</v>
      </c>
      <c r="I44" s="19">
        <v>264000</v>
      </c>
      <c r="J44" s="19">
        <v>315000</v>
      </c>
      <c r="K44" s="19">
        <v>0</v>
      </c>
      <c r="L44" s="83"/>
    </row>
    <row r="45" spans="2:18" ht="54" customHeight="1" x14ac:dyDescent="0.25">
      <c r="B45" s="87" t="s">
        <v>79</v>
      </c>
      <c r="C45" s="87" t="s">
        <v>96</v>
      </c>
      <c r="D45" s="57" t="s">
        <v>111</v>
      </c>
      <c r="E45" s="65" t="s">
        <v>45</v>
      </c>
      <c r="F45" s="65" t="s">
        <v>114</v>
      </c>
      <c r="G45" s="20" t="s">
        <v>1</v>
      </c>
      <c r="H45" s="19">
        <f t="shared" si="4"/>
        <v>2037000</v>
      </c>
      <c r="I45" s="19">
        <v>2037000</v>
      </c>
      <c r="J45" s="19" t="s">
        <v>49</v>
      </c>
      <c r="K45" s="19" t="s">
        <v>49</v>
      </c>
      <c r="L45" s="57" t="s">
        <v>116</v>
      </c>
      <c r="P45" s="26">
        <f t="shared" ref="P45:P53" si="5">ROUND(I45,0)</f>
        <v>2037000</v>
      </c>
      <c r="Q45" s="26" t="e">
        <f t="shared" ref="Q45:Q48" si="6">ROUND(J45,0)</f>
        <v>#VALUE!</v>
      </c>
      <c r="R45" s="26" t="e">
        <f t="shared" ref="R45:R53" si="7">ROUND(K45,0)</f>
        <v>#VALUE!</v>
      </c>
    </row>
    <row r="46" spans="2:18" ht="48" customHeight="1" x14ac:dyDescent="0.25">
      <c r="B46" s="88"/>
      <c r="C46" s="88"/>
      <c r="D46" s="85"/>
      <c r="E46" s="86"/>
      <c r="F46" s="86"/>
      <c r="G46" s="42" t="s">
        <v>153</v>
      </c>
      <c r="H46" s="19">
        <f>SUM(J46:K46)</f>
        <v>2450000</v>
      </c>
      <c r="I46" s="19" t="s">
        <v>49</v>
      </c>
      <c r="J46" s="19">
        <v>2450000</v>
      </c>
      <c r="K46" s="19" t="s">
        <v>49</v>
      </c>
      <c r="L46" s="85"/>
      <c r="P46" s="26"/>
      <c r="Q46" s="26"/>
      <c r="R46" s="26"/>
    </row>
    <row r="47" spans="2:18" ht="48" customHeight="1" x14ac:dyDescent="0.25">
      <c r="B47" s="88"/>
      <c r="C47" s="88"/>
      <c r="D47" s="58"/>
      <c r="E47" s="66"/>
      <c r="F47" s="66"/>
      <c r="G47" s="44" t="s">
        <v>169</v>
      </c>
      <c r="H47" s="19">
        <f>K47</f>
        <v>1556000</v>
      </c>
      <c r="I47" s="19" t="s">
        <v>49</v>
      </c>
      <c r="J47" s="19" t="s">
        <v>49</v>
      </c>
      <c r="K47" s="19">
        <v>1556000</v>
      </c>
      <c r="L47" s="58"/>
      <c r="P47" s="26"/>
      <c r="Q47" s="26"/>
      <c r="R47" s="26"/>
    </row>
    <row r="48" spans="2:18" ht="49.5" customHeight="1" x14ac:dyDescent="0.25">
      <c r="B48" s="88"/>
      <c r="C48" s="88"/>
      <c r="D48" s="57" t="s">
        <v>112</v>
      </c>
      <c r="E48" s="65" t="s">
        <v>45</v>
      </c>
      <c r="F48" s="65" t="s">
        <v>114</v>
      </c>
      <c r="G48" s="20" t="s">
        <v>1</v>
      </c>
      <c r="H48" s="19">
        <f t="shared" si="4"/>
        <v>2726343</v>
      </c>
      <c r="I48" s="19">
        <v>2726343</v>
      </c>
      <c r="J48" s="19" t="s">
        <v>49</v>
      </c>
      <c r="K48" s="19" t="s">
        <v>49</v>
      </c>
      <c r="L48" s="57" t="s">
        <v>97</v>
      </c>
      <c r="P48" s="26">
        <f t="shared" si="5"/>
        <v>2726343</v>
      </c>
      <c r="Q48" s="26" t="e">
        <f t="shared" si="6"/>
        <v>#VALUE!</v>
      </c>
      <c r="R48" s="26" t="e">
        <f t="shared" si="7"/>
        <v>#VALUE!</v>
      </c>
    </row>
    <row r="49" spans="2:18" ht="42.75" customHeight="1" x14ac:dyDescent="0.25">
      <c r="B49" s="88"/>
      <c r="C49" s="88"/>
      <c r="D49" s="85"/>
      <c r="E49" s="86"/>
      <c r="F49" s="86"/>
      <c r="G49" s="42" t="s">
        <v>153</v>
      </c>
      <c r="H49" s="19">
        <f>SUM(J49:K49)</f>
        <v>1435350</v>
      </c>
      <c r="I49" s="19" t="s">
        <v>49</v>
      </c>
      <c r="J49" s="19">
        <v>1435350</v>
      </c>
      <c r="K49" s="19" t="s">
        <v>49</v>
      </c>
      <c r="L49" s="85"/>
      <c r="P49" s="26"/>
      <c r="Q49" s="26"/>
      <c r="R49" s="26"/>
    </row>
    <row r="50" spans="2:18" ht="42.75" customHeight="1" x14ac:dyDescent="0.25">
      <c r="B50" s="88"/>
      <c r="C50" s="88"/>
      <c r="D50" s="58"/>
      <c r="E50" s="66"/>
      <c r="F50" s="66"/>
      <c r="G50" s="44" t="s">
        <v>169</v>
      </c>
      <c r="H50" s="19">
        <f>K50</f>
        <v>1074401</v>
      </c>
      <c r="I50" s="19" t="s">
        <v>49</v>
      </c>
      <c r="J50" s="19" t="s">
        <v>49</v>
      </c>
      <c r="K50" s="19">
        <v>1074401</v>
      </c>
      <c r="L50" s="58"/>
      <c r="P50" s="26"/>
      <c r="Q50" s="26"/>
      <c r="R50" s="26"/>
    </row>
    <row r="51" spans="2:18" ht="46.5" customHeight="1" x14ac:dyDescent="0.25">
      <c r="B51" s="88"/>
      <c r="C51" s="88"/>
      <c r="D51" s="57" t="s">
        <v>113</v>
      </c>
      <c r="E51" s="57" t="s">
        <v>45</v>
      </c>
      <c r="F51" s="57" t="s">
        <v>115</v>
      </c>
      <c r="G51" s="38" t="s">
        <v>55</v>
      </c>
      <c r="H51" s="19">
        <f>SUM(I51)</f>
        <v>364750</v>
      </c>
      <c r="I51" s="19">
        <v>364750</v>
      </c>
      <c r="J51" s="19" t="s">
        <v>49</v>
      </c>
      <c r="K51" s="19" t="s">
        <v>49</v>
      </c>
      <c r="L51" s="57" t="s">
        <v>98</v>
      </c>
      <c r="P51" s="26"/>
      <c r="Q51" s="26"/>
      <c r="R51" s="26"/>
    </row>
    <row r="52" spans="2:18" ht="46.5" customHeight="1" x14ac:dyDescent="0.25">
      <c r="B52" s="88"/>
      <c r="C52" s="88"/>
      <c r="D52" s="85"/>
      <c r="E52" s="85"/>
      <c r="F52" s="85"/>
      <c r="G52" s="42" t="s">
        <v>153</v>
      </c>
      <c r="H52" s="19">
        <f>J52</f>
        <v>536200</v>
      </c>
      <c r="I52" s="19" t="s">
        <v>49</v>
      </c>
      <c r="J52" s="19">
        <v>536200</v>
      </c>
      <c r="K52" s="19" t="s">
        <v>49</v>
      </c>
      <c r="L52" s="85"/>
      <c r="P52" s="26"/>
      <c r="Q52" s="26"/>
      <c r="R52" s="26"/>
    </row>
    <row r="53" spans="2:18" ht="45" customHeight="1" x14ac:dyDescent="0.25">
      <c r="B53" s="89"/>
      <c r="C53" s="89"/>
      <c r="D53" s="58"/>
      <c r="E53" s="58"/>
      <c r="F53" s="58"/>
      <c r="G53" s="44" t="s">
        <v>169</v>
      </c>
      <c r="H53" s="19">
        <f t="shared" si="4"/>
        <v>279495</v>
      </c>
      <c r="I53" s="19" t="s">
        <v>49</v>
      </c>
      <c r="J53" s="19" t="s">
        <v>49</v>
      </c>
      <c r="K53" s="19">
        <v>279495</v>
      </c>
      <c r="L53" s="58"/>
      <c r="P53" s="26" t="e">
        <f t="shared" si="5"/>
        <v>#VALUE!</v>
      </c>
      <c r="Q53" s="26">
        <f>ROUND(J52,0)</f>
        <v>536200</v>
      </c>
      <c r="R53" s="26">
        <f t="shared" si="7"/>
        <v>279495</v>
      </c>
    </row>
    <row r="54" spans="2:18" ht="26.25" customHeight="1" x14ac:dyDescent="0.25">
      <c r="B54" s="52" t="s">
        <v>88</v>
      </c>
      <c r="C54" s="53"/>
      <c r="D54" s="53"/>
      <c r="E54" s="53"/>
      <c r="F54" s="53"/>
      <c r="G54" s="54"/>
      <c r="H54" s="23">
        <f>I54+J54+K54</f>
        <v>19407814</v>
      </c>
      <c r="I54" s="23">
        <f>SUM(I51,I48,I45,I41,I37)</f>
        <v>8191368</v>
      </c>
      <c r="J54" s="23">
        <f>SUM(J52,J49,J46,J42,J38)</f>
        <v>8026550</v>
      </c>
      <c r="K54" s="23">
        <f>SUM(K53,K50,K47,K43,K39)</f>
        <v>3189896</v>
      </c>
      <c r="L54" s="22" t="s">
        <v>99</v>
      </c>
    </row>
    <row r="55" spans="2:18" ht="32.25" hidden="1" customHeight="1" x14ac:dyDescent="0.25">
      <c r="B55" s="24"/>
      <c r="C55" s="55" t="s">
        <v>2</v>
      </c>
      <c r="D55" s="55"/>
      <c r="E55" s="55"/>
      <c r="F55" s="55"/>
      <c r="G55" s="55"/>
      <c r="H55" s="55"/>
      <c r="I55" s="55"/>
      <c r="J55" s="55"/>
      <c r="K55" s="55"/>
      <c r="L55" s="55"/>
    </row>
    <row r="56" spans="2:18" ht="63.75" hidden="1" customHeight="1" x14ac:dyDescent="0.25">
      <c r="B56" s="94" t="s">
        <v>42</v>
      </c>
      <c r="C56" s="59" t="s">
        <v>100</v>
      </c>
      <c r="D56" s="57" t="s">
        <v>131</v>
      </c>
      <c r="E56" s="57" t="s">
        <v>45</v>
      </c>
      <c r="F56" s="57" t="s">
        <v>101</v>
      </c>
      <c r="G56" s="20" t="s">
        <v>1</v>
      </c>
      <c r="H56" s="19">
        <f t="shared" ref="H56:H63" si="8">SUM(I56:K56)</f>
        <v>105498</v>
      </c>
      <c r="I56" s="19">
        <v>105498</v>
      </c>
      <c r="J56" s="19" t="s">
        <v>49</v>
      </c>
      <c r="K56" s="19" t="s">
        <v>49</v>
      </c>
      <c r="L56" s="57" t="s">
        <v>102</v>
      </c>
      <c r="P56" s="16">
        <f t="shared" ref="P56:P60" si="9">ROUND(I56,0)</f>
        <v>105498</v>
      </c>
      <c r="Q56" s="16" t="e">
        <f t="shared" ref="Q56:Q63" si="10">ROUND(J56,0)</f>
        <v>#VALUE!</v>
      </c>
      <c r="R56" s="16" t="e">
        <f t="shared" ref="R56:R63" si="11">ROUND(K56,0)</f>
        <v>#VALUE!</v>
      </c>
    </row>
    <row r="57" spans="2:18" ht="85.5" hidden="1" customHeight="1" x14ac:dyDescent="0.25">
      <c r="B57" s="94"/>
      <c r="C57" s="60"/>
      <c r="D57" s="58"/>
      <c r="E57" s="58"/>
      <c r="F57" s="58"/>
      <c r="G57" s="42" t="s">
        <v>153</v>
      </c>
      <c r="H57" s="19">
        <f>SUM(J57,K57)</f>
        <v>231530</v>
      </c>
      <c r="I57" s="19" t="s">
        <v>49</v>
      </c>
      <c r="J57" s="19">
        <v>112800</v>
      </c>
      <c r="K57" s="19">
        <v>118730</v>
      </c>
      <c r="L57" s="58"/>
    </row>
    <row r="58" spans="2:18" ht="96.75" hidden="1" customHeight="1" x14ac:dyDescent="0.25">
      <c r="B58" s="94"/>
      <c r="C58" s="60"/>
      <c r="D58" s="57" t="s">
        <v>132</v>
      </c>
      <c r="E58" s="57" t="s">
        <v>45</v>
      </c>
      <c r="F58" s="57" t="s">
        <v>101</v>
      </c>
      <c r="G58" s="20" t="s">
        <v>1</v>
      </c>
      <c r="H58" s="19">
        <f t="shared" si="8"/>
        <v>180000</v>
      </c>
      <c r="I58" s="19">
        <v>180000</v>
      </c>
      <c r="J58" s="19"/>
      <c r="K58" s="19"/>
      <c r="L58" s="57" t="s">
        <v>103</v>
      </c>
      <c r="P58" s="16">
        <f t="shared" si="9"/>
        <v>180000</v>
      </c>
      <c r="Q58" s="16">
        <f t="shared" si="10"/>
        <v>0</v>
      </c>
      <c r="R58" s="16">
        <f t="shared" si="11"/>
        <v>0</v>
      </c>
    </row>
    <row r="59" spans="2:18" ht="54.75" hidden="1" customHeight="1" x14ac:dyDescent="0.25">
      <c r="B59" s="94"/>
      <c r="C59" s="60"/>
      <c r="D59" s="58"/>
      <c r="E59" s="58"/>
      <c r="F59" s="58"/>
      <c r="G59" s="42" t="s">
        <v>153</v>
      </c>
      <c r="H59" s="19">
        <f>SUM(J59,K59)</f>
        <v>390000</v>
      </c>
      <c r="I59" s="19" t="s">
        <v>49</v>
      </c>
      <c r="J59" s="19">
        <v>192000</v>
      </c>
      <c r="K59" s="19">
        <v>198000</v>
      </c>
      <c r="L59" s="58"/>
    </row>
    <row r="60" spans="2:18" ht="129" hidden="1" customHeight="1" x14ac:dyDescent="0.25">
      <c r="B60" s="94"/>
      <c r="C60" s="60"/>
      <c r="D60" s="57" t="s">
        <v>133</v>
      </c>
      <c r="E60" s="57" t="s">
        <v>45</v>
      </c>
      <c r="F60" s="57" t="s">
        <v>101</v>
      </c>
      <c r="G60" s="20" t="s">
        <v>1</v>
      </c>
      <c r="H60" s="19">
        <f t="shared" si="8"/>
        <v>1305783</v>
      </c>
      <c r="I60" s="19">
        <v>1305783</v>
      </c>
      <c r="J60" s="19" t="s">
        <v>49</v>
      </c>
      <c r="K60" s="19" t="s">
        <v>49</v>
      </c>
      <c r="L60" s="57" t="s">
        <v>104</v>
      </c>
      <c r="P60" s="16">
        <f t="shared" si="9"/>
        <v>1305783</v>
      </c>
      <c r="Q60" s="16" t="e">
        <f t="shared" si="10"/>
        <v>#VALUE!</v>
      </c>
      <c r="R60" s="16" t="e">
        <f t="shared" si="11"/>
        <v>#VALUE!</v>
      </c>
    </row>
    <row r="61" spans="2:18" ht="65.25" hidden="1" customHeight="1" x14ac:dyDescent="0.25">
      <c r="B61" s="94"/>
      <c r="C61" s="60"/>
      <c r="D61" s="58"/>
      <c r="E61" s="58"/>
      <c r="F61" s="58"/>
      <c r="G61" s="42" t="s">
        <v>153</v>
      </c>
      <c r="H61" s="19">
        <f>SUM(J61,K61)</f>
        <v>2868367</v>
      </c>
      <c r="I61" s="19" t="s">
        <v>49</v>
      </c>
      <c r="J61" s="19">
        <v>1393187</v>
      </c>
      <c r="K61" s="19">
        <v>1475180</v>
      </c>
      <c r="L61" s="58"/>
    </row>
    <row r="62" spans="2:18" ht="87.75" hidden="1" customHeight="1" x14ac:dyDescent="0.25">
      <c r="B62" s="94"/>
      <c r="C62" s="60"/>
      <c r="D62" s="57" t="s">
        <v>134</v>
      </c>
      <c r="E62" s="65" t="s">
        <v>45</v>
      </c>
      <c r="F62" s="57" t="s">
        <v>101</v>
      </c>
      <c r="G62" s="20" t="s">
        <v>1</v>
      </c>
      <c r="H62" s="19">
        <f>I62</f>
        <v>341763</v>
      </c>
      <c r="I62" s="19">
        <v>341763</v>
      </c>
      <c r="J62" s="19" t="s">
        <v>49</v>
      </c>
      <c r="K62" s="19" t="s">
        <v>49</v>
      </c>
      <c r="L62" s="57" t="s">
        <v>105</v>
      </c>
    </row>
    <row r="63" spans="2:18" ht="46.5" hidden="1" customHeight="1" x14ac:dyDescent="0.25">
      <c r="B63" s="94"/>
      <c r="C63" s="61"/>
      <c r="D63" s="58"/>
      <c r="E63" s="66"/>
      <c r="F63" s="58"/>
      <c r="G63" s="42" t="s">
        <v>153</v>
      </c>
      <c r="H63" s="19">
        <f t="shared" si="8"/>
        <v>748659</v>
      </c>
      <c r="I63" s="19" t="s">
        <v>49</v>
      </c>
      <c r="J63" s="19">
        <v>364570</v>
      </c>
      <c r="K63" s="19">
        <v>384089</v>
      </c>
      <c r="L63" s="58"/>
      <c r="P63" s="16">
        <f>ROUND(I62,0)</f>
        <v>341763</v>
      </c>
      <c r="Q63" s="16">
        <f t="shared" si="10"/>
        <v>364570</v>
      </c>
      <c r="R63" s="16">
        <f t="shared" si="11"/>
        <v>384089</v>
      </c>
    </row>
    <row r="64" spans="2:18" ht="37.5" hidden="1" customHeight="1" x14ac:dyDescent="0.25">
      <c r="B64" s="52" t="s">
        <v>88</v>
      </c>
      <c r="C64" s="53"/>
      <c r="D64" s="53"/>
      <c r="E64" s="53"/>
      <c r="F64" s="53"/>
      <c r="G64" s="54"/>
      <c r="H64" s="23">
        <f>SUM(H56:H63)</f>
        <v>6171600</v>
      </c>
      <c r="I64" s="23">
        <f>SUM(I56:I62)</f>
        <v>1933044</v>
      </c>
      <c r="J64" s="23">
        <f t="shared" ref="J64:K64" si="12">SUM(J56:J63)</f>
        <v>2062557</v>
      </c>
      <c r="K64" s="23">
        <f t="shared" si="12"/>
        <v>2175999</v>
      </c>
      <c r="L64" s="22"/>
    </row>
    <row r="65" spans="2:12" ht="37.5" hidden="1" customHeight="1" x14ac:dyDescent="0.25">
      <c r="B65" s="24"/>
      <c r="C65" s="67" t="s">
        <v>3</v>
      </c>
      <c r="D65" s="67"/>
      <c r="E65" s="67"/>
      <c r="F65" s="67"/>
      <c r="G65" s="67"/>
      <c r="H65" s="67"/>
      <c r="I65" s="67"/>
      <c r="J65" s="67"/>
      <c r="K65" s="67"/>
      <c r="L65" s="67"/>
    </row>
    <row r="66" spans="2:12" ht="37.5" hidden="1" customHeight="1" x14ac:dyDescent="0.25">
      <c r="B66" s="59" t="s">
        <v>42</v>
      </c>
      <c r="C66" s="59" t="s">
        <v>106</v>
      </c>
      <c r="D66" s="65" t="s">
        <v>107</v>
      </c>
      <c r="E66" s="65" t="s">
        <v>45</v>
      </c>
      <c r="F66" s="57" t="s">
        <v>108</v>
      </c>
      <c r="G66" s="18" t="s">
        <v>1</v>
      </c>
      <c r="H66" s="19">
        <f>I66</f>
        <v>81375</v>
      </c>
      <c r="I66" s="19">
        <v>81375</v>
      </c>
      <c r="J66" s="19" t="s">
        <v>49</v>
      </c>
      <c r="K66" s="19" t="s">
        <v>49</v>
      </c>
      <c r="L66" s="65" t="s">
        <v>109</v>
      </c>
    </row>
    <row r="67" spans="2:12" ht="225" hidden="1" customHeight="1" x14ac:dyDescent="0.25">
      <c r="B67" s="61"/>
      <c r="C67" s="61"/>
      <c r="D67" s="66"/>
      <c r="E67" s="66"/>
      <c r="F67" s="58"/>
      <c r="G67" s="42" t="s">
        <v>153</v>
      </c>
      <c r="H67" s="19">
        <f t="shared" ref="H67" si="13">SUM(I67:K67)</f>
        <v>178125</v>
      </c>
      <c r="I67" s="19" t="s">
        <v>49</v>
      </c>
      <c r="J67" s="19">
        <v>86625</v>
      </c>
      <c r="K67" s="19">
        <v>91500</v>
      </c>
      <c r="L67" s="66"/>
    </row>
    <row r="68" spans="2:12" ht="29.25" hidden="1" customHeight="1" x14ac:dyDescent="0.25">
      <c r="B68" s="52" t="s">
        <v>88</v>
      </c>
      <c r="C68" s="53"/>
      <c r="D68" s="53"/>
      <c r="E68" s="53"/>
      <c r="F68" s="53"/>
      <c r="G68" s="54"/>
      <c r="H68" s="23">
        <f>SUM(H66,H67)</f>
        <v>259500</v>
      </c>
      <c r="I68" s="23">
        <f>SUM(I66)</f>
        <v>81375</v>
      </c>
      <c r="J68" s="23">
        <f t="shared" ref="J68:K68" si="14">SUM(J67)</f>
        <v>86625</v>
      </c>
      <c r="K68" s="23">
        <f t="shared" si="14"/>
        <v>91500</v>
      </c>
      <c r="L68" s="22"/>
    </row>
    <row r="69" spans="2:12" ht="29.25" customHeight="1" x14ac:dyDescent="0.25">
      <c r="B69" s="52" t="s">
        <v>110</v>
      </c>
      <c r="C69" s="53"/>
      <c r="D69" s="53"/>
      <c r="E69" s="53"/>
      <c r="F69" s="53"/>
      <c r="G69" s="54"/>
      <c r="H69" s="23">
        <f>I69+J69+K69</f>
        <v>29910566</v>
      </c>
      <c r="I69" s="23">
        <f>I35+I54+I64+I68</f>
        <v>11481045</v>
      </c>
      <c r="J69" s="23">
        <f>J35+J54+J64+J68</f>
        <v>11536432</v>
      </c>
      <c r="K69" s="23">
        <f>K35+K54+K64+K68</f>
        <v>6893089</v>
      </c>
      <c r="L69" s="22"/>
    </row>
    <row r="71" spans="2:12" ht="48" hidden="1" customHeight="1" x14ac:dyDescent="0.25">
      <c r="B71" s="90" t="s">
        <v>7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 ht="82.5" customHeight="1" x14ac:dyDescent="0.25">
      <c r="B72" s="92" t="s">
        <v>168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</row>
  </sheetData>
  <mergeCells count="123">
    <mergeCell ref="L16:L17"/>
    <mergeCell ref="L24:L25"/>
    <mergeCell ref="L20:L21"/>
    <mergeCell ref="L22:L23"/>
    <mergeCell ref="L58:L59"/>
    <mergeCell ref="L56:L57"/>
    <mergeCell ref="L62:L63"/>
    <mergeCell ref="B66:B67"/>
    <mergeCell ref="C66:C67"/>
    <mergeCell ref="D66:D67"/>
    <mergeCell ref="E66:E67"/>
    <mergeCell ref="F66:F67"/>
    <mergeCell ref="L66:L67"/>
    <mergeCell ref="D60:D61"/>
    <mergeCell ref="E60:E61"/>
    <mergeCell ref="F60:F61"/>
    <mergeCell ref="C56:C63"/>
    <mergeCell ref="D62:D63"/>
    <mergeCell ref="E62:E63"/>
    <mergeCell ref="F62:F63"/>
    <mergeCell ref="D56:D57"/>
    <mergeCell ref="E56:E57"/>
    <mergeCell ref="F56:F57"/>
    <mergeCell ref="B45:B53"/>
    <mergeCell ref="C45:C53"/>
    <mergeCell ref="B69:G69"/>
    <mergeCell ref="B71:L71"/>
    <mergeCell ref="B72:L72"/>
    <mergeCell ref="B54:G54"/>
    <mergeCell ref="C55:L55"/>
    <mergeCell ref="B56:B63"/>
    <mergeCell ref="B64:G64"/>
    <mergeCell ref="C65:L65"/>
    <mergeCell ref="B68:G68"/>
    <mergeCell ref="L51:L53"/>
    <mergeCell ref="D51:D53"/>
    <mergeCell ref="E51:E53"/>
    <mergeCell ref="F51:F53"/>
    <mergeCell ref="L60:L61"/>
    <mergeCell ref="D37:D40"/>
    <mergeCell ref="E37:E40"/>
    <mergeCell ref="F37:F40"/>
    <mergeCell ref="L37:L40"/>
    <mergeCell ref="D41:D44"/>
    <mergeCell ref="E41:E44"/>
    <mergeCell ref="F41:F44"/>
    <mergeCell ref="L41:L44"/>
    <mergeCell ref="D58:D59"/>
    <mergeCell ref="E58:E59"/>
    <mergeCell ref="F58:F59"/>
    <mergeCell ref="D45:D47"/>
    <mergeCell ref="F45:F47"/>
    <mergeCell ref="E45:E47"/>
    <mergeCell ref="L45:L47"/>
    <mergeCell ref="L48:L50"/>
    <mergeCell ref="D48:D50"/>
    <mergeCell ref="F48:F50"/>
    <mergeCell ref="E48:E50"/>
    <mergeCell ref="D12:D13"/>
    <mergeCell ref="E12:E13"/>
    <mergeCell ref="F12:F13"/>
    <mergeCell ref="D16:D17"/>
    <mergeCell ref="E16:E17"/>
    <mergeCell ref="F16:F17"/>
    <mergeCell ref="F22:F23"/>
    <mergeCell ref="D24:D25"/>
    <mergeCell ref="E24:E25"/>
    <mergeCell ref="F24:F25"/>
    <mergeCell ref="E18:E19"/>
    <mergeCell ref="F18:F19"/>
    <mergeCell ref="F20:F21"/>
    <mergeCell ref="D20:D21"/>
    <mergeCell ref="E20:E21"/>
    <mergeCell ref="D18:D19"/>
    <mergeCell ref="E14:E15"/>
    <mergeCell ref="F33:F34"/>
    <mergeCell ref="B8:L8"/>
    <mergeCell ref="L9:L11"/>
    <mergeCell ref="D9:D10"/>
    <mergeCell ref="E9:E10"/>
    <mergeCell ref="F9:F10"/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J2:L2"/>
    <mergeCell ref="L27:L28"/>
    <mergeCell ref="L18:L19"/>
    <mergeCell ref="L14:L15"/>
    <mergeCell ref="D14:D15"/>
    <mergeCell ref="F14:F15"/>
    <mergeCell ref="B35:G35"/>
    <mergeCell ref="C36:L36"/>
    <mergeCell ref="B37:B44"/>
    <mergeCell ref="C37:C44"/>
    <mergeCell ref="L33:L34"/>
    <mergeCell ref="B29:B32"/>
    <mergeCell ref="B9:B28"/>
    <mergeCell ref="D31:D32"/>
    <mergeCell ref="E31:E32"/>
    <mergeCell ref="F31:F32"/>
    <mergeCell ref="D27:D28"/>
    <mergeCell ref="E27:E28"/>
    <mergeCell ref="F27:F28"/>
    <mergeCell ref="C9:C28"/>
    <mergeCell ref="D29:D30"/>
    <mergeCell ref="E29:E30"/>
    <mergeCell ref="F29:F30"/>
    <mergeCell ref="C29:C32"/>
    <mergeCell ref="D22:D23"/>
    <mergeCell ref="E22:E23"/>
    <mergeCell ref="B33:B34"/>
    <mergeCell ref="C33:C34"/>
    <mergeCell ref="D33:D34"/>
    <mergeCell ref="E33:E34"/>
  </mergeCells>
  <printOptions horizontalCentered="1"/>
  <pageMargins left="0.78740157480314965" right="0.78740157480314965" top="1.1811023622047245" bottom="0.39370078740157483" header="0" footer="0"/>
  <pageSetup paperSize="9" scale="70" fitToHeight="0" orientation="landscape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view="pageBreakPreview" zoomScale="85" zoomScaleNormal="85" zoomScaleSheetLayoutView="85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22.140625" style="31" customWidth="1"/>
    <col min="3" max="3" width="14.140625" style="8" customWidth="1"/>
    <col min="4" max="12" width="13.5703125" style="1" customWidth="1"/>
    <col min="13" max="13" width="27.140625" style="1" customWidth="1"/>
    <col min="14" max="16384" width="9.140625" style="1"/>
  </cols>
  <sheetData>
    <row r="1" spans="2:13" ht="6.75" customHeight="1" x14ac:dyDescent="0.25"/>
    <row r="2" spans="2:13" ht="93" customHeight="1" x14ac:dyDescent="0.25">
      <c r="K2" s="73" t="s">
        <v>160</v>
      </c>
      <c r="L2" s="74"/>
      <c r="M2" s="74"/>
    </row>
    <row r="3" spans="2:13" x14ac:dyDescent="0.25">
      <c r="K3" s="81" t="s">
        <v>165</v>
      </c>
      <c r="L3" s="81"/>
      <c r="M3" s="16" t="s">
        <v>166</v>
      </c>
    </row>
    <row r="4" spans="2:13" ht="18.75" x14ac:dyDescent="0.25">
      <c r="B4" s="109" t="s">
        <v>158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ht="15.75" customHeight="1" x14ac:dyDescent="0.25"/>
    <row r="6" spans="2:13" ht="19.5" customHeight="1" x14ac:dyDescent="0.25">
      <c r="B6" s="110" t="s">
        <v>137</v>
      </c>
      <c r="C6" s="110" t="s">
        <v>0</v>
      </c>
      <c r="D6" s="113" t="s">
        <v>138</v>
      </c>
      <c r="E6" s="113"/>
      <c r="F6" s="113"/>
      <c r="G6" s="114" t="s">
        <v>161</v>
      </c>
      <c r="H6" s="115"/>
      <c r="I6" s="116"/>
      <c r="J6" s="114" t="s">
        <v>170</v>
      </c>
      <c r="K6" s="115"/>
      <c r="L6" s="116"/>
      <c r="M6" s="32" t="s">
        <v>139</v>
      </c>
    </row>
    <row r="7" spans="2:13" ht="29.25" customHeight="1" x14ac:dyDescent="0.25">
      <c r="B7" s="111"/>
      <c r="C7" s="111"/>
      <c r="D7" s="110" t="s">
        <v>140</v>
      </c>
      <c r="E7" s="113" t="s">
        <v>141</v>
      </c>
      <c r="F7" s="113"/>
      <c r="G7" s="110" t="s">
        <v>140</v>
      </c>
      <c r="H7" s="113" t="s">
        <v>154</v>
      </c>
      <c r="I7" s="113"/>
      <c r="J7" s="32"/>
      <c r="K7" s="113" t="s">
        <v>171</v>
      </c>
      <c r="L7" s="113"/>
      <c r="M7" s="32"/>
    </row>
    <row r="8" spans="2:13" ht="30" customHeight="1" x14ac:dyDescent="0.25">
      <c r="B8" s="112"/>
      <c r="C8" s="112"/>
      <c r="D8" s="112"/>
      <c r="E8" s="32" t="s">
        <v>5</v>
      </c>
      <c r="F8" s="32" t="s">
        <v>142</v>
      </c>
      <c r="G8" s="112"/>
      <c r="H8" s="32" t="s">
        <v>5</v>
      </c>
      <c r="I8" s="32" t="s">
        <v>142</v>
      </c>
      <c r="J8" s="32" t="s">
        <v>140</v>
      </c>
      <c r="K8" s="32" t="s">
        <v>5</v>
      </c>
      <c r="L8" s="32" t="s">
        <v>142</v>
      </c>
      <c r="M8" s="33"/>
    </row>
    <row r="9" spans="2:13" ht="30" customHeight="1" x14ac:dyDescent="0.25">
      <c r="B9" s="96" t="s">
        <v>143</v>
      </c>
      <c r="C9" s="30" t="s">
        <v>1</v>
      </c>
      <c r="D9" s="4">
        <v>11481045</v>
      </c>
      <c r="E9" s="4">
        <v>10177052</v>
      </c>
      <c r="F9" s="4">
        <v>1303993</v>
      </c>
      <c r="G9" s="41" t="s">
        <v>49</v>
      </c>
      <c r="H9" s="41" t="s">
        <v>49</v>
      </c>
      <c r="I9" s="45" t="s">
        <v>49</v>
      </c>
      <c r="J9" s="41" t="s">
        <v>49</v>
      </c>
      <c r="K9" s="41" t="s">
        <v>49</v>
      </c>
      <c r="L9" s="45" t="s">
        <v>49</v>
      </c>
      <c r="M9" s="33"/>
    </row>
    <row r="10" spans="2:13" ht="28.5" customHeight="1" x14ac:dyDescent="0.25">
      <c r="B10" s="97"/>
      <c r="C10" s="40" t="s">
        <v>153</v>
      </c>
      <c r="D10" s="5" t="s">
        <v>49</v>
      </c>
      <c r="E10" s="5" t="s">
        <v>49</v>
      </c>
      <c r="F10" s="5" t="s">
        <v>49</v>
      </c>
      <c r="G10" s="23">
        <f>H10+I10</f>
        <v>11536432</v>
      </c>
      <c r="H10" s="5">
        <v>11526932</v>
      </c>
      <c r="I10" s="5">
        <f>I15</f>
        <v>9500</v>
      </c>
      <c r="J10" s="45" t="s">
        <v>49</v>
      </c>
      <c r="K10" s="45" t="s">
        <v>49</v>
      </c>
      <c r="L10" s="45" t="s">
        <v>49</v>
      </c>
      <c r="M10" s="33"/>
    </row>
    <row r="11" spans="2:13" ht="30" customHeight="1" x14ac:dyDescent="0.25">
      <c r="B11" s="98"/>
      <c r="C11" s="47" t="s">
        <v>169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>
        <f>K11+L11</f>
        <v>6893089</v>
      </c>
      <c r="K11" s="5">
        <v>6285339</v>
      </c>
      <c r="L11" s="5">
        <f>L15</f>
        <v>607750</v>
      </c>
      <c r="M11" s="34"/>
    </row>
    <row r="12" spans="2:13" ht="20.25" customHeight="1" x14ac:dyDescent="0.25">
      <c r="B12" s="95" t="s">
        <v>144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2:13" ht="36" customHeight="1" x14ac:dyDescent="0.25">
      <c r="B13" s="102" t="s">
        <v>145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2:13" ht="21" customHeight="1" x14ac:dyDescent="0.25">
      <c r="B14" s="95" t="s">
        <v>146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2:13" ht="27.75" customHeight="1" x14ac:dyDescent="0.25">
      <c r="B15" s="9" t="s">
        <v>26</v>
      </c>
      <c r="C15" s="13"/>
      <c r="D15" s="4">
        <f>D16+D20</f>
        <v>8191368</v>
      </c>
      <c r="E15" s="4">
        <f>E16+E20</f>
        <v>6887375</v>
      </c>
      <c r="F15" s="4">
        <f>F20</f>
        <v>1303993</v>
      </c>
      <c r="G15" s="4">
        <f>G17+G21</f>
        <v>8026550</v>
      </c>
      <c r="H15" s="4">
        <f>H17+H21</f>
        <v>8017050</v>
      </c>
      <c r="I15" s="4">
        <f>I21</f>
        <v>9500</v>
      </c>
      <c r="J15" s="4">
        <f>J18+J22</f>
        <v>3189896</v>
      </c>
      <c r="K15" s="4">
        <f>K18+K22</f>
        <v>2582146</v>
      </c>
      <c r="L15" s="4">
        <f>L22</f>
        <v>607750</v>
      </c>
      <c r="M15" s="9"/>
    </row>
    <row r="16" spans="2:13" ht="32.25" customHeight="1" x14ac:dyDescent="0.25">
      <c r="B16" s="103" t="s">
        <v>147</v>
      </c>
      <c r="C16" s="13" t="s">
        <v>1</v>
      </c>
      <c r="D16" s="2">
        <v>3063275</v>
      </c>
      <c r="E16" s="2">
        <v>3063275</v>
      </c>
      <c r="F16" s="2" t="s">
        <v>49</v>
      </c>
      <c r="G16" s="2" t="s">
        <v>49</v>
      </c>
      <c r="H16" s="2" t="s">
        <v>49</v>
      </c>
      <c r="I16" s="2" t="s">
        <v>49</v>
      </c>
      <c r="J16" s="2" t="s">
        <v>49</v>
      </c>
      <c r="K16" s="2" t="s">
        <v>49</v>
      </c>
      <c r="L16" s="2" t="s">
        <v>49</v>
      </c>
      <c r="M16" s="106" t="s">
        <v>148</v>
      </c>
    </row>
    <row r="17" spans="2:13" ht="27" customHeight="1" x14ac:dyDescent="0.25">
      <c r="B17" s="104"/>
      <c r="C17" s="43" t="s">
        <v>153</v>
      </c>
      <c r="D17" s="2" t="s">
        <v>49</v>
      </c>
      <c r="E17" s="2" t="s">
        <v>49</v>
      </c>
      <c r="F17" s="2" t="s">
        <v>49</v>
      </c>
      <c r="G17" s="2">
        <v>3605000</v>
      </c>
      <c r="H17" s="2">
        <v>3605000</v>
      </c>
      <c r="I17" s="2" t="s">
        <v>49</v>
      </c>
      <c r="J17" s="2" t="s">
        <v>49</v>
      </c>
      <c r="K17" s="2" t="s">
        <v>49</v>
      </c>
      <c r="L17" s="2" t="s">
        <v>49</v>
      </c>
      <c r="M17" s="107"/>
    </row>
    <row r="18" spans="2:13" ht="27" customHeight="1" x14ac:dyDescent="0.25">
      <c r="B18" s="104"/>
      <c r="C18" s="43" t="s">
        <v>169</v>
      </c>
      <c r="D18" s="2" t="s">
        <v>49</v>
      </c>
      <c r="E18" s="2" t="s">
        <v>49</v>
      </c>
      <c r="F18" s="2" t="s">
        <v>49</v>
      </c>
      <c r="G18" s="2" t="s">
        <v>49</v>
      </c>
      <c r="H18" s="2" t="s">
        <v>49</v>
      </c>
      <c r="I18" s="2" t="s">
        <v>49</v>
      </c>
      <c r="J18" s="2">
        <f>K18</f>
        <v>280000</v>
      </c>
      <c r="K18" s="2">
        <v>280000</v>
      </c>
      <c r="L18" s="2" t="s">
        <v>49</v>
      </c>
      <c r="M18" s="107"/>
    </row>
    <row r="19" spans="2:13" ht="61.5" customHeight="1" x14ac:dyDescent="0.25">
      <c r="B19" s="105"/>
      <c r="C19" s="13" t="s">
        <v>149</v>
      </c>
      <c r="D19" s="2">
        <v>2576029</v>
      </c>
      <c r="E19" s="2">
        <v>2576029</v>
      </c>
      <c r="F19" s="2" t="s">
        <v>49</v>
      </c>
      <c r="G19" s="2">
        <v>2905000</v>
      </c>
      <c r="H19" s="2">
        <v>2500000</v>
      </c>
      <c r="I19" s="2" t="s">
        <v>49</v>
      </c>
      <c r="J19" s="2">
        <f t="shared" ref="J19:J22" si="0">SUM(K19:L19)</f>
        <v>0</v>
      </c>
      <c r="K19" s="2">
        <v>0</v>
      </c>
      <c r="L19" s="2" t="s">
        <v>49</v>
      </c>
      <c r="M19" s="108"/>
    </row>
    <row r="20" spans="2:13" ht="30.75" customHeight="1" x14ac:dyDescent="0.25">
      <c r="B20" s="103" t="s">
        <v>150</v>
      </c>
      <c r="C20" s="13" t="s">
        <v>1</v>
      </c>
      <c r="D20" s="2">
        <v>5128093</v>
      </c>
      <c r="E20" s="2">
        <v>3824100</v>
      </c>
      <c r="F20" s="2">
        <v>1303993</v>
      </c>
      <c r="G20" s="2" t="s">
        <v>49</v>
      </c>
      <c r="H20" s="2" t="s">
        <v>49</v>
      </c>
      <c r="I20" s="2" t="s">
        <v>49</v>
      </c>
      <c r="J20" s="2" t="s">
        <v>49</v>
      </c>
      <c r="K20" s="2" t="s">
        <v>49</v>
      </c>
      <c r="L20" s="2" t="s">
        <v>49</v>
      </c>
      <c r="M20" s="106" t="s">
        <v>151</v>
      </c>
    </row>
    <row r="21" spans="2:13" ht="27.75" customHeight="1" x14ac:dyDescent="0.25">
      <c r="B21" s="104"/>
      <c r="C21" s="43" t="s">
        <v>153</v>
      </c>
      <c r="D21" s="2" t="s">
        <v>49</v>
      </c>
      <c r="E21" s="2" t="s">
        <v>49</v>
      </c>
      <c r="F21" s="2" t="s">
        <v>49</v>
      </c>
      <c r="G21" s="2">
        <f>H21+I21</f>
        <v>4421550</v>
      </c>
      <c r="H21" s="2">
        <v>4412050</v>
      </c>
      <c r="I21" s="2">
        <v>9500</v>
      </c>
      <c r="J21" s="2" t="s">
        <v>49</v>
      </c>
      <c r="K21" s="2" t="s">
        <v>49</v>
      </c>
      <c r="L21" s="2" t="s">
        <v>49</v>
      </c>
      <c r="M21" s="107"/>
    </row>
    <row r="22" spans="2:13" ht="48" customHeight="1" x14ac:dyDescent="0.25">
      <c r="B22" s="105"/>
      <c r="C22" s="43" t="s">
        <v>169</v>
      </c>
      <c r="D22" s="2" t="s">
        <v>49</v>
      </c>
      <c r="E22" s="2" t="s">
        <v>49</v>
      </c>
      <c r="F22" s="2" t="s">
        <v>49</v>
      </c>
      <c r="G22" s="2" t="s">
        <v>49</v>
      </c>
      <c r="H22" s="2" t="s">
        <v>49</v>
      </c>
      <c r="I22" s="2" t="s">
        <v>49</v>
      </c>
      <c r="J22" s="2">
        <f t="shared" si="0"/>
        <v>2909896</v>
      </c>
      <c r="K22" s="2">
        <v>2302146</v>
      </c>
      <c r="L22" s="2">
        <v>607750</v>
      </c>
      <c r="M22" s="108"/>
    </row>
    <row r="23" spans="2:13" ht="18.75" customHeight="1" x14ac:dyDescent="0.25"/>
    <row r="24" spans="2:13" ht="33.75" hidden="1" customHeight="1" x14ac:dyDescent="0.25">
      <c r="B24" s="99" t="s">
        <v>152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2:13" ht="87.75" customHeight="1" x14ac:dyDescent="0.25">
      <c r="B25" s="100" t="s">
        <v>174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51" t="s">
        <v>173</v>
      </c>
    </row>
  </sheetData>
  <mergeCells count="23">
    <mergeCell ref="K2:M2"/>
    <mergeCell ref="K3:L3"/>
    <mergeCell ref="B4:M4"/>
    <mergeCell ref="B6:B8"/>
    <mergeCell ref="C6:C8"/>
    <mergeCell ref="D6:F6"/>
    <mergeCell ref="G6:I6"/>
    <mergeCell ref="J6:L6"/>
    <mergeCell ref="D7:D8"/>
    <mergeCell ref="E7:F7"/>
    <mergeCell ref="G7:G8"/>
    <mergeCell ref="H7:I7"/>
    <mergeCell ref="K7:L7"/>
    <mergeCell ref="B12:M12"/>
    <mergeCell ref="B9:B11"/>
    <mergeCell ref="B24:M24"/>
    <mergeCell ref="B25:L25"/>
    <mergeCell ref="B13:M13"/>
    <mergeCell ref="B14:M14"/>
    <mergeCell ref="B16:B19"/>
    <mergeCell ref="M16:M19"/>
    <mergeCell ref="B20:B22"/>
    <mergeCell ref="M20:M22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r:id="rId1"/>
  <rowBreaks count="1" manualBreakCount="1">
    <brk id="1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6"/>
  <sheetViews>
    <sheetView view="pageBreakPreview" zoomScale="70" zoomScaleNormal="70" zoomScaleSheetLayoutView="70" workbookViewId="0">
      <pane ySplit="7" topLeftCell="A11" activePane="bottomLeft" state="frozen"/>
      <selection pane="bottomLeft" activeCell="O31" sqref="O31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8" customWidth="1"/>
    <col min="4" max="12" width="15.42578125" style="1" customWidth="1"/>
    <col min="13" max="18" width="9.140625" style="1"/>
    <col min="19" max="22" width="13.7109375" style="27" customWidth="1"/>
    <col min="23" max="23" width="11" style="1" customWidth="1"/>
    <col min="24" max="16384" width="9.140625" style="1"/>
  </cols>
  <sheetData>
    <row r="1" spans="2:12" ht="99.75" customHeight="1" x14ac:dyDescent="0.25">
      <c r="J1" s="73" t="s">
        <v>176</v>
      </c>
      <c r="K1" s="74"/>
      <c r="L1" s="74"/>
    </row>
    <row r="2" spans="2:12" ht="15.75" x14ac:dyDescent="0.25">
      <c r="J2" s="118" t="s">
        <v>167</v>
      </c>
      <c r="K2" s="118"/>
      <c r="L2" s="118"/>
    </row>
    <row r="3" spans="2:12" ht="18.75" x14ac:dyDescent="0.3">
      <c r="B3" s="119" t="s">
        <v>159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5" spans="2:12" ht="24" customHeight="1" x14ac:dyDescent="0.25">
      <c r="B5" s="120" t="s">
        <v>8</v>
      </c>
      <c r="C5" s="120" t="s">
        <v>18</v>
      </c>
      <c r="D5" s="120" t="s">
        <v>32</v>
      </c>
      <c r="E5" s="120"/>
      <c r="F5" s="120"/>
      <c r="G5" s="120" t="s">
        <v>161</v>
      </c>
      <c r="H5" s="120"/>
      <c r="I5" s="120"/>
      <c r="J5" s="120" t="s">
        <v>170</v>
      </c>
      <c r="K5" s="120"/>
      <c r="L5" s="120"/>
    </row>
    <row r="6" spans="2:12" ht="26.25" customHeight="1" x14ac:dyDescent="0.25">
      <c r="B6" s="120"/>
      <c r="C6" s="120"/>
      <c r="D6" s="120" t="s">
        <v>9</v>
      </c>
      <c r="E6" s="120" t="s">
        <v>20</v>
      </c>
      <c r="F6" s="120"/>
      <c r="G6" s="120" t="s">
        <v>9</v>
      </c>
      <c r="H6" s="120" t="s">
        <v>20</v>
      </c>
      <c r="I6" s="120"/>
      <c r="J6" s="120" t="s">
        <v>9</v>
      </c>
      <c r="K6" s="120" t="s">
        <v>20</v>
      </c>
      <c r="L6" s="120"/>
    </row>
    <row r="7" spans="2:12" ht="36" customHeight="1" x14ac:dyDescent="0.25">
      <c r="B7" s="120"/>
      <c r="C7" s="120"/>
      <c r="D7" s="120"/>
      <c r="E7" s="7" t="s">
        <v>5</v>
      </c>
      <c r="F7" s="7" t="s">
        <v>19</v>
      </c>
      <c r="G7" s="120"/>
      <c r="H7" s="7" t="s">
        <v>5</v>
      </c>
      <c r="I7" s="7" t="s">
        <v>19</v>
      </c>
      <c r="J7" s="120"/>
      <c r="K7" s="7" t="s">
        <v>5</v>
      </c>
      <c r="L7" s="7" t="s">
        <v>19</v>
      </c>
    </row>
    <row r="8" spans="2:12" ht="36.75" customHeight="1" x14ac:dyDescent="0.25">
      <c r="B8" s="6" t="s">
        <v>10</v>
      </c>
      <c r="C8" s="11"/>
      <c r="D8" s="5">
        <f>E8+F8</f>
        <v>11481045</v>
      </c>
      <c r="E8" s="5">
        <v>10177052</v>
      </c>
      <c r="F8" s="5">
        <v>1303993</v>
      </c>
      <c r="G8" s="5">
        <f>H8+I8</f>
        <v>11536432</v>
      </c>
      <c r="H8" s="5">
        <v>11526932</v>
      </c>
      <c r="I8" s="5">
        <f>I37</f>
        <v>9500</v>
      </c>
      <c r="J8" s="5">
        <f>K8+L8</f>
        <v>6893089</v>
      </c>
      <c r="K8" s="5">
        <v>6285339</v>
      </c>
      <c r="L8" s="5">
        <f>L17</f>
        <v>607750</v>
      </c>
    </row>
    <row r="9" spans="2:12" ht="36.75" customHeight="1" x14ac:dyDescent="0.25">
      <c r="B9" s="96" t="s">
        <v>172</v>
      </c>
      <c r="C9" s="46" t="s">
        <v>1</v>
      </c>
      <c r="D9" s="5">
        <f>E9+F9</f>
        <v>11481045</v>
      </c>
      <c r="E9" s="5">
        <v>10177052</v>
      </c>
      <c r="F9" s="5">
        <v>1303993</v>
      </c>
      <c r="G9" s="5"/>
      <c r="H9" s="5"/>
      <c r="I9" s="5"/>
      <c r="J9" s="5"/>
      <c r="K9" s="5"/>
      <c r="L9" s="5"/>
    </row>
    <row r="10" spans="2:12" ht="36.75" customHeight="1" x14ac:dyDescent="0.25">
      <c r="B10" s="97"/>
      <c r="C10" s="46" t="s">
        <v>153</v>
      </c>
      <c r="D10" s="5"/>
      <c r="E10" s="5"/>
      <c r="F10" s="5"/>
      <c r="G10" s="5">
        <f>H10+I10</f>
        <v>11536432</v>
      </c>
      <c r="H10" s="5">
        <v>11526932</v>
      </c>
      <c r="I10" s="5">
        <f>I37</f>
        <v>9500</v>
      </c>
      <c r="J10" s="5"/>
      <c r="K10" s="5"/>
      <c r="L10" s="5"/>
    </row>
    <row r="11" spans="2:12" ht="36.75" customHeight="1" x14ac:dyDescent="0.25">
      <c r="B11" s="98"/>
      <c r="C11" s="46" t="s">
        <v>169</v>
      </c>
      <c r="D11" s="5"/>
      <c r="E11" s="5"/>
      <c r="F11" s="5"/>
      <c r="G11" s="5"/>
      <c r="H11" s="5"/>
      <c r="I11" s="5"/>
      <c r="J11" s="5">
        <f>K11+L11</f>
        <v>6893089</v>
      </c>
      <c r="K11" s="5">
        <v>6285339</v>
      </c>
      <c r="L11" s="5">
        <f>L17</f>
        <v>607750</v>
      </c>
    </row>
    <row r="12" spans="2:12" ht="24.75" customHeight="1" x14ac:dyDescent="0.25">
      <c r="B12" s="95" t="s">
        <v>21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2:12" ht="29.25" customHeight="1" x14ac:dyDescent="0.25">
      <c r="B13" s="102" t="s">
        <v>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12" ht="21.75" customHeight="1" x14ac:dyDescent="0.25">
      <c r="B14" s="95" t="s">
        <v>25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2:12" ht="30.75" customHeight="1" x14ac:dyDescent="0.25">
      <c r="B15" s="103" t="s">
        <v>26</v>
      </c>
      <c r="C15" s="49" t="s">
        <v>1</v>
      </c>
      <c r="D15" s="4">
        <f>D19+D36</f>
        <v>8191368</v>
      </c>
      <c r="E15" s="4">
        <f>E19+E36</f>
        <v>6887375</v>
      </c>
      <c r="F15" s="4">
        <v>1303993</v>
      </c>
      <c r="G15" s="8"/>
      <c r="H15" s="50"/>
      <c r="I15" s="4"/>
      <c r="J15" s="50"/>
      <c r="K15" s="50"/>
      <c r="L15" s="8"/>
    </row>
    <row r="16" spans="2:12" ht="37.5" customHeight="1" x14ac:dyDescent="0.25">
      <c r="B16" s="104"/>
      <c r="C16" s="49" t="s">
        <v>153</v>
      </c>
      <c r="D16" s="4"/>
      <c r="E16" s="4"/>
      <c r="F16" s="4"/>
      <c r="G16" s="4">
        <f>G20+G37</f>
        <v>8026550</v>
      </c>
      <c r="H16" s="4">
        <f>H20+H37</f>
        <v>8017050</v>
      </c>
      <c r="I16" s="5">
        <v>9500</v>
      </c>
      <c r="J16" s="4"/>
      <c r="K16" s="4"/>
      <c r="L16" s="4"/>
    </row>
    <row r="17" spans="2:12" ht="39.75" customHeight="1" x14ac:dyDescent="0.25">
      <c r="B17" s="105"/>
      <c r="C17" s="49" t="s">
        <v>169</v>
      </c>
      <c r="D17" s="4"/>
      <c r="E17" s="4"/>
      <c r="F17" s="4"/>
      <c r="G17" s="4"/>
      <c r="H17" s="4"/>
      <c r="I17" s="4"/>
      <c r="J17" s="4">
        <f>J21+J38</f>
        <v>3189896</v>
      </c>
      <c r="K17" s="4">
        <f>K21+K38</f>
        <v>2582146</v>
      </c>
      <c r="L17" s="4">
        <f>L38</f>
        <v>607750</v>
      </c>
    </row>
    <row r="18" spans="2:12" ht="84.75" customHeight="1" x14ac:dyDescent="0.25">
      <c r="B18" s="3" t="s">
        <v>27</v>
      </c>
      <c r="C18" s="29" t="s">
        <v>135</v>
      </c>
      <c r="D18" s="4"/>
      <c r="E18" s="4"/>
      <c r="F18" s="4"/>
      <c r="G18" s="4"/>
      <c r="H18" s="4"/>
      <c r="I18" s="4"/>
      <c r="J18" s="4"/>
      <c r="K18" s="4"/>
      <c r="L18" s="6"/>
    </row>
    <row r="19" spans="2:12" ht="40.5" customHeight="1" x14ac:dyDescent="0.25">
      <c r="B19" s="103" t="s">
        <v>28</v>
      </c>
      <c r="C19" s="48" t="s">
        <v>1</v>
      </c>
      <c r="D19" s="4">
        <f>E19</f>
        <v>3063275</v>
      </c>
      <c r="E19" s="4">
        <v>3063275</v>
      </c>
      <c r="F19" s="4"/>
      <c r="G19" s="50"/>
      <c r="H19" s="50"/>
      <c r="I19" s="4"/>
      <c r="J19" s="50"/>
      <c r="K19" s="50"/>
      <c r="L19" s="2"/>
    </row>
    <row r="20" spans="2:12" ht="39.75" customHeight="1" x14ac:dyDescent="0.25">
      <c r="B20" s="104"/>
      <c r="C20" s="48" t="s">
        <v>153</v>
      </c>
      <c r="D20" s="4"/>
      <c r="E20" s="4"/>
      <c r="F20" s="4"/>
      <c r="G20" s="4">
        <v>3605000</v>
      </c>
      <c r="H20" s="4">
        <v>3605000</v>
      </c>
      <c r="I20" s="4"/>
      <c r="J20" s="4"/>
      <c r="K20" s="4"/>
      <c r="L20" s="2"/>
    </row>
    <row r="21" spans="2:12" ht="34.5" customHeight="1" x14ac:dyDescent="0.25">
      <c r="B21" s="105"/>
      <c r="C21" s="48" t="s">
        <v>169</v>
      </c>
      <c r="D21" s="4"/>
      <c r="E21" s="4"/>
      <c r="F21" s="4"/>
      <c r="G21" s="4"/>
      <c r="H21" s="4"/>
      <c r="I21" s="4"/>
      <c r="J21" s="4">
        <f>K21</f>
        <v>280000</v>
      </c>
      <c r="K21" s="4">
        <v>280000</v>
      </c>
      <c r="L21" s="2"/>
    </row>
    <row r="22" spans="2:12" ht="15.75" customHeight="1" x14ac:dyDescent="0.25">
      <c r="B22" s="3" t="s">
        <v>11</v>
      </c>
      <c r="C22" s="12"/>
      <c r="D22" s="2"/>
      <c r="E22" s="2"/>
      <c r="F22" s="2"/>
      <c r="G22" s="2"/>
      <c r="H22" s="2"/>
      <c r="I22" s="2"/>
      <c r="J22" s="2"/>
      <c r="K22" s="2"/>
      <c r="L22" s="10"/>
    </row>
    <row r="23" spans="2:12" ht="15.75" customHeight="1" x14ac:dyDescent="0.25">
      <c r="B23" s="3" t="s">
        <v>22</v>
      </c>
      <c r="C23" s="12"/>
      <c r="D23" s="2"/>
      <c r="E23" s="2"/>
      <c r="F23" s="2"/>
      <c r="G23" s="2"/>
      <c r="H23" s="2"/>
      <c r="I23" s="2"/>
      <c r="J23" s="2"/>
      <c r="K23" s="2"/>
      <c r="L23" s="10"/>
    </row>
    <row r="24" spans="2:12" ht="33" customHeight="1" x14ac:dyDescent="0.25">
      <c r="B24" s="13" t="s">
        <v>29</v>
      </c>
      <c r="C24" s="36"/>
      <c r="D24" s="2">
        <v>441</v>
      </c>
      <c r="E24" s="2">
        <v>441</v>
      </c>
      <c r="F24" s="2"/>
      <c r="G24" s="2">
        <v>470</v>
      </c>
      <c r="H24" s="2">
        <v>470</v>
      </c>
      <c r="I24" s="2"/>
      <c r="J24" s="2">
        <f t="shared" ref="J24:J32" si="0">K24</f>
        <v>35</v>
      </c>
      <c r="K24" s="2">
        <v>35</v>
      </c>
      <c r="L24" s="36"/>
    </row>
    <row r="25" spans="2:12" ht="32.25" customHeight="1" x14ac:dyDescent="0.25">
      <c r="B25" s="13" t="s">
        <v>30</v>
      </c>
      <c r="C25" s="36"/>
      <c r="D25" s="2">
        <v>80</v>
      </c>
      <c r="E25" s="2">
        <v>80</v>
      </c>
      <c r="F25" s="2"/>
      <c r="G25" s="2">
        <v>90</v>
      </c>
      <c r="H25" s="2">
        <v>90</v>
      </c>
      <c r="I25" s="2"/>
      <c r="J25" s="2">
        <f t="shared" si="0"/>
        <v>0</v>
      </c>
      <c r="K25" s="2">
        <v>0</v>
      </c>
      <c r="L25" s="36"/>
    </row>
    <row r="26" spans="2:12" ht="29.25" customHeight="1" x14ac:dyDescent="0.25">
      <c r="B26" s="13" t="s">
        <v>12</v>
      </c>
      <c r="C26" s="36"/>
      <c r="D26" s="2">
        <v>441</v>
      </c>
      <c r="E26" s="2">
        <v>441</v>
      </c>
      <c r="F26" s="2"/>
      <c r="G26" s="2">
        <v>470</v>
      </c>
      <c r="H26" s="2">
        <v>470</v>
      </c>
      <c r="I26" s="2"/>
      <c r="J26" s="2">
        <f t="shared" si="0"/>
        <v>35</v>
      </c>
      <c r="K26" s="2">
        <v>35</v>
      </c>
      <c r="L26" s="36"/>
    </row>
    <row r="27" spans="2:12" ht="30" customHeight="1" x14ac:dyDescent="0.25">
      <c r="B27" s="13" t="s">
        <v>13</v>
      </c>
      <c r="C27" s="36"/>
      <c r="D27" s="2">
        <v>80</v>
      </c>
      <c r="E27" s="2">
        <v>80</v>
      </c>
      <c r="F27" s="2"/>
      <c r="G27" s="2">
        <v>90</v>
      </c>
      <c r="H27" s="2">
        <v>90</v>
      </c>
      <c r="I27" s="2"/>
      <c r="J27" s="2">
        <f t="shared" si="0"/>
        <v>0</v>
      </c>
      <c r="K27" s="2">
        <v>0</v>
      </c>
      <c r="L27" s="36"/>
    </row>
    <row r="28" spans="2:12" ht="15.75" customHeight="1" x14ac:dyDescent="0.25">
      <c r="B28" s="9" t="s">
        <v>23</v>
      </c>
      <c r="C28" s="36"/>
      <c r="D28" s="2"/>
      <c r="E28" s="2"/>
      <c r="F28" s="2"/>
      <c r="G28" s="2"/>
      <c r="H28" s="2"/>
      <c r="I28" s="2"/>
      <c r="J28" s="2"/>
      <c r="K28" s="2"/>
      <c r="L28" s="36"/>
    </row>
    <row r="29" spans="2:12" ht="28.5" customHeight="1" x14ac:dyDescent="0.25">
      <c r="B29" s="13" t="s">
        <v>14</v>
      </c>
      <c r="C29" s="36"/>
      <c r="D29" s="2">
        <v>6348</v>
      </c>
      <c r="E29" s="2">
        <v>6348</v>
      </c>
      <c r="F29" s="2"/>
      <c r="G29" s="2">
        <v>7000</v>
      </c>
      <c r="H29" s="2">
        <v>7000</v>
      </c>
      <c r="I29" s="2"/>
      <c r="J29" s="2">
        <f>K29</f>
        <v>8000</v>
      </c>
      <c r="K29" s="2">
        <v>8000</v>
      </c>
      <c r="L29" s="36"/>
    </row>
    <row r="30" spans="2:12" ht="33.75" customHeight="1" x14ac:dyDescent="0.25">
      <c r="B30" s="13" t="s">
        <v>15</v>
      </c>
      <c r="C30" s="36"/>
      <c r="D30" s="2">
        <v>3300</v>
      </c>
      <c r="E30" s="2">
        <v>3300</v>
      </c>
      <c r="F30" s="2"/>
      <c r="G30" s="2">
        <v>3500</v>
      </c>
      <c r="H30" s="2">
        <v>3500</v>
      </c>
      <c r="I30" s="2"/>
      <c r="J30" s="2">
        <f t="shared" si="0"/>
        <v>0</v>
      </c>
      <c r="K30" s="2">
        <v>0</v>
      </c>
      <c r="L30" s="36"/>
    </row>
    <row r="31" spans="2:12" ht="30.75" customHeight="1" x14ac:dyDescent="0.25">
      <c r="B31" s="13" t="s">
        <v>16</v>
      </c>
      <c r="C31" s="36"/>
      <c r="D31" s="2">
        <v>6348</v>
      </c>
      <c r="E31" s="2">
        <v>6348</v>
      </c>
      <c r="F31" s="2"/>
      <c r="G31" s="2">
        <v>7000</v>
      </c>
      <c r="H31" s="2">
        <v>7000</v>
      </c>
      <c r="I31" s="2"/>
      <c r="J31" s="2">
        <f t="shared" si="0"/>
        <v>8000</v>
      </c>
      <c r="K31" s="2">
        <v>8000</v>
      </c>
      <c r="L31" s="36"/>
    </row>
    <row r="32" spans="2:12" ht="35.25" customHeight="1" x14ac:dyDescent="0.25">
      <c r="B32" s="13" t="s">
        <v>17</v>
      </c>
      <c r="C32" s="36"/>
      <c r="D32" s="2">
        <v>3300</v>
      </c>
      <c r="E32" s="2">
        <v>3300</v>
      </c>
      <c r="F32" s="2"/>
      <c r="G32" s="2">
        <v>3500</v>
      </c>
      <c r="H32" s="2">
        <v>3500</v>
      </c>
      <c r="I32" s="2"/>
      <c r="J32" s="2">
        <f t="shared" si="0"/>
        <v>0</v>
      </c>
      <c r="K32" s="2">
        <v>0</v>
      </c>
      <c r="L32" s="36"/>
    </row>
    <row r="33" spans="2:22" ht="18.75" customHeight="1" x14ac:dyDescent="0.25">
      <c r="B33" s="9" t="s">
        <v>24</v>
      </c>
      <c r="C33" s="36"/>
      <c r="D33" s="2"/>
      <c r="E33" s="2"/>
      <c r="F33" s="2"/>
      <c r="G33" s="2"/>
      <c r="H33" s="2"/>
      <c r="I33" s="2"/>
      <c r="J33" s="2"/>
      <c r="K33" s="2"/>
      <c r="L33" s="36"/>
    </row>
    <row r="34" spans="2:22" ht="46.5" customHeight="1" x14ac:dyDescent="0.25">
      <c r="B34" s="13" t="s">
        <v>117</v>
      </c>
      <c r="C34" s="36"/>
      <c r="D34" s="2">
        <v>134</v>
      </c>
      <c r="E34" s="2">
        <v>134</v>
      </c>
      <c r="F34" s="2"/>
      <c r="G34" s="2">
        <v>107</v>
      </c>
      <c r="H34" s="2">
        <v>107</v>
      </c>
      <c r="I34" s="2"/>
      <c r="J34" s="2">
        <v>102</v>
      </c>
      <c r="K34" s="2">
        <v>102</v>
      </c>
      <c r="L34" s="36"/>
    </row>
    <row r="35" spans="2:22" ht="49.5" customHeight="1" x14ac:dyDescent="0.25">
      <c r="B35" s="35" t="s">
        <v>118</v>
      </c>
      <c r="C35" s="28"/>
      <c r="D35" s="19">
        <f t="shared" ref="D35" si="1">E35</f>
        <v>85.106382978723403</v>
      </c>
      <c r="E35" s="19">
        <f>E25/94*100</f>
        <v>85.106382978723403</v>
      </c>
      <c r="F35" s="19"/>
      <c r="G35" s="19">
        <v>113</v>
      </c>
      <c r="H35" s="19">
        <v>113</v>
      </c>
      <c r="I35" s="19"/>
      <c r="J35" s="19">
        <v>111</v>
      </c>
      <c r="K35" s="19">
        <v>111</v>
      </c>
      <c r="L35" s="28"/>
    </row>
    <row r="36" spans="2:22" ht="32.25" customHeight="1" x14ac:dyDescent="0.25">
      <c r="B36" s="103" t="s">
        <v>31</v>
      </c>
      <c r="C36" s="9" t="s">
        <v>1</v>
      </c>
      <c r="D36" s="4">
        <f>E36+F36</f>
        <v>5128093</v>
      </c>
      <c r="E36" s="4">
        <v>3824100</v>
      </c>
      <c r="F36" s="4">
        <v>1303993</v>
      </c>
      <c r="G36" s="50"/>
      <c r="H36" s="50"/>
      <c r="I36" s="50"/>
      <c r="J36" s="50"/>
      <c r="K36" s="50"/>
      <c r="L36" s="50"/>
      <c r="S36" s="27">
        <v>2135000</v>
      </c>
      <c r="T36" s="27">
        <v>1411200</v>
      </c>
      <c r="U36" s="27">
        <v>24150</v>
      </c>
      <c r="V36" s="27">
        <v>540260</v>
      </c>
    </row>
    <row r="37" spans="2:22" ht="31.5" customHeight="1" x14ac:dyDescent="0.25">
      <c r="B37" s="104"/>
      <c r="C37" s="9" t="s">
        <v>153</v>
      </c>
      <c r="D37" s="4"/>
      <c r="E37" s="4"/>
      <c r="F37" s="4"/>
      <c r="G37" s="4">
        <f>H37+I37</f>
        <v>4421550</v>
      </c>
      <c r="H37" s="4">
        <v>4412050</v>
      </c>
      <c r="I37" s="4">
        <v>9500</v>
      </c>
      <c r="J37" s="4"/>
      <c r="K37" s="4"/>
      <c r="L37" s="4"/>
    </row>
    <row r="38" spans="2:22" ht="32.25" customHeight="1" x14ac:dyDescent="0.25">
      <c r="B38" s="105"/>
      <c r="C38" s="9" t="s">
        <v>169</v>
      </c>
      <c r="D38" s="4"/>
      <c r="E38" s="4"/>
      <c r="F38" s="4"/>
      <c r="G38" s="4"/>
      <c r="H38" s="4"/>
      <c r="I38" s="4"/>
      <c r="J38" s="4">
        <f>K38+L38</f>
        <v>2909896</v>
      </c>
      <c r="K38" s="4">
        <v>2302146</v>
      </c>
      <c r="L38" s="4">
        <v>607750</v>
      </c>
    </row>
    <row r="39" spans="2:22" ht="15.75" customHeight="1" x14ac:dyDescent="0.25">
      <c r="B39" s="9" t="s">
        <v>11</v>
      </c>
      <c r="C39" s="36"/>
      <c r="D39" s="2"/>
      <c r="E39" s="2"/>
      <c r="F39" s="2"/>
      <c r="G39" s="2"/>
      <c r="H39" s="2"/>
      <c r="I39" s="2"/>
      <c r="J39" s="2"/>
      <c r="K39" s="2"/>
      <c r="L39" s="2"/>
    </row>
    <row r="40" spans="2:22" ht="15.75" customHeight="1" x14ac:dyDescent="0.25">
      <c r="B40" s="9" t="s">
        <v>22</v>
      </c>
      <c r="C40" s="36"/>
      <c r="D40" s="2"/>
      <c r="E40" s="2"/>
      <c r="F40" s="2"/>
      <c r="G40" s="2"/>
      <c r="H40" s="2"/>
      <c r="I40" s="2"/>
      <c r="J40" s="2"/>
      <c r="K40" s="2"/>
      <c r="L40" s="2"/>
      <c r="S40" s="27">
        <v>2278045</v>
      </c>
      <c r="T40" s="27">
        <v>1505750</v>
      </c>
      <c r="U40" s="27">
        <v>25768</v>
      </c>
      <c r="V40" s="27">
        <v>576457</v>
      </c>
    </row>
    <row r="41" spans="2:22" ht="44.25" customHeight="1" x14ac:dyDescent="0.25">
      <c r="B41" s="13" t="s">
        <v>119</v>
      </c>
      <c r="C41" s="36"/>
      <c r="D41" s="2">
        <v>291</v>
      </c>
      <c r="E41" s="2">
        <v>291</v>
      </c>
      <c r="F41" s="2"/>
      <c r="G41" s="2">
        <f t="shared" ref="G41:G44" si="2">H41</f>
        <v>350</v>
      </c>
      <c r="H41" s="2">
        <v>350</v>
      </c>
      <c r="I41" s="2"/>
      <c r="J41" s="2">
        <f t="shared" ref="J41:J45" si="3">K41</f>
        <v>197</v>
      </c>
      <c r="K41" s="2">
        <v>197</v>
      </c>
      <c r="L41" s="2"/>
      <c r="S41" s="27">
        <v>2403337</v>
      </c>
      <c r="T41" s="27">
        <v>1588567</v>
      </c>
      <c r="U41" s="27">
        <v>27185</v>
      </c>
      <c r="V41" s="27">
        <v>608163</v>
      </c>
    </row>
    <row r="42" spans="2:22" ht="44.25" customHeight="1" x14ac:dyDescent="0.25">
      <c r="B42" s="13" t="s">
        <v>120</v>
      </c>
      <c r="C42" s="36"/>
      <c r="D42" s="2">
        <v>291</v>
      </c>
      <c r="E42" s="2">
        <v>291</v>
      </c>
      <c r="F42" s="2"/>
      <c r="G42" s="2">
        <f t="shared" si="2"/>
        <v>350</v>
      </c>
      <c r="H42" s="2">
        <v>350</v>
      </c>
      <c r="I42" s="2"/>
      <c r="J42" s="2">
        <f t="shared" si="3"/>
        <v>197</v>
      </c>
      <c r="K42" s="2">
        <v>197</v>
      </c>
      <c r="L42" s="2"/>
    </row>
    <row r="43" spans="2:22" ht="48.75" customHeight="1" x14ac:dyDescent="0.25">
      <c r="B43" s="13" t="s">
        <v>121</v>
      </c>
      <c r="C43" s="36"/>
      <c r="D43" s="2">
        <f t="shared" ref="D43:D45" si="4">E43</f>
        <v>5548</v>
      </c>
      <c r="E43" s="2">
        <v>5548</v>
      </c>
      <c r="F43" s="2"/>
      <c r="G43" s="2">
        <f t="shared" si="2"/>
        <v>5600</v>
      </c>
      <c r="H43" s="2">
        <v>5600</v>
      </c>
      <c r="I43" s="2"/>
      <c r="J43" s="2">
        <f t="shared" si="3"/>
        <v>1870</v>
      </c>
      <c r="K43" s="2">
        <v>1870</v>
      </c>
      <c r="L43" s="2">
        <v>1870</v>
      </c>
    </row>
    <row r="44" spans="2:22" ht="48.75" customHeight="1" x14ac:dyDescent="0.25">
      <c r="B44" s="13" t="s">
        <v>122</v>
      </c>
      <c r="C44" s="36"/>
      <c r="D44" s="2">
        <f t="shared" si="4"/>
        <v>75</v>
      </c>
      <c r="E44" s="2">
        <v>75</v>
      </c>
      <c r="F44" s="2"/>
      <c r="G44" s="2">
        <f t="shared" si="2"/>
        <v>75</v>
      </c>
      <c r="H44" s="2">
        <v>75</v>
      </c>
      <c r="I44" s="2"/>
      <c r="J44" s="2">
        <f t="shared" si="3"/>
        <v>0</v>
      </c>
      <c r="K44" s="2">
        <v>0</v>
      </c>
      <c r="L44" s="2"/>
    </row>
    <row r="45" spans="2:22" ht="44.25" customHeight="1" x14ac:dyDescent="0.25">
      <c r="B45" s="13" t="s">
        <v>123</v>
      </c>
      <c r="C45" s="36"/>
      <c r="D45" s="19">
        <f t="shared" si="4"/>
        <v>3390</v>
      </c>
      <c r="E45" s="2">
        <v>3390</v>
      </c>
      <c r="F45" s="2"/>
      <c r="G45" s="2">
        <v>3420</v>
      </c>
      <c r="H45" s="2">
        <v>3420</v>
      </c>
      <c r="I45" s="2"/>
      <c r="J45" s="2">
        <f t="shared" si="3"/>
        <v>2715</v>
      </c>
      <c r="K45" s="2">
        <v>2715</v>
      </c>
      <c r="L45" s="2"/>
    </row>
    <row r="46" spans="2:22" ht="15.75" customHeight="1" x14ac:dyDescent="0.25">
      <c r="B46" s="9" t="s">
        <v>23</v>
      </c>
      <c r="C46" s="36"/>
      <c r="D46" s="2"/>
      <c r="E46" s="2"/>
      <c r="F46" s="2"/>
      <c r="G46" s="2"/>
      <c r="H46" s="2"/>
      <c r="I46" s="2"/>
      <c r="J46" s="2"/>
      <c r="K46" s="2"/>
      <c r="L46" s="2"/>
    </row>
    <row r="47" spans="2:22" ht="46.5" customHeight="1" x14ac:dyDescent="0.25">
      <c r="B47" s="13" t="s">
        <v>124</v>
      </c>
      <c r="C47" s="36"/>
      <c r="D47" s="2">
        <f t="shared" ref="D47:D50" si="5">E47</f>
        <v>7000</v>
      </c>
      <c r="E47" s="2">
        <v>7000</v>
      </c>
      <c r="F47" s="2"/>
      <c r="G47" s="2">
        <v>7000</v>
      </c>
      <c r="H47" s="2">
        <v>7000</v>
      </c>
      <c r="I47" s="2"/>
      <c r="J47" s="2">
        <f t="shared" ref="J47:J50" si="6">K47</f>
        <v>7898</v>
      </c>
      <c r="K47" s="2">
        <v>7898</v>
      </c>
      <c r="L47" s="2"/>
    </row>
    <row r="48" spans="2:22" ht="47.25" customHeight="1" x14ac:dyDescent="0.25">
      <c r="B48" s="13" t="s">
        <v>125</v>
      </c>
      <c r="C48" s="36"/>
      <c r="D48" s="2">
        <f t="shared" si="5"/>
        <v>254.36193222782984</v>
      </c>
      <c r="E48" s="2">
        <f>T36/E43</f>
        <v>254.36193222782984</v>
      </c>
      <c r="F48" s="2"/>
      <c r="G48" s="2">
        <v>252</v>
      </c>
      <c r="H48" s="2">
        <v>252</v>
      </c>
      <c r="I48" s="2"/>
      <c r="J48" s="2">
        <v>575</v>
      </c>
      <c r="K48" s="2">
        <v>250</v>
      </c>
      <c r="L48" s="2">
        <v>325</v>
      </c>
    </row>
    <row r="49" spans="2:12" ht="48.75" customHeight="1" x14ac:dyDescent="0.25">
      <c r="B49" s="13" t="s">
        <v>126</v>
      </c>
      <c r="C49" s="36"/>
      <c r="D49" s="2">
        <f t="shared" si="5"/>
        <v>322</v>
      </c>
      <c r="E49" s="2">
        <f>U36/E44</f>
        <v>322</v>
      </c>
      <c r="F49" s="2"/>
      <c r="G49" s="2">
        <v>322</v>
      </c>
      <c r="H49" s="2">
        <v>322</v>
      </c>
      <c r="I49" s="2"/>
      <c r="J49" s="2">
        <f t="shared" si="6"/>
        <v>0</v>
      </c>
      <c r="K49" s="2">
        <v>0</v>
      </c>
      <c r="L49" s="2"/>
    </row>
    <row r="50" spans="2:12" ht="47.25" customHeight="1" x14ac:dyDescent="0.25">
      <c r="B50" s="13" t="s">
        <v>127</v>
      </c>
      <c r="C50" s="36"/>
      <c r="D50" s="2">
        <f t="shared" si="5"/>
        <v>159.36873156342182</v>
      </c>
      <c r="E50" s="2">
        <f>V36/E45</f>
        <v>159.36873156342182</v>
      </c>
      <c r="F50" s="2"/>
      <c r="G50" s="2">
        <v>154</v>
      </c>
      <c r="H50" s="2">
        <v>154</v>
      </c>
      <c r="I50" s="2"/>
      <c r="J50" s="2">
        <f t="shared" si="6"/>
        <v>103</v>
      </c>
      <c r="K50" s="2">
        <v>103</v>
      </c>
      <c r="L50" s="2"/>
    </row>
    <row r="51" spans="2:12" ht="15.75" customHeight="1" x14ac:dyDescent="0.25">
      <c r="B51" s="9" t="s">
        <v>24</v>
      </c>
      <c r="C51" s="36"/>
      <c r="D51" s="2"/>
      <c r="E51" s="2"/>
      <c r="F51" s="2"/>
      <c r="G51" s="2"/>
      <c r="H51" s="2"/>
      <c r="I51" s="2"/>
      <c r="J51" s="2"/>
      <c r="K51" s="2"/>
      <c r="L51" s="2"/>
    </row>
    <row r="52" spans="2:12" ht="51.75" customHeight="1" x14ac:dyDescent="0.25">
      <c r="B52" s="13" t="s">
        <v>128</v>
      </c>
      <c r="C52" s="36"/>
      <c r="D52" s="2">
        <f t="shared" ref="D52:D54" si="7">E52</f>
        <v>100</v>
      </c>
      <c r="E52" s="2">
        <v>100</v>
      </c>
      <c r="F52" s="2"/>
      <c r="G52" s="2">
        <f t="shared" ref="G52:G54" si="8">H52</f>
        <v>100</v>
      </c>
      <c r="H52" s="2">
        <v>100</v>
      </c>
      <c r="I52" s="2"/>
      <c r="J52" s="2">
        <f t="shared" ref="J52:J54" si="9">K52</f>
        <v>100</v>
      </c>
      <c r="K52" s="2">
        <v>100</v>
      </c>
      <c r="L52" s="2"/>
    </row>
    <row r="53" spans="2:12" ht="46.5" customHeight="1" x14ac:dyDescent="0.25">
      <c r="B53" s="13" t="s">
        <v>129</v>
      </c>
      <c r="C53" s="36"/>
      <c r="D53" s="2">
        <f t="shared" si="7"/>
        <v>100</v>
      </c>
      <c r="E53" s="2">
        <v>100</v>
      </c>
      <c r="F53" s="2"/>
      <c r="G53" s="2">
        <f t="shared" si="8"/>
        <v>100</v>
      </c>
      <c r="H53" s="2">
        <v>100</v>
      </c>
      <c r="I53" s="2"/>
      <c r="J53" s="2">
        <f t="shared" si="9"/>
        <v>100</v>
      </c>
      <c r="K53" s="2">
        <v>100</v>
      </c>
      <c r="L53" s="2"/>
    </row>
    <row r="54" spans="2:12" ht="48.75" customHeight="1" x14ac:dyDescent="0.25">
      <c r="B54" s="13" t="s">
        <v>130</v>
      </c>
      <c r="C54" s="36"/>
      <c r="D54" s="2">
        <f t="shared" si="7"/>
        <v>100</v>
      </c>
      <c r="E54" s="2">
        <v>100</v>
      </c>
      <c r="F54" s="2"/>
      <c r="G54" s="2">
        <f t="shared" si="8"/>
        <v>100</v>
      </c>
      <c r="H54" s="2">
        <v>100</v>
      </c>
      <c r="I54" s="2"/>
      <c r="J54" s="2">
        <f t="shared" si="9"/>
        <v>100</v>
      </c>
      <c r="K54" s="2">
        <v>100</v>
      </c>
      <c r="L54" s="2"/>
    </row>
    <row r="55" spans="2:12" ht="23.25" customHeight="1" x14ac:dyDescent="0.25"/>
    <row r="56" spans="2:12" ht="82.5" customHeight="1" x14ac:dyDescent="0.25">
      <c r="B56" s="117" t="s">
        <v>175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</sheetData>
  <mergeCells count="22">
    <mergeCell ref="J1:L1"/>
    <mergeCell ref="B12:L12"/>
    <mergeCell ref="J6:J7"/>
    <mergeCell ref="K6:L6"/>
    <mergeCell ref="B5:B7"/>
    <mergeCell ref="D5:F5"/>
    <mergeCell ref="G5:I5"/>
    <mergeCell ref="J5:L5"/>
    <mergeCell ref="D6:D7"/>
    <mergeCell ref="E6:F6"/>
    <mergeCell ref="G6:G7"/>
    <mergeCell ref="H6:I6"/>
    <mergeCell ref="C5:C7"/>
    <mergeCell ref="B9:B11"/>
    <mergeCell ref="B56:L56"/>
    <mergeCell ref="B13:L13"/>
    <mergeCell ref="B14:L14"/>
    <mergeCell ref="J2:L2"/>
    <mergeCell ref="B3:L3"/>
    <mergeCell ref="B15:B17"/>
    <mergeCell ref="B19:B21"/>
    <mergeCell ref="B36:B38"/>
  </mergeCells>
  <printOptions horizontalCentered="1" verticalCentered="1"/>
  <pageMargins left="0.78740157480314965" right="0.78740157480314965" top="1.1811023622047245" bottom="0.39370078740157483" header="0" footer="0"/>
  <pageSetup paperSize="9" scale="65" fitToHeight="0" orientation="landscape" r:id="rId1"/>
  <rowBreaks count="2" manualBreakCount="2">
    <brk id="21" max="11" man="1"/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 1</vt:lpstr>
      <vt:lpstr>Додаток 2</vt:lpstr>
      <vt:lpstr>Додаток 3</vt:lpstr>
      <vt:lpstr>'Додаток 1'!Область_печати</vt:lpstr>
      <vt:lpstr>'Додаток 2'!Область_печати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2021-11-24T09:10:23Z</dcterms:modified>
</cp:coreProperties>
</file>