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11985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'Лист1'!$A$1:$Q$697</definedName>
  </definedNames>
  <calcPr fullCalcOnLoad="1"/>
</workbook>
</file>

<file path=xl/sharedStrings.xml><?xml version="1.0" encoding="utf-8"?>
<sst xmlns="http://schemas.openxmlformats.org/spreadsheetml/2006/main" count="756" uniqueCount="215">
  <si>
    <t>Періоди виконання Програми</t>
  </si>
  <si>
    <t>Обсяг витрат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</si>
  <si>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</si>
  <si>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</si>
  <si>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</si>
  <si>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</si>
  <si>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</si>
  <si>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</si>
  <si>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</si>
  <si>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</si>
  <si>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Спец. фонд</t>
  </si>
  <si>
    <t>Заг. фонд</t>
  </si>
  <si>
    <t>Код програмної класифікації видатків та кредитування (КПКВК)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</si>
  <si>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</si>
  <si>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</si>
  <si>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</si>
  <si>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</si>
  <si>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</si>
  <si>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</si>
  <si>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</si>
  <si>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</si>
  <si>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2022 рік (план)</t>
  </si>
  <si>
    <t>Завдання 2. Термомодернізація будівель</t>
  </si>
  <si>
    <t>1517640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</si>
  <si>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</si>
  <si>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</si>
  <si>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</si>
  <si>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</si>
  <si>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Відповідальний виконавець: відділ культури Сумської міської ради</t>
  </si>
  <si>
    <t>обсяг річної економії теплової енергії, МВтгод/рік</t>
  </si>
  <si>
    <t>кількість установлених теплових модулів, од.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</si>
  <si>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</si>
  <si>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</si>
  <si>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</si>
  <si>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</si>
  <si>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</si>
  <si>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</si>
  <si>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</si>
  <si>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</si>
  <si>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</si>
  <si>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</si>
  <si>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Відповідальний виконавець: виконавчий комітет  Сумської міської ради</t>
  </si>
  <si>
    <t>відсоток модернізації огороджуючих конструкцій, %</t>
  </si>
  <si>
    <t>площа огороджуючих конструкцій (фасад, цоколь, вікна, двері), кв.м</t>
  </si>
  <si>
    <t>відсоток площі огороджуючих конструкцій,  що планується утеплити, %</t>
  </si>
  <si>
    <t>площа фасаду, що планується утеплити кв м</t>
  </si>
  <si>
    <t>відсоток площі покрівлі, що планується утеплити, %</t>
  </si>
  <si>
    <t>кількість закладів, які плануються до реалізації у звітному періоді, од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</si>
  <si>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</si>
  <si>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</si>
  <si>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 площа фасаду, кв м</t>
  </si>
  <si>
    <t>загальна площа покрівлі, кв.м</t>
  </si>
  <si>
    <t>Показник затрат:</t>
  </si>
  <si>
    <t xml:space="preserve">  Додаток 4           </t>
  </si>
  <si>
    <t>Виконавець: Липова С.А.</t>
  </si>
  <si>
    <t>усний переклад, кількість годин</t>
  </si>
  <si>
    <t>письмовий переклад документів, кількість сторінок</t>
  </si>
  <si>
    <t>загальна площа віконних блоків, кв м</t>
  </si>
  <si>
    <t>площа віконних блоків, що планується замінити кв м</t>
  </si>
  <si>
    <t>відсоток площі  віконних блоків,  що планується замінити, %</t>
  </si>
  <si>
    <t>у тому числі кошти бюджету ТГ</t>
  </si>
  <si>
    <t>Завдання 1. Реалізація інвестиційних проєктів</t>
  </si>
  <si>
    <t>відсоток виконання проєкту у  рік впровадження, %</t>
  </si>
  <si>
    <t>Сумський міський голова</t>
  </si>
  <si>
    <t>кількість   закладів-учасників інвестиційного проєкту, од</t>
  </si>
  <si>
    <r>
      <t xml:space="preserve">від </t>
    </r>
    <r>
      <rPr>
        <sz val="22"/>
        <color indexed="9"/>
        <rFont val="Times New Roman"/>
        <family val="1"/>
      </rPr>
      <t xml:space="preserve"> </t>
    </r>
    <r>
      <rPr>
        <sz val="22"/>
        <color indexed="9"/>
        <rFont val="Times New Roman"/>
        <family val="1"/>
      </rPr>
      <t>16 грудня 2020</t>
    </r>
    <r>
      <rPr>
        <sz val="22"/>
        <rFont val="Times New Roman"/>
        <family val="1"/>
      </rPr>
      <t xml:space="preserve"> року №  </t>
    </r>
    <r>
      <rPr>
        <sz val="22"/>
        <color indexed="9"/>
        <rFont val="Times New Roman"/>
        <family val="1"/>
      </rPr>
      <t>25</t>
    </r>
    <r>
      <rPr>
        <sz val="22"/>
        <rFont val="Times New Roman"/>
        <family val="1"/>
      </rPr>
      <t xml:space="preserve"> - МР </t>
    </r>
  </si>
  <si>
    <t>Відповідальний виконавець: управління охорони здоров'я Сумської міської ради</t>
  </si>
  <si>
    <t>Відповідальний виконавець: управління охорони здоров`я Сумської міської ради</t>
  </si>
  <si>
    <t>площа покрівлі, що планується утеплити, кв м</t>
  </si>
  <si>
    <t>до рішення Сумської міської ради       «Про   Програму підвищення енергоефективності в бюджетній сфері Сумської міської територіальної громади на 2022-2024 роки»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</si>
  <si>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2022-2024 роки</t>
  </si>
  <si>
    <t>2023 рік (план)</t>
  </si>
  <si>
    <t>2024 рік (план)</t>
  </si>
  <si>
    <t xml:space="preserve"> грн.</t>
  </si>
  <si>
    <t>середні витрати на виконання проектних заходів в 1 закладі, грн./об'єкт</t>
  </si>
  <si>
    <t>середні витрати на модернізацію огороджуючих конструкцій, грн/кв м</t>
  </si>
  <si>
    <t>витрати на установку теплового модуля, грн.</t>
  </si>
  <si>
    <t>середні витрати на модернізацію вентиляції, грн/кв м</t>
  </si>
  <si>
    <t>обсяг видатків, грн.</t>
  </si>
  <si>
    <t>ТПКВКМБ  7640 "Заходи з енергозбереження", грн.</t>
  </si>
  <si>
    <t>обсяг видатків,  грн.</t>
  </si>
  <si>
    <t>1.1 Реалізація проєкту "Підвищення енергоефективності в дошкільних навчальних закладах міста Суми"</t>
  </si>
  <si>
    <t>1.2 Реалізація проєкту "Підвищення енергоефективності в освітніх закладах м. Суми"</t>
  </si>
  <si>
    <t>середні витрати на утеплення покрівлі, грн/кв м</t>
  </si>
  <si>
    <t>середні витрати на утеплення фасаду, грн/кв м</t>
  </si>
  <si>
    <t>відсоток площі  фасаду,  що планується утеплити, %</t>
  </si>
  <si>
    <t>Завдання 3. Впровадження автоматизованої системи дистанційного моніторингу енергоспоживання в бюджетній сфері</t>
  </si>
  <si>
    <t>середні витрати на обслуговування системи моніторингу в одному закладі, грн/заклад</t>
  </si>
  <si>
    <t>Заклади галузі «Охорона здоров’я»</t>
  </si>
  <si>
    <t>Заклади галузі «Освіта»</t>
  </si>
  <si>
    <t xml:space="preserve">Завдання 4. Термомодернізація будівель </t>
  </si>
  <si>
    <t>середні витрати на утеплення огороджуючих конструкцій , грн/кв м</t>
  </si>
  <si>
    <t>площа огороджуючих конструкцій, що планується утеплити кв м</t>
  </si>
  <si>
    <t>витрати на розробку проєктно-кошторисної документації, грн.</t>
  </si>
  <si>
    <t>Завдання 5. Модернізація  системи опалення</t>
  </si>
  <si>
    <t>Завдання 6. Впровадження автоматизованої системи дистанційного моніторингу енергоспоживання в бюджетній сфері</t>
  </si>
  <si>
    <t>Культурно-освітні заклади та установи</t>
  </si>
  <si>
    <t>Завдання 7. Модернізація систем опалення</t>
  </si>
  <si>
    <t>Завдання 8. Термомодернізація будівель</t>
  </si>
  <si>
    <t>Установи галузі «Соціальний захист та соціальне забезпечення»</t>
  </si>
  <si>
    <t xml:space="preserve">Завдання 9. Термомодернізація будівель </t>
  </si>
  <si>
    <t>Відповідальний виконавець: департамент соціального захисту населення Сумської міської ради</t>
  </si>
  <si>
    <t>0817640</t>
  </si>
  <si>
    <t>середні витрати на заміну 1 кв.м. дверних  блоків, грн/кв м</t>
  </si>
  <si>
    <t>загальна площа вхідних дверних блоків, кв м</t>
  </si>
  <si>
    <t>площа вхідних дверних блоків, що планується замінити кв м</t>
  </si>
  <si>
    <t>відсоток площі  вхідних дверних блоків,  що планується замінити, %</t>
  </si>
  <si>
    <t>Завдання 10. Модернізація системи опалення</t>
  </si>
  <si>
    <t>загальна кількість труб, м.п.</t>
  </si>
  <si>
    <t>середні витрати на заміну 1 кв.м. віконних блоків, грн/кв м</t>
  </si>
  <si>
    <t>загальна кількість радіаторів, шт.</t>
  </si>
  <si>
    <t>загальна кільність труб, що планується замінити, м.п.</t>
  </si>
  <si>
    <t>загальна кількість радіаторів, що планується замінити, шт.</t>
  </si>
  <si>
    <t>середні витрати на заміну труб, грн/п.м.</t>
  </si>
  <si>
    <t>середні витрати на заміну радіаторів, грн/шт</t>
  </si>
  <si>
    <t>відсоток системи обігріву,  що планується замінити, %</t>
  </si>
  <si>
    <t>Завдання 11. Модернізація системи освітлення</t>
  </si>
  <si>
    <t>загальна кількість ламп, шт</t>
  </si>
  <si>
    <t>кількість ламп, що планується замінити, шт</t>
  </si>
  <si>
    <t>середні витрати на заміну ламп на енергоефективні, грн/шт</t>
  </si>
  <si>
    <t>відсоток ламп,  що планується замінити, %</t>
  </si>
  <si>
    <t>Інші заходи</t>
  </si>
  <si>
    <t>Відповідальний виконавець: Департамент фінансів, економіки та інвестицій Сумської міської ради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</si>
  <si>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50001, од.</t>
  </si>
  <si>
    <t>середні витрати на проведення перевірки, грн.</t>
  </si>
  <si>
    <t xml:space="preserve">Завдання 12.  Перевірка системи енергетичного менеджменту в бюджетній сфері 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</si>
  <si>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50001, од.</t>
  </si>
  <si>
    <t>12.2. Ресертифікаційний аудит системи енергетичного менеджменту</t>
  </si>
  <si>
    <t>Завдання 13. Участь у Добровільному об’єднанні органів місцевого самоврядування – Асоціації «Енергоефективні міста України»</t>
  </si>
  <si>
    <t>ТПКВКМБ  7680 "Членські внески до асоціації органів місцевого самоврядування", грн.</t>
  </si>
  <si>
    <t>Завдання 14. Реалізація Проєкту "Впровадження Європейської Енергетичної відзнаки в Україні"</t>
  </si>
  <si>
    <t>ТПКВКМБ  7680"Членські внески до асоціації органів місцевого самоврядування", грн.</t>
  </si>
  <si>
    <t>14.2. Оплата усних та письмових послуг перекладача з англійської мови</t>
  </si>
  <si>
    <t>середні витрати на послуги з письмового перекладу, грн./од</t>
  </si>
  <si>
    <t>середні витрати на послуги з усного перекладу, грн./год</t>
  </si>
  <si>
    <t>середні витрати на послуги консультанта, грн./год</t>
  </si>
  <si>
    <t>послуги консультанта, кількість годин</t>
  </si>
  <si>
    <t>Завдання 15. Популяризація ідеї сталого енергетичного розвитку</t>
  </si>
  <si>
    <t xml:space="preserve"> 15.1. Проведення заходу "Дні Сталої енергії"</t>
  </si>
  <si>
    <t>середні витрати на проведення заходів з популяризації знань з енергозбереження, грн./од</t>
  </si>
  <si>
    <t>Завдання 16. Проведення навчань для енергоменеджерів бюджетних закладів та установ</t>
  </si>
  <si>
    <t>2.3. Капітальний ремонт покрівлі з утепленням КУ ССШ № 7 ім. М. Савченка Сумської міської ради по вул. Лесі Українки, 23 в м. Суми</t>
  </si>
  <si>
    <t>2.4.  Капітальний ремонт покрівлі з утепленням Сумського дошкільного навчального закладу (ясла-садок) № 2 "Ясочка" м. Суми, Сумської області</t>
  </si>
  <si>
    <t>2.5.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</si>
  <si>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2.7.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</si>
  <si>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>площа огороджуючих конструкцій, що планується утеплити (замінити), кв м</t>
  </si>
  <si>
    <t>середні витрати на утеплення (заміну) огороджуючих конструкцій, грн/кв м</t>
  </si>
  <si>
    <t>відсоток площі огороджуючих конструкцій,  що планується утеплити (замінити), %</t>
  </si>
  <si>
    <t>площа фасаду, що планується утеплити, кв м</t>
  </si>
  <si>
    <t>середні витрати на утеплення 1 кв.м. фасаду, грн/кв м</t>
  </si>
  <si>
    <t>,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</si>
  <si>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</si>
  <si>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>3.2. Обслуговування Сумської міської системи моніторингу теплоспоживання та споживання електричної енергії будівель в освітніх закладах та установах</t>
  </si>
  <si>
    <t>4.7.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</si>
  <si>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кількість об'єктів, в яких створюється система моніторингу теплоспоживання, од</t>
  </si>
  <si>
    <t>кількість об'єктів, в яких створюється система моніторингу електричної енергії, од</t>
  </si>
  <si>
    <t>площа огороджуючих конструкцій будівлі (покрівля, фасад, цоколь), кв. м</t>
  </si>
  <si>
    <t>площа огороджуючих конструкцій (покрівля, фасад, цоколь), що планується утеплити кв м</t>
  </si>
  <si>
    <t>площа огороджуючих конструкцій будівлі (віконні блоки, двері, фасад, покрівля), кв. м</t>
  </si>
  <si>
    <t>загальна площа огороджуючих конструкцій (фасад, цоколь, вікна, перекриття), кв м</t>
  </si>
  <si>
    <t>ТПКВКМБ 7361 "Співфінансування інвестиційних проектів, що реалізуються за рахунок коштів державного фонду регіонального розвитку"</t>
  </si>
  <si>
    <t>0717361</t>
  </si>
  <si>
    <t>загальна кількість радіаторів опалення, шт</t>
  </si>
  <si>
    <t>кількість радіаторів опалення, що планується замінити, шт</t>
  </si>
  <si>
    <t>відсоток радіаторів опалення,  що планується замінити, %</t>
  </si>
  <si>
    <t>прокладання трубопроводу опалення, м</t>
  </si>
  <si>
    <t>площа огороджуючих конструкцій будівлі (фасад, перекриття), кв. м</t>
  </si>
  <si>
    <t>Захід 16.1.  Проведення навчань енергоменеджерів бюджетної сфери</t>
  </si>
  <si>
    <t xml:space="preserve"> 17.1. Впровадження автоматизованої системи енергомоніторингу в бюджетній сфері</t>
  </si>
  <si>
    <t>Завдання 17. Впровадження автоматизованої системи енергомоніторингу</t>
  </si>
  <si>
    <t>кількість об'єктів, в яких створюється  автоматизована ситема моніторингу, од</t>
  </si>
  <si>
    <t>кількість розроблених документів, шт</t>
  </si>
  <si>
    <t>середні витрати на розробку документа грн./год</t>
  </si>
  <si>
    <t xml:space="preserve">2.9. Капітальний ремонт будівлі (заміна віконних блоків) Сумського закладу загальної середньої освіти спеціальна школа Сумської міської ради </t>
  </si>
  <si>
    <t xml:space="preserve">2.13.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</si>
  <si>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2.14. Капітальний ремонт покрівлі з утепленням Сумського дошкільного навчального закладу (ясла-садок) № 29 "Росинка" м. Суми, Сумської області</t>
  </si>
  <si>
    <t>Олександр ЛИСЕНКО</t>
  </si>
  <si>
    <t>Завдання 18.Розробка Плану дій сталого енергетичного розвитку та клімату</t>
  </si>
  <si>
    <t>18.1. Розробка моніторингового звіту виконання Плану дій сталого енергетичного розвитку міста Суми до 2025 року</t>
  </si>
  <si>
    <t>18.2. Розробка Плану дій сталого енергетичного розвитку та клімату</t>
  </si>
  <si>
    <r>
      <t xml:space="preserve">2.1. Реконструкція-термомодернізація будівлі КУ ССШ № 7 ім. М. Савченка Сумської міської ради по вул. Лесі Українки, 23 в м. Суми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2023 рік - корпус №2 (бассейн), 2024 рік - корпус №3 (молодша школа)</t>
    </r>
  </si>
  <si>
    <t>2.2.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</si>
  <si>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 xml:space="preserve">2.6. Капітальний ремонт будівлі (заміна віконних блоків) Закладу дошкільної освіти (ясла-садок) № 1 «Ромашка»Сумської міської ради
</t>
  </si>
  <si>
    <t>2.8. Капітальний ремонт будівлі (заміна віконних блоків) Комунальної установи Сумська загальноосвітня школа І-ІІІ ступенів № 15 ім. Дмитра Турбіна, м. Суми, Сумської області</t>
  </si>
  <si>
    <t xml:space="preserve">2.10.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</si>
  <si>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2.11. Капітальний ремонт будівлі (утеплення фасаду) Комунальної установи Сумська спеціалізована школа І-ІІІ ступенів  № 29, м. Суми, Сумської області 
</t>
  </si>
  <si>
    <t xml:space="preserve">2.12. Капітальний ремонт будівлі (утеплення фасаду) Комунальної установи Сумська спеціалізована школа І-ІІІ ступенів № 10   ім. Героя Радянського Союзу О. А. Бутка, м. Суми, Сумської області </t>
  </si>
  <si>
    <t>2.15. Капітальний ремонт покрівлі з утепленням Закладу дошкільної освіти (ясла-садок) № 24 «Оленка»Сумської міської ради</t>
  </si>
  <si>
    <t>2.16. Капітальний ремонт будівлі (утеплення фасаду) Закладу дошкільної освіти (ясла-садок) № 24 «Оленка»Сумської міської ради</t>
  </si>
  <si>
    <t>2.17.  Капітальний ремонт покрівлі з утепленням Закладу дошкільної освіти (ясла-садок) № 35 «Дюймовочка»Сумської міської ради</t>
  </si>
  <si>
    <t>2.18. Капітальний ремонт будівлі (утеплення фасаду) Закладу дошкільної освіти (ясла-садок) № 35 «Дюймовочка» Сумської міської ради</t>
  </si>
  <si>
    <t>4.1.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м.Суми, вул.Троїцька, 20</t>
  </si>
  <si>
    <t>4.2. Капітальний ремонт (утеплення) будівлі акушерського корпусу КНП "Клінічний пологовий будинок Пресвятої Діви Марії" СМР, що знаходиться за адресою: м.Суми, вул.Троїцька, 20</t>
  </si>
  <si>
    <t xml:space="preserve">4.3. Капітальний ремонт (утеплення фасаду) лікувального корпусу № 1 КНП "Центральна міська клінічна лікарня" Сумської міської ради по вул. 20 років Перемоги, 13, м. Суми  </t>
  </si>
  <si>
    <t>4.4. Капітальний ремонт (утеплення фасаду) лікувального корпусу № 2 КНП "Центральна міська клінічна лікарня" Сумської міської ради по вул. 20 років Перемоги, 13, м. Суми</t>
  </si>
  <si>
    <t xml:space="preserve">4.5. Капітальний ремонт (утеплення) будівлі стаціонару КНП "Клінічна лікарня № 5" Сумської міської ради по вул. М. Вовчок, 2, м. Суми </t>
  </si>
  <si>
    <t>4.6. Капітальний ремонт будівлі (утеплення фасаду)  КНП "Дитяча клінічна лікарня Святої Зінаїди" Сумської міської ради за адресою: м. Суми, вул. Праці, 3</t>
  </si>
  <si>
    <t xml:space="preserve">4.8.  Капітальний ремонт (утеплення) КНП "Клінічна лікарня № 4" Сумської міської ради по вул. Праці, 3, м. Суми </t>
  </si>
  <si>
    <t>5.1.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</si>
  <si>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5.2.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</si>
  <si>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6.1. Впровадження Сумської міської системи моніторингу теплоспоживання будівель об’єктів галузі "Охорона здоров'я"</t>
  </si>
  <si>
    <t xml:space="preserve">6.2. Обслуговування  Сумської міської системи моніторингу теплоспоживання будівель об’єктів  галузі "Охорона здоров'я"
</t>
  </si>
  <si>
    <t>7.1. Капітальний ремонт теплопункту (облаштування систем автоматичного регулювання споживання тепла) в дитячій музичній школі № 1, м.Суми, вул.Д.Галицького,73</t>
  </si>
  <si>
    <t>7.2. Капітальний ремонт теплопункту (облаштування систем автоматичного регулювання споживання тепла) в дитячій музичній школі № 3, м.Суми, вул. Шевченка, 16</t>
  </si>
  <si>
    <t>8.1. Капітальний ремонт будівлі (заміна віконних блоків) в центральній міській бібліотеці ім. Т.Г.Шевченка, м.Суми, вул.Кооперативна, 6</t>
  </si>
  <si>
    <t>8.2. Капітальний ремонт будівлі (заміна віконних блоків) в  бібліотеці - філії № 7, м.Суми, вул.Г.Кондрат'єва, 140</t>
  </si>
  <si>
    <t>8.3. Капітальний ремонт будівлі (заміна віконних блоків) в  бібліотеці - філії № 14, м.Суми, вул. М.Лушпи, 54</t>
  </si>
  <si>
    <t>8.4. Капітальний ремонт будівлі (утеплення фасаду) в дитячій музичній школі № 3, м.Суми, вул. Шевченка, 16</t>
  </si>
  <si>
    <t>9.1. Заміна вхідних дверей у будинку нічного перебування КУ "СМТЦСО (НСП) "Берегиня"</t>
  </si>
  <si>
    <t xml:space="preserve">10.1. Заміна застарілих труб та радіаторів системи обігріву на енергоефектині  у  приміщенні будинку нічного перебування КУ "СМТЦСО (НСП) "Берегиня" </t>
  </si>
  <si>
    <t>11.1. Заміна освітлювальних приладів на енергоефективні у будинку нічного перебування КУ "СМТЦСО (НСП) "Берегиня"</t>
  </si>
  <si>
    <t xml:space="preserve">12.1. Наглядовий аудит системи енергетичного менеджменту в бюджетній сфері </t>
  </si>
  <si>
    <t>Захід 13.1. Сплата членських внесків органами місцевого самоврядування Асоціації "Енергоефективні міста України"</t>
  </si>
  <si>
    <t>14.1. Сплата щорічного внеску за членство в "Європейській Енергетичній Відзнаці"</t>
  </si>
  <si>
    <t>14.3. 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</si>
</sst>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.0_₴_-;\-* #,##0.0_₴_-;_-* &quot;-&quot;??_₴_-;_-@_-"/>
    <numFmt numFmtId="184" formatCode="_-* #,##0.000_₴_-;\-* #,##0.000_₴_-;_-* &quot;-&quot;??_₴_-;_-@_-"/>
    <numFmt numFmtId="185" formatCode="_-* #,##0.0000_₴_-;\-* #,##0.0000_₴_-;_-* &quot;-&quot;??_₴_-;_-@_-"/>
    <numFmt numFmtId="186" formatCode="_-* #,##0_₴_-;\-* #,##0_₴_-;_-* &quot;-&quot;??_₴_-;_-@_-"/>
    <numFmt numFmtId="187" formatCode="_-* #,##0.0\ _₽_-;\-* #,##0.0\ _₽_-;_-* &quot;-&quot;?\ _₽_-;_-@_-"/>
    <numFmt numFmtId="188" formatCode="_-* #,##0.00\ _₽_-;\-* #,##0.00\ _₽_-;_-* &quot;-&quot;??\ _₽_-;_-@_-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0.00000"/>
    <numFmt numFmtId="196" formatCode="_-* #,##0.000\ _₽_-;\-* #,##0.000\ _₽_-;_-* &quot;-&quot;???\ _₽_-;_-@_-"/>
    <numFmt numFmtId="197" formatCode="0.000000000"/>
    <numFmt numFmtId="198" formatCode="0.00000000"/>
    <numFmt numFmtId="199" formatCode="0.0000000"/>
    <numFmt numFmtId="200" formatCode="0.000000"/>
    <numFmt numFmtId="201" formatCode="0.0000000000"/>
    <numFmt numFmtId="202" formatCode="0.00000000000"/>
    <numFmt numFmtId="203" formatCode="_-* #,##0.0\ _₽_-;\-* #,##0.0\ _₽_-;_-* &quot;-&quot;??\ _₽_-;_-@_-"/>
    <numFmt numFmtId="204" formatCode="_-* #,##0\ _₽_-;\-* #,##0\ _₽_-;_-* &quot;-&quot;??\ _₽_-;_-@_-"/>
    <numFmt numFmtId="205" formatCode="_-* #,##0.000\ _₽_-;\-* #,##0.000\ _₽_-;_-* &quot;-&quot;??\ _₽_-;_-@_-"/>
    <numFmt numFmtId="206" formatCode="_-* #,##0.0000\ _₽_-;\-* #,##0.0000\ _₽_-;_-* &quot;-&quot;??\ _₽_-;_-@_-"/>
    <numFmt numFmtId="207" formatCode="_-* #,##0.00\ _₴_-;\-* #,##0.00\ _₴_-;_-* &quot;-&quot;??\ _₴_-;_-@_-"/>
    <numFmt numFmtId="20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22"/>
      <color indexed="9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182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1" fontId="5" fillId="0" borderId="13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81" fontId="4" fillId="0" borderId="13" xfId="60" applyFont="1" applyFill="1" applyBorder="1" applyAlignment="1">
      <alignment horizontal="justify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81" fontId="4" fillId="0" borderId="13" xfId="6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184" fontId="5" fillId="0" borderId="15" xfId="6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182" fontId="4" fillId="0" borderId="13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justify" vertical="center" wrapText="1"/>
    </xf>
    <xf numFmtId="1" fontId="4" fillId="0" borderId="13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7" fillId="1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10" borderId="17" xfId="0" applyFont="1" applyFill="1" applyBorder="1" applyAlignment="1">
      <alignment/>
    </xf>
    <xf numFmtId="0" fontId="7" fillId="1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textRotation="180" wrapText="1"/>
    </xf>
    <xf numFmtId="182" fontId="13" fillId="0" borderId="0" xfId="0" applyNumberFormat="1" applyFont="1" applyFill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top" textRotation="180"/>
    </xf>
    <xf numFmtId="0" fontId="13" fillId="0" borderId="0" xfId="0" applyFont="1" applyFill="1" applyBorder="1" applyAlignment="1">
      <alignment horizontal="left" textRotation="180"/>
    </xf>
    <xf numFmtId="0" fontId="14" fillId="0" borderId="0" xfId="0" applyFont="1" applyFill="1" applyBorder="1" applyAlignment="1">
      <alignment horizontal="left" textRotation="180"/>
    </xf>
    <xf numFmtId="0" fontId="13" fillId="0" borderId="0" xfId="0" applyFont="1" applyFill="1" applyAlignment="1">
      <alignment horizontal="left" vertical="center" textRotation="180"/>
    </xf>
    <xf numFmtId="0" fontId="14" fillId="0" borderId="0" xfId="0" applyFont="1" applyFill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10" borderId="0" xfId="0" applyFont="1" applyFill="1" applyAlignment="1">
      <alignment horizontal="left" vertical="center" textRotation="180"/>
    </xf>
    <xf numFmtId="0" fontId="13" fillId="10" borderId="0" xfId="0" applyFont="1" applyFill="1" applyAlignment="1">
      <alignment horizontal="left" textRotation="180"/>
    </xf>
    <xf numFmtId="2" fontId="4" fillId="0" borderId="13" xfId="0" applyNumberFormat="1" applyFont="1" applyFill="1" applyBorder="1" applyAlignment="1">
      <alignment horizontal="center" vertical="center" wrapText="1"/>
    </xf>
    <xf numFmtId="194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180"/>
    </xf>
    <xf numFmtId="1" fontId="5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1" fontId="4" fillId="32" borderId="11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center" textRotation="180"/>
    </xf>
    <xf numFmtId="0" fontId="6" fillId="32" borderId="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0" fontId="13" fillId="32" borderId="0" xfId="0" applyFont="1" applyFill="1" applyAlignment="1">
      <alignment horizontal="left" vertical="center" textRotation="180"/>
    </xf>
    <xf numFmtId="0" fontId="6" fillId="32" borderId="13" xfId="0" applyFont="1" applyFill="1" applyBorder="1" applyAlignment="1">
      <alignment/>
    </xf>
    <xf numFmtId="0" fontId="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left" vertical="center" wrapText="1"/>
    </xf>
    <xf numFmtId="189" fontId="5" fillId="0" borderId="11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22" fillId="33" borderId="13" xfId="0" applyNumberFormat="1" applyFont="1" applyFill="1" applyBorder="1" applyAlignment="1">
      <alignment horizontal="justify" vertical="center" wrapText="1"/>
    </xf>
    <xf numFmtId="4" fontId="23" fillId="32" borderId="13" xfId="0" applyNumberFormat="1" applyFont="1" applyFill="1" applyBorder="1" applyAlignment="1">
      <alignment horizontal="center" vertical="center" wrapText="1"/>
    </xf>
    <xf numFmtId="181" fontId="5" fillId="0" borderId="11" xfId="60" applyFont="1" applyFill="1" applyBorder="1" applyAlignment="1">
      <alignment horizontal="center" vertical="center" wrapText="1"/>
    </xf>
    <xf numFmtId="4" fontId="23" fillId="32" borderId="13" xfId="60" applyNumberFormat="1" applyFont="1" applyFill="1" applyBorder="1" applyAlignment="1">
      <alignment horizontal="center" vertical="center" wrapText="1"/>
    </xf>
    <xf numFmtId="181" fontId="5" fillId="0" borderId="11" xfId="60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 vertical="center" wrapText="1"/>
    </xf>
    <xf numFmtId="181" fontId="4" fillId="0" borderId="11" xfId="60" applyFont="1" applyFill="1" applyBorder="1" applyAlignment="1">
      <alignment horizontal="center" vertical="center" wrapText="1"/>
    </xf>
    <xf numFmtId="181" fontId="4" fillId="0" borderId="11" xfId="60" applyFont="1" applyFill="1" applyBorder="1" applyAlignment="1">
      <alignment/>
    </xf>
    <xf numFmtId="181" fontId="4" fillId="0" borderId="11" xfId="60" applyFont="1" applyFill="1" applyBorder="1" applyAlignment="1">
      <alignment horizontal="justify" vertical="center" wrapText="1"/>
    </xf>
    <xf numFmtId="181" fontId="4" fillId="0" borderId="11" xfId="0" applyNumberFormat="1" applyFont="1" applyFill="1" applyBorder="1" applyAlignment="1">
      <alignment horizontal="justify" vertical="center" wrapText="1"/>
    </xf>
    <xf numFmtId="181" fontId="4" fillId="0" borderId="13" xfId="0" applyNumberFormat="1" applyFont="1" applyFill="1" applyBorder="1" applyAlignment="1">
      <alignment horizontal="justify" vertical="center" wrapText="1"/>
    </xf>
    <xf numFmtId="181" fontId="4" fillId="0" borderId="13" xfId="60" applyFont="1" applyFill="1" applyBorder="1" applyAlignment="1">
      <alignment/>
    </xf>
    <xf numFmtId="188" fontId="5" fillId="0" borderId="13" xfId="0" applyNumberFormat="1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181" fontId="5" fillId="32" borderId="13" xfId="60" applyFont="1" applyFill="1" applyBorder="1" applyAlignment="1">
      <alignment horizontal="center" vertical="center" wrapText="1"/>
    </xf>
    <xf numFmtId="181" fontId="4" fillId="32" borderId="13" xfId="6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81" fontId="4" fillId="0" borderId="13" xfId="60" applyFont="1" applyFill="1" applyBorder="1" applyAlignment="1">
      <alignment horizontal="left" vertical="center" wrapText="1"/>
    </xf>
    <xf numFmtId="181" fontId="4" fillId="0" borderId="13" xfId="0" applyNumberFormat="1" applyFont="1" applyFill="1" applyBorder="1" applyAlignment="1">
      <alignment horizontal="left" vertical="center" wrapText="1"/>
    </xf>
    <xf numFmtId="188" fontId="5" fillId="0" borderId="13" xfId="0" applyNumberFormat="1" applyFont="1" applyFill="1" applyBorder="1" applyAlignment="1">
      <alignment horizontal="left" vertical="center" wrapText="1"/>
    </xf>
    <xf numFmtId="181" fontId="5" fillId="0" borderId="13" xfId="60" applyFont="1" applyFill="1" applyBorder="1" applyAlignment="1">
      <alignment vertical="center" wrapText="1"/>
    </xf>
    <xf numFmtId="181" fontId="5" fillId="0" borderId="13" xfId="60" applyFont="1" applyFill="1" applyBorder="1" applyAlignment="1">
      <alignment horizontal="left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justify" vertical="center" wrapText="1"/>
    </xf>
    <xf numFmtId="0" fontId="4" fillId="32" borderId="12" xfId="0" applyFont="1" applyFill="1" applyBorder="1" applyAlignment="1">
      <alignment horizontal="justify" vertical="center" wrapText="1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justify" vertical="center" wrapText="1"/>
    </xf>
    <xf numFmtId="0" fontId="4" fillId="32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188" fontId="5" fillId="32" borderId="13" xfId="0" applyNumberFormat="1" applyFont="1" applyFill="1" applyBorder="1" applyAlignment="1">
      <alignment horizontal="center" vertical="center" wrapText="1"/>
    </xf>
    <xf numFmtId="181" fontId="4" fillId="32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189" fontId="6" fillId="0" borderId="13" xfId="0" applyNumberFormat="1" applyFont="1" applyFill="1" applyBorder="1" applyAlignment="1">
      <alignment/>
    </xf>
    <xf numFmtId="189" fontId="4" fillId="0" borderId="13" xfId="0" applyNumberFormat="1" applyFont="1" applyFill="1" applyBorder="1" applyAlignment="1">
      <alignment horizontal="center" vertical="center" wrapText="1"/>
    </xf>
    <xf numFmtId="181" fontId="6" fillId="0" borderId="13" xfId="60" applyFont="1" applyFill="1" applyBorder="1" applyAlignment="1">
      <alignment/>
    </xf>
    <xf numFmtId="183" fontId="20" fillId="0" borderId="13" xfId="60" applyNumberFormat="1" applyFont="1" applyFill="1" applyBorder="1" applyAlignment="1">
      <alignment horizontal="center" vertical="center" wrapText="1"/>
    </xf>
    <xf numFmtId="183" fontId="4" fillId="0" borderId="13" xfId="60" applyNumberFormat="1" applyFont="1" applyFill="1" applyBorder="1" applyAlignment="1">
      <alignment horizontal="center" vertical="center" wrapText="1"/>
    </xf>
    <xf numFmtId="183" fontId="11" fillId="0" borderId="13" xfId="60" applyNumberFormat="1" applyFont="1" applyFill="1" applyBorder="1" applyAlignment="1">
      <alignment horizontal="center" vertical="center" wrapText="1"/>
    </xf>
    <xf numFmtId="183" fontId="5" fillId="0" borderId="13" xfId="60" applyNumberFormat="1" applyFont="1" applyFill="1" applyBorder="1" applyAlignment="1">
      <alignment horizontal="center" vertical="center" wrapText="1"/>
    </xf>
    <xf numFmtId="183" fontId="4" fillId="0" borderId="13" xfId="60" applyNumberFormat="1" applyFont="1" applyFill="1" applyBorder="1" applyAlignment="1">
      <alignment vertical="center" wrapText="1"/>
    </xf>
    <xf numFmtId="183" fontId="20" fillId="0" borderId="13" xfId="60" applyNumberFormat="1" applyFont="1" applyFill="1" applyBorder="1" applyAlignment="1">
      <alignment horizontal="justify" vertical="center" wrapText="1"/>
    </xf>
    <xf numFmtId="183" fontId="4" fillId="0" borderId="16" xfId="60" applyNumberFormat="1" applyFont="1" applyFill="1" applyBorder="1" applyAlignment="1">
      <alignment horizontal="justify" vertical="center" wrapText="1"/>
    </xf>
    <xf numFmtId="183" fontId="4" fillId="0" borderId="13" xfId="60" applyNumberFormat="1" applyFont="1" applyFill="1" applyBorder="1" applyAlignment="1">
      <alignment horizontal="justify" vertical="center" wrapText="1"/>
    </xf>
    <xf numFmtId="208" fontId="22" fillId="33" borderId="13" xfId="0" applyNumberFormat="1" applyFont="1" applyFill="1" applyBorder="1" applyAlignment="1">
      <alignment horizontal="justify" vertical="center" wrapText="1"/>
    </xf>
    <xf numFmtId="208" fontId="4" fillId="0" borderId="11" xfId="0" applyNumberFormat="1" applyFont="1" applyFill="1" applyBorder="1" applyAlignment="1">
      <alignment horizontal="justify" vertical="center" wrapText="1"/>
    </xf>
    <xf numFmtId="208" fontId="5" fillId="0" borderId="11" xfId="0" applyNumberFormat="1" applyFont="1" applyFill="1" applyBorder="1" applyAlignment="1">
      <alignment horizontal="center" vertical="center" wrapText="1"/>
    </xf>
    <xf numFmtId="208" fontId="5" fillId="0" borderId="11" xfId="60" applyNumberFormat="1" applyFont="1" applyFill="1" applyBorder="1" applyAlignment="1">
      <alignment horizontal="center" vertical="center" wrapText="1"/>
    </xf>
    <xf numFmtId="208" fontId="4" fillId="0" borderId="11" xfId="60" applyNumberFormat="1" applyFont="1" applyFill="1" applyBorder="1" applyAlignment="1">
      <alignment horizontal="center" vertical="center" wrapText="1"/>
    </xf>
    <xf numFmtId="208" fontId="4" fillId="0" borderId="11" xfId="60" applyNumberFormat="1" applyFont="1" applyFill="1" applyBorder="1" applyAlignment="1">
      <alignment horizontal="justify" vertical="center" wrapText="1"/>
    </xf>
    <xf numFmtId="208" fontId="4" fillId="0" borderId="12" xfId="0" applyNumberFormat="1" applyFont="1" applyFill="1" applyBorder="1" applyAlignment="1">
      <alignment horizontal="justify" vertical="center" wrapText="1"/>
    </xf>
    <xf numFmtId="208" fontId="4" fillId="0" borderId="11" xfId="0" applyNumberFormat="1" applyFont="1" applyFill="1" applyBorder="1" applyAlignment="1">
      <alignment/>
    </xf>
    <xf numFmtId="208" fontId="4" fillId="0" borderId="11" xfId="0" applyNumberFormat="1" applyFont="1" applyFill="1" applyBorder="1" applyAlignment="1">
      <alignment horizontal="center" vertical="center" wrapText="1"/>
    </xf>
    <xf numFmtId="208" fontId="18" fillId="33" borderId="13" xfId="0" applyNumberFormat="1" applyFont="1" applyFill="1" applyBorder="1" applyAlignment="1">
      <alignment horizontal="center" vertical="center" wrapText="1"/>
    </xf>
    <xf numFmtId="208" fontId="24" fillId="32" borderId="13" xfId="0" applyNumberFormat="1" applyFont="1" applyFill="1" applyBorder="1" applyAlignment="1">
      <alignment horizontal="center" vertical="center" wrapText="1"/>
    </xf>
    <xf numFmtId="208" fontId="18" fillId="33" borderId="13" xfId="0" applyNumberFormat="1" applyFont="1" applyFill="1" applyBorder="1" applyAlignment="1">
      <alignment horizontal="justify" vertical="center" wrapText="1"/>
    </xf>
    <xf numFmtId="181" fontId="4" fillId="0" borderId="11" xfId="6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textRotation="180"/>
    </xf>
    <xf numFmtId="0" fontId="15" fillId="0" borderId="0" xfId="0" applyFont="1" applyFill="1" applyAlignment="1">
      <alignment textRotation="180"/>
    </xf>
    <xf numFmtId="14" fontId="15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textRotation="180"/>
    </xf>
    <xf numFmtId="0" fontId="17" fillId="0" borderId="0" xfId="0" applyFont="1" applyFill="1" applyAlignment="1">
      <alignment textRotation="180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center" vertical="center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justify" vertical="justify" wrapText="1"/>
    </xf>
    <xf numFmtId="0" fontId="13" fillId="0" borderId="0" xfId="0" applyFont="1" applyFill="1" applyAlignment="1">
      <alignment horizontal="left" vertical="top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left" vertical="justify" wrapText="1"/>
    </xf>
    <xf numFmtId="0" fontId="5" fillId="0" borderId="26" xfId="0" applyFont="1" applyFill="1" applyBorder="1" applyAlignment="1">
      <alignment horizontal="left" vertical="justify" wrapText="1"/>
    </xf>
    <xf numFmtId="0" fontId="5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8"/>
  <sheetViews>
    <sheetView tabSelected="1" view="pageBreakPreview" zoomScale="50" zoomScaleNormal="20" zoomScaleSheetLayoutView="50" zoomScalePageLayoutView="0" workbookViewId="0" topLeftCell="A7">
      <pane ySplit="7" topLeftCell="A659" activePane="bottomLeft" state="frozen"/>
      <selection pane="topLeft" activeCell="A7" sqref="A7"/>
      <selection pane="bottomLeft" activeCell="A641" sqref="A641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9.140625" style="10" customWidth="1"/>
    <col min="4" max="4" width="28.28125" style="1" customWidth="1"/>
    <col min="5" max="5" width="35.00390625" style="1" customWidth="1"/>
    <col min="6" max="6" width="24.140625" style="1" customWidth="1"/>
    <col min="7" max="7" width="34.00390625" style="1" customWidth="1"/>
    <col min="8" max="8" width="30.421875" style="10" customWidth="1"/>
    <col min="9" max="9" width="25.57421875" style="1" customWidth="1"/>
    <col min="10" max="10" width="27.00390625" style="1" customWidth="1"/>
    <col min="11" max="11" width="20.140625" style="1" customWidth="1"/>
    <col min="12" max="12" width="24.8515625" style="1" customWidth="1"/>
    <col min="13" max="13" width="33.7109375" style="157" customWidth="1"/>
    <col min="14" max="14" width="27.28125" style="1" customWidth="1"/>
    <col min="15" max="15" width="29.00390625" style="1" customWidth="1"/>
    <col min="16" max="16" width="23.00390625" style="1" customWidth="1"/>
    <col min="17" max="17" width="24.8515625" style="74" customWidth="1"/>
    <col min="18" max="18" width="6.8515625" style="97" customWidth="1"/>
    <col min="19" max="16384" width="9.140625" style="1" customWidth="1"/>
  </cols>
  <sheetData>
    <row r="1" spans="3:18" s="31" customFormat="1" ht="39" customHeight="1">
      <c r="C1" s="33"/>
      <c r="E1" s="32"/>
      <c r="H1" s="33"/>
      <c r="K1" s="34"/>
      <c r="M1" s="150"/>
      <c r="N1" s="34"/>
      <c r="O1" s="224" t="s">
        <v>53</v>
      </c>
      <c r="P1" s="224"/>
      <c r="Q1" s="224"/>
      <c r="R1" s="83"/>
    </row>
    <row r="2" spans="3:18" s="31" customFormat="1" ht="186" customHeight="1">
      <c r="C2" s="33"/>
      <c r="D2" s="32"/>
      <c r="E2" s="32"/>
      <c r="G2" s="32"/>
      <c r="H2" s="33"/>
      <c r="K2" s="35"/>
      <c r="L2" s="35"/>
      <c r="M2" s="151"/>
      <c r="N2" s="36"/>
      <c r="O2" s="225" t="s">
        <v>69</v>
      </c>
      <c r="P2" s="225"/>
      <c r="Q2" s="225"/>
      <c r="R2" s="82"/>
    </row>
    <row r="3" spans="3:18" s="31" customFormat="1" ht="30" customHeight="1">
      <c r="C3" s="33"/>
      <c r="D3" s="32"/>
      <c r="E3" s="32"/>
      <c r="G3" s="32"/>
      <c r="H3" s="33"/>
      <c r="K3" s="36" t="s">
        <v>18</v>
      </c>
      <c r="L3" s="35" t="s">
        <v>19</v>
      </c>
      <c r="M3" s="151"/>
      <c r="N3" s="36"/>
      <c r="O3" s="226" t="s">
        <v>65</v>
      </c>
      <c r="P3" s="226"/>
      <c r="Q3" s="226"/>
      <c r="R3" s="82"/>
    </row>
    <row r="4" spans="3:18" s="31" customFormat="1" ht="9.75" customHeight="1">
      <c r="C4" s="33"/>
      <c r="H4" s="33"/>
      <c r="M4" s="152"/>
      <c r="O4" s="37"/>
      <c r="P4" s="37"/>
      <c r="Q4" s="38"/>
      <c r="R4" s="84"/>
    </row>
    <row r="5" spans="3:18" s="31" customFormat="1" ht="6.75" customHeight="1">
      <c r="C5" s="33"/>
      <c r="H5" s="33"/>
      <c r="M5" s="152"/>
      <c r="O5" s="37"/>
      <c r="P5" s="37"/>
      <c r="Q5" s="38"/>
      <c r="R5" s="84"/>
    </row>
    <row r="6" spans="1:18" s="9" customFormat="1" ht="57.75" customHeight="1">
      <c r="A6" s="265" t="s">
        <v>70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85"/>
    </row>
    <row r="7" spans="3:18" s="9" customFormat="1" ht="52.5" customHeight="1" thickBot="1">
      <c r="C7" s="41"/>
      <c r="H7" s="29"/>
      <c r="M7" s="153"/>
      <c r="Q7" s="67" t="s">
        <v>73</v>
      </c>
      <c r="R7" s="86"/>
    </row>
    <row r="8" spans="1:18" s="9" customFormat="1" ht="33" customHeight="1">
      <c r="A8" s="256" t="s">
        <v>13</v>
      </c>
      <c r="B8" s="259" t="s">
        <v>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1"/>
      <c r="R8" s="86"/>
    </row>
    <row r="9" spans="1:18" s="9" customFormat="1" ht="23.25" customHeight="1">
      <c r="A9" s="257"/>
      <c r="B9" s="268" t="s">
        <v>21</v>
      </c>
      <c r="C9" s="269"/>
      <c r="D9" s="269"/>
      <c r="E9" s="269"/>
      <c r="F9" s="269"/>
      <c r="G9" s="42"/>
      <c r="H9" s="221" t="s">
        <v>71</v>
      </c>
      <c r="I9" s="222"/>
      <c r="J9" s="222"/>
      <c r="K9" s="267"/>
      <c r="L9" s="249"/>
      <c r="M9" s="221" t="s">
        <v>72</v>
      </c>
      <c r="N9" s="222"/>
      <c r="O9" s="222"/>
      <c r="P9" s="222"/>
      <c r="Q9" s="246"/>
      <c r="R9" s="87"/>
    </row>
    <row r="10" spans="1:18" s="9" customFormat="1" ht="78" customHeight="1">
      <c r="A10" s="257"/>
      <c r="B10" s="250" t="s">
        <v>12</v>
      </c>
      <c r="C10" s="254" t="s">
        <v>1</v>
      </c>
      <c r="D10" s="235" t="s">
        <v>60</v>
      </c>
      <c r="E10" s="235"/>
      <c r="F10" s="252" t="s">
        <v>3</v>
      </c>
      <c r="G10" s="253"/>
      <c r="H10" s="254" t="s">
        <v>1</v>
      </c>
      <c r="I10" s="235" t="s">
        <v>60</v>
      </c>
      <c r="J10" s="235"/>
      <c r="K10" s="248" t="s">
        <v>3</v>
      </c>
      <c r="L10" s="249"/>
      <c r="M10" s="254" t="s">
        <v>1</v>
      </c>
      <c r="N10" s="235" t="s">
        <v>60</v>
      </c>
      <c r="O10" s="235"/>
      <c r="P10" s="248" t="s">
        <v>3</v>
      </c>
      <c r="Q10" s="266"/>
      <c r="R10" s="87"/>
    </row>
    <row r="11" spans="1:19" s="9" customFormat="1" ht="113.25" customHeight="1" thickBot="1">
      <c r="A11" s="258"/>
      <c r="B11" s="251"/>
      <c r="C11" s="255"/>
      <c r="D11" s="79" t="s">
        <v>11</v>
      </c>
      <c r="E11" s="79" t="s">
        <v>10</v>
      </c>
      <c r="F11" s="79" t="s">
        <v>11</v>
      </c>
      <c r="G11" s="79" t="s">
        <v>10</v>
      </c>
      <c r="H11" s="255"/>
      <c r="I11" s="79" t="s">
        <v>11</v>
      </c>
      <c r="J11" s="79" t="s">
        <v>10</v>
      </c>
      <c r="K11" s="79" t="s">
        <v>11</v>
      </c>
      <c r="L11" s="79" t="s">
        <v>10</v>
      </c>
      <c r="M11" s="255"/>
      <c r="N11" s="79" t="s">
        <v>11</v>
      </c>
      <c r="O11" s="79" t="s">
        <v>10</v>
      </c>
      <c r="P11" s="80" t="s">
        <v>16</v>
      </c>
      <c r="Q11" s="81" t="s">
        <v>17</v>
      </c>
      <c r="R11" s="87"/>
      <c r="S11" s="45"/>
    </row>
    <row r="12" spans="1:19" s="9" customFormat="1" ht="25.5">
      <c r="A12" s="75">
        <v>1</v>
      </c>
      <c r="B12" s="76">
        <v>2</v>
      </c>
      <c r="C12" s="77">
        <v>3</v>
      </c>
      <c r="D12" s="77">
        <v>4</v>
      </c>
      <c r="E12" s="77">
        <v>5</v>
      </c>
      <c r="F12" s="77">
        <v>6</v>
      </c>
      <c r="G12" s="77">
        <v>7</v>
      </c>
      <c r="H12" s="77">
        <v>8</v>
      </c>
      <c r="I12" s="77">
        <v>9</v>
      </c>
      <c r="J12" s="77">
        <v>10</v>
      </c>
      <c r="K12" s="77">
        <v>11</v>
      </c>
      <c r="L12" s="77">
        <v>12</v>
      </c>
      <c r="M12" s="77">
        <v>13</v>
      </c>
      <c r="N12" s="77">
        <v>14</v>
      </c>
      <c r="O12" s="77">
        <v>15</v>
      </c>
      <c r="P12" s="78">
        <v>16</v>
      </c>
      <c r="Q12" s="77">
        <v>17</v>
      </c>
      <c r="R12" s="87"/>
      <c r="S12" s="45"/>
    </row>
    <row r="13" spans="1:19" s="9" customFormat="1" ht="103.5" customHeight="1">
      <c r="A13" s="13" t="s">
        <v>20</v>
      </c>
      <c r="B13" s="46"/>
      <c r="C13" s="170">
        <f>D13+E13+G13</f>
        <v>204151168</v>
      </c>
      <c r="D13" s="169">
        <f>D19+D32+D277+D286+D433+D441+D534+D565+D580+D605+D612+D618+D630+D641+D654+D667+D676+D686</f>
        <v>2523718</v>
      </c>
      <c r="E13" s="169">
        <f>E19+E32+E68+E81+E172+E300+E313+E327+E341+E355+E381+E393+E433+E455+E480+E55</f>
        <v>55691030</v>
      </c>
      <c r="F13" s="169"/>
      <c r="G13" s="169">
        <f>G19+G32+G381</f>
        <v>145936420</v>
      </c>
      <c r="H13" s="171">
        <f>I13+J13+L13</f>
        <v>158308234</v>
      </c>
      <c r="I13" s="169">
        <f>I19+I286+I433+I441+I548+I580+I605+I612+I618+I630+I641+I654</f>
        <v>1868109</v>
      </c>
      <c r="J13" s="169">
        <f>J19+J39+J94+J107+J120+J146+J159+J211+J313+J327+J341+J355+J393+J433+J467+J493+J506</f>
        <v>108218271</v>
      </c>
      <c r="K13" s="169"/>
      <c r="L13" s="168">
        <f>L19</f>
        <v>48221854</v>
      </c>
      <c r="M13" s="171">
        <f>N13+O13+Q13</f>
        <v>39897290</v>
      </c>
      <c r="N13" s="172">
        <f>N286+N433+N441+N592+N605+N612+N618+N630+N641+N654</f>
        <v>1171000</v>
      </c>
      <c r="O13" s="173">
        <f>O19+O39+O133+O185+O198+O224+O237+O250+O263+O355+O368+O408+O420+O433+O519</f>
        <v>38726290</v>
      </c>
      <c r="P13" s="174"/>
      <c r="Q13" s="175"/>
      <c r="R13" s="87"/>
      <c r="S13" s="45"/>
    </row>
    <row r="14" spans="1:19" s="9" customFormat="1" ht="50.25" customHeight="1">
      <c r="A14" s="232" t="s">
        <v>14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  <c r="R14" s="87"/>
      <c r="S14" s="45"/>
    </row>
    <row r="15" spans="1:18" s="47" customFormat="1" ht="36.75" customHeight="1">
      <c r="A15" s="245" t="s">
        <v>89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46"/>
      <c r="R15" s="87">
        <v>25</v>
      </c>
    </row>
    <row r="16" spans="1:19" s="9" customFormat="1" ht="24" customHeight="1">
      <c r="A16" s="236" t="s">
        <v>61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47"/>
      <c r="R16" s="87"/>
      <c r="S16" s="45"/>
    </row>
    <row r="17" spans="1:19" s="9" customFormat="1" ht="24" customHeight="1">
      <c r="A17" s="236" t="s">
        <v>81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8"/>
      <c r="Q17" s="48"/>
      <c r="R17" s="87"/>
      <c r="S17" s="45"/>
    </row>
    <row r="18" spans="1:19" s="9" customFormat="1" ht="22.5" customHeight="1">
      <c r="A18" s="229" t="s">
        <v>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87"/>
      <c r="S18" s="45"/>
    </row>
    <row r="19" spans="1:18" s="17" customFormat="1" ht="100.5" customHeight="1">
      <c r="A19" s="12" t="s">
        <v>79</v>
      </c>
      <c r="B19" s="15">
        <v>1517640</v>
      </c>
      <c r="C19" s="176">
        <f>C22</f>
        <v>160679100</v>
      </c>
      <c r="D19" s="187">
        <f>D22</f>
        <v>666718</v>
      </c>
      <c r="E19" s="187">
        <f>E22</f>
        <v>26668730</v>
      </c>
      <c r="F19" s="177"/>
      <c r="G19" s="184">
        <f>G22</f>
        <v>133343652</v>
      </c>
      <c r="H19" s="178">
        <f>H22</f>
        <v>58107334</v>
      </c>
      <c r="I19" s="184">
        <f>I22</f>
        <v>241109</v>
      </c>
      <c r="J19" s="184">
        <f>J22</f>
        <v>9644371</v>
      </c>
      <c r="K19" s="184"/>
      <c r="L19" s="184">
        <f>L22</f>
        <v>48221854</v>
      </c>
      <c r="M19" s="179">
        <f>M22</f>
        <v>1000000</v>
      </c>
      <c r="N19" s="180"/>
      <c r="O19" s="181">
        <f>O22</f>
        <v>1000000</v>
      </c>
      <c r="P19" s="182"/>
      <c r="Q19" s="177"/>
      <c r="R19" s="87"/>
    </row>
    <row r="20" spans="1:18" s="17" customFormat="1" ht="50.25" customHeight="1">
      <c r="A20" s="2" t="s">
        <v>8</v>
      </c>
      <c r="B20" s="14"/>
      <c r="C20" s="178"/>
      <c r="D20" s="183"/>
      <c r="E20" s="177"/>
      <c r="F20" s="177"/>
      <c r="G20" s="177"/>
      <c r="H20" s="178"/>
      <c r="I20" s="184"/>
      <c r="J20" s="177"/>
      <c r="K20" s="177"/>
      <c r="L20" s="184"/>
      <c r="M20" s="179"/>
      <c r="N20" s="180"/>
      <c r="O20" s="181"/>
      <c r="P20" s="182"/>
      <c r="Q20" s="177"/>
      <c r="R20" s="87"/>
    </row>
    <row r="21" spans="1:18" s="17" customFormat="1" ht="24" customHeight="1">
      <c r="A21" s="13" t="s">
        <v>4</v>
      </c>
      <c r="B21" s="14"/>
      <c r="C21" s="178"/>
      <c r="D21" s="183"/>
      <c r="E21" s="177"/>
      <c r="F21" s="177"/>
      <c r="G21" s="177"/>
      <c r="H21" s="178"/>
      <c r="I21" s="184"/>
      <c r="J21" s="177"/>
      <c r="K21" s="177"/>
      <c r="L21" s="184"/>
      <c r="M21" s="179"/>
      <c r="N21" s="180"/>
      <c r="O21" s="181"/>
      <c r="P21" s="182"/>
      <c r="Q21" s="177"/>
      <c r="R21" s="87"/>
    </row>
    <row r="22" spans="1:18" s="17" customFormat="1" ht="57" customHeight="1">
      <c r="A22" s="2" t="s">
        <v>80</v>
      </c>
      <c r="B22" s="14"/>
      <c r="C22" s="176">
        <f>D22+E22+F22+G22</f>
        <v>160679100</v>
      </c>
      <c r="D22" s="185">
        <v>666718</v>
      </c>
      <c r="E22" s="186">
        <v>26668730</v>
      </c>
      <c r="F22" s="185"/>
      <c r="G22" s="186">
        <v>133343652</v>
      </c>
      <c r="H22" s="176">
        <f>I22+J22+K22+L22</f>
        <v>58107334</v>
      </c>
      <c r="I22" s="187">
        <v>241109</v>
      </c>
      <c r="J22" s="186">
        <v>9644371</v>
      </c>
      <c r="K22" s="187"/>
      <c r="L22" s="186">
        <v>48221854</v>
      </c>
      <c r="M22" s="179">
        <f>N22+O22+P22+Q22</f>
        <v>1000000</v>
      </c>
      <c r="N22" s="180"/>
      <c r="O22" s="181">
        <v>1000000</v>
      </c>
      <c r="P22" s="182"/>
      <c r="Q22" s="177"/>
      <c r="R22" s="87"/>
    </row>
    <row r="23" spans="1:18" s="109" customFormat="1" ht="105.75" customHeight="1">
      <c r="A23" s="106" t="s">
        <v>64</v>
      </c>
      <c r="B23" s="110"/>
      <c r="C23" s="143">
        <v>8</v>
      </c>
      <c r="D23" s="144"/>
      <c r="E23" s="145"/>
      <c r="F23" s="145"/>
      <c r="G23" s="145"/>
      <c r="H23" s="143">
        <v>8</v>
      </c>
      <c r="I23" s="137"/>
      <c r="J23" s="145"/>
      <c r="K23" s="145"/>
      <c r="L23" s="145"/>
      <c r="M23" s="143"/>
      <c r="N23" s="137"/>
      <c r="O23" s="145"/>
      <c r="P23" s="146"/>
      <c r="Q23" s="145"/>
      <c r="R23" s="108"/>
    </row>
    <row r="24" spans="1:18" s="109" customFormat="1" ht="57" customHeight="1">
      <c r="A24" s="103" t="s">
        <v>5</v>
      </c>
      <c r="B24" s="112"/>
      <c r="C24" s="101"/>
      <c r="D24" s="147"/>
      <c r="E24" s="148"/>
      <c r="F24" s="148"/>
      <c r="G24" s="148"/>
      <c r="H24" s="101"/>
      <c r="I24" s="102"/>
      <c r="J24" s="148"/>
      <c r="K24" s="148"/>
      <c r="L24" s="148"/>
      <c r="M24" s="101"/>
      <c r="N24" s="102"/>
      <c r="O24" s="148"/>
      <c r="P24" s="149"/>
      <c r="Q24" s="148"/>
      <c r="R24" s="108"/>
    </row>
    <row r="25" spans="1:18" s="109" customFormat="1" ht="109.5" customHeight="1">
      <c r="A25" s="106" t="s">
        <v>47</v>
      </c>
      <c r="B25" s="112"/>
      <c r="C25" s="101">
        <v>4</v>
      </c>
      <c r="D25" s="147"/>
      <c r="E25" s="148"/>
      <c r="F25" s="148"/>
      <c r="G25" s="148"/>
      <c r="H25" s="101">
        <v>4</v>
      </c>
      <c r="I25" s="102"/>
      <c r="J25" s="148"/>
      <c r="K25" s="148"/>
      <c r="L25" s="148"/>
      <c r="M25" s="101"/>
      <c r="N25" s="102"/>
      <c r="O25" s="148"/>
      <c r="P25" s="149"/>
      <c r="Q25" s="148"/>
      <c r="R25" s="108"/>
    </row>
    <row r="26" spans="1:18" s="109" customFormat="1" ht="68.25" customHeight="1">
      <c r="A26" s="13" t="s">
        <v>6</v>
      </c>
      <c r="B26" s="14"/>
      <c r="C26" s="4"/>
      <c r="D26" s="5"/>
      <c r="E26" s="6"/>
      <c r="F26" s="6"/>
      <c r="G26" s="6"/>
      <c r="H26" s="4"/>
      <c r="I26" s="7"/>
      <c r="J26" s="6"/>
      <c r="K26" s="6"/>
      <c r="L26" s="6"/>
      <c r="M26" s="4"/>
      <c r="N26" s="7"/>
      <c r="O26" s="6"/>
      <c r="P26" s="8"/>
      <c r="Q26" s="6"/>
      <c r="R26" s="108"/>
    </row>
    <row r="27" spans="1:18" s="109" customFormat="1" ht="148.5" customHeight="1">
      <c r="A27" s="2" t="s">
        <v>74</v>
      </c>
      <c r="B27" s="14"/>
      <c r="C27" s="123">
        <f>C22/C25</f>
        <v>40169775</v>
      </c>
      <c r="D27" s="5"/>
      <c r="E27" s="6"/>
      <c r="F27" s="6"/>
      <c r="G27" s="6"/>
      <c r="H27" s="123">
        <f>H22/H25</f>
        <v>14526833.5</v>
      </c>
      <c r="I27" s="7"/>
      <c r="J27" s="6"/>
      <c r="K27" s="6"/>
      <c r="L27" s="6"/>
      <c r="M27" s="4"/>
      <c r="N27" s="7"/>
      <c r="O27" s="6"/>
      <c r="P27" s="8"/>
      <c r="Q27" s="6"/>
      <c r="R27" s="108"/>
    </row>
    <row r="28" spans="1:18" s="109" customFormat="1" ht="45" customHeight="1">
      <c r="A28" s="13" t="s">
        <v>7</v>
      </c>
      <c r="B28" s="14"/>
      <c r="C28" s="4"/>
      <c r="D28" s="5"/>
      <c r="E28" s="6"/>
      <c r="F28" s="6"/>
      <c r="G28" s="6"/>
      <c r="H28" s="4"/>
      <c r="I28" s="7"/>
      <c r="J28" s="6"/>
      <c r="K28" s="6"/>
      <c r="L28" s="6"/>
      <c r="M28" s="4"/>
      <c r="N28" s="7"/>
      <c r="O28" s="6"/>
      <c r="P28" s="8"/>
      <c r="Q28" s="6"/>
      <c r="R28" s="108"/>
    </row>
    <row r="29" spans="1:18" s="17" customFormat="1" ht="95.25" customHeight="1">
      <c r="A29" s="2" t="s">
        <v>62</v>
      </c>
      <c r="B29" s="27"/>
      <c r="C29" s="18">
        <f>C25/C23*100</f>
        <v>50</v>
      </c>
      <c r="D29" s="21"/>
      <c r="E29" s="19"/>
      <c r="F29" s="19"/>
      <c r="G29" s="19"/>
      <c r="H29" s="18">
        <f>H25/H23*100</f>
        <v>50</v>
      </c>
      <c r="I29" s="20"/>
      <c r="J29" s="19"/>
      <c r="K29" s="19"/>
      <c r="L29" s="19"/>
      <c r="M29" s="18"/>
      <c r="N29" s="20"/>
      <c r="O29" s="19"/>
      <c r="P29" s="44"/>
      <c r="Q29" s="19"/>
      <c r="R29" s="87"/>
    </row>
    <row r="30" spans="1:18" s="9" customFormat="1" ht="25.5" customHeight="1">
      <c r="A30" s="206" t="s">
        <v>82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8"/>
      <c r="R30" s="87"/>
    </row>
    <row r="31" spans="1:18" s="9" customFormat="1" ht="42" customHeight="1">
      <c r="A31" s="206" t="s">
        <v>2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87"/>
    </row>
    <row r="32" spans="1:18" s="29" customFormat="1" ht="127.5" customHeight="1">
      <c r="A32" s="12" t="s">
        <v>79</v>
      </c>
      <c r="B32" s="15">
        <v>1517640</v>
      </c>
      <c r="C32" s="125">
        <f>C35</f>
        <v>5472740</v>
      </c>
      <c r="D32" s="188">
        <f>D35</f>
        <v>100000</v>
      </c>
      <c r="E32" s="188">
        <f>E35</f>
        <v>310000</v>
      </c>
      <c r="F32" s="188"/>
      <c r="G32" s="188">
        <f>G35</f>
        <v>5062740</v>
      </c>
      <c r="H32" s="119"/>
      <c r="I32" s="7"/>
      <c r="J32" s="6"/>
      <c r="K32" s="6"/>
      <c r="L32" s="7"/>
      <c r="M32" s="4"/>
      <c r="N32" s="7"/>
      <c r="O32" s="6"/>
      <c r="P32" s="8"/>
      <c r="Q32" s="6"/>
      <c r="R32" s="88"/>
    </row>
    <row r="33" spans="1:18" s="29" customFormat="1" ht="58.5" customHeight="1">
      <c r="A33" s="2" t="s">
        <v>8</v>
      </c>
      <c r="B33" s="14"/>
      <c r="C33" s="4"/>
      <c r="D33" s="5"/>
      <c r="E33" s="6"/>
      <c r="F33" s="6"/>
      <c r="G33" s="6"/>
      <c r="H33" s="4"/>
      <c r="I33" s="7"/>
      <c r="J33" s="6"/>
      <c r="K33" s="6"/>
      <c r="L33" s="7"/>
      <c r="M33" s="4"/>
      <c r="N33" s="7"/>
      <c r="O33" s="6"/>
      <c r="P33" s="8"/>
      <c r="Q33" s="6"/>
      <c r="R33" s="88"/>
    </row>
    <row r="34" spans="1:18" s="17" customFormat="1" ht="57" customHeight="1">
      <c r="A34" s="13" t="s">
        <v>4</v>
      </c>
      <c r="B34" s="14"/>
      <c r="C34" s="4"/>
      <c r="D34" s="5"/>
      <c r="E34" s="6"/>
      <c r="F34" s="6"/>
      <c r="G34" s="6"/>
      <c r="H34" s="4"/>
      <c r="I34" s="7"/>
      <c r="J34" s="6"/>
      <c r="K34" s="6"/>
      <c r="L34" s="7"/>
      <c r="M34" s="4"/>
      <c r="N34" s="7"/>
      <c r="O34" s="6"/>
      <c r="P34" s="8"/>
      <c r="Q34" s="6"/>
      <c r="R34" s="89">
        <v>26</v>
      </c>
    </row>
    <row r="35" spans="1:18" s="17" customFormat="1" ht="55.5" customHeight="1">
      <c r="A35" s="2" t="s">
        <v>78</v>
      </c>
      <c r="B35" s="14"/>
      <c r="C35" s="124">
        <f>D35+E35+F35+G35</f>
        <v>5472740</v>
      </c>
      <c r="D35" s="126">
        <v>100000</v>
      </c>
      <c r="E35" s="126">
        <v>310000</v>
      </c>
      <c r="F35" s="126"/>
      <c r="G35" s="126">
        <v>5062740</v>
      </c>
      <c r="H35" s="121"/>
      <c r="I35" s="121"/>
      <c r="J35" s="122"/>
      <c r="K35" s="121"/>
      <c r="L35" s="122"/>
      <c r="M35" s="4"/>
      <c r="N35" s="7"/>
      <c r="O35" s="6"/>
      <c r="P35" s="8"/>
      <c r="Q35" s="6"/>
      <c r="R35" s="90"/>
    </row>
    <row r="36" spans="1:18" s="9" customFormat="1" ht="31.5" customHeight="1" thickBot="1">
      <c r="A36" s="242" t="s">
        <v>22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87"/>
    </row>
    <row r="37" spans="1:18" s="9" customFormat="1" ht="64.5" customHeight="1">
      <c r="A37" s="210" t="s">
        <v>180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1"/>
      <c r="R37" s="87"/>
    </row>
    <row r="38" spans="1:18" s="9" customFormat="1" ht="33" customHeight="1">
      <c r="A38" s="236" t="s">
        <v>2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52"/>
      <c r="Q38" s="53"/>
      <c r="R38" s="87"/>
    </row>
    <row r="39" spans="1:18" s="9" customFormat="1" ht="109.5" customHeight="1">
      <c r="A39" s="12" t="s">
        <v>79</v>
      </c>
      <c r="B39" s="27" t="s">
        <v>23</v>
      </c>
      <c r="C39" s="18"/>
      <c r="D39" s="21"/>
      <c r="E39" s="19"/>
      <c r="F39" s="19"/>
      <c r="G39" s="19"/>
      <c r="H39" s="16">
        <f>J39</f>
        <v>13483900</v>
      </c>
      <c r="I39" s="39"/>
      <c r="J39" s="39">
        <f>J42</f>
        <v>13483900</v>
      </c>
      <c r="K39" s="19"/>
      <c r="L39" s="19"/>
      <c r="M39" s="16">
        <f>O39</f>
        <v>7175790</v>
      </c>
      <c r="N39" s="39"/>
      <c r="O39" s="39">
        <f>O42</f>
        <v>7175790</v>
      </c>
      <c r="P39" s="19"/>
      <c r="Q39" s="19"/>
      <c r="R39" s="87"/>
    </row>
    <row r="40" spans="1:18" s="9" customFormat="1" ht="54" customHeight="1">
      <c r="A40" s="2" t="s">
        <v>8</v>
      </c>
      <c r="B40" s="24"/>
      <c r="C40" s="18"/>
      <c r="D40" s="21"/>
      <c r="E40" s="19"/>
      <c r="F40" s="19"/>
      <c r="G40" s="19"/>
      <c r="H40" s="18"/>
      <c r="I40" s="20"/>
      <c r="J40" s="19"/>
      <c r="K40" s="19"/>
      <c r="L40" s="19"/>
      <c r="M40" s="18"/>
      <c r="N40" s="20"/>
      <c r="O40" s="19"/>
      <c r="P40" s="19"/>
      <c r="Q40" s="19"/>
      <c r="R40" s="87"/>
    </row>
    <row r="41" spans="1:18" s="9" customFormat="1" ht="36.75" customHeight="1">
      <c r="A41" s="13" t="s">
        <v>4</v>
      </c>
      <c r="B41" s="24"/>
      <c r="C41" s="18"/>
      <c r="D41" s="21"/>
      <c r="E41" s="19"/>
      <c r="F41" s="19"/>
      <c r="G41" s="19"/>
      <c r="H41" s="18"/>
      <c r="I41" s="20"/>
      <c r="J41" s="19"/>
      <c r="K41" s="19"/>
      <c r="L41" s="19"/>
      <c r="M41" s="18"/>
      <c r="N41" s="20"/>
      <c r="O41" s="19"/>
      <c r="P41" s="19"/>
      <c r="Q41" s="19"/>
      <c r="R41" s="87"/>
    </row>
    <row r="42" spans="1:18" s="9" customFormat="1" ht="53.25" customHeight="1">
      <c r="A42" s="2" t="s">
        <v>78</v>
      </c>
      <c r="B42" s="24"/>
      <c r="C42" s="18"/>
      <c r="D42" s="21"/>
      <c r="E42" s="19"/>
      <c r="F42" s="19"/>
      <c r="G42" s="19"/>
      <c r="H42" s="16">
        <f>H39</f>
        <v>13483900</v>
      </c>
      <c r="I42" s="39"/>
      <c r="J42" s="39">
        <v>13483900</v>
      </c>
      <c r="K42" s="39"/>
      <c r="L42" s="39"/>
      <c r="M42" s="16">
        <f>M39</f>
        <v>7175790</v>
      </c>
      <c r="N42" s="39"/>
      <c r="O42" s="39">
        <v>7175790</v>
      </c>
      <c r="P42" s="19"/>
      <c r="Q42" s="19"/>
      <c r="R42" s="87"/>
    </row>
    <row r="43" spans="1:18" s="9" customFormat="1" ht="132.75" customHeight="1">
      <c r="A43" s="2" t="s">
        <v>43</v>
      </c>
      <c r="B43" s="24"/>
      <c r="C43" s="18"/>
      <c r="D43" s="21"/>
      <c r="E43" s="19"/>
      <c r="F43" s="19"/>
      <c r="G43" s="19"/>
      <c r="H43" s="23">
        <v>3098.9</v>
      </c>
      <c r="I43" s="25"/>
      <c r="J43" s="25"/>
      <c r="K43" s="25"/>
      <c r="L43" s="25"/>
      <c r="M43" s="23">
        <v>2195.7</v>
      </c>
      <c r="N43" s="25"/>
      <c r="O43" s="25"/>
      <c r="P43" s="19"/>
      <c r="Q43" s="19"/>
      <c r="R43" s="87">
        <v>31</v>
      </c>
    </row>
    <row r="44" spans="1:18" s="9" customFormat="1" ht="69.75" customHeight="1">
      <c r="A44" s="13" t="s">
        <v>5</v>
      </c>
      <c r="B44" s="24"/>
      <c r="C44" s="18"/>
      <c r="D44" s="21"/>
      <c r="E44" s="19"/>
      <c r="F44" s="19"/>
      <c r="G44" s="19"/>
      <c r="H44" s="18"/>
      <c r="I44" s="20"/>
      <c r="J44" s="19"/>
      <c r="K44" s="19"/>
      <c r="L44" s="19"/>
      <c r="M44" s="18"/>
      <c r="N44" s="20"/>
      <c r="O44" s="19"/>
      <c r="P44" s="19"/>
      <c r="Q44" s="19"/>
      <c r="R44" s="89"/>
    </row>
    <row r="45" spans="1:18" s="9" customFormat="1" ht="138" customHeight="1">
      <c r="A45" s="2" t="s">
        <v>48</v>
      </c>
      <c r="B45" s="24"/>
      <c r="C45" s="18"/>
      <c r="D45" s="21"/>
      <c r="E45" s="19"/>
      <c r="F45" s="19"/>
      <c r="G45" s="19"/>
      <c r="H45" s="23">
        <v>3098.9</v>
      </c>
      <c r="I45" s="20"/>
      <c r="J45" s="19"/>
      <c r="K45" s="19"/>
      <c r="L45" s="19"/>
      <c r="M45" s="23">
        <v>2195.7</v>
      </c>
      <c r="N45" s="20"/>
      <c r="O45" s="19"/>
      <c r="P45" s="19"/>
      <c r="Q45" s="19"/>
      <c r="R45" s="87"/>
    </row>
    <row r="46" spans="1:18" s="9" customFormat="1" ht="106.5" customHeight="1">
      <c r="A46" s="2" t="s">
        <v>30</v>
      </c>
      <c r="B46" s="24"/>
      <c r="C46" s="18"/>
      <c r="D46" s="21"/>
      <c r="E46" s="19"/>
      <c r="F46" s="19"/>
      <c r="G46" s="19"/>
      <c r="H46" s="18">
        <v>1</v>
      </c>
      <c r="I46" s="25"/>
      <c r="J46" s="60"/>
      <c r="K46" s="60"/>
      <c r="L46" s="60"/>
      <c r="M46" s="18">
        <v>1</v>
      </c>
      <c r="N46" s="20"/>
      <c r="O46" s="19"/>
      <c r="P46" s="19"/>
      <c r="Q46" s="19"/>
      <c r="R46" s="87"/>
    </row>
    <row r="47" spans="1:18" s="9" customFormat="1" ht="57.75" customHeight="1">
      <c r="A47" s="13" t="s">
        <v>6</v>
      </c>
      <c r="B47" s="24"/>
      <c r="C47" s="18"/>
      <c r="D47" s="21"/>
      <c r="E47" s="19"/>
      <c r="F47" s="19"/>
      <c r="G47" s="19"/>
      <c r="H47" s="18"/>
      <c r="I47" s="20"/>
      <c r="J47" s="19"/>
      <c r="K47" s="19"/>
      <c r="L47" s="19"/>
      <c r="M47" s="18"/>
      <c r="N47" s="20"/>
      <c r="O47" s="19"/>
      <c r="P47" s="19"/>
      <c r="Q47" s="19"/>
      <c r="R47" s="87"/>
    </row>
    <row r="48" spans="1:18" s="9" customFormat="1" ht="143.25" customHeight="1">
      <c r="A48" s="2" t="s">
        <v>75</v>
      </c>
      <c r="B48" s="24"/>
      <c r="C48" s="18"/>
      <c r="D48" s="21"/>
      <c r="E48" s="19"/>
      <c r="F48" s="19"/>
      <c r="G48" s="19"/>
      <c r="H48" s="23">
        <f>8997.03/H45*1000</f>
        <v>2903.2979444318953</v>
      </c>
      <c r="I48" s="20"/>
      <c r="J48" s="19"/>
      <c r="K48" s="19"/>
      <c r="L48" s="19"/>
      <c r="M48" s="23">
        <f>(M42-M49)/M45</f>
        <v>3085.790408525755</v>
      </c>
      <c r="N48" s="20"/>
      <c r="O48" s="19"/>
      <c r="P48" s="19"/>
      <c r="Q48" s="19"/>
      <c r="R48" s="87"/>
    </row>
    <row r="49" spans="1:18" s="9" customFormat="1" ht="112.5" customHeight="1">
      <c r="A49" s="2" t="s">
        <v>76</v>
      </c>
      <c r="B49" s="24"/>
      <c r="C49" s="18"/>
      <c r="D49" s="21"/>
      <c r="E49" s="19"/>
      <c r="F49" s="19"/>
      <c r="G49" s="19"/>
      <c r="H49" s="16">
        <f>644768*1.2</f>
        <v>773721.6</v>
      </c>
      <c r="I49" s="20"/>
      <c r="J49" s="19"/>
      <c r="K49" s="19"/>
      <c r="L49" s="19"/>
      <c r="M49" s="16">
        <f>333600*1.2</f>
        <v>400320</v>
      </c>
      <c r="N49" s="20"/>
      <c r="O49" s="19"/>
      <c r="P49" s="19"/>
      <c r="Q49" s="19"/>
      <c r="R49" s="87"/>
    </row>
    <row r="50" spans="1:18" s="9" customFormat="1" ht="114" customHeight="1">
      <c r="A50" s="2" t="s">
        <v>77</v>
      </c>
      <c r="B50" s="24"/>
      <c r="C50" s="18"/>
      <c r="D50" s="21"/>
      <c r="E50" s="19"/>
      <c r="F50" s="19"/>
      <c r="G50" s="19"/>
      <c r="H50" s="16">
        <f>672800*1.2</f>
        <v>807360</v>
      </c>
      <c r="I50" s="20"/>
      <c r="J50" s="19"/>
      <c r="K50" s="19"/>
      <c r="L50" s="19"/>
      <c r="M50" s="18"/>
      <c r="N50" s="20"/>
      <c r="O50" s="19"/>
      <c r="P50" s="19"/>
      <c r="Q50" s="19"/>
      <c r="R50" s="87"/>
    </row>
    <row r="51" spans="1:18" s="9" customFormat="1" ht="42.75" customHeight="1">
      <c r="A51" s="13" t="s">
        <v>7</v>
      </c>
      <c r="B51" s="24"/>
      <c r="C51" s="18"/>
      <c r="D51" s="21"/>
      <c r="E51" s="19"/>
      <c r="F51" s="19"/>
      <c r="G51" s="19"/>
      <c r="H51" s="18"/>
      <c r="I51" s="20"/>
      <c r="J51" s="19"/>
      <c r="K51" s="19"/>
      <c r="L51" s="19"/>
      <c r="M51" s="18"/>
      <c r="N51" s="20"/>
      <c r="O51" s="19"/>
      <c r="P51" s="19"/>
      <c r="Q51" s="19"/>
      <c r="R51" s="87"/>
    </row>
    <row r="52" spans="1:18" s="9" customFormat="1" ht="114.75" customHeight="1">
      <c r="A52" s="2" t="s">
        <v>42</v>
      </c>
      <c r="B52" s="24"/>
      <c r="C52" s="18"/>
      <c r="D52" s="21"/>
      <c r="E52" s="19"/>
      <c r="F52" s="19"/>
      <c r="G52" s="19"/>
      <c r="H52" s="18">
        <f>H45/H43*100</f>
        <v>100</v>
      </c>
      <c r="I52" s="20"/>
      <c r="J52" s="19"/>
      <c r="K52" s="19"/>
      <c r="L52" s="19"/>
      <c r="M52" s="18">
        <f>M45/M43*100</f>
        <v>100</v>
      </c>
      <c r="N52" s="20"/>
      <c r="O52" s="19"/>
      <c r="P52" s="19"/>
      <c r="Q52" s="19"/>
      <c r="R52" s="87"/>
    </row>
    <row r="53" spans="1:18" s="29" customFormat="1" ht="35.25" customHeight="1">
      <c r="A53" s="206" t="s">
        <v>181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8"/>
      <c r="R53" s="88"/>
    </row>
    <row r="54" spans="1:18" s="29" customFormat="1" ht="35.25" customHeight="1">
      <c r="A54" s="206" t="s">
        <v>24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8"/>
      <c r="R54" s="88"/>
    </row>
    <row r="55" spans="1:18" s="9" customFormat="1" ht="100.5" customHeight="1">
      <c r="A55" s="12" t="s">
        <v>79</v>
      </c>
      <c r="B55" s="14" t="s">
        <v>25</v>
      </c>
      <c r="C55" s="123">
        <f>C58</f>
        <v>7640000</v>
      </c>
      <c r="D55" s="4"/>
      <c r="E55" s="127">
        <f>E58</f>
        <v>7640000</v>
      </c>
      <c r="F55" s="6"/>
      <c r="G55" s="6"/>
      <c r="H55" s="4"/>
      <c r="I55" s="26"/>
      <c r="J55" s="26"/>
      <c r="K55" s="26"/>
      <c r="L55" s="26"/>
      <c r="M55" s="4"/>
      <c r="N55" s="26"/>
      <c r="O55" s="107"/>
      <c r="P55" s="8"/>
      <c r="Q55" s="6"/>
      <c r="R55" s="87"/>
    </row>
    <row r="56" spans="1:18" s="9" customFormat="1" ht="49.5" customHeight="1">
      <c r="A56" s="2" t="s">
        <v>8</v>
      </c>
      <c r="B56" s="3"/>
      <c r="C56" s="123"/>
      <c r="D56" s="5"/>
      <c r="E56" s="6"/>
      <c r="F56" s="6"/>
      <c r="G56" s="6"/>
      <c r="H56" s="4"/>
      <c r="I56" s="7"/>
      <c r="J56" s="6"/>
      <c r="K56" s="6"/>
      <c r="L56" s="6"/>
      <c r="M56" s="4"/>
      <c r="N56" s="7"/>
      <c r="O56" s="6"/>
      <c r="P56" s="8"/>
      <c r="Q56" s="6"/>
      <c r="R56" s="87"/>
    </row>
    <row r="57" spans="1:18" s="9" customFormat="1" ht="28.5" customHeight="1">
      <c r="A57" s="13" t="s">
        <v>4</v>
      </c>
      <c r="B57" s="3"/>
      <c r="C57" s="123"/>
      <c r="D57" s="5"/>
      <c r="E57" s="6"/>
      <c r="F57" s="6"/>
      <c r="G57" s="6"/>
      <c r="H57" s="4"/>
      <c r="I57" s="7"/>
      <c r="J57" s="6"/>
      <c r="K57" s="6"/>
      <c r="L57" s="6"/>
      <c r="M57" s="4"/>
      <c r="N57" s="7"/>
      <c r="O57" s="6"/>
      <c r="P57" s="8"/>
      <c r="Q57" s="6"/>
      <c r="R57" s="87"/>
    </row>
    <row r="58" spans="1:18" s="9" customFormat="1" ht="64.5" customHeight="1">
      <c r="A58" s="2" t="s">
        <v>78</v>
      </c>
      <c r="B58" s="3"/>
      <c r="C58" s="123">
        <f>D58+E58+F58+G58</f>
        <v>7640000</v>
      </c>
      <c r="D58" s="5"/>
      <c r="E58" s="127">
        <v>7640000</v>
      </c>
      <c r="F58" s="6"/>
      <c r="G58" s="6"/>
      <c r="H58" s="4"/>
      <c r="I58" s="7"/>
      <c r="J58" s="7"/>
      <c r="K58" s="6"/>
      <c r="L58" s="6"/>
      <c r="M58" s="4"/>
      <c r="N58" s="7"/>
      <c r="O58" s="7"/>
      <c r="P58" s="8"/>
      <c r="Q58" s="6"/>
      <c r="R58" s="87">
        <v>32</v>
      </c>
    </row>
    <row r="59" spans="1:18" s="9" customFormat="1" ht="60" customHeight="1">
      <c r="A59" s="2" t="s">
        <v>51</v>
      </c>
      <c r="B59" s="3"/>
      <c r="C59" s="4">
        <v>3760</v>
      </c>
      <c r="D59" s="5"/>
      <c r="E59" s="26"/>
      <c r="F59" s="6"/>
      <c r="G59" s="6"/>
      <c r="H59" s="4"/>
      <c r="I59" s="7"/>
      <c r="J59" s="7"/>
      <c r="K59" s="6"/>
      <c r="L59" s="6"/>
      <c r="M59" s="4"/>
      <c r="N59" s="7"/>
      <c r="O59" s="7"/>
      <c r="P59" s="8"/>
      <c r="Q59" s="6"/>
      <c r="R59" s="87"/>
    </row>
    <row r="60" spans="1:18" s="9" customFormat="1" ht="55.5" customHeight="1">
      <c r="A60" s="13" t="s">
        <v>5</v>
      </c>
      <c r="B60" s="3"/>
      <c r="C60" s="4"/>
      <c r="D60" s="5"/>
      <c r="E60" s="6"/>
      <c r="F60" s="6"/>
      <c r="G60" s="6"/>
      <c r="H60" s="4"/>
      <c r="I60" s="7"/>
      <c r="J60" s="6"/>
      <c r="K60" s="6"/>
      <c r="L60" s="6"/>
      <c r="M60" s="4"/>
      <c r="N60" s="7"/>
      <c r="O60" s="6"/>
      <c r="P60" s="8"/>
      <c r="Q60" s="6"/>
      <c r="R60" s="87"/>
    </row>
    <row r="61" spans="1:18" s="9" customFormat="1" ht="82.5" customHeight="1">
      <c r="A61" s="2" t="s">
        <v>68</v>
      </c>
      <c r="B61" s="24"/>
      <c r="C61" s="18">
        <v>2285</v>
      </c>
      <c r="D61" s="21"/>
      <c r="E61" s="19"/>
      <c r="F61" s="19"/>
      <c r="G61" s="19"/>
      <c r="H61" s="18"/>
      <c r="I61" s="20"/>
      <c r="J61" s="19"/>
      <c r="K61" s="19"/>
      <c r="L61" s="19"/>
      <c r="M61" s="18"/>
      <c r="N61" s="20"/>
      <c r="O61" s="19"/>
      <c r="P61" s="44"/>
      <c r="Q61" s="19"/>
      <c r="R61" s="87"/>
    </row>
    <row r="62" spans="1:18" s="9" customFormat="1" ht="55.5" customHeight="1">
      <c r="A62" s="13" t="s">
        <v>6</v>
      </c>
      <c r="B62" s="3"/>
      <c r="C62" s="4"/>
      <c r="D62" s="5"/>
      <c r="E62" s="6"/>
      <c r="F62" s="6"/>
      <c r="G62" s="6"/>
      <c r="H62" s="4"/>
      <c r="I62" s="7"/>
      <c r="J62" s="6"/>
      <c r="K62" s="6"/>
      <c r="L62" s="6"/>
      <c r="M62" s="4"/>
      <c r="N62" s="7"/>
      <c r="O62" s="6"/>
      <c r="P62" s="8"/>
      <c r="Q62" s="6"/>
      <c r="R62" s="87"/>
    </row>
    <row r="63" spans="1:18" s="9" customFormat="1" ht="80.25" customHeight="1">
      <c r="A63" s="2" t="s">
        <v>83</v>
      </c>
      <c r="B63" s="3"/>
      <c r="C63" s="11">
        <f>C58/C61</f>
        <v>3343.5448577680527</v>
      </c>
      <c r="D63" s="5"/>
      <c r="E63" s="6"/>
      <c r="F63" s="6"/>
      <c r="G63" s="6"/>
      <c r="H63" s="4"/>
      <c r="I63" s="7"/>
      <c r="J63" s="6"/>
      <c r="K63" s="6"/>
      <c r="L63" s="6"/>
      <c r="M63" s="4"/>
      <c r="N63" s="7"/>
      <c r="O63" s="6"/>
      <c r="P63" s="8"/>
      <c r="Q63" s="6"/>
      <c r="R63" s="87"/>
    </row>
    <row r="64" spans="1:18" s="9" customFormat="1" ht="28.5" customHeight="1">
      <c r="A64" s="13" t="s">
        <v>7</v>
      </c>
      <c r="B64" s="3"/>
      <c r="C64" s="4"/>
      <c r="D64" s="5"/>
      <c r="E64" s="6"/>
      <c r="F64" s="6"/>
      <c r="G64" s="6"/>
      <c r="H64" s="4"/>
      <c r="I64" s="7"/>
      <c r="J64" s="6"/>
      <c r="K64" s="6"/>
      <c r="L64" s="6"/>
      <c r="M64" s="4"/>
      <c r="N64" s="7"/>
      <c r="O64" s="6"/>
      <c r="P64" s="8"/>
      <c r="Q64" s="6"/>
      <c r="R64" s="87"/>
    </row>
    <row r="65" spans="1:18" s="9" customFormat="1" ht="105" customHeight="1">
      <c r="A65" s="2" t="s">
        <v>46</v>
      </c>
      <c r="B65" s="3"/>
      <c r="C65" s="11">
        <f>C61/C59*100</f>
        <v>60.77127659574468</v>
      </c>
      <c r="D65" s="5"/>
      <c r="E65" s="6"/>
      <c r="F65" s="6"/>
      <c r="G65" s="6"/>
      <c r="H65" s="4"/>
      <c r="I65" s="7"/>
      <c r="J65" s="6"/>
      <c r="K65" s="6"/>
      <c r="L65" s="6"/>
      <c r="M65" s="4"/>
      <c r="N65" s="7"/>
      <c r="O65" s="6"/>
      <c r="P65" s="8"/>
      <c r="Q65" s="6"/>
      <c r="R65" s="87"/>
    </row>
    <row r="66" spans="1:18" s="29" customFormat="1" ht="33.75" customHeight="1">
      <c r="A66" s="206" t="s">
        <v>141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8"/>
      <c r="R66" s="88"/>
    </row>
    <row r="67" spans="1:18" s="29" customFormat="1" ht="33" customHeight="1">
      <c r="A67" s="207" t="s">
        <v>24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88"/>
    </row>
    <row r="68" spans="1:18" s="9" customFormat="1" ht="108.75" customHeight="1">
      <c r="A68" s="12" t="s">
        <v>79</v>
      </c>
      <c r="B68" s="14" t="s">
        <v>25</v>
      </c>
      <c r="C68" s="123">
        <f>E68</f>
        <v>630000</v>
      </c>
      <c r="D68" s="128"/>
      <c r="E68" s="129">
        <f>E71</f>
        <v>630000</v>
      </c>
      <c r="F68" s="6"/>
      <c r="G68" s="6"/>
      <c r="H68" s="4"/>
      <c r="I68" s="7"/>
      <c r="J68" s="6"/>
      <c r="K68" s="6"/>
      <c r="L68" s="6"/>
      <c r="M68" s="4"/>
      <c r="N68" s="7"/>
      <c r="O68" s="6"/>
      <c r="P68" s="8"/>
      <c r="Q68" s="6"/>
      <c r="R68" s="87"/>
    </row>
    <row r="69" spans="1:18" s="9" customFormat="1" ht="54" customHeight="1">
      <c r="A69" s="2" t="s">
        <v>8</v>
      </c>
      <c r="B69" s="3"/>
      <c r="C69" s="123"/>
      <c r="D69" s="128"/>
      <c r="E69" s="129"/>
      <c r="F69" s="6"/>
      <c r="G69" s="6"/>
      <c r="H69" s="4"/>
      <c r="I69" s="7"/>
      <c r="J69" s="6"/>
      <c r="K69" s="6"/>
      <c r="L69" s="6"/>
      <c r="M69" s="4"/>
      <c r="N69" s="7"/>
      <c r="O69" s="6"/>
      <c r="P69" s="8"/>
      <c r="Q69" s="6"/>
      <c r="R69" s="87"/>
    </row>
    <row r="70" spans="1:18" s="9" customFormat="1" ht="42.75" customHeight="1">
      <c r="A70" s="13" t="s">
        <v>4</v>
      </c>
      <c r="B70" s="3"/>
      <c r="C70" s="123"/>
      <c r="D70" s="128"/>
      <c r="E70" s="129"/>
      <c r="F70" s="6"/>
      <c r="G70" s="6"/>
      <c r="H70" s="4"/>
      <c r="I70" s="7"/>
      <c r="J70" s="6"/>
      <c r="K70" s="6"/>
      <c r="L70" s="6"/>
      <c r="M70" s="4"/>
      <c r="N70" s="7"/>
      <c r="O70" s="6"/>
      <c r="P70" s="8"/>
      <c r="Q70" s="6"/>
      <c r="R70" s="87"/>
    </row>
    <row r="71" spans="1:18" s="9" customFormat="1" ht="53.25" customHeight="1">
      <c r="A71" s="2" t="s">
        <v>78</v>
      </c>
      <c r="B71" s="3"/>
      <c r="C71" s="123">
        <f>D71+E71+F71+G71</f>
        <v>630000</v>
      </c>
      <c r="D71" s="128"/>
      <c r="E71" s="129">
        <v>630000</v>
      </c>
      <c r="F71" s="6"/>
      <c r="G71" s="6"/>
      <c r="H71" s="4"/>
      <c r="I71" s="7"/>
      <c r="J71" s="6"/>
      <c r="K71" s="6"/>
      <c r="L71" s="6"/>
      <c r="M71" s="4"/>
      <c r="N71" s="7"/>
      <c r="O71" s="6"/>
      <c r="P71" s="8"/>
      <c r="Q71" s="6"/>
      <c r="R71" s="87"/>
    </row>
    <row r="72" spans="1:18" s="9" customFormat="1" ht="55.5" customHeight="1">
      <c r="A72" s="2" t="s">
        <v>51</v>
      </c>
      <c r="B72" s="3"/>
      <c r="C72" s="4">
        <v>1880</v>
      </c>
      <c r="D72" s="5"/>
      <c r="E72" s="6"/>
      <c r="F72" s="6"/>
      <c r="G72" s="6"/>
      <c r="H72" s="4"/>
      <c r="I72" s="7"/>
      <c r="J72" s="6"/>
      <c r="K72" s="6"/>
      <c r="L72" s="6"/>
      <c r="M72" s="4"/>
      <c r="N72" s="7"/>
      <c r="O72" s="6"/>
      <c r="P72" s="8"/>
      <c r="Q72" s="6"/>
      <c r="R72" s="87"/>
    </row>
    <row r="73" spans="1:18" s="9" customFormat="1" ht="46.5" customHeight="1">
      <c r="A73" s="13" t="s">
        <v>5</v>
      </c>
      <c r="B73" s="3"/>
      <c r="C73" s="4"/>
      <c r="D73" s="5"/>
      <c r="E73" s="6"/>
      <c r="F73" s="6"/>
      <c r="G73" s="6"/>
      <c r="H73" s="4"/>
      <c r="I73" s="7"/>
      <c r="J73" s="6"/>
      <c r="K73" s="6"/>
      <c r="L73" s="6"/>
      <c r="M73" s="4"/>
      <c r="N73" s="7"/>
      <c r="O73" s="6"/>
      <c r="P73" s="8"/>
      <c r="Q73" s="6"/>
      <c r="R73" s="87"/>
    </row>
    <row r="74" spans="1:18" s="9" customFormat="1" ht="81.75" customHeight="1">
      <c r="A74" s="2" t="s">
        <v>68</v>
      </c>
      <c r="B74" s="3"/>
      <c r="C74" s="4">
        <v>298</v>
      </c>
      <c r="D74" s="5"/>
      <c r="E74" s="6"/>
      <c r="F74" s="6"/>
      <c r="G74" s="6"/>
      <c r="H74" s="4"/>
      <c r="I74" s="7"/>
      <c r="J74" s="6"/>
      <c r="K74" s="6"/>
      <c r="L74" s="6"/>
      <c r="M74" s="4"/>
      <c r="N74" s="7"/>
      <c r="O74" s="6"/>
      <c r="P74" s="8"/>
      <c r="Q74" s="6"/>
      <c r="R74" s="87"/>
    </row>
    <row r="75" spans="1:18" s="9" customFormat="1" ht="54" customHeight="1">
      <c r="A75" s="13" t="s">
        <v>6</v>
      </c>
      <c r="B75" s="3"/>
      <c r="C75" s="4"/>
      <c r="D75" s="5"/>
      <c r="E75" s="6"/>
      <c r="F75" s="6"/>
      <c r="G75" s="6"/>
      <c r="H75" s="4"/>
      <c r="I75" s="7"/>
      <c r="J75" s="6"/>
      <c r="K75" s="6"/>
      <c r="L75" s="6"/>
      <c r="M75" s="4"/>
      <c r="N75" s="7"/>
      <c r="O75" s="6"/>
      <c r="P75" s="8"/>
      <c r="Q75" s="6"/>
      <c r="R75" s="87"/>
    </row>
    <row r="76" spans="1:18" s="9" customFormat="1" ht="76.5" customHeight="1">
      <c r="A76" s="2" t="s">
        <v>83</v>
      </c>
      <c r="B76" s="3"/>
      <c r="C76" s="11">
        <f>C71/C74</f>
        <v>2114.0939597315437</v>
      </c>
      <c r="D76" s="5"/>
      <c r="E76" s="6"/>
      <c r="F76" s="6"/>
      <c r="G76" s="6"/>
      <c r="H76" s="11"/>
      <c r="I76" s="7"/>
      <c r="J76" s="6"/>
      <c r="K76" s="6"/>
      <c r="L76" s="6"/>
      <c r="M76" s="4"/>
      <c r="N76" s="7"/>
      <c r="O76" s="6"/>
      <c r="P76" s="8"/>
      <c r="Q76" s="6"/>
      <c r="R76" s="87"/>
    </row>
    <row r="77" spans="1:18" s="9" customFormat="1" ht="28.5" customHeight="1">
      <c r="A77" s="13" t="s">
        <v>7</v>
      </c>
      <c r="B77" s="3"/>
      <c r="C77" s="4"/>
      <c r="D77" s="5"/>
      <c r="E77" s="6"/>
      <c r="F77" s="6"/>
      <c r="G77" s="6"/>
      <c r="H77" s="4"/>
      <c r="I77" s="7"/>
      <c r="J77" s="6"/>
      <c r="K77" s="6"/>
      <c r="L77" s="6"/>
      <c r="M77" s="4"/>
      <c r="N77" s="7"/>
      <c r="O77" s="6"/>
      <c r="P77" s="8"/>
      <c r="Q77" s="6"/>
      <c r="R77" s="87"/>
    </row>
    <row r="78" spans="1:18" s="9" customFormat="1" ht="103.5" customHeight="1">
      <c r="A78" s="2" t="s">
        <v>46</v>
      </c>
      <c r="B78" s="3"/>
      <c r="C78" s="11">
        <f>C74/C72*100</f>
        <v>15.851063829787234</v>
      </c>
      <c r="D78" s="5"/>
      <c r="E78" s="6"/>
      <c r="F78" s="6"/>
      <c r="G78" s="6"/>
      <c r="H78" s="4"/>
      <c r="I78" s="7"/>
      <c r="J78" s="6"/>
      <c r="K78" s="6"/>
      <c r="L78" s="6"/>
      <c r="M78" s="4"/>
      <c r="N78" s="7"/>
      <c r="O78" s="6"/>
      <c r="P78" s="8"/>
      <c r="Q78" s="6"/>
      <c r="R78" s="89">
        <v>33</v>
      </c>
    </row>
    <row r="79" spans="1:18" s="29" customFormat="1" ht="30" customHeight="1">
      <c r="A79" s="207" t="s">
        <v>142</v>
      </c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87"/>
    </row>
    <row r="80" spans="1:18" s="29" customFormat="1" ht="33.75" customHeight="1">
      <c r="A80" s="206" t="s">
        <v>26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8"/>
      <c r="R80" s="88"/>
    </row>
    <row r="81" spans="1:18" s="9" customFormat="1" ht="99" customHeight="1">
      <c r="A81" s="12" t="s">
        <v>79</v>
      </c>
      <c r="B81" s="14" t="s">
        <v>25</v>
      </c>
      <c r="C81" s="123">
        <f>SUM(D81:G81)</f>
        <v>5316100</v>
      </c>
      <c r="D81" s="128"/>
      <c r="E81" s="127">
        <f>E84</f>
        <v>5316100</v>
      </c>
      <c r="F81" s="6"/>
      <c r="G81" s="6"/>
      <c r="H81" s="4"/>
      <c r="I81" s="7"/>
      <c r="J81" s="6"/>
      <c r="K81" s="6"/>
      <c r="L81" s="6"/>
      <c r="M81" s="4"/>
      <c r="N81" s="7"/>
      <c r="O81" s="6"/>
      <c r="P81" s="8"/>
      <c r="Q81" s="6"/>
      <c r="R81" s="87"/>
    </row>
    <row r="82" spans="1:18" s="9" customFormat="1" ht="49.5" customHeight="1">
      <c r="A82" s="2" t="s">
        <v>8</v>
      </c>
      <c r="B82" s="3"/>
      <c r="C82" s="123"/>
      <c r="D82" s="128"/>
      <c r="E82" s="129"/>
      <c r="F82" s="6"/>
      <c r="G82" s="6"/>
      <c r="H82" s="4"/>
      <c r="I82" s="7"/>
      <c r="J82" s="6"/>
      <c r="K82" s="6"/>
      <c r="L82" s="6"/>
      <c r="M82" s="4"/>
      <c r="N82" s="7"/>
      <c r="O82" s="6"/>
      <c r="P82" s="8"/>
      <c r="Q82" s="6"/>
      <c r="R82" s="87"/>
    </row>
    <row r="83" spans="1:18" s="9" customFormat="1" ht="33.75" customHeight="1">
      <c r="A83" s="13" t="s">
        <v>4</v>
      </c>
      <c r="B83" s="3"/>
      <c r="C83" s="123"/>
      <c r="D83" s="128"/>
      <c r="E83" s="129"/>
      <c r="F83" s="6"/>
      <c r="G83" s="6"/>
      <c r="H83" s="4"/>
      <c r="I83" s="7"/>
      <c r="J83" s="6"/>
      <c r="K83" s="6"/>
      <c r="L83" s="6"/>
      <c r="M83" s="4"/>
      <c r="N83" s="7"/>
      <c r="O83" s="6"/>
      <c r="P83" s="8"/>
      <c r="Q83" s="6"/>
      <c r="R83" s="87"/>
    </row>
    <row r="84" spans="1:18" s="9" customFormat="1" ht="57.75" customHeight="1">
      <c r="A84" s="2" t="s">
        <v>78</v>
      </c>
      <c r="B84" s="3"/>
      <c r="C84" s="123">
        <f>C81</f>
        <v>5316100</v>
      </c>
      <c r="D84" s="123"/>
      <c r="E84" s="127">
        <v>5316100</v>
      </c>
      <c r="F84" s="6"/>
      <c r="G84" s="6"/>
      <c r="H84" s="4"/>
      <c r="I84" s="7"/>
      <c r="J84" s="6"/>
      <c r="K84" s="6"/>
      <c r="L84" s="6"/>
      <c r="M84" s="4"/>
      <c r="N84" s="7"/>
      <c r="O84" s="6"/>
      <c r="P84" s="8"/>
      <c r="Q84" s="6"/>
      <c r="R84" s="87"/>
    </row>
    <row r="85" spans="1:18" s="9" customFormat="1" ht="49.5" customHeight="1">
      <c r="A85" s="2" t="s">
        <v>51</v>
      </c>
      <c r="B85" s="24"/>
      <c r="C85" s="18">
        <v>1416</v>
      </c>
      <c r="D85" s="18"/>
      <c r="E85" s="25"/>
      <c r="F85" s="19"/>
      <c r="G85" s="19"/>
      <c r="H85" s="18"/>
      <c r="I85" s="20"/>
      <c r="J85" s="19"/>
      <c r="K85" s="19"/>
      <c r="L85" s="19"/>
      <c r="M85" s="18"/>
      <c r="N85" s="20"/>
      <c r="O85" s="19"/>
      <c r="P85" s="44"/>
      <c r="Q85" s="19"/>
      <c r="R85" s="87"/>
    </row>
    <row r="86" spans="1:18" s="9" customFormat="1" ht="53.25" customHeight="1">
      <c r="A86" s="13" t="s">
        <v>5</v>
      </c>
      <c r="B86" s="3"/>
      <c r="C86" s="4"/>
      <c r="D86" s="5"/>
      <c r="E86" s="6"/>
      <c r="F86" s="6"/>
      <c r="G86" s="6"/>
      <c r="H86" s="4"/>
      <c r="I86" s="7"/>
      <c r="J86" s="6"/>
      <c r="K86" s="6"/>
      <c r="L86" s="6"/>
      <c r="M86" s="4"/>
      <c r="N86" s="7"/>
      <c r="O86" s="6"/>
      <c r="P86" s="8"/>
      <c r="Q86" s="6"/>
      <c r="R86" s="87"/>
    </row>
    <row r="87" spans="1:18" s="9" customFormat="1" ht="80.25" customHeight="1">
      <c r="A87" s="2" t="s">
        <v>68</v>
      </c>
      <c r="B87" s="3"/>
      <c r="C87" s="4">
        <v>1416</v>
      </c>
      <c r="D87" s="5"/>
      <c r="E87" s="6"/>
      <c r="F87" s="6"/>
      <c r="G87" s="6"/>
      <c r="H87" s="4"/>
      <c r="I87" s="7"/>
      <c r="J87" s="6"/>
      <c r="K87" s="6"/>
      <c r="L87" s="6"/>
      <c r="M87" s="4"/>
      <c r="N87" s="7"/>
      <c r="O87" s="6"/>
      <c r="P87" s="8"/>
      <c r="Q87" s="6"/>
      <c r="R87" s="87"/>
    </row>
    <row r="88" spans="1:18" s="9" customFormat="1" ht="50.25" customHeight="1">
      <c r="A88" s="13" t="s">
        <v>6</v>
      </c>
      <c r="B88" s="3"/>
      <c r="C88" s="4"/>
      <c r="D88" s="5"/>
      <c r="E88" s="6"/>
      <c r="F88" s="6"/>
      <c r="G88" s="6"/>
      <c r="H88" s="4"/>
      <c r="I88" s="7"/>
      <c r="J88" s="6"/>
      <c r="K88" s="6"/>
      <c r="L88" s="6"/>
      <c r="M88" s="4"/>
      <c r="N88" s="7"/>
      <c r="O88" s="6"/>
      <c r="P88" s="8"/>
      <c r="Q88" s="6"/>
      <c r="R88" s="87"/>
    </row>
    <row r="89" spans="1:18" s="9" customFormat="1" ht="86.25" customHeight="1">
      <c r="A89" s="2" t="s">
        <v>83</v>
      </c>
      <c r="B89" s="3"/>
      <c r="C89" s="11">
        <f>C84/C87</f>
        <v>3754.30790960452</v>
      </c>
      <c r="D89" s="5"/>
      <c r="E89" s="6"/>
      <c r="F89" s="6"/>
      <c r="G89" s="6"/>
      <c r="H89" s="4"/>
      <c r="I89" s="7"/>
      <c r="J89" s="6"/>
      <c r="K89" s="6"/>
      <c r="L89" s="6"/>
      <c r="M89" s="4"/>
      <c r="N89" s="7"/>
      <c r="O89" s="6"/>
      <c r="P89" s="8"/>
      <c r="Q89" s="6"/>
      <c r="R89" s="87"/>
    </row>
    <row r="90" spans="1:18" s="9" customFormat="1" ht="30.75" customHeight="1">
      <c r="A90" s="13" t="s">
        <v>7</v>
      </c>
      <c r="B90" s="3"/>
      <c r="C90" s="4"/>
      <c r="D90" s="5"/>
      <c r="E90" s="6"/>
      <c r="F90" s="6"/>
      <c r="G90" s="6"/>
      <c r="H90" s="4"/>
      <c r="I90" s="7"/>
      <c r="J90" s="6"/>
      <c r="K90" s="6"/>
      <c r="L90" s="6"/>
      <c r="M90" s="4"/>
      <c r="N90" s="7"/>
      <c r="O90" s="6"/>
      <c r="P90" s="8"/>
      <c r="Q90" s="6"/>
      <c r="R90" s="87"/>
    </row>
    <row r="91" spans="1:18" s="9" customFormat="1" ht="108.75" customHeight="1">
      <c r="A91" s="2" t="s">
        <v>46</v>
      </c>
      <c r="B91" s="3"/>
      <c r="C91" s="4">
        <f>C87/C85*100</f>
        <v>100</v>
      </c>
      <c r="D91" s="5"/>
      <c r="E91" s="6"/>
      <c r="F91" s="6"/>
      <c r="G91" s="6"/>
      <c r="H91" s="4"/>
      <c r="I91" s="7"/>
      <c r="J91" s="6"/>
      <c r="K91" s="6"/>
      <c r="L91" s="6"/>
      <c r="M91" s="4"/>
      <c r="N91" s="7"/>
      <c r="O91" s="6"/>
      <c r="P91" s="8"/>
      <c r="Q91" s="6"/>
      <c r="R91" s="87"/>
    </row>
    <row r="92" spans="1:18" s="29" customFormat="1" ht="41.25" customHeight="1">
      <c r="A92" s="207" t="s">
        <v>143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88"/>
    </row>
    <row r="93" spans="1:18" s="29" customFormat="1" ht="37.5" customHeight="1">
      <c r="A93" s="206" t="s">
        <v>26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8"/>
      <c r="R93" s="88"/>
    </row>
    <row r="94" spans="1:18" s="9" customFormat="1" ht="110.25" customHeight="1">
      <c r="A94" s="12" t="s">
        <v>79</v>
      </c>
      <c r="B94" s="14" t="s">
        <v>25</v>
      </c>
      <c r="C94" s="18"/>
      <c r="D94" s="21"/>
      <c r="E94" s="19"/>
      <c r="F94" s="19"/>
      <c r="G94" s="19"/>
      <c r="H94" s="16">
        <f>J94</f>
        <v>3872400</v>
      </c>
      <c r="I94" s="39"/>
      <c r="J94" s="22">
        <f>J97</f>
        <v>3872400</v>
      </c>
      <c r="K94" s="19"/>
      <c r="L94" s="19"/>
      <c r="M94" s="16"/>
      <c r="N94" s="39"/>
      <c r="O94" s="39"/>
      <c r="P94" s="19"/>
      <c r="Q94" s="19"/>
      <c r="R94" s="87"/>
    </row>
    <row r="95" spans="1:18" s="9" customFormat="1" ht="49.5" customHeight="1">
      <c r="A95" s="2" t="s">
        <v>8</v>
      </c>
      <c r="B95" s="3"/>
      <c r="C95" s="18"/>
      <c r="D95" s="21"/>
      <c r="E95" s="19"/>
      <c r="F95" s="19"/>
      <c r="G95" s="19"/>
      <c r="H95" s="16"/>
      <c r="I95" s="39"/>
      <c r="J95" s="22"/>
      <c r="K95" s="19"/>
      <c r="L95" s="19"/>
      <c r="M95" s="16"/>
      <c r="N95" s="39"/>
      <c r="O95" s="39"/>
      <c r="P95" s="19"/>
      <c r="Q95" s="19"/>
      <c r="R95" s="87"/>
    </row>
    <row r="96" spans="1:18" s="9" customFormat="1" ht="49.5" customHeight="1">
      <c r="A96" s="13" t="s">
        <v>4</v>
      </c>
      <c r="B96" s="3"/>
      <c r="C96" s="18"/>
      <c r="D96" s="21"/>
      <c r="E96" s="19"/>
      <c r="F96" s="19"/>
      <c r="G96" s="19"/>
      <c r="H96" s="16"/>
      <c r="I96" s="39"/>
      <c r="J96" s="22"/>
      <c r="K96" s="19"/>
      <c r="L96" s="19"/>
      <c r="M96" s="16"/>
      <c r="N96" s="39"/>
      <c r="O96" s="39"/>
      <c r="P96" s="19"/>
      <c r="Q96" s="19"/>
      <c r="R96" s="87"/>
    </row>
    <row r="97" spans="1:18" s="9" customFormat="1" ht="49.5" customHeight="1">
      <c r="A97" s="2" t="s">
        <v>78</v>
      </c>
      <c r="B97" s="3"/>
      <c r="C97" s="18"/>
      <c r="D97" s="21"/>
      <c r="E97" s="19"/>
      <c r="F97" s="19"/>
      <c r="G97" s="19"/>
      <c r="H97" s="16">
        <f>I97+J97+K97+L97</f>
        <v>3872400</v>
      </c>
      <c r="I97" s="39"/>
      <c r="J97" s="22">
        <v>3872400</v>
      </c>
      <c r="K97" s="19"/>
      <c r="L97" s="19"/>
      <c r="M97" s="16"/>
      <c r="N97" s="39"/>
      <c r="O97" s="39"/>
      <c r="P97" s="19"/>
      <c r="Q97" s="19"/>
      <c r="R97" s="87">
        <v>34</v>
      </c>
    </row>
    <row r="98" spans="1:18" s="9" customFormat="1" ht="54" customHeight="1">
      <c r="A98" s="2" t="s">
        <v>51</v>
      </c>
      <c r="B98" s="3"/>
      <c r="C98" s="18"/>
      <c r="D98" s="21"/>
      <c r="E98" s="19"/>
      <c r="F98" s="19"/>
      <c r="G98" s="19"/>
      <c r="H98" s="18">
        <v>1383</v>
      </c>
      <c r="I98" s="54"/>
      <c r="J98" s="55"/>
      <c r="K98" s="19"/>
      <c r="L98" s="19"/>
      <c r="M98" s="18"/>
      <c r="N98" s="20"/>
      <c r="O98" s="19"/>
      <c r="P98" s="19"/>
      <c r="Q98" s="19"/>
      <c r="R98" s="87"/>
    </row>
    <row r="99" spans="1:18" s="9" customFormat="1" ht="51" customHeight="1">
      <c r="A99" s="13" t="s">
        <v>5</v>
      </c>
      <c r="B99" s="3"/>
      <c r="C99" s="18"/>
      <c r="D99" s="21"/>
      <c r="E99" s="19"/>
      <c r="F99" s="19"/>
      <c r="G99" s="19"/>
      <c r="H99" s="18"/>
      <c r="I99" s="20"/>
      <c r="J99" s="19"/>
      <c r="K99" s="19"/>
      <c r="L99" s="19"/>
      <c r="M99" s="18"/>
      <c r="N99" s="20"/>
      <c r="O99" s="19"/>
      <c r="P99" s="19"/>
      <c r="Q99" s="19"/>
      <c r="R99" s="87"/>
    </row>
    <row r="100" spans="1:18" s="9" customFormat="1" ht="82.5" customHeight="1">
      <c r="A100" s="2" t="s">
        <v>68</v>
      </c>
      <c r="B100" s="3"/>
      <c r="C100" s="18"/>
      <c r="D100" s="21"/>
      <c r="E100" s="19"/>
      <c r="F100" s="19"/>
      <c r="G100" s="19"/>
      <c r="H100" s="18">
        <v>1383</v>
      </c>
      <c r="I100" s="20"/>
      <c r="J100" s="19"/>
      <c r="K100" s="19"/>
      <c r="L100" s="19"/>
      <c r="M100" s="18"/>
      <c r="N100" s="20"/>
      <c r="O100" s="19"/>
      <c r="P100" s="19"/>
      <c r="Q100" s="19"/>
      <c r="R100" s="87"/>
    </row>
    <row r="101" spans="1:18" s="9" customFormat="1" ht="49.5" customHeight="1">
      <c r="A101" s="13" t="s">
        <v>6</v>
      </c>
      <c r="B101" s="3"/>
      <c r="C101" s="18"/>
      <c r="D101" s="21"/>
      <c r="E101" s="19"/>
      <c r="F101" s="19"/>
      <c r="G101" s="19"/>
      <c r="H101" s="18"/>
      <c r="I101" s="20"/>
      <c r="J101" s="19"/>
      <c r="K101" s="19"/>
      <c r="L101" s="19"/>
      <c r="M101" s="18"/>
      <c r="N101" s="20"/>
      <c r="O101" s="19"/>
      <c r="P101" s="19"/>
      <c r="Q101" s="19"/>
      <c r="R101" s="87"/>
    </row>
    <row r="102" spans="1:18" s="9" customFormat="1" ht="78" customHeight="1">
      <c r="A102" s="2" t="s">
        <v>83</v>
      </c>
      <c r="B102" s="3"/>
      <c r="C102" s="18"/>
      <c r="D102" s="21"/>
      <c r="E102" s="19"/>
      <c r="F102" s="19"/>
      <c r="G102" s="19"/>
      <c r="H102" s="23">
        <f>H97/H100</f>
        <v>2800</v>
      </c>
      <c r="I102" s="20"/>
      <c r="J102" s="19"/>
      <c r="K102" s="19"/>
      <c r="L102" s="19"/>
      <c r="M102" s="23"/>
      <c r="N102" s="20"/>
      <c r="O102" s="19"/>
      <c r="P102" s="19"/>
      <c r="Q102" s="19"/>
      <c r="R102" s="87"/>
    </row>
    <row r="103" spans="1:18" s="9" customFormat="1" ht="35.25" customHeight="1">
      <c r="A103" s="13" t="s">
        <v>7</v>
      </c>
      <c r="B103" s="3"/>
      <c r="C103" s="18"/>
      <c r="D103" s="21"/>
      <c r="E103" s="19"/>
      <c r="F103" s="19"/>
      <c r="G103" s="19"/>
      <c r="H103" s="18"/>
      <c r="I103" s="20"/>
      <c r="J103" s="19"/>
      <c r="K103" s="19"/>
      <c r="L103" s="19"/>
      <c r="M103" s="18"/>
      <c r="N103" s="20"/>
      <c r="O103" s="19"/>
      <c r="P103" s="19"/>
      <c r="Q103" s="19"/>
      <c r="R103" s="87"/>
    </row>
    <row r="104" spans="1:18" s="9" customFormat="1" ht="108.75" customHeight="1">
      <c r="A104" s="2" t="s">
        <v>46</v>
      </c>
      <c r="B104" s="24"/>
      <c r="C104" s="18"/>
      <c r="D104" s="21"/>
      <c r="E104" s="19"/>
      <c r="F104" s="19"/>
      <c r="G104" s="19"/>
      <c r="H104" s="18">
        <f>H100/H98*100</f>
        <v>100</v>
      </c>
      <c r="I104" s="20"/>
      <c r="J104" s="19"/>
      <c r="K104" s="19"/>
      <c r="L104" s="19"/>
      <c r="M104" s="18"/>
      <c r="N104" s="20"/>
      <c r="O104" s="19"/>
      <c r="P104" s="19"/>
      <c r="Q104" s="19"/>
      <c r="R104" s="87"/>
    </row>
    <row r="105" spans="1:18" s="29" customFormat="1" ht="39" customHeight="1">
      <c r="A105" s="237" t="s">
        <v>182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9"/>
      <c r="R105" s="88"/>
    </row>
    <row r="106" spans="1:18" s="29" customFormat="1" ht="39" customHeight="1">
      <c r="A106" s="237" t="s">
        <v>27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9"/>
      <c r="R106" s="88"/>
    </row>
    <row r="107" spans="1:18" s="9" customFormat="1" ht="117.75" customHeight="1">
      <c r="A107" s="12" t="s">
        <v>79</v>
      </c>
      <c r="B107" s="14" t="s">
        <v>25</v>
      </c>
      <c r="C107" s="4"/>
      <c r="D107" s="5"/>
      <c r="E107" s="6"/>
      <c r="F107" s="6"/>
      <c r="G107" s="57"/>
      <c r="H107" s="50">
        <f>H110</f>
        <v>511500</v>
      </c>
      <c r="I107" s="7"/>
      <c r="J107" s="130">
        <f>J110</f>
        <v>511500</v>
      </c>
      <c r="K107" s="6"/>
      <c r="L107" s="6"/>
      <c r="M107" s="4"/>
      <c r="N107" s="7"/>
      <c r="O107" s="6"/>
      <c r="P107" s="8"/>
      <c r="Q107" s="6"/>
      <c r="R107" s="87">
        <v>36</v>
      </c>
    </row>
    <row r="108" spans="1:18" s="9" customFormat="1" ht="55.5" customHeight="1">
      <c r="A108" s="2" t="s">
        <v>8</v>
      </c>
      <c r="B108" s="14"/>
      <c r="C108" s="4"/>
      <c r="D108" s="5"/>
      <c r="E108" s="6"/>
      <c r="F108" s="6"/>
      <c r="G108" s="57"/>
      <c r="H108" s="58"/>
      <c r="I108" s="7"/>
      <c r="J108" s="6"/>
      <c r="K108" s="6"/>
      <c r="L108" s="6"/>
      <c r="M108" s="4"/>
      <c r="N108" s="7"/>
      <c r="O108" s="6"/>
      <c r="P108" s="8"/>
      <c r="Q108" s="6"/>
      <c r="R108" s="87"/>
    </row>
    <row r="109" spans="1:18" s="9" customFormat="1" ht="35.25" customHeight="1">
      <c r="A109" s="13" t="s">
        <v>4</v>
      </c>
      <c r="B109" s="14"/>
      <c r="C109" s="4"/>
      <c r="D109" s="5"/>
      <c r="E109" s="6"/>
      <c r="F109" s="6"/>
      <c r="G109" s="6"/>
      <c r="H109" s="4"/>
      <c r="I109" s="7"/>
      <c r="J109" s="6"/>
      <c r="K109" s="6"/>
      <c r="L109" s="6"/>
      <c r="M109" s="4"/>
      <c r="N109" s="7"/>
      <c r="O109" s="6"/>
      <c r="P109" s="8"/>
      <c r="Q109" s="6"/>
      <c r="R109" s="87"/>
    </row>
    <row r="110" spans="1:18" s="9" customFormat="1" ht="56.25" customHeight="1">
      <c r="A110" s="2" t="s">
        <v>78</v>
      </c>
      <c r="B110" s="14"/>
      <c r="C110" s="4"/>
      <c r="D110" s="5"/>
      <c r="E110" s="6"/>
      <c r="F110" s="6"/>
      <c r="G110" s="6"/>
      <c r="H110" s="123">
        <f>I110+J110+K110+L110</f>
        <v>511500</v>
      </c>
      <c r="I110" s="7"/>
      <c r="J110" s="129">
        <v>511500</v>
      </c>
      <c r="K110" s="6"/>
      <c r="L110" s="6"/>
      <c r="M110" s="4"/>
      <c r="N110" s="7"/>
      <c r="O110" s="6"/>
      <c r="P110" s="8"/>
      <c r="Q110" s="6"/>
      <c r="R110" s="87"/>
    </row>
    <row r="111" spans="1:18" s="9" customFormat="1" ht="81.75" customHeight="1">
      <c r="A111" s="2" t="s">
        <v>57</v>
      </c>
      <c r="B111" s="14"/>
      <c r="C111" s="4"/>
      <c r="D111" s="5"/>
      <c r="E111" s="6"/>
      <c r="F111" s="6"/>
      <c r="G111" s="6"/>
      <c r="H111" s="4">
        <v>430</v>
      </c>
      <c r="I111" s="7"/>
      <c r="J111" s="59"/>
      <c r="K111" s="6"/>
      <c r="L111" s="6"/>
      <c r="M111" s="4"/>
      <c r="N111" s="7"/>
      <c r="O111" s="6"/>
      <c r="P111" s="8"/>
      <c r="Q111" s="6"/>
      <c r="R111" s="87"/>
    </row>
    <row r="112" spans="1:18" s="9" customFormat="1" ht="60" customHeight="1">
      <c r="A112" s="13" t="s">
        <v>5</v>
      </c>
      <c r="B112" s="14"/>
      <c r="C112" s="4"/>
      <c r="D112" s="5"/>
      <c r="E112" s="6"/>
      <c r="F112" s="6"/>
      <c r="G112" s="6"/>
      <c r="H112" s="4"/>
      <c r="I112" s="7"/>
      <c r="J112" s="6"/>
      <c r="K112" s="6"/>
      <c r="L112" s="6"/>
      <c r="M112" s="4"/>
      <c r="N112" s="7"/>
      <c r="O112" s="6"/>
      <c r="P112" s="8"/>
      <c r="Q112" s="6"/>
      <c r="R112" s="87"/>
    </row>
    <row r="113" spans="1:18" s="9" customFormat="1" ht="111" customHeight="1">
      <c r="A113" s="2" t="s">
        <v>58</v>
      </c>
      <c r="B113" s="14"/>
      <c r="C113" s="4"/>
      <c r="D113" s="5"/>
      <c r="E113" s="6"/>
      <c r="F113" s="6"/>
      <c r="G113" s="6"/>
      <c r="H113" s="4">
        <v>155</v>
      </c>
      <c r="I113" s="7"/>
      <c r="J113" s="6"/>
      <c r="K113" s="6"/>
      <c r="L113" s="6"/>
      <c r="M113" s="4"/>
      <c r="N113" s="7"/>
      <c r="O113" s="6"/>
      <c r="P113" s="8"/>
      <c r="Q113" s="6"/>
      <c r="R113" s="87"/>
    </row>
    <row r="114" spans="1:18" s="9" customFormat="1" ht="57.75" customHeight="1">
      <c r="A114" s="13" t="s">
        <v>6</v>
      </c>
      <c r="B114" s="14"/>
      <c r="C114" s="4"/>
      <c r="D114" s="5"/>
      <c r="E114" s="6"/>
      <c r="F114" s="6"/>
      <c r="G114" s="6"/>
      <c r="H114" s="4"/>
      <c r="I114" s="7"/>
      <c r="J114" s="6"/>
      <c r="K114" s="6"/>
      <c r="L114" s="6"/>
      <c r="M114" s="4"/>
      <c r="N114" s="7"/>
      <c r="O114" s="6"/>
      <c r="P114" s="8"/>
      <c r="Q114" s="6"/>
      <c r="R114" s="87"/>
    </row>
    <row r="115" spans="1:18" s="9" customFormat="1" ht="126" customHeight="1">
      <c r="A115" s="2" t="s">
        <v>109</v>
      </c>
      <c r="B115" s="14"/>
      <c r="C115" s="4"/>
      <c r="D115" s="5"/>
      <c r="E115" s="6"/>
      <c r="F115" s="6"/>
      <c r="G115" s="6"/>
      <c r="H115" s="4">
        <f>H110/H113</f>
        <v>3300</v>
      </c>
      <c r="I115" s="7"/>
      <c r="J115" s="6"/>
      <c r="K115" s="6"/>
      <c r="L115" s="6"/>
      <c r="M115" s="11"/>
      <c r="N115" s="7"/>
      <c r="O115" s="6"/>
      <c r="P115" s="8"/>
      <c r="Q115" s="6"/>
      <c r="R115" s="87"/>
    </row>
    <row r="116" spans="1:18" s="9" customFormat="1" ht="27" customHeight="1">
      <c r="A116" s="13" t="s">
        <v>7</v>
      </c>
      <c r="B116" s="14"/>
      <c r="C116" s="4"/>
      <c r="D116" s="5"/>
      <c r="E116" s="6"/>
      <c r="F116" s="6"/>
      <c r="G116" s="6"/>
      <c r="H116" s="4"/>
      <c r="I116" s="7"/>
      <c r="J116" s="6"/>
      <c r="K116" s="6"/>
      <c r="L116" s="6"/>
      <c r="M116" s="4"/>
      <c r="N116" s="7"/>
      <c r="O116" s="6"/>
      <c r="P116" s="8"/>
      <c r="Q116" s="6"/>
      <c r="R116" s="87"/>
    </row>
    <row r="117" spans="1:18" s="9" customFormat="1" ht="145.5" customHeight="1">
      <c r="A117" s="2" t="s">
        <v>59</v>
      </c>
      <c r="B117" s="14"/>
      <c r="C117" s="4"/>
      <c r="D117" s="5"/>
      <c r="E117" s="6"/>
      <c r="F117" s="6"/>
      <c r="G117" s="6"/>
      <c r="H117" s="4">
        <f>H113/H111*100</f>
        <v>36.04651162790697</v>
      </c>
      <c r="I117" s="7"/>
      <c r="J117" s="6"/>
      <c r="K117" s="6"/>
      <c r="L117" s="6"/>
      <c r="M117" s="4"/>
      <c r="N117" s="7"/>
      <c r="O117" s="6"/>
      <c r="P117" s="8"/>
      <c r="Q117" s="6"/>
      <c r="R117" s="87"/>
    </row>
    <row r="118" spans="1:18" s="29" customFormat="1" ht="36.75" customHeight="1">
      <c r="A118" s="207" t="s">
        <v>144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8"/>
      <c r="R118" s="88"/>
    </row>
    <row r="119" spans="1:18" s="9" customFormat="1" ht="36.75" customHeight="1">
      <c r="A119" s="237" t="s">
        <v>27</v>
      </c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9"/>
      <c r="R119" s="87"/>
    </row>
    <row r="120" spans="1:18" s="9" customFormat="1" ht="105.75" customHeight="1">
      <c r="A120" s="12" t="s">
        <v>79</v>
      </c>
      <c r="B120" s="27" t="s">
        <v>25</v>
      </c>
      <c r="C120" s="18"/>
      <c r="D120" s="21"/>
      <c r="E120" s="19"/>
      <c r="F120" s="19"/>
      <c r="G120" s="19"/>
      <c r="H120" s="16">
        <f>H123</f>
        <v>422400</v>
      </c>
      <c r="I120" s="39"/>
      <c r="J120" s="22">
        <f>J123</f>
        <v>422400</v>
      </c>
      <c r="K120" s="19"/>
      <c r="L120" s="19"/>
      <c r="M120" s="18"/>
      <c r="N120" s="20"/>
      <c r="O120" s="25"/>
      <c r="P120" s="19"/>
      <c r="Q120" s="19"/>
      <c r="R120" s="87"/>
    </row>
    <row r="121" spans="1:18" s="9" customFormat="1" ht="61.5" customHeight="1">
      <c r="A121" s="2" t="s">
        <v>8</v>
      </c>
      <c r="B121" s="14"/>
      <c r="C121" s="18"/>
      <c r="D121" s="21"/>
      <c r="E121" s="19"/>
      <c r="F121" s="19"/>
      <c r="G121" s="19"/>
      <c r="H121" s="16"/>
      <c r="I121" s="39"/>
      <c r="J121" s="22"/>
      <c r="K121" s="19"/>
      <c r="L121" s="19"/>
      <c r="M121" s="18"/>
      <c r="N121" s="20"/>
      <c r="O121" s="60"/>
      <c r="P121" s="19"/>
      <c r="Q121" s="19"/>
      <c r="R121" s="87"/>
    </row>
    <row r="122" spans="1:18" s="9" customFormat="1" ht="36.75" customHeight="1">
      <c r="A122" s="13" t="s">
        <v>4</v>
      </c>
      <c r="B122" s="14"/>
      <c r="C122" s="18"/>
      <c r="D122" s="21"/>
      <c r="E122" s="19"/>
      <c r="F122" s="19"/>
      <c r="G122" s="19"/>
      <c r="H122" s="16"/>
      <c r="I122" s="39"/>
      <c r="J122" s="22"/>
      <c r="K122" s="19"/>
      <c r="L122" s="19"/>
      <c r="M122" s="18"/>
      <c r="N122" s="20"/>
      <c r="O122" s="60"/>
      <c r="P122" s="19"/>
      <c r="Q122" s="19"/>
      <c r="R122" s="87">
        <v>37</v>
      </c>
    </row>
    <row r="123" spans="1:18" s="9" customFormat="1" ht="52.5" customHeight="1">
      <c r="A123" s="2" t="s">
        <v>78</v>
      </c>
      <c r="B123" s="27"/>
      <c r="C123" s="18"/>
      <c r="D123" s="21"/>
      <c r="E123" s="19"/>
      <c r="F123" s="19"/>
      <c r="G123" s="19"/>
      <c r="H123" s="16">
        <f>I123+J123+K123+L123</f>
        <v>422400</v>
      </c>
      <c r="I123" s="39"/>
      <c r="J123" s="39">
        <v>422400</v>
      </c>
      <c r="K123" s="19"/>
      <c r="L123" s="19"/>
      <c r="M123" s="18"/>
      <c r="N123" s="20"/>
      <c r="O123" s="25"/>
      <c r="P123" s="19"/>
      <c r="Q123" s="19"/>
      <c r="R123" s="87"/>
    </row>
    <row r="124" spans="1:18" s="9" customFormat="1" ht="95.25" customHeight="1">
      <c r="A124" s="2" t="s">
        <v>57</v>
      </c>
      <c r="B124" s="14"/>
      <c r="C124" s="18"/>
      <c r="D124" s="21"/>
      <c r="E124" s="19"/>
      <c r="F124" s="19"/>
      <c r="G124" s="19"/>
      <c r="H124" s="18">
        <v>664</v>
      </c>
      <c r="I124" s="20"/>
      <c r="J124" s="19"/>
      <c r="K124" s="19"/>
      <c r="L124" s="19"/>
      <c r="M124" s="18"/>
      <c r="N124" s="20"/>
      <c r="O124" s="25"/>
      <c r="P124" s="19"/>
      <c r="Q124" s="19"/>
      <c r="R124" s="87"/>
    </row>
    <row r="125" spans="1:18" s="9" customFormat="1" ht="55.5" customHeight="1">
      <c r="A125" s="13" t="s">
        <v>5</v>
      </c>
      <c r="B125" s="14"/>
      <c r="C125" s="18"/>
      <c r="D125" s="21"/>
      <c r="E125" s="19"/>
      <c r="F125" s="19"/>
      <c r="G125" s="19"/>
      <c r="H125" s="18"/>
      <c r="I125" s="20"/>
      <c r="J125" s="19"/>
      <c r="K125" s="19"/>
      <c r="L125" s="19"/>
      <c r="M125" s="18"/>
      <c r="N125" s="20"/>
      <c r="O125" s="60"/>
      <c r="P125" s="19"/>
      <c r="Q125" s="19"/>
      <c r="R125" s="87"/>
    </row>
    <row r="126" spans="1:18" s="9" customFormat="1" ht="123" customHeight="1">
      <c r="A126" s="2" t="s">
        <v>58</v>
      </c>
      <c r="B126" s="14"/>
      <c r="C126" s="18"/>
      <c r="D126" s="21"/>
      <c r="E126" s="19"/>
      <c r="F126" s="19"/>
      <c r="G126" s="19"/>
      <c r="H126" s="18">
        <v>128</v>
      </c>
      <c r="I126" s="20"/>
      <c r="J126" s="19"/>
      <c r="K126" s="19"/>
      <c r="L126" s="19"/>
      <c r="M126" s="18"/>
      <c r="N126" s="20"/>
      <c r="O126" s="60"/>
      <c r="P126" s="19"/>
      <c r="Q126" s="19"/>
      <c r="R126" s="87"/>
    </row>
    <row r="127" spans="1:18" s="9" customFormat="1" ht="59.25" customHeight="1">
      <c r="A127" s="13" t="s">
        <v>6</v>
      </c>
      <c r="B127" s="14"/>
      <c r="C127" s="18"/>
      <c r="D127" s="21"/>
      <c r="E127" s="19"/>
      <c r="F127" s="19"/>
      <c r="G127" s="19"/>
      <c r="H127" s="18"/>
      <c r="I127" s="20"/>
      <c r="J127" s="19"/>
      <c r="K127" s="19"/>
      <c r="L127" s="19"/>
      <c r="M127" s="18"/>
      <c r="N127" s="20"/>
      <c r="O127" s="60"/>
      <c r="P127" s="19"/>
      <c r="Q127" s="19"/>
      <c r="R127" s="87"/>
    </row>
    <row r="128" spans="1:18" s="9" customFormat="1" ht="110.25" customHeight="1">
      <c r="A128" s="2" t="s">
        <v>109</v>
      </c>
      <c r="B128" s="14"/>
      <c r="C128" s="18"/>
      <c r="D128" s="21"/>
      <c r="E128" s="19"/>
      <c r="F128" s="19"/>
      <c r="G128" s="19"/>
      <c r="H128" s="18">
        <f>H123/H126</f>
        <v>3300</v>
      </c>
      <c r="I128" s="20"/>
      <c r="J128" s="19"/>
      <c r="K128" s="19"/>
      <c r="L128" s="19"/>
      <c r="M128" s="23"/>
      <c r="N128" s="20"/>
      <c r="O128" s="60"/>
      <c r="P128" s="19"/>
      <c r="Q128" s="19"/>
      <c r="R128" s="87"/>
    </row>
    <row r="129" spans="1:18" s="9" customFormat="1" ht="36.75" customHeight="1">
      <c r="A129" s="13" t="s">
        <v>7</v>
      </c>
      <c r="B129" s="14"/>
      <c r="C129" s="18"/>
      <c r="D129" s="21"/>
      <c r="E129" s="19"/>
      <c r="F129" s="19"/>
      <c r="G129" s="19"/>
      <c r="H129" s="18"/>
      <c r="I129" s="20"/>
      <c r="J129" s="19"/>
      <c r="K129" s="19"/>
      <c r="L129" s="19"/>
      <c r="M129" s="18"/>
      <c r="N129" s="20"/>
      <c r="O129" s="60"/>
      <c r="P129" s="19"/>
      <c r="Q129" s="19"/>
      <c r="R129" s="87"/>
    </row>
    <row r="130" spans="1:18" s="9" customFormat="1" ht="113.25" customHeight="1">
      <c r="A130" s="2" t="s">
        <v>59</v>
      </c>
      <c r="B130" s="14"/>
      <c r="C130" s="18"/>
      <c r="D130" s="21"/>
      <c r="E130" s="19"/>
      <c r="F130" s="19"/>
      <c r="G130" s="19"/>
      <c r="H130" s="18">
        <f>H126/H124*100</f>
        <v>19.27710843373494</v>
      </c>
      <c r="I130" s="20"/>
      <c r="J130" s="19"/>
      <c r="K130" s="19"/>
      <c r="L130" s="19"/>
      <c r="M130" s="18"/>
      <c r="N130" s="20"/>
      <c r="O130" s="60"/>
      <c r="P130" s="19"/>
      <c r="Q130" s="19"/>
      <c r="R130" s="87"/>
    </row>
    <row r="131" spans="1:18" s="29" customFormat="1" ht="45.75" customHeight="1">
      <c r="A131" s="227" t="s">
        <v>183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8"/>
      <c r="R131" s="88"/>
    </row>
    <row r="132" spans="1:18" s="29" customFormat="1" ht="30.75" customHeight="1">
      <c r="A132" s="212" t="s">
        <v>27</v>
      </c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4"/>
      <c r="R132" s="88"/>
    </row>
    <row r="133" spans="1:18" s="9" customFormat="1" ht="115.5" customHeight="1">
      <c r="A133" s="12" t="s">
        <v>79</v>
      </c>
      <c r="B133" s="14" t="s">
        <v>25</v>
      </c>
      <c r="C133" s="18"/>
      <c r="D133" s="21"/>
      <c r="E133" s="19"/>
      <c r="F133" s="19"/>
      <c r="G133" s="19"/>
      <c r="H133" s="18"/>
      <c r="I133" s="20"/>
      <c r="J133" s="19"/>
      <c r="K133" s="19"/>
      <c r="L133" s="19"/>
      <c r="M133" s="16">
        <f>M136</f>
        <v>679000</v>
      </c>
      <c r="N133" s="39"/>
      <c r="O133" s="39">
        <f>O136</f>
        <v>679000</v>
      </c>
      <c r="P133" s="19"/>
      <c r="Q133" s="19"/>
      <c r="R133" s="87"/>
    </row>
    <row r="134" spans="1:18" s="9" customFormat="1" ht="55.5" customHeight="1">
      <c r="A134" s="2" t="s">
        <v>8</v>
      </c>
      <c r="B134" s="14"/>
      <c r="C134" s="18"/>
      <c r="D134" s="21"/>
      <c r="E134" s="19"/>
      <c r="F134" s="19"/>
      <c r="G134" s="19"/>
      <c r="H134" s="18"/>
      <c r="I134" s="20"/>
      <c r="J134" s="19"/>
      <c r="K134" s="19"/>
      <c r="L134" s="19"/>
      <c r="M134" s="16"/>
      <c r="N134" s="39"/>
      <c r="O134" s="39"/>
      <c r="P134" s="19"/>
      <c r="Q134" s="19"/>
      <c r="R134" s="87"/>
    </row>
    <row r="135" spans="1:18" s="9" customFormat="1" ht="55.5" customHeight="1">
      <c r="A135" s="13" t="s">
        <v>4</v>
      </c>
      <c r="B135" s="14"/>
      <c r="C135" s="18"/>
      <c r="D135" s="21"/>
      <c r="E135" s="19"/>
      <c r="F135" s="19"/>
      <c r="G135" s="19"/>
      <c r="H135" s="18"/>
      <c r="I135" s="20"/>
      <c r="J135" s="19"/>
      <c r="K135" s="19"/>
      <c r="L135" s="19"/>
      <c r="M135" s="16"/>
      <c r="N135" s="39"/>
      <c r="O135" s="39"/>
      <c r="P135" s="19"/>
      <c r="Q135" s="19"/>
      <c r="R135" s="87"/>
    </row>
    <row r="136" spans="1:18" s="9" customFormat="1" ht="55.5" customHeight="1">
      <c r="A136" s="2" t="s">
        <v>78</v>
      </c>
      <c r="B136" s="14"/>
      <c r="C136" s="18"/>
      <c r="D136" s="21"/>
      <c r="E136" s="19"/>
      <c r="F136" s="19"/>
      <c r="G136" s="19"/>
      <c r="H136" s="18"/>
      <c r="I136" s="20"/>
      <c r="J136" s="19"/>
      <c r="K136" s="19"/>
      <c r="L136" s="19"/>
      <c r="M136" s="16">
        <f>N136+O136+P136+Q136</f>
        <v>679000</v>
      </c>
      <c r="N136" s="39"/>
      <c r="O136" s="39">
        <v>679000</v>
      </c>
      <c r="P136" s="19"/>
      <c r="Q136" s="19"/>
      <c r="R136" s="87"/>
    </row>
    <row r="137" spans="1:18" s="9" customFormat="1" ht="88.5" customHeight="1">
      <c r="A137" s="2" t="s">
        <v>57</v>
      </c>
      <c r="B137" s="14"/>
      <c r="C137" s="18"/>
      <c r="D137" s="21"/>
      <c r="E137" s="19"/>
      <c r="F137" s="19"/>
      <c r="G137" s="19"/>
      <c r="H137" s="18"/>
      <c r="I137" s="20"/>
      <c r="J137" s="19"/>
      <c r="K137" s="19"/>
      <c r="L137" s="19"/>
      <c r="M137" s="18">
        <v>1662</v>
      </c>
      <c r="N137" s="20"/>
      <c r="O137" s="25"/>
      <c r="P137" s="19"/>
      <c r="Q137" s="19"/>
      <c r="R137" s="87">
        <v>39</v>
      </c>
    </row>
    <row r="138" spans="1:18" s="9" customFormat="1" ht="55.5" customHeight="1">
      <c r="A138" s="13" t="s">
        <v>5</v>
      </c>
      <c r="B138" s="14"/>
      <c r="C138" s="18"/>
      <c r="D138" s="21"/>
      <c r="E138" s="19"/>
      <c r="F138" s="19"/>
      <c r="G138" s="19"/>
      <c r="H138" s="18"/>
      <c r="I138" s="20"/>
      <c r="J138" s="19"/>
      <c r="K138" s="19"/>
      <c r="L138" s="19"/>
      <c r="M138" s="18"/>
      <c r="N138" s="20"/>
      <c r="O138" s="60"/>
      <c r="P138" s="19"/>
      <c r="Q138" s="19"/>
      <c r="R138" s="87"/>
    </row>
    <row r="139" spans="1:18" s="9" customFormat="1" ht="119.25" customHeight="1">
      <c r="A139" s="2" t="s">
        <v>58</v>
      </c>
      <c r="B139" s="14"/>
      <c r="C139" s="18"/>
      <c r="D139" s="21"/>
      <c r="E139" s="19"/>
      <c r="F139" s="19"/>
      <c r="G139" s="19"/>
      <c r="H139" s="18"/>
      <c r="I139" s="20"/>
      <c r="J139" s="19"/>
      <c r="K139" s="19"/>
      <c r="L139" s="19"/>
      <c r="M139" s="40">
        <v>205.75</v>
      </c>
      <c r="N139" s="20"/>
      <c r="O139" s="60"/>
      <c r="P139" s="19"/>
      <c r="Q139" s="19"/>
      <c r="R139" s="87"/>
    </row>
    <row r="140" spans="1:18" s="9" customFormat="1" ht="55.5" customHeight="1">
      <c r="A140" s="13" t="s">
        <v>6</v>
      </c>
      <c r="B140" s="14"/>
      <c r="C140" s="18"/>
      <c r="D140" s="21"/>
      <c r="E140" s="19"/>
      <c r="F140" s="19"/>
      <c r="G140" s="19"/>
      <c r="H140" s="18"/>
      <c r="I140" s="20"/>
      <c r="J140" s="19"/>
      <c r="K140" s="19"/>
      <c r="L140" s="19"/>
      <c r="M140" s="18"/>
      <c r="N140" s="20"/>
      <c r="O140" s="60"/>
      <c r="P140" s="19"/>
      <c r="Q140" s="19"/>
      <c r="R140" s="87"/>
    </row>
    <row r="141" spans="1:18" s="9" customFormat="1" ht="107.25" customHeight="1">
      <c r="A141" s="2" t="s">
        <v>109</v>
      </c>
      <c r="B141" s="27"/>
      <c r="C141" s="18"/>
      <c r="D141" s="21"/>
      <c r="E141" s="19"/>
      <c r="F141" s="19"/>
      <c r="G141" s="19"/>
      <c r="H141" s="18"/>
      <c r="I141" s="20"/>
      <c r="J141" s="19"/>
      <c r="K141" s="19"/>
      <c r="L141" s="19"/>
      <c r="M141" s="18">
        <f>M136/M139</f>
        <v>3300.1215066828677</v>
      </c>
      <c r="N141" s="20"/>
      <c r="O141" s="60"/>
      <c r="P141" s="19"/>
      <c r="Q141" s="19"/>
      <c r="R141" s="87"/>
    </row>
    <row r="142" spans="1:18" s="9" customFormat="1" ht="37.5" customHeight="1">
      <c r="A142" s="13" t="s">
        <v>7</v>
      </c>
      <c r="B142" s="14"/>
      <c r="C142" s="18"/>
      <c r="D142" s="21"/>
      <c r="E142" s="19"/>
      <c r="F142" s="19"/>
      <c r="G142" s="19"/>
      <c r="H142" s="18"/>
      <c r="I142" s="20"/>
      <c r="J142" s="19"/>
      <c r="K142" s="19"/>
      <c r="L142" s="19"/>
      <c r="M142" s="18"/>
      <c r="N142" s="20"/>
      <c r="O142" s="60"/>
      <c r="P142" s="19"/>
      <c r="Q142" s="19"/>
      <c r="R142" s="87"/>
    </row>
    <row r="143" spans="1:18" s="9" customFormat="1" ht="120" customHeight="1">
      <c r="A143" s="2" t="s">
        <v>59</v>
      </c>
      <c r="B143" s="14"/>
      <c r="C143" s="18"/>
      <c r="D143" s="21"/>
      <c r="E143" s="19"/>
      <c r="F143" s="19"/>
      <c r="G143" s="19"/>
      <c r="H143" s="18"/>
      <c r="I143" s="20"/>
      <c r="J143" s="19"/>
      <c r="K143" s="19"/>
      <c r="L143" s="19"/>
      <c r="M143" s="18">
        <f>M139/M137*100</f>
        <v>12.379663056558364</v>
      </c>
      <c r="N143" s="20"/>
      <c r="O143" s="60"/>
      <c r="P143" s="19"/>
      <c r="Q143" s="19"/>
      <c r="R143" s="87"/>
    </row>
    <row r="144" spans="1:18" s="9" customFormat="1" ht="41.25" customHeight="1">
      <c r="A144" s="227" t="s">
        <v>173</v>
      </c>
      <c r="B144" s="227"/>
      <c r="C144" s="227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8"/>
      <c r="R144" s="87"/>
    </row>
    <row r="145" spans="1:18" s="9" customFormat="1" ht="34.5" customHeight="1">
      <c r="A145" s="212" t="s">
        <v>27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4"/>
      <c r="R145" s="87"/>
    </row>
    <row r="146" spans="1:18" s="9" customFormat="1" ht="116.25" customHeight="1">
      <c r="A146" s="12" t="s">
        <v>79</v>
      </c>
      <c r="B146" s="14" t="s">
        <v>25</v>
      </c>
      <c r="C146" s="40"/>
      <c r="D146" s="21"/>
      <c r="E146" s="98"/>
      <c r="F146" s="19"/>
      <c r="G146" s="19"/>
      <c r="H146" s="16">
        <f>H149</f>
        <v>815500</v>
      </c>
      <c r="I146" s="20"/>
      <c r="J146" s="131">
        <f>J149</f>
        <v>815500</v>
      </c>
      <c r="K146" s="19"/>
      <c r="L146" s="19"/>
      <c r="M146" s="18"/>
      <c r="N146" s="20"/>
      <c r="O146" s="60"/>
      <c r="P146" s="19"/>
      <c r="Q146" s="19"/>
      <c r="R146" s="87"/>
    </row>
    <row r="147" spans="1:18" s="9" customFormat="1" ht="51.75" customHeight="1">
      <c r="A147" s="2" t="s">
        <v>8</v>
      </c>
      <c r="B147" s="27"/>
      <c r="C147" s="18"/>
      <c r="D147" s="21"/>
      <c r="E147" s="19"/>
      <c r="F147" s="19"/>
      <c r="G147" s="19"/>
      <c r="H147" s="18"/>
      <c r="I147" s="20"/>
      <c r="J147" s="19"/>
      <c r="K147" s="19"/>
      <c r="L147" s="19"/>
      <c r="M147" s="18"/>
      <c r="N147" s="20"/>
      <c r="O147" s="60"/>
      <c r="P147" s="19"/>
      <c r="Q147" s="19"/>
      <c r="R147" s="87"/>
    </row>
    <row r="148" spans="1:18" s="9" customFormat="1" ht="51.75" customHeight="1">
      <c r="A148" s="13" t="s">
        <v>4</v>
      </c>
      <c r="B148" s="27"/>
      <c r="C148" s="18"/>
      <c r="D148" s="21"/>
      <c r="E148" s="19"/>
      <c r="F148" s="19"/>
      <c r="G148" s="19"/>
      <c r="H148" s="18"/>
      <c r="I148" s="20"/>
      <c r="J148" s="19"/>
      <c r="K148" s="19"/>
      <c r="L148" s="19"/>
      <c r="M148" s="18"/>
      <c r="N148" s="20"/>
      <c r="O148" s="60"/>
      <c r="P148" s="19"/>
      <c r="Q148" s="19"/>
      <c r="R148" s="87"/>
    </row>
    <row r="149" spans="1:18" s="9" customFormat="1" ht="51.75" customHeight="1">
      <c r="A149" s="2" t="s">
        <v>78</v>
      </c>
      <c r="B149" s="27"/>
      <c r="C149" s="40"/>
      <c r="D149" s="21"/>
      <c r="E149" s="98"/>
      <c r="F149" s="19"/>
      <c r="G149" s="19"/>
      <c r="H149" s="16">
        <f>I149+J149+K149+L149</f>
        <v>815500</v>
      </c>
      <c r="I149" s="20"/>
      <c r="J149" s="22">
        <v>815500</v>
      </c>
      <c r="K149" s="19"/>
      <c r="L149" s="19"/>
      <c r="M149" s="18"/>
      <c r="N149" s="20"/>
      <c r="O149" s="60"/>
      <c r="P149" s="19"/>
      <c r="Q149" s="19"/>
      <c r="R149" s="87"/>
    </row>
    <row r="150" spans="1:18" s="9" customFormat="1" ht="78.75" customHeight="1">
      <c r="A150" s="2" t="s">
        <v>57</v>
      </c>
      <c r="B150" s="27"/>
      <c r="C150" s="18"/>
      <c r="D150" s="21"/>
      <c r="E150" s="19"/>
      <c r="F150" s="19"/>
      <c r="G150" s="19"/>
      <c r="H150" s="18">
        <v>509.47</v>
      </c>
      <c r="I150" s="20"/>
      <c r="J150" s="19"/>
      <c r="K150" s="19"/>
      <c r="L150" s="19"/>
      <c r="M150" s="18"/>
      <c r="N150" s="20"/>
      <c r="O150" s="60"/>
      <c r="P150" s="19"/>
      <c r="Q150" s="19"/>
      <c r="R150" s="87"/>
    </row>
    <row r="151" spans="1:18" s="9" customFormat="1" ht="51.75" customHeight="1">
      <c r="A151" s="13" t="s">
        <v>5</v>
      </c>
      <c r="B151" s="27"/>
      <c r="C151" s="18"/>
      <c r="D151" s="21"/>
      <c r="E151" s="19"/>
      <c r="F151" s="19"/>
      <c r="G151" s="19"/>
      <c r="H151" s="18"/>
      <c r="I151" s="20"/>
      <c r="J151" s="19"/>
      <c r="K151" s="19"/>
      <c r="L151" s="19"/>
      <c r="M151" s="18"/>
      <c r="N151" s="20"/>
      <c r="O151" s="60"/>
      <c r="P151" s="19"/>
      <c r="Q151" s="19"/>
      <c r="R151" s="87"/>
    </row>
    <row r="152" spans="1:18" s="9" customFormat="1" ht="110.25" customHeight="1">
      <c r="A152" s="2" t="s">
        <v>58</v>
      </c>
      <c r="B152" s="27"/>
      <c r="C152" s="18"/>
      <c r="D152" s="21"/>
      <c r="E152" s="19"/>
      <c r="F152" s="19"/>
      <c r="G152" s="19"/>
      <c r="H152" s="18">
        <v>247.12</v>
      </c>
      <c r="I152" s="20"/>
      <c r="J152" s="19"/>
      <c r="K152" s="19"/>
      <c r="L152" s="19"/>
      <c r="M152" s="18"/>
      <c r="N152" s="20"/>
      <c r="O152" s="60"/>
      <c r="P152" s="19"/>
      <c r="Q152" s="19"/>
      <c r="R152" s="87"/>
    </row>
    <row r="153" spans="1:18" s="9" customFormat="1" ht="51.75" customHeight="1">
      <c r="A153" s="13" t="s">
        <v>6</v>
      </c>
      <c r="B153" s="27"/>
      <c r="C153" s="18"/>
      <c r="D153" s="21"/>
      <c r="E153" s="19"/>
      <c r="F153" s="19"/>
      <c r="G153" s="19"/>
      <c r="H153" s="18"/>
      <c r="I153" s="20"/>
      <c r="J153" s="19"/>
      <c r="K153" s="19"/>
      <c r="L153" s="19"/>
      <c r="M153" s="18"/>
      <c r="N153" s="20"/>
      <c r="O153" s="60"/>
      <c r="P153" s="19"/>
      <c r="Q153" s="19"/>
      <c r="R153" s="87"/>
    </row>
    <row r="154" spans="1:18" s="9" customFormat="1" ht="102" customHeight="1">
      <c r="A154" s="2" t="s">
        <v>109</v>
      </c>
      <c r="B154" s="27"/>
      <c r="C154" s="23"/>
      <c r="D154" s="21"/>
      <c r="E154" s="19"/>
      <c r="F154" s="19"/>
      <c r="G154" s="19"/>
      <c r="H154" s="18">
        <f>H149/H152</f>
        <v>3300.0161864681127</v>
      </c>
      <c r="I154" s="20"/>
      <c r="J154" s="19"/>
      <c r="K154" s="19"/>
      <c r="L154" s="19"/>
      <c r="M154" s="18"/>
      <c r="N154" s="20"/>
      <c r="O154" s="60"/>
      <c r="P154" s="19"/>
      <c r="Q154" s="19"/>
      <c r="R154" s="87"/>
    </row>
    <row r="155" spans="1:18" s="9" customFormat="1" ht="46.5" customHeight="1">
      <c r="A155" s="13" t="s">
        <v>7</v>
      </c>
      <c r="B155" s="27"/>
      <c r="C155" s="18"/>
      <c r="D155" s="21"/>
      <c r="E155" s="19"/>
      <c r="F155" s="19"/>
      <c r="G155" s="19"/>
      <c r="H155" s="18"/>
      <c r="I155" s="20"/>
      <c r="J155" s="19"/>
      <c r="K155" s="19"/>
      <c r="L155" s="19"/>
      <c r="M155" s="18"/>
      <c r="N155" s="20"/>
      <c r="O155" s="60"/>
      <c r="P155" s="19"/>
      <c r="Q155" s="19"/>
      <c r="R155" s="87"/>
    </row>
    <row r="156" spans="1:18" s="9" customFormat="1" ht="111.75" customHeight="1">
      <c r="A156" s="2" t="s">
        <v>59</v>
      </c>
      <c r="B156" s="27"/>
      <c r="C156" s="18"/>
      <c r="D156" s="21"/>
      <c r="E156" s="19"/>
      <c r="F156" s="19"/>
      <c r="G156" s="19"/>
      <c r="H156" s="18">
        <f>H152/H150*100</f>
        <v>48.50530943922115</v>
      </c>
      <c r="I156" s="20"/>
      <c r="J156" s="19"/>
      <c r="K156" s="19"/>
      <c r="L156" s="19"/>
      <c r="M156" s="18"/>
      <c r="N156" s="20"/>
      <c r="O156" s="60"/>
      <c r="P156" s="19"/>
      <c r="Q156" s="19"/>
      <c r="R156" s="87"/>
    </row>
    <row r="157" spans="1:18" s="9" customFormat="1" ht="30.75" customHeight="1">
      <c r="A157" s="240" t="s">
        <v>184</v>
      </c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1"/>
      <c r="R157" s="87"/>
    </row>
    <row r="158" spans="1:18" s="9" customFormat="1" ht="33.75" customHeight="1">
      <c r="A158" s="212" t="s">
        <v>27</v>
      </c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4"/>
      <c r="R158" s="87"/>
    </row>
    <row r="159" spans="1:18" s="9" customFormat="1" ht="133.5" customHeight="1">
      <c r="A159" s="12" t="s">
        <v>79</v>
      </c>
      <c r="B159" s="14" t="s">
        <v>25</v>
      </c>
      <c r="C159" s="40"/>
      <c r="D159" s="21"/>
      <c r="E159" s="20"/>
      <c r="F159" s="19"/>
      <c r="G159" s="20"/>
      <c r="H159" s="16">
        <f>H162</f>
        <v>6439440</v>
      </c>
      <c r="I159" s="39"/>
      <c r="J159" s="22">
        <f>J162</f>
        <v>6439440</v>
      </c>
      <c r="K159" s="19"/>
      <c r="L159" s="19"/>
      <c r="M159" s="18"/>
      <c r="N159" s="20"/>
      <c r="O159" s="60"/>
      <c r="P159" s="19"/>
      <c r="Q159" s="19"/>
      <c r="R159" s="87"/>
    </row>
    <row r="160" spans="1:18" s="9" customFormat="1" ht="54.75" customHeight="1">
      <c r="A160" s="2" t="s">
        <v>8</v>
      </c>
      <c r="B160" s="27"/>
      <c r="C160" s="18"/>
      <c r="D160" s="21"/>
      <c r="E160" s="19"/>
      <c r="F160" s="19"/>
      <c r="G160" s="19"/>
      <c r="H160" s="16"/>
      <c r="I160" s="39"/>
      <c r="J160" s="22"/>
      <c r="K160" s="19"/>
      <c r="L160" s="19"/>
      <c r="M160" s="18"/>
      <c r="N160" s="20"/>
      <c r="O160" s="60"/>
      <c r="P160" s="19"/>
      <c r="Q160" s="19"/>
      <c r="R160" s="87"/>
    </row>
    <row r="161" spans="1:18" s="9" customFormat="1" ht="45" customHeight="1">
      <c r="A161" s="13" t="s">
        <v>4</v>
      </c>
      <c r="B161" s="27"/>
      <c r="C161" s="18"/>
      <c r="D161" s="21"/>
      <c r="E161" s="19"/>
      <c r="F161" s="19"/>
      <c r="G161" s="19"/>
      <c r="H161" s="16"/>
      <c r="I161" s="39"/>
      <c r="J161" s="22"/>
      <c r="K161" s="19"/>
      <c r="L161" s="19"/>
      <c r="M161" s="18"/>
      <c r="N161" s="20"/>
      <c r="O161" s="60"/>
      <c r="P161" s="19"/>
      <c r="Q161" s="19"/>
      <c r="R161" s="87"/>
    </row>
    <row r="162" spans="1:18" s="9" customFormat="1" ht="59.25" customHeight="1">
      <c r="A162" s="2" t="s">
        <v>78</v>
      </c>
      <c r="B162" s="27"/>
      <c r="C162" s="99"/>
      <c r="D162" s="21"/>
      <c r="E162" s="20"/>
      <c r="F162" s="19"/>
      <c r="G162" s="19"/>
      <c r="H162" s="16">
        <f>I162+J162+K162+L162</f>
        <v>6439440</v>
      </c>
      <c r="I162" s="39"/>
      <c r="J162" s="22">
        <v>6439440</v>
      </c>
      <c r="K162" s="19"/>
      <c r="L162" s="19"/>
      <c r="M162" s="18"/>
      <c r="N162" s="20"/>
      <c r="O162" s="60"/>
      <c r="P162" s="19"/>
      <c r="Q162" s="19"/>
      <c r="R162" s="87"/>
    </row>
    <row r="163" spans="1:18" s="9" customFormat="1" ht="68.25" customHeight="1">
      <c r="A163" s="2" t="s">
        <v>50</v>
      </c>
      <c r="B163" s="27"/>
      <c r="C163" s="18"/>
      <c r="D163" s="21"/>
      <c r="E163" s="19"/>
      <c r="F163" s="19"/>
      <c r="G163" s="19"/>
      <c r="H163" s="18">
        <v>4505</v>
      </c>
      <c r="I163" s="20"/>
      <c r="J163" s="19"/>
      <c r="K163" s="19"/>
      <c r="L163" s="19"/>
      <c r="M163" s="18"/>
      <c r="N163" s="20"/>
      <c r="O163" s="60"/>
      <c r="P163" s="19"/>
      <c r="Q163" s="19"/>
      <c r="R163" s="87"/>
    </row>
    <row r="164" spans="1:18" s="9" customFormat="1" ht="51.75" customHeight="1">
      <c r="A164" s="13" t="s">
        <v>5</v>
      </c>
      <c r="B164" s="27"/>
      <c r="C164" s="18"/>
      <c r="D164" s="21"/>
      <c r="E164" s="19"/>
      <c r="F164" s="19"/>
      <c r="G164" s="19"/>
      <c r="H164" s="18"/>
      <c r="I164" s="20"/>
      <c r="J164" s="19"/>
      <c r="K164" s="19"/>
      <c r="L164" s="19"/>
      <c r="M164" s="18"/>
      <c r="N164" s="20"/>
      <c r="O164" s="60"/>
      <c r="P164" s="19"/>
      <c r="Q164" s="19"/>
      <c r="R164" s="87"/>
    </row>
    <row r="165" spans="1:18" s="9" customFormat="1" ht="78.75" customHeight="1">
      <c r="A165" s="2" t="s">
        <v>45</v>
      </c>
      <c r="B165" s="27"/>
      <c r="C165" s="40"/>
      <c r="D165" s="21"/>
      <c r="E165" s="19"/>
      <c r="F165" s="19"/>
      <c r="G165" s="19"/>
      <c r="H165" s="18">
        <v>2683.1</v>
      </c>
      <c r="I165" s="20"/>
      <c r="J165" s="19"/>
      <c r="K165" s="19"/>
      <c r="L165" s="19"/>
      <c r="M165" s="18"/>
      <c r="N165" s="20"/>
      <c r="O165" s="60"/>
      <c r="P165" s="19"/>
      <c r="Q165" s="19"/>
      <c r="R165" s="87"/>
    </row>
    <row r="166" spans="1:18" s="9" customFormat="1" ht="66" customHeight="1">
      <c r="A166" s="13" t="s">
        <v>6</v>
      </c>
      <c r="B166" s="27"/>
      <c r="C166" s="18"/>
      <c r="D166" s="21"/>
      <c r="E166" s="19"/>
      <c r="F166" s="19"/>
      <c r="G166" s="19"/>
      <c r="H166" s="18"/>
      <c r="I166" s="20"/>
      <c r="J166" s="19"/>
      <c r="K166" s="19"/>
      <c r="L166" s="19"/>
      <c r="M166" s="18"/>
      <c r="N166" s="20"/>
      <c r="O166" s="60"/>
      <c r="P166" s="19"/>
      <c r="Q166" s="19"/>
      <c r="R166" s="87"/>
    </row>
    <row r="167" spans="1:18" s="9" customFormat="1" ht="94.5" customHeight="1">
      <c r="A167" s="2" t="s">
        <v>84</v>
      </c>
      <c r="B167" s="27"/>
      <c r="C167" s="23"/>
      <c r="D167" s="21"/>
      <c r="E167" s="19"/>
      <c r="F167" s="19"/>
      <c r="G167" s="19"/>
      <c r="H167" s="18">
        <f>H162/H165</f>
        <v>2400</v>
      </c>
      <c r="I167" s="20"/>
      <c r="J167" s="19"/>
      <c r="K167" s="19"/>
      <c r="L167" s="19"/>
      <c r="M167" s="18"/>
      <c r="N167" s="20"/>
      <c r="O167" s="60"/>
      <c r="P167" s="19"/>
      <c r="Q167" s="19"/>
      <c r="R167" s="87"/>
    </row>
    <row r="168" spans="1:18" s="9" customFormat="1" ht="45" customHeight="1">
      <c r="A168" s="13" t="s">
        <v>7</v>
      </c>
      <c r="B168" s="27"/>
      <c r="C168" s="18"/>
      <c r="D168" s="21"/>
      <c r="E168" s="19"/>
      <c r="F168" s="19"/>
      <c r="G168" s="19"/>
      <c r="H168" s="18"/>
      <c r="I168" s="20"/>
      <c r="J168" s="19"/>
      <c r="K168" s="19"/>
      <c r="L168" s="19"/>
      <c r="M168" s="18"/>
      <c r="N168" s="20"/>
      <c r="O168" s="60"/>
      <c r="P168" s="19"/>
      <c r="Q168" s="19"/>
      <c r="R168" s="87"/>
    </row>
    <row r="169" spans="1:18" s="9" customFormat="1" ht="111.75" customHeight="1">
      <c r="A169" s="2" t="s">
        <v>85</v>
      </c>
      <c r="B169" s="27"/>
      <c r="C169" s="18"/>
      <c r="D169" s="21"/>
      <c r="E169" s="19"/>
      <c r="F169" s="19"/>
      <c r="G169" s="19"/>
      <c r="H169" s="18">
        <f>H165/H163*100</f>
        <v>59.55826859045504</v>
      </c>
      <c r="I169" s="20"/>
      <c r="J169" s="19"/>
      <c r="K169" s="19"/>
      <c r="L169" s="19"/>
      <c r="M169" s="18"/>
      <c r="N169" s="20"/>
      <c r="O169" s="60"/>
      <c r="P169" s="19"/>
      <c r="Q169" s="19"/>
      <c r="R169" s="87"/>
    </row>
    <row r="170" spans="1:18" s="9" customFormat="1" ht="30.75" customHeight="1">
      <c r="A170" s="240" t="s">
        <v>185</v>
      </c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1"/>
      <c r="R170" s="87"/>
    </row>
    <row r="171" spans="1:18" s="9" customFormat="1" ht="33.75" customHeight="1">
      <c r="A171" s="212" t="s">
        <v>27</v>
      </c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4"/>
      <c r="R171" s="87"/>
    </row>
    <row r="172" spans="1:18" s="9" customFormat="1" ht="141.75" customHeight="1">
      <c r="A172" s="12" t="s">
        <v>79</v>
      </c>
      <c r="B172" s="14" t="s">
        <v>25</v>
      </c>
      <c r="C172" s="16">
        <f>C175</f>
        <v>2640000</v>
      </c>
      <c r="D172" s="132"/>
      <c r="E172" s="39">
        <f>E175</f>
        <v>2640000</v>
      </c>
      <c r="F172" s="19"/>
      <c r="G172" s="20"/>
      <c r="H172" s="18"/>
      <c r="I172" s="20"/>
      <c r="J172" s="19"/>
      <c r="K172" s="19"/>
      <c r="L172" s="19"/>
      <c r="M172" s="18"/>
      <c r="N172" s="20"/>
      <c r="O172" s="60"/>
      <c r="P172" s="19"/>
      <c r="Q172" s="19"/>
      <c r="R172" s="87"/>
    </row>
    <row r="173" spans="1:18" s="9" customFormat="1" ht="71.25" customHeight="1">
      <c r="A173" s="2" t="s">
        <v>8</v>
      </c>
      <c r="B173" s="27"/>
      <c r="C173" s="16"/>
      <c r="D173" s="132"/>
      <c r="E173" s="22"/>
      <c r="F173" s="19"/>
      <c r="G173" s="19"/>
      <c r="H173" s="18"/>
      <c r="I173" s="20"/>
      <c r="J173" s="19"/>
      <c r="K173" s="19"/>
      <c r="L173" s="19"/>
      <c r="M173" s="18"/>
      <c r="N173" s="20"/>
      <c r="O173" s="60"/>
      <c r="P173" s="19"/>
      <c r="Q173" s="19"/>
      <c r="R173" s="87"/>
    </row>
    <row r="174" spans="1:18" s="9" customFormat="1" ht="54.75" customHeight="1">
      <c r="A174" s="13" t="s">
        <v>4</v>
      </c>
      <c r="B174" s="27"/>
      <c r="C174" s="16"/>
      <c r="D174" s="132"/>
      <c r="E174" s="39"/>
      <c r="F174" s="19"/>
      <c r="G174" s="20"/>
      <c r="H174" s="18"/>
      <c r="I174" s="20"/>
      <c r="J174" s="19"/>
      <c r="K174" s="19"/>
      <c r="L174" s="19"/>
      <c r="M174" s="18"/>
      <c r="N174" s="20"/>
      <c r="O174" s="60"/>
      <c r="P174" s="19"/>
      <c r="Q174" s="19"/>
      <c r="R174" s="87"/>
    </row>
    <row r="175" spans="1:18" s="9" customFormat="1" ht="39" customHeight="1">
      <c r="A175" s="2" t="s">
        <v>78</v>
      </c>
      <c r="B175" s="27"/>
      <c r="C175" s="16">
        <f>D175+E175+F175+G175</f>
        <v>2640000</v>
      </c>
      <c r="D175" s="132"/>
      <c r="E175" s="22">
        <v>2640000</v>
      </c>
      <c r="F175" s="19"/>
      <c r="G175" s="19"/>
      <c r="H175" s="18"/>
      <c r="I175" s="20"/>
      <c r="J175" s="19"/>
      <c r="K175" s="19"/>
      <c r="L175" s="19"/>
      <c r="M175" s="18"/>
      <c r="N175" s="20"/>
      <c r="O175" s="60"/>
      <c r="P175" s="19"/>
      <c r="Q175" s="19"/>
      <c r="R175" s="87"/>
    </row>
    <row r="176" spans="1:18" s="9" customFormat="1" ht="75.75" customHeight="1">
      <c r="A176" s="2" t="s">
        <v>50</v>
      </c>
      <c r="B176" s="27"/>
      <c r="C176" s="18">
        <v>3240</v>
      </c>
      <c r="D176" s="21"/>
      <c r="E176" s="19"/>
      <c r="F176" s="19"/>
      <c r="G176" s="19"/>
      <c r="H176" s="18"/>
      <c r="I176" s="20"/>
      <c r="J176" s="19"/>
      <c r="K176" s="19"/>
      <c r="L176" s="19"/>
      <c r="M176" s="18"/>
      <c r="N176" s="20"/>
      <c r="O176" s="60"/>
      <c r="P176" s="19"/>
      <c r="Q176" s="19"/>
      <c r="R176" s="87"/>
    </row>
    <row r="177" spans="1:18" s="9" customFormat="1" ht="48" customHeight="1">
      <c r="A177" s="13" t="s">
        <v>5</v>
      </c>
      <c r="B177" s="27"/>
      <c r="C177" s="18"/>
      <c r="D177" s="21"/>
      <c r="E177" s="19"/>
      <c r="F177" s="19"/>
      <c r="G177" s="19"/>
      <c r="H177" s="18"/>
      <c r="I177" s="20"/>
      <c r="J177" s="19"/>
      <c r="K177" s="19"/>
      <c r="L177" s="19"/>
      <c r="M177" s="18"/>
      <c r="N177" s="20"/>
      <c r="O177" s="60"/>
      <c r="P177" s="19"/>
      <c r="Q177" s="19"/>
      <c r="R177" s="87"/>
    </row>
    <row r="178" spans="1:18" s="9" customFormat="1" ht="89.25" customHeight="1">
      <c r="A178" s="2" t="s">
        <v>45</v>
      </c>
      <c r="B178" s="27"/>
      <c r="C178" s="40">
        <v>1100</v>
      </c>
      <c r="D178" s="21"/>
      <c r="E178" s="19"/>
      <c r="F178" s="19"/>
      <c r="G178" s="19"/>
      <c r="H178" s="18"/>
      <c r="I178" s="20"/>
      <c r="J178" s="19"/>
      <c r="K178" s="19"/>
      <c r="L178" s="19"/>
      <c r="M178" s="18"/>
      <c r="N178" s="20"/>
      <c r="O178" s="60"/>
      <c r="P178" s="19"/>
      <c r="Q178" s="19"/>
      <c r="R178" s="87"/>
    </row>
    <row r="179" spans="1:18" s="9" customFormat="1" ht="65.25" customHeight="1">
      <c r="A179" s="13" t="s">
        <v>6</v>
      </c>
      <c r="B179" s="27"/>
      <c r="C179" s="40"/>
      <c r="D179" s="21"/>
      <c r="E179" s="19"/>
      <c r="F179" s="19"/>
      <c r="G179" s="19"/>
      <c r="H179" s="18"/>
      <c r="I179" s="20"/>
      <c r="J179" s="19"/>
      <c r="K179" s="19"/>
      <c r="L179" s="19"/>
      <c r="M179" s="18"/>
      <c r="N179" s="20"/>
      <c r="O179" s="60"/>
      <c r="P179" s="19"/>
      <c r="Q179" s="19"/>
      <c r="R179" s="87"/>
    </row>
    <row r="180" spans="1:18" s="9" customFormat="1" ht="90" customHeight="1">
      <c r="A180" s="2" t="s">
        <v>84</v>
      </c>
      <c r="B180" s="27"/>
      <c r="C180" s="18">
        <f>C175/C178</f>
        <v>2400</v>
      </c>
      <c r="D180" s="21"/>
      <c r="E180" s="19"/>
      <c r="F180" s="19"/>
      <c r="G180" s="19"/>
      <c r="H180" s="18"/>
      <c r="I180" s="20"/>
      <c r="J180" s="19"/>
      <c r="K180" s="19"/>
      <c r="L180" s="19"/>
      <c r="M180" s="18"/>
      <c r="N180" s="20"/>
      <c r="O180" s="60"/>
      <c r="P180" s="19"/>
      <c r="Q180" s="19"/>
      <c r="R180" s="87"/>
    </row>
    <row r="181" spans="1:18" s="9" customFormat="1" ht="48" customHeight="1">
      <c r="A181" s="13" t="s">
        <v>7</v>
      </c>
      <c r="B181" s="27"/>
      <c r="C181" s="23"/>
      <c r="D181" s="21"/>
      <c r="E181" s="19"/>
      <c r="F181" s="19"/>
      <c r="G181" s="19"/>
      <c r="H181" s="18"/>
      <c r="I181" s="20"/>
      <c r="J181" s="19"/>
      <c r="K181" s="19"/>
      <c r="L181" s="19"/>
      <c r="M181" s="18"/>
      <c r="N181" s="20"/>
      <c r="O181" s="60"/>
      <c r="P181" s="19"/>
      <c r="Q181" s="19"/>
      <c r="R181" s="87"/>
    </row>
    <row r="182" spans="1:18" s="9" customFormat="1" ht="111.75" customHeight="1">
      <c r="A182" s="2" t="s">
        <v>85</v>
      </c>
      <c r="B182" s="27"/>
      <c r="C182" s="23">
        <f>C178/C176*100</f>
        <v>33.95061728395062</v>
      </c>
      <c r="D182" s="21"/>
      <c r="E182" s="19"/>
      <c r="F182" s="19"/>
      <c r="G182" s="19"/>
      <c r="H182" s="18"/>
      <c r="I182" s="20"/>
      <c r="J182" s="19"/>
      <c r="K182" s="19"/>
      <c r="L182" s="19"/>
      <c r="M182" s="18"/>
      <c r="N182" s="20"/>
      <c r="O182" s="60"/>
      <c r="P182" s="19"/>
      <c r="Q182" s="19"/>
      <c r="R182" s="87"/>
    </row>
    <row r="183" spans="1:18" s="9" customFormat="1" ht="35.25" customHeight="1">
      <c r="A183" s="218" t="s">
        <v>186</v>
      </c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100"/>
    </row>
    <row r="184" spans="1:18" s="9" customFormat="1" ht="36.75" customHeight="1">
      <c r="A184" s="206" t="s">
        <v>24</v>
      </c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8"/>
      <c r="R184" s="100"/>
    </row>
    <row r="185" spans="1:18" s="9" customFormat="1" ht="113.25" customHeight="1">
      <c r="A185" s="12" t="s">
        <v>79</v>
      </c>
      <c r="B185" s="14" t="s">
        <v>25</v>
      </c>
      <c r="C185" s="15"/>
      <c r="D185" s="20"/>
      <c r="E185" s="20"/>
      <c r="F185" s="20"/>
      <c r="G185" s="20"/>
      <c r="H185" s="15"/>
      <c r="I185" s="20"/>
      <c r="J185" s="20"/>
      <c r="K185" s="20"/>
      <c r="L185" s="20"/>
      <c r="M185" s="16">
        <f>M188</f>
        <v>7692000</v>
      </c>
      <c r="N185" s="39"/>
      <c r="O185" s="39">
        <f>O188</f>
        <v>7692000</v>
      </c>
      <c r="P185" s="20"/>
      <c r="Q185" s="20"/>
      <c r="R185" s="100"/>
    </row>
    <row r="186" spans="1:18" s="9" customFormat="1" ht="48.75" customHeight="1">
      <c r="A186" s="2" t="s">
        <v>8</v>
      </c>
      <c r="B186" s="27"/>
      <c r="C186" s="15"/>
      <c r="D186" s="20"/>
      <c r="E186" s="20"/>
      <c r="F186" s="20"/>
      <c r="G186" s="20"/>
      <c r="H186" s="15"/>
      <c r="I186" s="20"/>
      <c r="J186" s="20"/>
      <c r="K186" s="20"/>
      <c r="L186" s="20"/>
      <c r="M186" s="16"/>
      <c r="N186" s="39"/>
      <c r="O186" s="39"/>
      <c r="P186" s="20"/>
      <c r="Q186" s="20"/>
      <c r="R186" s="100"/>
    </row>
    <row r="187" spans="1:18" s="9" customFormat="1" ht="40.5" customHeight="1">
      <c r="A187" s="13" t="s">
        <v>4</v>
      </c>
      <c r="B187" s="27"/>
      <c r="C187" s="15"/>
      <c r="D187" s="20"/>
      <c r="E187" s="20"/>
      <c r="F187" s="20"/>
      <c r="G187" s="20"/>
      <c r="H187" s="15"/>
      <c r="I187" s="20"/>
      <c r="J187" s="20"/>
      <c r="K187" s="20"/>
      <c r="L187" s="20"/>
      <c r="M187" s="16"/>
      <c r="N187" s="39"/>
      <c r="O187" s="39"/>
      <c r="P187" s="20"/>
      <c r="Q187" s="20"/>
      <c r="R187" s="100"/>
    </row>
    <row r="188" spans="1:18" s="9" customFormat="1" ht="60" customHeight="1">
      <c r="A188" s="2" t="s">
        <v>78</v>
      </c>
      <c r="B188" s="27"/>
      <c r="C188" s="15"/>
      <c r="D188" s="20"/>
      <c r="E188" s="20"/>
      <c r="F188" s="20"/>
      <c r="G188" s="20"/>
      <c r="H188" s="15"/>
      <c r="I188" s="20"/>
      <c r="J188" s="20"/>
      <c r="K188" s="20"/>
      <c r="L188" s="20"/>
      <c r="M188" s="16">
        <f>N188+O188+P188+Q188</f>
        <v>7692000</v>
      </c>
      <c r="N188" s="39"/>
      <c r="O188" s="39">
        <v>7692000</v>
      </c>
      <c r="P188" s="20"/>
      <c r="Q188" s="20"/>
      <c r="R188" s="100">
        <v>6</v>
      </c>
    </row>
    <row r="189" spans="1:18" s="9" customFormat="1" ht="60" customHeight="1">
      <c r="A189" s="2" t="s">
        <v>50</v>
      </c>
      <c r="B189" s="27"/>
      <c r="C189" s="15"/>
      <c r="D189" s="20"/>
      <c r="E189" s="20"/>
      <c r="F189" s="20"/>
      <c r="G189" s="20"/>
      <c r="H189" s="15"/>
      <c r="I189" s="20"/>
      <c r="J189" s="20"/>
      <c r="K189" s="20"/>
      <c r="L189" s="20"/>
      <c r="M189" s="15">
        <v>4243.8</v>
      </c>
      <c r="N189" s="39"/>
      <c r="O189" s="39"/>
      <c r="P189" s="20"/>
      <c r="Q189" s="20"/>
      <c r="R189" s="100"/>
    </row>
    <row r="190" spans="1:18" s="9" customFormat="1" ht="60" customHeight="1">
      <c r="A190" s="13" t="s">
        <v>5</v>
      </c>
      <c r="B190" s="27"/>
      <c r="C190" s="15"/>
      <c r="D190" s="20"/>
      <c r="E190" s="20"/>
      <c r="F190" s="20"/>
      <c r="G190" s="20"/>
      <c r="H190" s="15"/>
      <c r="I190" s="20"/>
      <c r="J190" s="20"/>
      <c r="K190" s="20"/>
      <c r="L190" s="20"/>
      <c r="M190" s="15"/>
      <c r="N190" s="20"/>
      <c r="O190" s="20"/>
      <c r="P190" s="20"/>
      <c r="Q190" s="20"/>
      <c r="R190" s="100"/>
    </row>
    <row r="191" spans="1:18" s="9" customFormat="1" ht="77.25" customHeight="1">
      <c r="A191" s="2" t="s">
        <v>45</v>
      </c>
      <c r="B191" s="27"/>
      <c r="C191" s="15"/>
      <c r="D191" s="20"/>
      <c r="E191" s="20"/>
      <c r="F191" s="20"/>
      <c r="G191" s="20"/>
      <c r="H191" s="15"/>
      <c r="I191" s="20"/>
      <c r="J191" s="20"/>
      <c r="K191" s="20"/>
      <c r="L191" s="20"/>
      <c r="M191" s="15">
        <v>3205</v>
      </c>
      <c r="N191" s="20"/>
      <c r="O191" s="20"/>
      <c r="P191" s="20"/>
      <c r="Q191" s="20"/>
      <c r="R191" s="100"/>
    </row>
    <row r="192" spans="1:18" s="9" customFormat="1" ht="60" customHeight="1">
      <c r="A192" s="13" t="s">
        <v>6</v>
      </c>
      <c r="B192" s="27"/>
      <c r="C192" s="15"/>
      <c r="D192" s="20"/>
      <c r="E192" s="20"/>
      <c r="F192" s="20"/>
      <c r="G192" s="20"/>
      <c r="H192" s="15"/>
      <c r="I192" s="20"/>
      <c r="J192" s="20"/>
      <c r="K192" s="20"/>
      <c r="L192" s="20"/>
      <c r="M192" s="15"/>
      <c r="N192" s="20"/>
      <c r="O192" s="20"/>
      <c r="P192" s="20"/>
      <c r="Q192" s="20"/>
      <c r="R192" s="100"/>
    </row>
    <row r="193" spans="1:18" s="9" customFormat="1" ht="108" customHeight="1">
      <c r="A193" s="2" t="s">
        <v>84</v>
      </c>
      <c r="B193" s="27"/>
      <c r="C193" s="15"/>
      <c r="D193" s="20"/>
      <c r="E193" s="20"/>
      <c r="F193" s="20"/>
      <c r="G193" s="20"/>
      <c r="H193" s="15"/>
      <c r="I193" s="20"/>
      <c r="J193" s="20"/>
      <c r="K193" s="20"/>
      <c r="L193" s="20"/>
      <c r="M193" s="40">
        <f>M188/M191</f>
        <v>2400</v>
      </c>
      <c r="N193" s="20"/>
      <c r="O193" s="20"/>
      <c r="P193" s="20"/>
      <c r="Q193" s="20"/>
      <c r="R193" s="100"/>
    </row>
    <row r="194" spans="1:18" s="9" customFormat="1" ht="42.75" customHeight="1">
      <c r="A194" s="13" t="s">
        <v>7</v>
      </c>
      <c r="B194" s="27"/>
      <c r="C194" s="15"/>
      <c r="D194" s="20"/>
      <c r="E194" s="20"/>
      <c r="F194" s="20"/>
      <c r="G194" s="20"/>
      <c r="H194" s="15"/>
      <c r="I194" s="20"/>
      <c r="J194" s="20"/>
      <c r="K194" s="20"/>
      <c r="L194" s="20"/>
      <c r="M194" s="15"/>
      <c r="N194" s="20"/>
      <c r="O194" s="20"/>
      <c r="P194" s="20"/>
      <c r="Q194" s="20"/>
      <c r="R194" s="100"/>
    </row>
    <row r="195" spans="1:18" s="9" customFormat="1" ht="110.25" customHeight="1">
      <c r="A195" s="2" t="s">
        <v>85</v>
      </c>
      <c r="B195" s="27"/>
      <c r="C195" s="15"/>
      <c r="D195" s="20"/>
      <c r="E195" s="20"/>
      <c r="F195" s="20"/>
      <c r="G195" s="20"/>
      <c r="H195" s="23"/>
      <c r="I195" s="20"/>
      <c r="J195" s="20"/>
      <c r="K195" s="20"/>
      <c r="L195" s="20"/>
      <c r="M195" s="18">
        <f>M191/M189*100</f>
        <v>75.52193788585701</v>
      </c>
      <c r="N195" s="20"/>
      <c r="O195" s="20"/>
      <c r="P195" s="20"/>
      <c r="Q195" s="20"/>
      <c r="R195" s="100"/>
    </row>
    <row r="196" spans="1:18" s="9" customFormat="1" ht="45.75" customHeight="1">
      <c r="A196" s="262" t="s">
        <v>174</v>
      </c>
      <c r="B196" s="263"/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4"/>
      <c r="R196" s="100"/>
    </row>
    <row r="197" spans="1:18" s="9" customFormat="1" ht="47.25" customHeight="1">
      <c r="A197" s="206" t="s">
        <v>24</v>
      </c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8"/>
      <c r="R197" s="100"/>
    </row>
    <row r="198" spans="1:18" s="9" customFormat="1" ht="117" customHeight="1">
      <c r="A198" s="12" t="s">
        <v>79</v>
      </c>
      <c r="B198" s="14" t="s">
        <v>25</v>
      </c>
      <c r="C198" s="15"/>
      <c r="D198" s="20"/>
      <c r="E198" s="20"/>
      <c r="F198" s="20"/>
      <c r="G198" s="20"/>
      <c r="H198" s="15"/>
      <c r="I198" s="20"/>
      <c r="J198" s="20"/>
      <c r="K198" s="20"/>
      <c r="L198" s="20"/>
      <c r="M198" s="16">
        <f>M201</f>
        <v>732600</v>
      </c>
      <c r="N198" s="39"/>
      <c r="O198" s="39">
        <f>O201</f>
        <v>732600</v>
      </c>
      <c r="P198" s="20"/>
      <c r="Q198" s="20"/>
      <c r="R198" s="100"/>
    </row>
    <row r="199" spans="1:18" s="9" customFormat="1" ht="62.25" customHeight="1">
      <c r="A199" s="2" t="s">
        <v>8</v>
      </c>
      <c r="B199" s="27"/>
      <c r="C199" s="15"/>
      <c r="D199" s="20"/>
      <c r="E199" s="20"/>
      <c r="F199" s="20"/>
      <c r="G199" s="20"/>
      <c r="H199" s="15"/>
      <c r="I199" s="20"/>
      <c r="J199" s="20"/>
      <c r="K199" s="20"/>
      <c r="L199" s="20"/>
      <c r="M199" s="16"/>
      <c r="N199" s="39"/>
      <c r="O199" s="39"/>
      <c r="P199" s="20"/>
      <c r="Q199" s="20"/>
      <c r="R199" s="100"/>
    </row>
    <row r="200" spans="1:18" s="9" customFormat="1" ht="56.25" customHeight="1">
      <c r="A200" s="13" t="s">
        <v>4</v>
      </c>
      <c r="B200" s="27"/>
      <c r="C200" s="15"/>
      <c r="D200" s="20"/>
      <c r="E200" s="20"/>
      <c r="F200" s="20"/>
      <c r="G200" s="20"/>
      <c r="H200" s="15"/>
      <c r="I200" s="20"/>
      <c r="J200" s="20"/>
      <c r="K200" s="20"/>
      <c r="L200" s="20"/>
      <c r="M200" s="16"/>
      <c r="N200" s="39"/>
      <c r="O200" s="39"/>
      <c r="P200" s="20"/>
      <c r="Q200" s="20"/>
      <c r="R200" s="100"/>
    </row>
    <row r="201" spans="1:18" s="9" customFormat="1" ht="52.5" customHeight="1">
      <c r="A201" s="2" t="s">
        <v>78</v>
      </c>
      <c r="B201" s="27"/>
      <c r="C201" s="15"/>
      <c r="D201" s="20"/>
      <c r="E201" s="20"/>
      <c r="F201" s="20"/>
      <c r="G201" s="20"/>
      <c r="H201" s="15"/>
      <c r="I201" s="20"/>
      <c r="J201" s="20"/>
      <c r="K201" s="20"/>
      <c r="L201" s="20"/>
      <c r="M201" s="16">
        <f>N201+O201+P201+Q201</f>
        <v>732600</v>
      </c>
      <c r="N201" s="39"/>
      <c r="O201" s="39">
        <v>732600</v>
      </c>
      <c r="P201" s="20"/>
      <c r="Q201" s="20"/>
      <c r="R201" s="100"/>
    </row>
    <row r="202" spans="1:18" s="9" customFormat="1" ht="88.5" customHeight="1">
      <c r="A202" s="2" t="s">
        <v>57</v>
      </c>
      <c r="B202" s="27"/>
      <c r="C202" s="15"/>
      <c r="D202" s="20"/>
      <c r="E202" s="20"/>
      <c r="F202" s="20"/>
      <c r="G202" s="20"/>
      <c r="H202" s="15"/>
      <c r="I202" s="20"/>
      <c r="J202" s="20"/>
      <c r="K202" s="20"/>
      <c r="L202" s="20"/>
      <c r="M202" s="15">
        <v>588</v>
      </c>
      <c r="N202" s="20"/>
      <c r="O202" s="20"/>
      <c r="P202" s="20"/>
      <c r="Q202" s="20"/>
      <c r="R202" s="100"/>
    </row>
    <row r="203" spans="1:18" s="9" customFormat="1" ht="62.25" customHeight="1">
      <c r="A203" s="13" t="s">
        <v>5</v>
      </c>
      <c r="B203" s="27"/>
      <c r="C203" s="15"/>
      <c r="D203" s="20"/>
      <c r="E203" s="20"/>
      <c r="F203" s="20"/>
      <c r="G203" s="20"/>
      <c r="H203" s="15"/>
      <c r="I203" s="20"/>
      <c r="J203" s="20"/>
      <c r="K203" s="20"/>
      <c r="L203" s="20"/>
      <c r="M203" s="15"/>
      <c r="N203" s="20"/>
      <c r="O203" s="20"/>
      <c r="P203" s="20"/>
      <c r="Q203" s="20"/>
      <c r="R203" s="100"/>
    </row>
    <row r="204" spans="1:18" s="9" customFormat="1" ht="117" customHeight="1">
      <c r="A204" s="2" t="s">
        <v>58</v>
      </c>
      <c r="B204" s="27"/>
      <c r="C204" s="15"/>
      <c r="D204" s="20"/>
      <c r="E204" s="20"/>
      <c r="F204" s="20"/>
      <c r="G204" s="20"/>
      <c r="H204" s="15"/>
      <c r="I204" s="20"/>
      <c r="J204" s="20"/>
      <c r="K204" s="20"/>
      <c r="L204" s="20"/>
      <c r="M204" s="15">
        <v>222</v>
      </c>
      <c r="N204" s="20"/>
      <c r="O204" s="20"/>
      <c r="P204" s="20"/>
      <c r="Q204" s="20"/>
      <c r="R204" s="100"/>
    </row>
    <row r="205" spans="1:18" s="9" customFormat="1" ht="66" customHeight="1">
      <c r="A205" s="13" t="s">
        <v>6</v>
      </c>
      <c r="B205" s="27"/>
      <c r="C205" s="15"/>
      <c r="D205" s="20"/>
      <c r="E205" s="20"/>
      <c r="F205" s="20"/>
      <c r="G205" s="20"/>
      <c r="H205" s="15"/>
      <c r="I205" s="20"/>
      <c r="J205" s="20"/>
      <c r="K205" s="20"/>
      <c r="L205" s="20"/>
      <c r="M205" s="15"/>
      <c r="N205" s="20"/>
      <c r="O205" s="20"/>
      <c r="P205" s="20"/>
      <c r="Q205" s="20"/>
      <c r="R205" s="100"/>
    </row>
    <row r="206" spans="1:18" s="9" customFormat="1" ht="117" customHeight="1">
      <c r="A206" s="2" t="s">
        <v>109</v>
      </c>
      <c r="B206" s="27"/>
      <c r="C206" s="15"/>
      <c r="D206" s="20"/>
      <c r="E206" s="20"/>
      <c r="F206" s="20"/>
      <c r="G206" s="20"/>
      <c r="H206" s="23"/>
      <c r="I206" s="20"/>
      <c r="J206" s="20"/>
      <c r="K206" s="20"/>
      <c r="L206" s="20"/>
      <c r="M206" s="15">
        <f>M201/M204</f>
        <v>3300</v>
      </c>
      <c r="N206" s="20"/>
      <c r="O206" s="20"/>
      <c r="P206" s="20"/>
      <c r="Q206" s="20"/>
      <c r="R206" s="100"/>
    </row>
    <row r="207" spans="1:18" s="9" customFormat="1" ht="45.75" customHeight="1">
      <c r="A207" s="13" t="s">
        <v>7</v>
      </c>
      <c r="B207" s="27"/>
      <c r="C207" s="15"/>
      <c r="D207" s="20"/>
      <c r="E207" s="20"/>
      <c r="F207" s="20"/>
      <c r="G207" s="20"/>
      <c r="H207" s="15"/>
      <c r="I207" s="20"/>
      <c r="J207" s="20"/>
      <c r="K207" s="20"/>
      <c r="L207" s="20"/>
      <c r="M207" s="15"/>
      <c r="N207" s="20"/>
      <c r="O207" s="20"/>
      <c r="P207" s="20"/>
      <c r="Q207" s="20"/>
      <c r="R207" s="100"/>
    </row>
    <row r="208" spans="1:18" s="9" customFormat="1" ht="117" customHeight="1">
      <c r="A208" s="2" t="s">
        <v>59</v>
      </c>
      <c r="B208" s="27"/>
      <c r="C208" s="15"/>
      <c r="D208" s="20"/>
      <c r="E208" s="20"/>
      <c r="F208" s="20"/>
      <c r="G208" s="20"/>
      <c r="H208" s="18"/>
      <c r="I208" s="20"/>
      <c r="J208" s="20"/>
      <c r="K208" s="20"/>
      <c r="L208" s="20"/>
      <c r="M208" s="18">
        <f>M204/M202*100</f>
        <v>37.755102040816325</v>
      </c>
      <c r="N208" s="20"/>
      <c r="O208" s="20"/>
      <c r="P208" s="20"/>
      <c r="Q208" s="20"/>
      <c r="R208" s="100"/>
    </row>
    <row r="209" spans="1:18" s="9" customFormat="1" ht="47.25" customHeight="1">
      <c r="A209" s="207" t="s">
        <v>175</v>
      </c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8"/>
      <c r="R209" s="100"/>
    </row>
    <row r="210" spans="1:18" s="9" customFormat="1" ht="41.25" customHeight="1">
      <c r="A210" s="206" t="s">
        <v>24</v>
      </c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8"/>
      <c r="R210" s="100"/>
    </row>
    <row r="211" spans="1:18" s="9" customFormat="1" ht="117" customHeight="1">
      <c r="A211" s="12" t="s">
        <v>79</v>
      </c>
      <c r="B211" s="14" t="s">
        <v>25</v>
      </c>
      <c r="C211" s="15"/>
      <c r="D211" s="20"/>
      <c r="E211" s="20"/>
      <c r="F211" s="20"/>
      <c r="G211" s="20"/>
      <c r="H211" s="16">
        <f>J211</f>
        <v>3038260</v>
      </c>
      <c r="I211" s="20"/>
      <c r="J211" s="134">
        <f>J214</f>
        <v>3038260</v>
      </c>
      <c r="K211" s="20"/>
      <c r="L211" s="20"/>
      <c r="M211" s="18"/>
      <c r="N211" s="20"/>
      <c r="O211" s="20"/>
      <c r="P211" s="20"/>
      <c r="Q211" s="20"/>
      <c r="R211" s="100"/>
    </row>
    <row r="212" spans="1:18" s="9" customFormat="1" ht="54.75" customHeight="1">
      <c r="A212" s="2" t="s">
        <v>8</v>
      </c>
      <c r="B212" s="3"/>
      <c r="C212" s="15"/>
      <c r="D212" s="20"/>
      <c r="E212" s="20"/>
      <c r="F212" s="20"/>
      <c r="G212" s="20"/>
      <c r="H212" s="16"/>
      <c r="I212" s="20"/>
      <c r="J212" s="20"/>
      <c r="K212" s="20"/>
      <c r="L212" s="20"/>
      <c r="M212" s="18"/>
      <c r="N212" s="20"/>
      <c r="O212" s="20"/>
      <c r="P212" s="20"/>
      <c r="Q212" s="20"/>
      <c r="R212" s="100"/>
    </row>
    <row r="213" spans="1:18" s="9" customFormat="1" ht="47.25" customHeight="1">
      <c r="A213" s="13" t="s">
        <v>4</v>
      </c>
      <c r="B213" s="3"/>
      <c r="C213" s="15"/>
      <c r="D213" s="20"/>
      <c r="E213" s="20"/>
      <c r="F213" s="20"/>
      <c r="G213" s="20"/>
      <c r="H213" s="16"/>
      <c r="I213" s="20"/>
      <c r="J213" s="20"/>
      <c r="K213" s="20"/>
      <c r="L213" s="20"/>
      <c r="M213" s="18"/>
      <c r="N213" s="20"/>
      <c r="O213" s="20"/>
      <c r="P213" s="20"/>
      <c r="Q213" s="20"/>
      <c r="R213" s="100"/>
    </row>
    <row r="214" spans="1:18" s="9" customFormat="1" ht="49.5" customHeight="1">
      <c r="A214" s="2" t="s">
        <v>78</v>
      </c>
      <c r="B214" s="3"/>
      <c r="C214" s="15"/>
      <c r="D214" s="20"/>
      <c r="E214" s="20"/>
      <c r="F214" s="20"/>
      <c r="G214" s="20"/>
      <c r="H214" s="16">
        <f>I214+J214+K214+L214</f>
        <v>3038260</v>
      </c>
      <c r="I214" s="20"/>
      <c r="J214" s="39">
        <v>3038260</v>
      </c>
      <c r="K214" s="20"/>
      <c r="L214" s="20"/>
      <c r="M214" s="18"/>
      <c r="N214" s="20"/>
      <c r="O214" s="20"/>
      <c r="P214" s="20"/>
      <c r="Q214" s="20"/>
      <c r="R214" s="100"/>
    </row>
    <row r="215" spans="1:18" s="9" customFormat="1" ht="54.75" customHeight="1">
      <c r="A215" s="2" t="s">
        <v>51</v>
      </c>
      <c r="B215" s="3"/>
      <c r="C215" s="15"/>
      <c r="D215" s="20"/>
      <c r="E215" s="20"/>
      <c r="F215" s="20"/>
      <c r="G215" s="20"/>
      <c r="H215" s="18">
        <v>681</v>
      </c>
      <c r="I215" s="20"/>
      <c r="J215" s="20"/>
      <c r="K215" s="20"/>
      <c r="L215" s="20"/>
      <c r="M215" s="18"/>
      <c r="N215" s="20"/>
      <c r="O215" s="20"/>
      <c r="P215" s="20"/>
      <c r="Q215" s="20"/>
      <c r="R215" s="100"/>
    </row>
    <row r="216" spans="1:18" s="9" customFormat="1" ht="58.5" customHeight="1">
      <c r="A216" s="13" t="s">
        <v>5</v>
      </c>
      <c r="B216" s="3"/>
      <c r="C216" s="15"/>
      <c r="D216" s="20"/>
      <c r="E216" s="20"/>
      <c r="F216" s="20"/>
      <c r="G216" s="20"/>
      <c r="H216" s="18"/>
      <c r="I216" s="20"/>
      <c r="J216" s="20"/>
      <c r="K216" s="20"/>
      <c r="L216" s="20"/>
      <c r="M216" s="18"/>
      <c r="N216" s="20"/>
      <c r="O216" s="20"/>
      <c r="P216" s="20"/>
      <c r="Q216" s="20"/>
      <c r="R216" s="100"/>
    </row>
    <row r="217" spans="1:18" s="9" customFormat="1" ht="87" customHeight="1">
      <c r="A217" s="2" t="s">
        <v>68</v>
      </c>
      <c r="B217" s="3"/>
      <c r="C217" s="15"/>
      <c r="D217" s="20"/>
      <c r="E217" s="20"/>
      <c r="F217" s="20"/>
      <c r="G217" s="20"/>
      <c r="H217" s="18">
        <v>681</v>
      </c>
      <c r="I217" s="20"/>
      <c r="J217" s="20"/>
      <c r="K217" s="20"/>
      <c r="L217" s="20"/>
      <c r="M217" s="18"/>
      <c r="N217" s="20"/>
      <c r="O217" s="20"/>
      <c r="P217" s="20"/>
      <c r="Q217" s="20"/>
      <c r="R217" s="100"/>
    </row>
    <row r="218" spans="1:18" s="9" customFormat="1" ht="64.5" customHeight="1">
      <c r="A218" s="13" t="s">
        <v>6</v>
      </c>
      <c r="B218" s="3"/>
      <c r="C218" s="15"/>
      <c r="D218" s="20"/>
      <c r="E218" s="20"/>
      <c r="F218" s="20"/>
      <c r="G218" s="20"/>
      <c r="H218" s="18"/>
      <c r="I218" s="20"/>
      <c r="J218" s="20"/>
      <c r="K218" s="20"/>
      <c r="L218" s="20"/>
      <c r="M218" s="18"/>
      <c r="N218" s="20"/>
      <c r="O218" s="20"/>
      <c r="P218" s="20"/>
      <c r="Q218" s="20"/>
      <c r="R218" s="100"/>
    </row>
    <row r="219" spans="1:18" s="9" customFormat="1" ht="92.25" customHeight="1">
      <c r="A219" s="2" t="s">
        <v>83</v>
      </c>
      <c r="B219" s="24"/>
      <c r="C219" s="15"/>
      <c r="D219" s="20"/>
      <c r="E219" s="20"/>
      <c r="F219" s="20"/>
      <c r="G219" s="20"/>
      <c r="H219" s="18">
        <f>H214/H217</f>
        <v>4461.468428781204</v>
      </c>
      <c r="I219" s="20"/>
      <c r="J219" s="20"/>
      <c r="K219" s="20"/>
      <c r="L219" s="20"/>
      <c r="M219" s="18"/>
      <c r="N219" s="20"/>
      <c r="O219" s="20"/>
      <c r="P219" s="20"/>
      <c r="Q219" s="20"/>
      <c r="R219" s="100"/>
    </row>
    <row r="220" spans="1:18" s="9" customFormat="1" ht="47.25" customHeight="1">
      <c r="A220" s="13" t="s">
        <v>7</v>
      </c>
      <c r="B220" s="3"/>
      <c r="C220" s="15"/>
      <c r="D220" s="20"/>
      <c r="E220" s="20"/>
      <c r="F220" s="20"/>
      <c r="G220" s="20"/>
      <c r="H220" s="18"/>
      <c r="I220" s="20"/>
      <c r="J220" s="20"/>
      <c r="K220" s="20"/>
      <c r="L220" s="20"/>
      <c r="M220" s="18"/>
      <c r="N220" s="20"/>
      <c r="O220" s="20"/>
      <c r="P220" s="20"/>
      <c r="Q220" s="20"/>
      <c r="R220" s="100"/>
    </row>
    <row r="221" spans="1:18" s="9" customFormat="1" ht="117" customHeight="1">
      <c r="A221" s="2" t="s">
        <v>46</v>
      </c>
      <c r="B221" s="3"/>
      <c r="C221" s="15"/>
      <c r="D221" s="20"/>
      <c r="E221" s="20"/>
      <c r="F221" s="20"/>
      <c r="G221" s="20"/>
      <c r="H221" s="18">
        <f>H217/H215*100</f>
        <v>100</v>
      </c>
      <c r="I221" s="20"/>
      <c r="J221" s="20"/>
      <c r="K221" s="20"/>
      <c r="L221" s="20"/>
      <c r="M221" s="18"/>
      <c r="N221" s="20"/>
      <c r="O221" s="20"/>
      <c r="P221" s="20"/>
      <c r="Q221" s="20"/>
      <c r="R221" s="100"/>
    </row>
    <row r="222" spans="1:18" s="9" customFormat="1" ht="47.25" customHeight="1">
      <c r="A222" s="207" t="s">
        <v>187</v>
      </c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8"/>
      <c r="R222" s="100"/>
    </row>
    <row r="223" spans="1:18" s="9" customFormat="1" ht="45.75" customHeight="1">
      <c r="A223" s="206" t="s">
        <v>24</v>
      </c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8"/>
      <c r="R223" s="100"/>
    </row>
    <row r="224" spans="1:18" s="9" customFormat="1" ht="117" customHeight="1">
      <c r="A224" s="12" t="s">
        <v>79</v>
      </c>
      <c r="B224" s="14" t="s">
        <v>25</v>
      </c>
      <c r="C224" s="15"/>
      <c r="D224" s="20"/>
      <c r="E224" s="20"/>
      <c r="F224" s="20"/>
      <c r="G224" s="20"/>
      <c r="H224" s="18"/>
      <c r="I224" s="20"/>
      <c r="J224" s="20"/>
      <c r="K224" s="20"/>
      <c r="L224" s="20"/>
      <c r="M224" s="16">
        <f>O224</f>
        <v>1890200</v>
      </c>
      <c r="N224" s="39"/>
      <c r="O224" s="39">
        <f>O227</f>
        <v>1890200</v>
      </c>
      <c r="P224" s="20"/>
      <c r="Q224" s="20"/>
      <c r="R224" s="100"/>
    </row>
    <row r="225" spans="1:18" s="9" customFormat="1" ht="61.5" customHeight="1">
      <c r="A225" s="2" t="s">
        <v>8</v>
      </c>
      <c r="B225" s="3"/>
      <c r="C225" s="15"/>
      <c r="D225" s="20"/>
      <c r="E225" s="20"/>
      <c r="F225" s="20"/>
      <c r="G225" s="20"/>
      <c r="H225" s="18"/>
      <c r="I225" s="20"/>
      <c r="J225" s="20"/>
      <c r="K225" s="20"/>
      <c r="L225" s="20"/>
      <c r="M225" s="16"/>
      <c r="N225" s="39"/>
      <c r="O225" s="39"/>
      <c r="P225" s="20"/>
      <c r="Q225" s="20"/>
      <c r="R225" s="100"/>
    </row>
    <row r="226" spans="1:18" s="9" customFormat="1" ht="54.75" customHeight="1">
      <c r="A226" s="13" t="s">
        <v>4</v>
      </c>
      <c r="B226" s="3"/>
      <c r="C226" s="15"/>
      <c r="D226" s="20"/>
      <c r="E226" s="20"/>
      <c r="F226" s="20"/>
      <c r="G226" s="20"/>
      <c r="H226" s="18"/>
      <c r="I226" s="20"/>
      <c r="J226" s="20"/>
      <c r="K226" s="20"/>
      <c r="L226" s="20"/>
      <c r="M226" s="16"/>
      <c r="N226" s="39"/>
      <c r="O226" s="39"/>
      <c r="P226" s="20"/>
      <c r="Q226" s="20"/>
      <c r="R226" s="100"/>
    </row>
    <row r="227" spans="1:18" s="9" customFormat="1" ht="49.5" customHeight="1">
      <c r="A227" s="2" t="s">
        <v>78</v>
      </c>
      <c r="B227" s="3"/>
      <c r="C227" s="15"/>
      <c r="D227" s="20"/>
      <c r="E227" s="20"/>
      <c r="F227" s="20"/>
      <c r="G227" s="20"/>
      <c r="H227" s="18"/>
      <c r="I227" s="20"/>
      <c r="J227" s="20"/>
      <c r="K227" s="20"/>
      <c r="L227" s="20"/>
      <c r="M227" s="16">
        <f>N227+O227+P227+Q227</f>
        <v>1890200</v>
      </c>
      <c r="N227" s="39"/>
      <c r="O227" s="39">
        <v>1890200</v>
      </c>
      <c r="P227" s="20"/>
      <c r="Q227" s="20"/>
      <c r="R227" s="100"/>
    </row>
    <row r="228" spans="1:18" s="9" customFormat="1" ht="73.5" customHeight="1">
      <c r="A228" s="2" t="s">
        <v>51</v>
      </c>
      <c r="B228" s="3"/>
      <c r="C228" s="15"/>
      <c r="D228" s="20"/>
      <c r="E228" s="20"/>
      <c r="F228" s="20"/>
      <c r="G228" s="20"/>
      <c r="H228" s="18"/>
      <c r="I228" s="20"/>
      <c r="J228" s="20"/>
      <c r="K228" s="20"/>
      <c r="L228" s="20"/>
      <c r="M228" s="18">
        <v>456</v>
      </c>
      <c r="N228" s="20"/>
      <c r="O228" s="20"/>
      <c r="P228" s="20"/>
      <c r="Q228" s="20"/>
      <c r="R228" s="100"/>
    </row>
    <row r="229" spans="1:18" s="9" customFormat="1" ht="57" customHeight="1">
      <c r="A229" s="13" t="s">
        <v>5</v>
      </c>
      <c r="B229" s="3"/>
      <c r="C229" s="15"/>
      <c r="D229" s="20"/>
      <c r="E229" s="20"/>
      <c r="F229" s="20"/>
      <c r="G229" s="20"/>
      <c r="H229" s="18"/>
      <c r="I229" s="20"/>
      <c r="J229" s="20"/>
      <c r="K229" s="20"/>
      <c r="L229" s="20"/>
      <c r="M229" s="18"/>
      <c r="N229" s="20"/>
      <c r="O229" s="20"/>
      <c r="P229" s="20"/>
      <c r="Q229" s="20"/>
      <c r="R229" s="100"/>
    </row>
    <row r="230" spans="1:18" s="9" customFormat="1" ht="105.75" customHeight="1">
      <c r="A230" s="2" t="s">
        <v>68</v>
      </c>
      <c r="B230" s="3"/>
      <c r="C230" s="15"/>
      <c r="D230" s="20"/>
      <c r="E230" s="20"/>
      <c r="F230" s="20"/>
      <c r="G230" s="20"/>
      <c r="H230" s="18"/>
      <c r="I230" s="20"/>
      <c r="J230" s="20"/>
      <c r="K230" s="20"/>
      <c r="L230" s="20"/>
      <c r="M230" s="18">
        <v>456</v>
      </c>
      <c r="N230" s="20"/>
      <c r="O230" s="20"/>
      <c r="P230" s="20"/>
      <c r="Q230" s="20"/>
      <c r="R230" s="100"/>
    </row>
    <row r="231" spans="1:18" s="9" customFormat="1" ht="73.5" customHeight="1">
      <c r="A231" s="13" t="s">
        <v>6</v>
      </c>
      <c r="B231" s="3"/>
      <c r="C231" s="15"/>
      <c r="D231" s="20"/>
      <c r="E231" s="20"/>
      <c r="F231" s="20"/>
      <c r="G231" s="20"/>
      <c r="H231" s="18"/>
      <c r="I231" s="20"/>
      <c r="J231" s="20"/>
      <c r="K231" s="20"/>
      <c r="L231" s="20"/>
      <c r="M231" s="18"/>
      <c r="N231" s="20"/>
      <c r="O231" s="20"/>
      <c r="P231" s="20"/>
      <c r="Q231" s="20"/>
      <c r="R231" s="100"/>
    </row>
    <row r="232" spans="1:18" s="9" customFormat="1" ht="81" customHeight="1">
      <c r="A232" s="2" t="s">
        <v>83</v>
      </c>
      <c r="B232" s="3"/>
      <c r="C232" s="15"/>
      <c r="D232" s="20"/>
      <c r="E232" s="20"/>
      <c r="F232" s="20"/>
      <c r="G232" s="20"/>
      <c r="H232" s="18"/>
      <c r="I232" s="20"/>
      <c r="J232" s="20"/>
      <c r="K232" s="20"/>
      <c r="L232" s="20"/>
      <c r="M232" s="18">
        <f>M227/M230</f>
        <v>4145.175438596491</v>
      </c>
      <c r="N232" s="20"/>
      <c r="O232" s="20"/>
      <c r="P232" s="20"/>
      <c r="Q232" s="20"/>
      <c r="R232" s="100"/>
    </row>
    <row r="233" spans="1:18" s="9" customFormat="1" ht="43.5" customHeight="1">
      <c r="A233" s="13" t="s">
        <v>7</v>
      </c>
      <c r="B233" s="3"/>
      <c r="C233" s="15"/>
      <c r="D233" s="20"/>
      <c r="E233" s="20"/>
      <c r="F233" s="20"/>
      <c r="G233" s="20"/>
      <c r="H233" s="18"/>
      <c r="I233" s="20"/>
      <c r="J233" s="20"/>
      <c r="K233" s="20"/>
      <c r="L233" s="20"/>
      <c r="M233" s="18"/>
      <c r="N233" s="20"/>
      <c r="O233" s="20"/>
      <c r="P233" s="20"/>
      <c r="Q233" s="20"/>
      <c r="R233" s="100"/>
    </row>
    <row r="234" spans="1:18" s="9" customFormat="1" ht="124.5" customHeight="1">
      <c r="A234" s="2" t="s">
        <v>46</v>
      </c>
      <c r="B234" s="3"/>
      <c r="C234" s="15"/>
      <c r="D234" s="20"/>
      <c r="E234" s="20"/>
      <c r="F234" s="20"/>
      <c r="G234" s="20"/>
      <c r="H234" s="18"/>
      <c r="I234" s="20"/>
      <c r="J234" s="20"/>
      <c r="K234" s="20"/>
      <c r="L234" s="20"/>
      <c r="M234" s="18">
        <f>M230/M228*100</f>
        <v>100</v>
      </c>
      <c r="N234" s="20"/>
      <c r="O234" s="20"/>
      <c r="P234" s="20"/>
      <c r="Q234" s="20"/>
      <c r="R234" s="100"/>
    </row>
    <row r="235" spans="1:18" s="9" customFormat="1" ht="47.25" customHeight="1">
      <c r="A235" s="207" t="s">
        <v>188</v>
      </c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8"/>
      <c r="R235" s="100"/>
    </row>
    <row r="236" spans="1:18" s="9" customFormat="1" ht="42" customHeight="1">
      <c r="A236" s="206" t="s">
        <v>24</v>
      </c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8"/>
      <c r="R236" s="100"/>
    </row>
    <row r="237" spans="1:18" s="9" customFormat="1" ht="124.5" customHeight="1">
      <c r="A237" s="12" t="s">
        <v>79</v>
      </c>
      <c r="B237" s="14" t="s">
        <v>25</v>
      </c>
      <c r="C237" s="15"/>
      <c r="D237" s="20"/>
      <c r="E237" s="20"/>
      <c r="F237" s="20"/>
      <c r="G237" s="20"/>
      <c r="H237" s="18"/>
      <c r="I237" s="20"/>
      <c r="J237" s="20"/>
      <c r="K237" s="20"/>
      <c r="L237" s="20"/>
      <c r="M237" s="16">
        <f>O237</f>
        <v>1280300</v>
      </c>
      <c r="N237" s="20"/>
      <c r="O237" s="134">
        <f>O240</f>
        <v>1280300</v>
      </c>
      <c r="P237" s="20"/>
      <c r="Q237" s="20"/>
      <c r="R237" s="100"/>
    </row>
    <row r="238" spans="1:18" s="9" customFormat="1" ht="53.25" customHeight="1">
      <c r="A238" s="2" t="s">
        <v>8</v>
      </c>
      <c r="B238" s="27"/>
      <c r="C238" s="15"/>
      <c r="D238" s="20"/>
      <c r="E238" s="20"/>
      <c r="F238" s="20"/>
      <c r="G238" s="20"/>
      <c r="H238" s="18"/>
      <c r="I238" s="20"/>
      <c r="J238" s="20"/>
      <c r="K238" s="20"/>
      <c r="L238" s="20"/>
      <c r="M238" s="16"/>
      <c r="N238" s="20"/>
      <c r="O238" s="20"/>
      <c r="P238" s="20"/>
      <c r="Q238" s="20"/>
      <c r="R238" s="100"/>
    </row>
    <row r="239" spans="1:18" s="9" customFormat="1" ht="58.5" customHeight="1">
      <c r="A239" s="13" t="s">
        <v>4</v>
      </c>
      <c r="B239" s="27"/>
      <c r="C239" s="15"/>
      <c r="D239" s="20"/>
      <c r="E239" s="20"/>
      <c r="F239" s="20"/>
      <c r="G239" s="20"/>
      <c r="H239" s="18"/>
      <c r="I239" s="20"/>
      <c r="J239" s="20"/>
      <c r="K239" s="20"/>
      <c r="L239" s="20"/>
      <c r="M239" s="16"/>
      <c r="N239" s="20"/>
      <c r="O239" s="20"/>
      <c r="P239" s="20"/>
      <c r="Q239" s="20"/>
      <c r="R239" s="100"/>
    </row>
    <row r="240" spans="1:18" s="9" customFormat="1" ht="43.5" customHeight="1">
      <c r="A240" s="2" t="s">
        <v>78</v>
      </c>
      <c r="B240" s="27"/>
      <c r="C240" s="15"/>
      <c r="D240" s="20"/>
      <c r="E240" s="20"/>
      <c r="F240" s="20"/>
      <c r="G240" s="20"/>
      <c r="H240" s="18"/>
      <c r="I240" s="20"/>
      <c r="J240" s="20"/>
      <c r="K240" s="20"/>
      <c r="L240" s="20"/>
      <c r="M240" s="16">
        <f>N240+O240+P240+Q240</f>
        <v>1280300</v>
      </c>
      <c r="N240" s="20"/>
      <c r="O240" s="39">
        <v>1280300</v>
      </c>
      <c r="P240" s="20"/>
      <c r="Q240" s="20"/>
      <c r="R240" s="100"/>
    </row>
    <row r="241" spans="1:18" s="9" customFormat="1" ht="68.25" customHeight="1">
      <c r="A241" s="2" t="s">
        <v>50</v>
      </c>
      <c r="B241" s="27"/>
      <c r="C241" s="15"/>
      <c r="D241" s="20"/>
      <c r="E241" s="20"/>
      <c r="F241" s="20"/>
      <c r="G241" s="20"/>
      <c r="H241" s="18"/>
      <c r="I241" s="20"/>
      <c r="J241" s="20"/>
      <c r="K241" s="20"/>
      <c r="L241" s="20"/>
      <c r="M241" s="18">
        <v>420</v>
      </c>
      <c r="N241" s="20"/>
      <c r="O241" s="20"/>
      <c r="P241" s="20"/>
      <c r="Q241" s="20"/>
      <c r="R241" s="100"/>
    </row>
    <row r="242" spans="1:18" s="9" customFormat="1" ht="72" customHeight="1">
      <c r="A242" s="13" t="s">
        <v>5</v>
      </c>
      <c r="B242" s="27"/>
      <c r="C242" s="15"/>
      <c r="D242" s="20"/>
      <c r="E242" s="20"/>
      <c r="F242" s="20"/>
      <c r="G242" s="20"/>
      <c r="H242" s="18"/>
      <c r="I242" s="20"/>
      <c r="J242" s="20"/>
      <c r="K242" s="20"/>
      <c r="L242" s="20"/>
      <c r="M242" s="18"/>
      <c r="N242" s="20"/>
      <c r="O242" s="20"/>
      <c r="P242" s="20"/>
      <c r="Q242" s="20"/>
      <c r="R242" s="100"/>
    </row>
    <row r="243" spans="1:18" s="9" customFormat="1" ht="84.75" customHeight="1">
      <c r="A243" s="2" t="s">
        <v>45</v>
      </c>
      <c r="B243" s="27"/>
      <c r="C243" s="15"/>
      <c r="D243" s="20"/>
      <c r="E243" s="20"/>
      <c r="F243" s="20"/>
      <c r="G243" s="20"/>
      <c r="H243" s="18"/>
      <c r="I243" s="20"/>
      <c r="J243" s="20"/>
      <c r="K243" s="20"/>
      <c r="L243" s="20"/>
      <c r="M243" s="18">
        <v>420</v>
      </c>
      <c r="N243" s="20"/>
      <c r="O243" s="20"/>
      <c r="P243" s="20"/>
      <c r="Q243" s="20"/>
      <c r="R243" s="100"/>
    </row>
    <row r="244" spans="1:18" s="9" customFormat="1" ht="64.5" customHeight="1">
      <c r="A244" s="13" t="s">
        <v>6</v>
      </c>
      <c r="B244" s="27"/>
      <c r="C244" s="15"/>
      <c r="D244" s="20"/>
      <c r="E244" s="20"/>
      <c r="F244" s="20"/>
      <c r="G244" s="20"/>
      <c r="H244" s="18"/>
      <c r="I244" s="20"/>
      <c r="J244" s="20"/>
      <c r="K244" s="20"/>
      <c r="L244" s="20"/>
      <c r="M244" s="18"/>
      <c r="N244" s="20"/>
      <c r="O244" s="20"/>
      <c r="P244" s="20"/>
      <c r="Q244" s="20"/>
      <c r="R244" s="100"/>
    </row>
    <row r="245" spans="1:18" s="9" customFormat="1" ht="92.25" customHeight="1">
      <c r="A245" s="2" t="s">
        <v>84</v>
      </c>
      <c r="B245" s="27"/>
      <c r="C245" s="15"/>
      <c r="D245" s="20"/>
      <c r="E245" s="20"/>
      <c r="F245" s="20"/>
      <c r="G245" s="20"/>
      <c r="H245" s="18"/>
      <c r="I245" s="20"/>
      <c r="J245" s="20"/>
      <c r="K245" s="20"/>
      <c r="L245" s="20"/>
      <c r="M245" s="18">
        <f>M240/M243</f>
        <v>3048.3333333333335</v>
      </c>
      <c r="N245" s="20"/>
      <c r="O245" s="20"/>
      <c r="P245" s="20"/>
      <c r="Q245" s="20"/>
      <c r="R245" s="100"/>
    </row>
    <row r="246" spans="1:18" s="9" customFormat="1" ht="53.25" customHeight="1">
      <c r="A246" s="13" t="s">
        <v>7</v>
      </c>
      <c r="B246" s="27"/>
      <c r="C246" s="15"/>
      <c r="D246" s="20"/>
      <c r="E246" s="20"/>
      <c r="F246" s="20"/>
      <c r="G246" s="20"/>
      <c r="H246" s="18"/>
      <c r="I246" s="20"/>
      <c r="J246" s="20"/>
      <c r="K246" s="20"/>
      <c r="L246" s="20"/>
      <c r="M246" s="18"/>
      <c r="N246" s="20"/>
      <c r="O246" s="20"/>
      <c r="P246" s="20"/>
      <c r="Q246" s="20"/>
      <c r="R246" s="100"/>
    </row>
    <row r="247" spans="1:18" s="9" customFormat="1" ht="124.5" customHeight="1">
      <c r="A247" s="2" t="s">
        <v>85</v>
      </c>
      <c r="B247" s="27"/>
      <c r="C247" s="15"/>
      <c r="D247" s="20"/>
      <c r="E247" s="20"/>
      <c r="F247" s="20"/>
      <c r="G247" s="20"/>
      <c r="H247" s="18"/>
      <c r="I247" s="20"/>
      <c r="J247" s="20"/>
      <c r="K247" s="20"/>
      <c r="L247" s="20"/>
      <c r="M247" s="18">
        <f>M243/M241*100</f>
        <v>100</v>
      </c>
      <c r="N247" s="20"/>
      <c r="O247" s="20"/>
      <c r="P247" s="20"/>
      <c r="Q247" s="20"/>
      <c r="R247" s="100"/>
    </row>
    <row r="248" spans="1:18" s="9" customFormat="1" ht="51" customHeight="1">
      <c r="A248" s="207" t="s">
        <v>189</v>
      </c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8"/>
      <c r="R248" s="100"/>
    </row>
    <row r="249" spans="1:18" s="9" customFormat="1" ht="53.25" customHeight="1">
      <c r="A249" s="206" t="s">
        <v>24</v>
      </c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8"/>
      <c r="R249" s="100"/>
    </row>
    <row r="250" spans="1:18" s="9" customFormat="1" ht="108" customHeight="1">
      <c r="A250" s="12" t="s">
        <v>79</v>
      </c>
      <c r="B250" s="14" t="s">
        <v>25</v>
      </c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50">
        <f>O250</f>
        <v>1583900</v>
      </c>
      <c r="N250" s="48"/>
      <c r="O250" s="139">
        <f>O253</f>
        <v>1583900</v>
      </c>
      <c r="P250" s="48"/>
      <c r="Q250" s="48"/>
      <c r="R250" s="100"/>
    </row>
    <row r="251" spans="1:18" s="9" customFormat="1" ht="53.25" customHeight="1">
      <c r="A251" s="2" t="s">
        <v>8</v>
      </c>
      <c r="B251" s="3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15"/>
      <c r="N251" s="48"/>
      <c r="O251" s="48"/>
      <c r="P251" s="48"/>
      <c r="Q251" s="48"/>
      <c r="R251" s="100"/>
    </row>
    <row r="252" spans="1:18" s="9" customFormat="1" ht="53.25" customHeight="1">
      <c r="A252" s="13" t="s">
        <v>4</v>
      </c>
      <c r="B252" s="3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15"/>
      <c r="N252" s="48"/>
      <c r="O252" s="48"/>
      <c r="P252" s="48"/>
      <c r="Q252" s="48"/>
      <c r="R252" s="100"/>
    </row>
    <row r="253" spans="1:18" s="9" customFormat="1" ht="53.25" customHeight="1">
      <c r="A253" s="2" t="s">
        <v>78</v>
      </c>
      <c r="B253" s="3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50">
        <f>O253</f>
        <v>1583900</v>
      </c>
      <c r="N253" s="48"/>
      <c r="O253" s="138">
        <v>1583900</v>
      </c>
      <c r="P253" s="48"/>
      <c r="Q253" s="48"/>
      <c r="R253" s="100"/>
    </row>
    <row r="254" spans="1:18" s="9" customFormat="1" ht="53.25" customHeight="1">
      <c r="A254" s="2" t="s">
        <v>51</v>
      </c>
      <c r="B254" s="3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15">
        <v>382</v>
      </c>
      <c r="N254" s="48"/>
      <c r="O254" s="48"/>
      <c r="P254" s="48"/>
      <c r="Q254" s="48"/>
      <c r="R254" s="100"/>
    </row>
    <row r="255" spans="1:18" s="9" customFormat="1" ht="53.25" customHeight="1">
      <c r="A255" s="13" t="s">
        <v>5</v>
      </c>
      <c r="B255" s="3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15"/>
      <c r="N255" s="48"/>
      <c r="O255" s="48"/>
      <c r="P255" s="48"/>
      <c r="Q255" s="48"/>
      <c r="R255" s="100"/>
    </row>
    <row r="256" spans="1:18" s="9" customFormat="1" ht="87" customHeight="1">
      <c r="A256" s="2" t="s">
        <v>68</v>
      </c>
      <c r="B256" s="3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15">
        <v>382</v>
      </c>
      <c r="N256" s="48"/>
      <c r="O256" s="48"/>
      <c r="P256" s="48"/>
      <c r="Q256" s="48"/>
      <c r="R256" s="100"/>
    </row>
    <row r="257" spans="1:18" s="9" customFormat="1" ht="53.25" customHeight="1">
      <c r="A257" s="13" t="s">
        <v>6</v>
      </c>
      <c r="B257" s="3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15"/>
      <c r="N257" s="48"/>
      <c r="O257" s="48"/>
      <c r="P257" s="48"/>
      <c r="Q257" s="48"/>
      <c r="R257" s="100"/>
    </row>
    <row r="258" spans="1:18" s="9" customFormat="1" ht="94.5" customHeight="1">
      <c r="A258" s="2" t="s">
        <v>83</v>
      </c>
      <c r="B258" s="24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133">
        <f>M253/M256</f>
        <v>4146.335078534032</v>
      </c>
      <c r="N258" s="48"/>
      <c r="O258" s="48"/>
      <c r="P258" s="48"/>
      <c r="Q258" s="48"/>
      <c r="R258" s="100"/>
    </row>
    <row r="259" spans="1:18" s="9" customFormat="1" ht="53.25" customHeight="1">
      <c r="A259" s="13" t="s">
        <v>7</v>
      </c>
      <c r="B259" s="3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15"/>
      <c r="N259" s="48"/>
      <c r="O259" s="48"/>
      <c r="P259" s="48"/>
      <c r="Q259" s="48"/>
      <c r="R259" s="100"/>
    </row>
    <row r="260" spans="1:18" s="9" customFormat="1" ht="113.25" customHeight="1">
      <c r="A260" s="2" t="s">
        <v>46</v>
      </c>
      <c r="B260" s="3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15">
        <f>M256/M254*100</f>
        <v>100</v>
      </c>
      <c r="N260" s="48"/>
      <c r="O260" s="48"/>
      <c r="P260" s="48"/>
      <c r="Q260" s="48"/>
      <c r="R260" s="100"/>
    </row>
    <row r="261" spans="1:18" s="9" customFormat="1" ht="53.25" customHeight="1">
      <c r="A261" s="206" t="s">
        <v>190</v>
      </c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8"/>
      <c r="R261" s="100"/>
    </row>
    <row r="262" spans="1:18" s="9" customFormat="1" ht="53.25" customHeight="1">
      <c r="A262" s="206" t="s">
        <v>24</v>
      </c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8"/>
      <c r="R262" s="100"/>
    </row>
    <row r="263" spans="1:18" s="9" customFormat="1" ht="113.25" customHeight="1">
      <c r="A263" s="12" t="s">
        <v>79</v>
      </c>
      <c r="B263" s="14" t="s">
        <v>25</v>
      </c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16">
        <f>O263</f>
        <v>1558000</v>
      </c>
      <c r="N263" s="142"/>
      <c r="O263" s="138">
        <f>O266</f>
        <v>1558000</v>
      </c>
      <c r="P263" s="48"/>
      <c r="Q263" s="48"/>
      <c r="R263" s="100"/>
    </row>
    <row r="264" spans="1:18" s="9" customFormat="1" ht="66" customHeight="1">
      <c r="A264" s="2" t="s">
        <v>8</v>
      </c>
      <c r="B264" s="27"/>
      <c r="C264" s="15"/>
      <c r="D264" s="20"/>
      <c r="E264" s="20"/>
      <c r="F264" s="20"/>
      <c r="G264" s="20"/>
      <c r="H264" s="18"/>
      <c r="I264" s="20"/>
      <c r="J264" s="20"/>
      <c r="K264" s="20"/>
      <c r="L264" s="20"/>
      <c r="M264" s="16"/>
      <c r="N264" s="39"/>
      <c r="O264" s="39"/>
      <c r="P264" s="20"/>
      <c r="Q264" s="20"/>
      <c r="R264" s="100"/>
    </row>
    <row r="265" spans="1:18" s="9" customFormat="1" ht="45.75" customHeight="1">
      <c r="A265" s="13" t="s">
        <v>4</v>
      </c>
      <c r="B265" s="27"/>
      <c r="C265" s="15"/>
      <c r="D265" s="20"/>
      <c r="E265" s="20"/>
      <c r="F265" s="20"/>
      <c r="G265" s="20"/>
      <c r="H265" s="18"/>
      <c r="I265" s="20"/>
      <c r="J265" s="20"/>
      <c r="K265" s="20"/>
      <c r="L265" s="20"/>
      <c r="M265" s="16"/>
      <c r="N265" s="39"/>
      <c r="O265" s="39"/>
      <c r="P265" s="20"/>
      <c r="Q265" s="20"/>
      <c r="R265" s="100"/>
    </row>
    <row r="266" spans="1:18" s="9" customFormat="1" ht="51" customHeight="1">
      <c r="A266" s="2" t="s">
        <v>78</v>
      </c>
      <c r="B266" s="27"/>
      <c r="C266" s="15"/>
      <c r="D266" s="20"/>
      <c r="E266" s="20"/>
      <c r="F266" s="20"/>
      <c r="G266" s="20"/>
      <c r="H266" s="18"/>
      <c r="I266" s="20"/>
      <c r="J266" s="20"/>
      <c r="K266" s="20"/>
      <c r="L266" s="20"/>
      <c r="M266" s="16">
        <f>N266+O266+P266+Q266</f>
        <v>1558000</v>
      </c>
      <c r="N266" s="39"/>
      <c r="O266" s="39">
        <v>1558000</v>
      </c>
      <c r="P266" s="20"/>
      <c r="Q266" s="20"/>
      <c r="R266" s="100"/>
    </row>
    <row r="267" spans="1:18" s="9" customFormat="1" ht="77.25" customHeight="1">
      <c r="A267" s="2" t="s">
        <v>50</v>
      </c>
      <c r="B267" s="27"/>
      <c r="C267" s="15"/>
      <c r="D267" s="20"/>
      <c r="E267" s="20"/>
      <c r="F267" s="20"/>
      <c r="G267" s="20"/>
      <c r="H267" s="18"/>
      <c r="I267" s="20"/>
      <c r="J267" s="20"/>
      <c r="K267" s="20"/>
      <c r="L267" s="20"/>
      <c r="M267" s="18">
        <v>511</v>
      </c>
      <c r="N267" s="20"/>
      <c r="O267" s="20"/>
      <c r="P267" s="20"/>
      <c r="Q267" s="20"/>
      <c r="R267" s="100"/>
    </row>
    <row r="268" spans="1:18" s="9" customFormat="1" ht="69.75" customHeight="1">
      <c r="A268" s="13" t="s">
        <v>5</v>
      </c>
      <c r="B268" s="27"/>
      <c r="C268" s="15"/>
      <c r="D268" s="20"/>
      <c r="E268" s="20"/>
      <c r="F268" s="20"/>
      <c r="G268" s="20"/>
      <c r="H268" s="18"/>
      <c r="I268" s="20"/>
      <c r="J268" s="20"/>
      <c r="K268" s="20"/>
      <c r="L268" s="20"/>
      <c r="M268" s="18"/>
      <c r="N268" s="20"/>
      <c r="O268" s="20"/>
      <c r="P268" s="20"/>
      <c r="Q268" s="20"/>
      <c r="R268" s="100"/>
    </row>
    <row r="269" spans="1:18" s="9" customFormat="1" ht="99.75" customHeight="1">
      <c r="A269" s="2" t="s">
        <v>45</v>
      </c>
      <c r="B269" s="27"/>
      <c r="C269" s="15"/>
      <c r="D269" s="20"/>
      <c r="E269" s="20"/>
      <c r="F269" s="20"/>
      <c r="G269" s="20"/>
      <c r="H269" s="18"/>
      <c r="I269" s="20"/>
      <c r="J269" s="20"/>
      <c r="K269" s="20"/>
      <c r="L269" s="20"/>
      <c r="M269" s="18">
        <v>511</v>
      </c>
      <c r="N269" s="20"/>
      <c r="O269" s="20"/>
      <c r="P269" s="20"/>
      <c r="Q269" s="20"/>
      <c r="R269" s="100"/>
    </row>
    <row r="270" spans="1:18" s="9" customFormat="1" ht="62.25" customHeight="1">
      <c r="A270" s="13" t="s">
        <v>6</v>
      </c>
      <c r="B270" s="27"/>
      <c r="C270" s="15"/>
      <c r="D270" s="20"/>
      <c r="E270" s="20"/>
      <c r="F270" s="20"/>
      <c r="G270" s="20"/>
      <c r="H270" s="18"/>
      <c r="I270" s="20"/>
      <c r="J270" s="20"/>
      <c r="K270" s="20"/>
      <c r="L270" s="20"/>
      <c r="M270" s="18"/>
      <c r="N270" s="20"/>
      <c r="O270" s="20"/>
      <c r="P270" s="20"/>
      <c r="Q270" s="20"/>
      <c r="R270" s="100"/>
    </row>
    <row r="271" spans="1:18" s="9" customFormat="1" ht="94.5" customHeight="1">
      <c r="A271" s="2" t="s">
        <v>84</v>
      </c>
      <c r="B271" s="27"/>
      <c r="C271" s="15"/>
      <c r="D271" s="20"/>
      <c r="E271" s="20"/>
      <c r="F271" s="20"/>
      <c r="G271" s="20"/>
      <c r="H271" s="18"/>
      <c r="I271" s="20"/>
      <c r="J271" s="20"/>
      <c r="K271" s="20"/>
      <c r="L271" s="20"/>
      <c r="M271" s="18">
        <f>M266/M269</f>
        <v>3048.9236790606656</v>
      </c>
      <c r="N271" s="20"/>
      <c r="O271" s="20"/>
      <c r="P271" s="20"/>
      <c r="Q271" s="20"/>
      <c r="R271" s="100"/>
    </row>
    <row r="272" spans="1:18" s="9" customFormat="1" ht="53.25" customHeight="1">
      <c r="A272" s="13" t="s">
        <v>7</v>
      </c>
      <c r="B272" s="27"/>
      <c r="C272" s="15"/>
      <c r="D272" s="20"/>
      <c r="E272" s="20"/>
      <c r="F272" s="20"/>
      <c r="G272" s="20"/>
      <c r="H272" s="18"/>
      <c r="I272" s="20"/>
      <c r="J272" s="20"/>
      <c r="K272" s="20"/>
      <c r="L272" s="20"/>
      <c r="M272" s="18"/>
      <c r="N272" s="20"/>
      <c r="O272" s="20"/>
      <c r="P272" s="20"/>
      <c r="Q272" s="20"/>
      <c r="R272" s="100"/>
    </row>
    <row r="273" spans="1:18" s="9" customFormat="1" ht="117" customHeight="1">
      <c r="A273" s="2" t="s">
        <v>85</v>
      </c>
      <c r="B273" s="27"/>
      <c r="C273" s="15"/>
      <c r="D273" s="20"/>
      <c r="E273" s="20"/>
      <c r="F273" s="20"/>
      <c r="G273" s="20"/>
      <c r="H273" s="18"/>
      <c r="I273" s="20"/>
      <c r="J273" s="20"/>
      <c r="K273" s="20"/>
      <c r="L273" s="20"/>
      <c r="M273" s="18">
        <f>M269/M267*100</f>
        <v>100</v>
      </c>
      <c r="N273" s="20"/>
      <c r="O273" s="20"/>
      <c r="P273" s="20"/>
      <c r="Q273" s="20"/>
      <c r="R273" s="100"/>
    </row>
    <row r="274" spans="1:18" s="29" customFormat="1" ht="45.75" customHeight="1">
      <c r="A274" s="206" t="s">
        <v>86</v>
      </c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8"/>
      <c r="R274" s="88"/>
    </row>
    <row r="275" spans="1:18" s="29" customFormat="1" ht="44.25" customHeight="1">
      <c r="A275" s="206" t="s">
        <v>151</v>
      </c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8"/>
      <c r="R275" s="88"/>
    </row>
    <row r="276" spans="1:18" s="29" customFormat="1" ht="30.75" customHeight="1">
      <c r="A276" s="212" t="s">
        <v>27</v>
      </c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4"/>
      <c r="R276" s="88"/>
    </row>
    <row r="277" spans="1:18" s="9" customFormat="1" ht="114" customHeight="1">
      <c r="A277" s="12" t="s">
        <v>79</v>
      </c>
      <c r="B277" s="164" t="s">
        <v>25</v>
      </c>
      <c r="C277" s="16">
        <f>C280</f>
        <v>619000</v>
      </c>
      <c r="D277" s="39">
        <v>619000</v>
      </c>
      <c r="E277" s="39"/>
      <c r="F277" s="39"/>
      <c r="G277" s="20"/>
      <c r="H277" s="15"/>
      <c r="I277" s="20"/>
      <c r="J277" s="20"/>
      <c r="K277" s="20"/>
      <c r="L277" s="20"/>
      <c r="M277" s="15"/>
      <c r="N277" s="20"/>
      <c r="O277" s="20"/>
      <c r="P277" s="20"/>
      <c r="Q277" s="20"/>
      <c r="R277" s="87"/>
    </row>
    <row r="278" spans="1:18" s="9" customFormat="1" ht="55.5" customHeight="1">
      <c r="A278" s="2" t="s">
        <v>8</v>
      </c>
      <c r="B278" s="205"/>
      <c r="C278" s="16"/>
      <c r="D278" s="39"/>
      <c r="E278" s="39"/>
      <c r="F278" s="39"/>
      <c r="G278" s="20"/>
      <c r="H278" s="15"/>
      <c r="I278" s="20"/>
      <c r="J278" s="20"/>
      <c r="K278" s="20"/>
      <c r="L278" s="20"/>
      <c r="M278" s="15"/>
      <c r="N278" s="20"/>
      <c r="O278" s="20"/>
      <c r="P278" s="20"/>
      <c r="Q278" s="20"/>
      <c r="R278" s="87"/>
    </row>
    <row r="279" spans="1:18" s="9" customFormat="1" ht="48.75" customHeight="1">
      <c r="A279" s="13" t="s">
        <v>4</v>
      </c>
      <c r="B279" s="164"/>
      <c r="C279" s="16"/>
      <c r="D279" s="39"/>
      <c r="E279" s="39"/>
      <c r="F279" s="39"/>
      <c r="G279" s="20"/>
      <c r="H279" s="15"/>
      <c r="I279" s="20"/>
      <c r="J279" s="20"/>
      <c r="K279" s="20"/>
      <c r="L279" s="20"/>
      <c r="M279" s="15"/>
      <c r="N279" s="20"/>
      <c r="O279" s="20"/>
      <c r="P279" s="20"/>
      <c r="Q279" s="20"/>
      <c r="R279" s="87"/>
    </row>
    <row r="280" spans="1:18" s="9" customFormat="1" ht="55.5" customHeight="1">
      <c r="A280" s="2" t="s">
        <v>78</v>
      </c>
      <c r="B280" s="164"/>
      <c r="C280" s="16">
        <f>D280+E280+F280+G280</f>
        <v>619000</v>
      </c>
      <c r="D280" s="39">
        <f>D277</f>
        <v>619000</v>
      </c>
      <c r="E280" s="39"/>
      <c r="F280" s="39"/>
      <c r="G280" s="20"/>
      <c r="H280" s="15"/>
      <c r="I280" s="20"/>
      <c r="J280" s="20"/>
      <c r="K280" s="20"/>
      <c r="L280" s="20"/>
      <c r="M280" s="15"/>
      <c r="N280" s="20"/>
      <c r="O280" s="20"/>
      <c r="P280" s="20"/>
      <c r="Q280" s="20"/>
      <c r="R280" s="87"/>
    </row>
    <row r="281" spans="1:18" s="9" customFormat="1" ht="55.5" customHeight="1">
      <c r="A281" s="13" t="s">
        <v>5</v>
      </c>
      <c r="B281" s="164"/>
      <c r="C281" s="15"/>
      <c r="D281" s="20"/>
      <c r="E281" s="20"/>
      <c r="F281" s="20"/>
      <c r="G281" s="20"/>
      <c r="H281" s="15"/>
      <c r="I281" s="20"/>
      <c r="J281" s="20"/>
      <c r="K281" s="20"/>
      <c r="L281" s="20"/>
      <c r="M281" s="15"/>
      <c r="N281" s="20"/>
      <c r="O281" s="20"/>
      <c r="P281" s="20"/>
      <c r="Q281" s="20"/>
      <c r="R281" s="87"/>
    </row>
    <row r="282" spans="1:18" s="9" customFormat="1" ht="176.25" customHeight="1">
      <c r="A282" s="2" t="s">
        <v>154</v>
      </c>
      <c r="B282" s="164"/>
      <c r="C282" s="15">
        <v>9</v>
      </c>
      <c r="D282" s="20"/>
      <c r="E282" s="20"/>
      <c r="F282" s="20"/>
      <c r="G282" s="20"/>
      <c r="H282" s="15"/>
      <c r="I282" s="20"/>
      <c r="J282" s="20"/>
      <c r="K282" s="20"/>
      <c r="L282" s="20"/>
      <c r="M282" s="15"/>
      <c r="N282" s="20"/>
      <c r="O282" s="20"/>
      <c r="P282" s="20"/>
      <c r="Q282" s="20"/>
      <c r="R282" s="87"/>
    </row>
    <row r="283" spans="1:18" s="9" customFormat="1" ht="163.5" customHeight="1">
      <c r="A283" s="2" t="s">
        <v>155</v>
      </c>
      <c r="B283" s="164"/>
      <c r="C283" s="15">
        <v>2</v>
      </c>
      <c r="D283" s="20"/>
      <c r="E283" s="20"/>
      <c r="F283" s="20"/>
      <c r="G283" s="20"/>
      <c r="H283" s="15"/>
      <c r="I283" s="20"/>
      <c r="J283" s="20"/>
      <c r="K283" s="20"/>
      <c r="L283" s="20"/>
      <c r="M283" s="15"/>
      <c r="N283" s="20"/>
      <c r="O283" s="20"/>
      <c r="P283" s="20"/>
      <c r="Q283" s="20"/>
      <c r="R283" s="89">
        <v>46</v>
      </c>
    </row>
    <row r="284" spans="1:18" s="29" customFormat="1" ht="30.75" customHeight="1">
      <c r="A284" s="207" t="s">
        <v>152</v>
      </c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8"/>
      <c r="R284" s="88"/>
    </row>
    <row r="285" spans="1:18" s="29" customFormat="1" ht="30.75" customHeight="1">
      <c r="A285" s="212" t="s">
        <v>27</v>
      </c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4"/>
      <c r="R285" s="88"/>
    </row>
    <row r="286" spans="1:18" s="9" customFormat="1" ht="100.5" customHeight="1">
      <c r="A286" s="12" t="s">
        <v>79</v>
      </c>
      <c r="B286" s="164" t="s">
        <v>25</v>
      </c>
      <c r="C286" s="16">
        <f>D286</f>
        <v>333000</v>
      </c>
      <c r="D286" s="39">
        <f>D289</f>
        <v>333000</v>
      </c>
      <c r="E286" s="20"/>
      <c r="F286" s="20"/>
      <c r="G286" s="20"/>
      <c r="H286" s="16">
        <f>I286</f>
        <v>366000</v>
      </c>
      <c r="I286" s="39">
        <f>I289</f>
        <v>366000</v>
      </c>
      <c r="J286" s="20"/>
      <c r="K286" s="20"/>
      <c r="L286" s="20"/>
      <c r="M286" s="16">
        <f>N286</f>
        <v>366000</v>
      </c>
      <c r="N286" s="39">
        <f>N289</f>
        <v>366000</v>
      </c>
      <c r="O286" s="20"/>
      <c r="P286" s="20"/>
      <c r="Q286" s="20"/>
      <c r="R286" s="87"/>
    </row>
    <row r="287" spans="1:18" s="9" customFormat="1" ht="55.5" customHeight="1">
      <c r="A287" s="24" t="s">
        <v>8</v>
      </c>
      <c r="B287" s="27"/>
      <c r="C287" s="16"/>
      <c r="D287" s="39"/>
      <c r="E287" s="20"/>
      <c r="F287" s="20"/>
      <c r="G287" s="20"/>
      <c r="H287" s="16"/>
      <c r="I287" s="39"/>
      <c r="J287" s="20"/>
      <c r="K287" s="20"/>
      <c r="L287" s="20"/>
      <c r="M287" s="16"/>
      <c r="N287" s="39"/>
      <c r="O287" s="20"/>
      <c r="P287" s="20"/>
      <c r="Q287" s="20"/>
      <c r="R287" s="87"/>
    </row>
    <row r="288" spans="1:18" s="9" customFormat="1" ht="32.25" customHeight="1">
      <c r="A288" s="49" t="s">
        <v>4</v>
      </c>
      <c r="B288" s="27"/>
      <c r="C288" s="16"/>
      <c r="D288" s="39"/>
      <c r="E288" s="20"/>
      <c r="F288" s="20"/>
      <c r="G288" s="20"/>
      <c r="H288" s="16"/>
      <c r="I288" s="39"/>
      <c r="J288" s="20"/>
      <c r="K288" s="20"/>
      <c r="L288" s="20"/>
      <c r="M288" s="16"/>
      <c r="N288" s="39"/>
      <c r="O288" s="20"/>
      <c r="P288" s="20"/>
      <c r="Q288" s="20"/>
      <c r="R288" s="87"/>
    </row>
    <row r="289" spans="1:18" s="9" customFormat="1" ht="55.5" customHeight="1">
      <c r="A289" s="24" t="s">
        <v>78</v>
      </c>
      <c r="B289" s="27"/>
      <c r="C289" s="16">
        <f>D289</f>
        <v>333000</v>
      </c>
      <c r="D289" s="39">
        <v>333000</v>
      </c>
      <c r="E289" s="20"/>
      <c r="F289" s="20"/>
      <c r="G289" s="20"/>
      <c r="H289" s="16">
        <f>I289</f>
        <v>366000</v>
      </c>
      <c r="I289" s="39">
        <v>366000</v>
      </c>
      <c r="J289" s="20"/>
      <c r="K289" s="20"/>
      <c r="L289" s="20"/>
      <c r="M289" s="16">
        <f>M286</f>
        <v>366000</v>
      </c>
      <c r="N289" s="39">
        <v>366000</v>
      </c>
      <c r="O289" s="20"/>
      <c r="P289" s="20"/>
      <c r="Q289" s="20"/>
      <c r="R289" s="87"/>
    </row>
    <row r="290" spans="1:18" s="9" customFormat="1" ht="55.5" customHeight="1">
      <c r="A290" s="49" t="s">
        <v>5</v>
      </c>
      <c r="B290" s="27"/>
      <c r="C290" s="15"/>
      <c r="D290" s="20"/>
      <c r="E290" s="20"/>
      <c r="F290" s="20"/>
      <c r="G290" s="20"/>
      <c r="H290" s="15"/>
      <c r="I290" s="20"/>
      <c r="J290" s="20"/>
      <c r="K290" s="20"/>
      <c r="L290" s="20"/>
      <c r="M290" s="15"/>
      <c r="N290" s="20"/>
      <c r="O290" s="20"/>
      <c r="P290" s="20"/>
      <c r="Q290" s="20"/>
      <c r="R290" s="87"/>
    </row>
    <row r="291" spans="1:18" s="9" customFormat="1" ht="108.75" customHeight="1">
      <c r="A291" s="24" t="s">
        <v>32</v>
      </c>
      <c r="B291" s="27"/>
      <c r="C291" s="15">
        <v>61</v>
      </c>
      <c r="D291" s="20"/>
      <c r="E291" s="20"/>
      <c r="F291" s="20"/>
      <c r="G291" s="20"/>
      <c r="H291" s="15">
        <v>61</v>
      </c>
      <c r="I291" s="20"/>
      <c r="J291" s="20"/>
      <c r="K291" s="20"/>
      <c r="L291" s="20"/>
      <c r="M291" s="15">
        <v>61</v>
      </c>
      <c r="N291" s="20"/>
      <c r="O291" s="20"/>
      <c r="P291" s="20"/>
      <c r="Q291" s="20"/>
      <c r="R291" s="87"/>
    </row>
    <row r="292" spans="1:18" s="9" customFormat="1" ht="55.5" customHeight="1">
      <c r="A292" s="49" t="s">
        <v>6</v>
      </c>
      <c r="B292" s="27"/>
      <c r="C292" s="15"/>
      <c r="D292" s="20"/>
      <c r="E292" s="20"/>
      <c r="F292" s="20"/>
      <c r="G292" s="20"/>
      <c r="H292" s="15"/>
      <c r="I292" s="20"/>
      <c r="J292" s="20"/>
      <c r="K292" s="20"/>
      <c r="L292" s="20"/>
      <c r="M292" s="15"/>
      <c r="N292" s="20"/>
      <c r="O292" s="20"/>
      <c r="P292" s="20"/>
      <c r="Q292" s="20"/>
      <c r="R292" s="87"/>
    </row>
    <row r="293" spans="1:18" s="9" customFormat="1" ht="166.5" customHeight="1">
      <c r="A293" s="24" t="s">
        <v>87</v>
      </c>
      <c r="B293" s="27"/>
      <c r="C293" s="40">
        <f>C289/C291</f>
        <v>5459.016393442623</v>
      </c>
      <c r="D293" s="20"/>
      <c r="E293" s="20"/>
      <c r="F293" s="20"/>
      <c r="G293" s="20"/>
      <c r="H293" s="40">
        <f>H289/H291</f>
        <v>6000</v>
      </c>
      <c r="I293" s="20"/>
      <c r="J293" s="20"/>
      <c r="K293" s="20"/>
      <c r="L293" s="20"/>
      <c r="M293" s="40">
        <f>M289/M291</f>
        <v>6000</v>
      </c>
      <c r="N293" s="20"/>
      <c r="O293" s="20"/>
      <c r="P293" s="20"/>
      <c r="Q293" s="20"/>
      <c r="R293" s="87"/>
    </row>
    <row r="294" spans="1:18" s="9" customFormat="1" ht="35.25" customHeight="1">
      <c r="A294" s="49" t="s">
        <v>7</v>
      </c>
      <c r="B294" s="27"/>
      <c r="C294" s="15"/>
      <c r="D294" s="20"/>
      <c r="E294" s="20"/>
      <c r="F294" s="20"/>
      <c r="G294" s="20"/>
      <c r="H294" s="15"/>
      <c r="I294" s="20"/>
      <c r="J294" s="20"/>
      <c r="K294" s="20"/>
      <c r="L294" s="20"/>
      <c r="M294" s="15"/>
      <c r="N294" s="20"/>
      <c r="O294" s="20"/>
      <c r="P294" s="20"/>
      <c r="Q294" s="20"/>
      <c r="R294" s="87"/>
    </row>
    <row r="295" spans="1:18" s="9" customFormat="1" ht="143.25" customHeight="1">
      <c r="A295" s="24" t="s">
        <v>39</v>
      </c>
      <c r="B295" s="27"/>
      <c r="C295" s="18">
        <f>C291/82*100</f>
        <v>74.39024390243902</v>
      </c>
      <c r="D295" s="20"/>
      <c r="E295" s="20"/>
      <c r="F295" s="20"/>
      <c r="G295" s="20"/>
      <c r="H295" s="18">
        <f>H291/82*100</f>
        <v>74.39024390243902</v>
      </c>
      <c r="I295" s="20"/>
      <c r="J295" s="20"/>
      <c r="K295" s="20"/>
      <c r="L295" s="20"/>
      <c r="M295" s="18">
        <f>M291/82*100</f>
        <v>74.39024390243902</v>
      </c>
      <c r="N295" s="20"/>
      <c r="O295" s="20"/>
      <c r="P295" s="20"/>
      <c r="Q295" s="20"/>
      <c r="R295" s="87"/>
    </row>
    <row r="296" spans="1:18" s="9" customFormat="1" ht="36.75" customHeight="1">
      <c r="A296" s="222" t="s">
        <v>88</v>
      </c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3"/>
      <c r="R296" s="87"/>
    </row>
    <row r="297" spans="1:18" s="9" customFormat="1" ht="33" customHeight="1">
      <c r="A297" s="207" t="s">
        <v>90</v>
      </c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8"/>
      <c r="R297" s="87">
        <v>47</v>
      </c>
    </row>
    <row r="298" spans="1:18" s="29" customFormat="1" ht="32.25" customHeight="1">
      <c r="A298" s="207" t="s">
        <v>191</v>
      </c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8"/>
      <c r="R298" s="88"/>
    </row>
    <row r="299" spans="1:18" s="9" customFormat="1" ht="32.25" customHeight="1">
      <c r="A299" s="207" t="s">
        <v>66</v>
      </c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8"/>
      <c r="R299" s="87"/>
    </row>
    <row r="300" spans="1:18" s="9" customFormat="1" ht="105" customHeight="1">
      <c r="A300" s="12" t="s">
        <v>79</v>
      </c>
      <c r="B300" s="14" t="s">
        <v>36</v>
      </c>
      <c r="C300" s="16">
        <f>E300+D300</f>
        <v>7714000</v>
      </c>
      <c r="D300" s="39"/>
      <c r="E300" s="39">
        <f>E303</f>
        <v>7714000</v>
      </c>
      <c r="F300" s="20"/>
      <c r="G300" s="20"/>
      <c r="H300" s="15"/>
      <c r="I300" s="20"/>
      <c r="J300" s="20"/>
      <c r="K300" s="20"/>
      <c r="L300" s="20"/>
      <c r="M300" s="15"/>
      <c r="N300" s="20"/>
      <c r="O300" s="20"/>
      <c r="P300" s="20"/>
      <c r="Q300" s="20"/>
      <c r="R300" s="87"/>
    </row>
    <row r="301" spans="1:18" s="9" customFormat="1" ht="56.25" customHeight="1">
      <c r="A301" s="2" t="s">
        <v>8</v>
      </c>
      <c r="B301" s="14"/>
      <c r="C301" s="16"/>
      <c r="D301" s="39"/>
      <c r="E301" s="39"/>
      <c r="F301" s="20"/>
      <c r="G301" s="20"/>
      <c r="H301" s="15"/>
      <c r="I301" s="20"/>
      <c r="J301" s="20"/>
      <c r="K301" s="20"/>
      <c r="L301" s="20"/>
      <c r="M301" s="15"/>
      <c r="N301" s="20"/>
      <c r="O301" s="20"/>
      <c r="P301" s="20"/>
      <c r="Q301" s="20"/>
      <c r="R301" s="87"/>
    </row>
    <row r="302" spans="1:18" s="9" customFormat="1" ht="42.75" customHeight="1">
      <c r="A302" s="13" t="s">
        <v>4</v>
      </c>
      <c r="B302" s="14"/>
      <c r="C302" s="16"/>
      <c r="D302" s="39"/>
      <c r="E302" s="39"/>
      <c r="F302" s="20"/>
      <c r="G302" s="20"/>
      <c r="H302" s="15"/>
      <c r="I302" s="20"/>
      <c r="J302" s="20"/>
      <c r="K302" s="20"/>
      <c r="L302" s="20"/>
      <c r="M302" s="15"/>
      <c r="N302" s="20"/>
      <c r="O302" s="20"/>
      <c r="P302" s="20"/>
      <c r="Q302" s="20"/>
      <c r="R302" s="87"/>
    </row>
    <row r="303" spans="1:18" s="9" customFormat="1" ht="55.5" customHeight="1">
      <c r="A303" s="2" t="s">
        <v>78</v>
      </c>
      <c r="B303" s="14"/>
      <c r="C303" s="16">
        <f>E303+D303</f>
        <v>7714000</v>
      </c>
      <c r="D303" s="39"/>
      <c r="E303" s="39">
        <v>7714000</v>
      </c>
      <c r="F303" s="20"/>
      <c r="G303" s="20"/>
      <c r="H303" s="15"/>
      <c r="I303" s="20"/>
      <c r="J303" s="20"/>
      <c r="K303" s="20"/>
      <c r="L303" s="20"/>
      <c r="M303" s="15"/>
      <c r="N303" s="20"/>
      <c r="O303" s="20"/>
      <c r="P303" s="20"/>
      <c r="Q303" s="20"/>
      <c r="R303" s="87"/>
    </row>
    <row r="304" spans="1:18" s="9" customFormat="1" ht="138" customHeight="1">
      <c r="A304" s="2" t="s">
        <v>156</v>
      </c>
      <c r="B304" s="14"/>
      <c r="C304" s="15">
        <f>1451.6+788.2+283.8</f>
        <v>2523.6000000000004</v>
      </c>
      <c r="D304" s="20"/>
      <c r="E304" s="20"/>
      <c r="F304" s="20"/>
      <c r="G304" s="20"/>
      <c r="H304" s="15"/>
      <c r="I304" s="20"/>
      <c r="J304" s="20"/>
      <c r="K304" s="20"/>
      <c r="L304" s="20"/>
      <c r="M304" s="15"/>
      <c r="N304" s="20"/>
      <c r="O304" s="20"/>
      <c r="P304" s="20"/>
      <c r="Q304" s="20"/>
      <c r="R304" s="87"/>
    </row>
    <row r="305" spans="1:18" s="9" customFormat="1" ht="49.5" customHeight="1">
      <c r="A305" s="13" t="s">
        <v>5</v>
      </c>
      <c r="B305" s="14"/>
      <c r="C305" s="15"/>
      <c r="D305" s="20"/>
      <c r="E305" s="20"/>
      <c r="F305" s="20"/>
      <c r="G305" s="20"/>
      <c r="H305" s="15"/>
      <c r="I305" s="20"/>
      <c r="J305" s="20"/>
      <c r="K305" s="20"/>
      <c r="L305" s="20"/>
      <c r="M305" s="15"/>
      <c r="N305" s="20"/>
      <c r="O305" s="20"/>
      <c r="P305" s="20"/>
      <c r="Q305" s="20"/>
      <c r="R305" s="87"/>
    </row>
    <row r="306" spans="1:18" s="9" customFormat="1" ht="193.5" customHeight="1">
      <c r="A306" s="2" t="s">
        <v>157</v>
      </c>
      <c r="B306" s="14"/>
      <c r="C306" s="15">
        <f>1451.6+788.2+283.8</f>
        <v>2523.6000000000004</v>
      </c>
      <c r="D306" s="20"/>
      <c r="E306" s="20"/>
      <c r="F306" s="20"/>
      <c r="G306" s="20"/>
      <c r="H306" s="15"/>
      <c r="I306" s="20"/>
      <c r="J306" s="20"/>
      <c r="K306" s="20"/>
      <c r="L306" s="20"/>
      <c r="M306" s="15"/>
      <c r="N306" s="20"/>
      <c r="O306" s="20"/>
      <c r="P306" s="20"/>
      <c r="Q306" s="20"/>
      <c r="R306" s="87"/>
    </row>
    <row r="307" spans="1:18" s="9" customFormat="1" ht="55.5" customHeight="1">
      <c r="A307" s="13" t="s">
        <v>6</v>
      </c>
      <c r="B307" s="14"/>
      <c r="C307" s="15"/>
      <c r="D307" s="20"/>
      <c r="E307" s="20"/>
      <c r="F307" s="20"/>
      <c r="G307" s="20"/>
      <c r="H307" s="15"/>
      <c r="I307" s="20"/>
      <c r="J307" s="20"/>
      <c r="K307" s="20"/>
      <c r="L307" s="20"/>
      <c r="M307" s="15"/>
      <c r="N307" s="20"/>
      <c r="O307" s="20"/>
      <c r="P307" s="20"/>
      <c r="Q307" s="20"/>
      <c r="R307" s="87"/>
    </row>
    <row r="308" spans="1:18" s="9" customFormat="1" ht="142.5" customHeight="1">
      <c r="A308" s="2" t="s">
        <v>91</v>
      </c>
      <c r="B308" s="14"/>
      <c r="C308" s="23">
        <f>C303/C306</f>
        <v>3056.7443334918366</v>
      </c>
      <c r="D308" s="20"/>
      <c r="E308" s="20"/>
      <c r="F308" s="20"/>
      <c r="G308" s="20"/>
      <c r="H308" s="15"/>
      <c r="I308" s="20"/>
      <c r="J308" s="20"/>
      <c r="K308" s="20"/>
      <c r="L308" s="20"/>
      <c r="M308" s="15"/>
      <c r="N308" s="20"/>
      <c r="O308" s="20"/>
      <c r="P308" s="20"/>
      <c r="Q308" s="20"/>
      <c r="R308" s="87"/>
    </row>
    <row r="309" spans="1:18" s="9" customFormat="1" ht="38.25" customHeight="1">
      <c r="A309" s="13" t="s">
        <v>7</v>
      </c>
      <c r="B309" s="14"/>
      <c r="C309" s="15"/>
      <c r="D309" s="20"/>
      <c r="E309" s="20"/>
      <c r="F309" s="20"/>
      <c r="G309" s="20"/>
      <c r="H309" s="15"/>
      <c r="I309" s="20"/>
      <c r="J309" s="20"/>
      <c r="K309" s="20"/>
      <c r="L309" s="20"/>
      <c r="M309" s="15"/>
      <c r="N309" s="20"/>
      <c r="O309" s="20"/>
      <c r="P309" s="20"/>
      <c r="Q309" s="20"/>
      <c r="R309" s="87"/>
    </row>
    <row r="310" spans="1:18" s="9" customFormat="1" ht="132" customHeight="1">
      <c r="A310" s="2" t="s">
        <v>44</v>
      </c>
      <c r="B310" s="27"/>
      <c r="C310" s="40">
        <f>C306/C304*100</f>
        <v>100</v>
      </c>
      <c r="D310" s="20"/>
      <c r="E310" s="20"/>
      <c r="F310" s="20"/>
      <c r="G310" s="20"/>
      <c r="H310" s="15"/>
      <c r="I310" s="20"/>
      <c r="J310" s="20"/>
      <c r="K310" s="20"/>
      <c r="L310" s="20"/>
      <c r="M310" s="15"/>
      <c r="N310" s="20"/>
      <c r="O310" s="20"/>
      <c r="P310" s="20"/>
      <c r="Q310" s="20"/>
      <c r="R310" s="87"/>
    </row>
    <row r="311" spans="1:18" s="29" customFormat="1" ht="39.75" customHeight="1">
      <c r="A311" s="207" t="s">
        <v>192</v>
      </c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8"/>
      <c r="R311" s="91"/>
    </row>
    <row r="312" spans="1:18" s="9" customFormat="1" ht="39.75" customHeight="1">
      <c r="A312" s="207" t="s">
        <v>66</v>
      </c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8"/>
      <c r="R312" s="87"/>
    </row>
    <row r="313" spans="1:18" s="9" customFormat="1" ht="113.25" customHeight="1">
      <c r="A313" s="12" t="s">
        <v>79</v>
      </c>
      <c r="B313" s="14" t="s">
        <v>36</v>
      </c>
      <c r="C313" s="16">
        <f>C316</f>
        <v>700000</v>
      </c>
      <c r="D313" s="39"/>
      <c r="E313" s="39">
        <f>E316</f>
        <v>700000</v>
      </c>
      <c r="F313" s="20"/>
      <c r="G313" s="20"/>
      <c r="H313" s="50">
        <f>H316</f>
        <v>14300000</v>
      </c>
      <c r="I313" s="20"/>
      <c r="J313" s="134">
        <f>J316</f>
        <v>14300000</v>
      </c>
      <c r="K313" s="20"/>
      <c r="L313" s="20"/>
      <c r="M313" s="15"/>
      <c r="N313" s="20"/>
      <c r="O313" s="20"/>
      <c r="P313" s="20"/>
      <c r="Q313" s="20"/>
      <c r="R313" s="87"/>
    </row>
    <row r="314" spans="1:18" s="9" customFormat="1" ht="55.5" customHeight="1">
      <c r="A314" s="2" t="s">
        <v>8</v>
      </c>
      <c r="B314" s="14"/>
      <c r="C314" s="16"/>
      <c r="D314" s="39"/>
      <c r="E314" s="39"/>
      <c r="F314" s="20"/>
      <c r="G314" s="20"/>
      <c r="H314" s="15"/>
      <c r="I314" s="20"/>
      <c r="J314" s="20"/>
      <c r="K314" s="20"/>
      <c r="L314" s="20"/>
      <c r="M314" s="15"/>
      <c r="N314" s="20"/>
      <c r="O314" s="20"/>
      <c r="P314" s="20"/>
      <c r="Q314" s="20"/>
      <c r="R314" s="87"/>
    </row>
    <row r="315" spans="1:18" s="9" customFormat="1" ht="39" customHeight="1">
      <c r="A315" s="13" t="s">
        <v>4</v>
      </c>
      <c r="B315" s="14"/>
      <c r="C315" s="16"/>
      <c r="D315" s="39"/>
      <c r="E315" s="39"/>
      <c r="F315" s="20"/>
      <c r="G315" s="20"/>
      <c r="H315" s="15"/>
      <c r="I315" s="20"/>
      <c r="J315" s="20"/>
      <c r="K315" s="20"/>
      <c r="L315" s="20"/>
      <c r="M315" s="15"/>
      <c r="N315" s="20"/>
      <c r="O315" s="20"/>
      <c r="P315" s="20"/>
      <c r="Q315" s="20"/>
      <c r="R315" s="87"/>
    </row>
    <row r="316" spans="1:18" s="9" customFormat="1" ht="49.5" customHeight="1">
      <c r="A316" s="2" t="s">
        <v>78</v>
      </c>
      <c r="B316" s="14"/>
      <c r="C316" s="16">
        <f>D316+E316+F316+G316</f>
        <v>700000</v>
      </c>
      <c r="D316" s="39"/>
      <c r="E316" s="39">
        <v>700000</v>
      </c>
      <c r="F316" s="20"/>
      <c r="G316" s="20"/>
      <c r="H316" s="133">
        <f>I316+J316+K316+L316</f>
        <v>14300000</v>
      </c>
      <c r="I316" s="20"/>
      <c r="J316" s="39">
        <v>14300000</v>
      </c>
      <c r="K316" s="20"/>
      <c r="L316" s="20"/>
      <c r="M316" s="15"/>
      <c r="N316" s="20"/>
      <c r="O316" s="20"/>
      <c r="P316" s="20"/>
      <c r="Q316" s="20"/>
      <c r="R316" s="87"/>
    </row>
    <row r="317" spans="1:18" s="9" customFormat="1" ht="155.25" customHeight="1">
      <c r="A317" s="2" t="s">
        <v>158</v>
      </c>
      <c r="B317" s="14"/>
      <c r="C317" s="15"/>
      <c r="D317" s="20"/>
      <c r="E317" s="20"/>
      <c r="F317" s="20"/>
      <c r="G317" s="20"/>
      <c r="H317" s="15">
        <f>1621.9+982.9+68+120</f>
        <v>2792.8</v>
      </c>
      <c r="I317" s="20"/>
      <c r="J317" s="20"/>
      <c r="K317" s="20"/>
      <c r="L317" s="20"/>
      <c r="M317" s="15"/>
      <c r="N317" s="20"/>
      <c r="O317" s="20"/>
      <c r="P317" s="20"/>
      <c r="Q317" s="20"/>
      <c r="R317" s="87"/>
    </row>
    <row r="318" spans="1:18" s="9" customFormat="1" ht="55.5" customHeight="1">
      <c r="A318" s="13" t="s">
        <v>5</v>
      </c>
      <c r="B318" s="14"/>
      <c r="C318" s="15"/>
      <c r="D318" s="20"/>
      <c r="E318" s="20"/>
      <c r="F318" s="20"/>
      <c r="G318" s="20"/>
      <c r="H318" s="15"/>
      <c r="I318" s="20"/>
      <c r="J318" s="20"/>
      <c r="K318" s="20"/>
      <c r="L318" s="20"/>
      <c r="M318" s="15"/>
      <c r="N318" s="20"/>
      <c r="O318" s="20"/>
      <c r="P318" s="20"/>
      <c r="Q318" s="20"/>
      <c r="R318" s="87"/>
    </row>
    <row r="319" spans="1:18" s="9" customFormat="1" ht="158.25" customHeight="1">
      <c r="A319" s="2" t="s">
        <v>92</v>
      </c>
      <c r="B319" s="14"/>
      <c r="C319" s="158"/>
      <c r="D319" s="20"/>
      <c r="E319" s="20"/>
      <c r="F319" s="20"/>
      <c r="G319" s="20"/>
      <c r="H319" s="15">
        <v>2792.8</v>
      </c>
      <c r="I319" s="20"/>
      <c r="J319" s="20"/>
      <c r="K319" s="20"/>
      <c r="L319" s="20"/>
      <c r="M319" s="15"/>
      <c r="N319" s="20"/>
      <c r="O319" s="20"/>
      <c r="P319" s="20"/>
      <c r="Q319" s="20"/>
      <c r="R319" s="87"/>
    </row>
    <row r="320" spans="1:18" s="9" customFormat="1" ht="55.5" customHeight="1">
      <c r="A320" s="13" t="s">
        <v>6</v>
      </c>
      <c r="B320" s="14"/>
      <c r="C320" s="158"/>
      <c r="D320" s="20"/>
      <c r="E320" s="20"/>
      <c r="F320" s="20"/>
      <c r="G320" s="20"/>
      <c r="H320" s="15"/>
      <c r="I320" s="20"/>
      <c r="J320" s="20"/>
      <c r="K320" s="20"/>
      <c r="L320" s="20"/>
      <c r="M320" s="15"/>
      <c r="N320" s="20"/>
      <c r="O320" s="20"/>
      <c r="P320" s="20"/>
      <c r="Q320" s="20"/>
      <c r="R320" s="87"/>
    </row>
    <row r="321" spans="1:18" s="9" customFormat="1" ht="110.25" customHeight="1">
      <c r="A321" s="2" t="s">
        <v>93</v>
      </c>
      <c r="B321" s="14"/>
      <c r="C321" s="16">
        <v>700000</v>
      </c>
      <c r="D321" s="20"/>
      <c r="E321" s="20"/>
      <c r="F321" s="20"/>
      <c r="G321" s="20"/>
      <c r="H321" s="15"/>
      <c r="I321" s="20"/>
      <c r="J321" s="20"/>
      <c r="K321" s="20"/>
      <c r="L321" s="20"/>
      <c r="M321" s="15"/>
      <c r="N321" s="20"/>
      <c r="O321" s="20"/>
      <c r="P321" s="20"/>
      <c r="Q321" s="20"/>
      <c r="R321" s="87"/>
    </row>
    <row r="322" spans="1:18" s="9" customFormat="1" ht="142.5" customHeight="1">
      <c r="A322" s="2" t="s">
        <v>91</v>
      </c>
      <c r="B322" s="14"/>
      <c r="C322" s="158"/>
      <c r="D322" s="20"/>
      <c r="E322" s="20"/>
      <c r="F322" s="20"/>
      <c r="G322" s="20"/>
      <c r="H322" s="18">
        <f>H316/H319</f>
        <v>5120.309366943568</v>
      </c>
      <c r="I322" s="20"/>
      <c r="J322" s="20"/>
      <c r="K322" s="20"/>
      <c r="L322" s="20"/>
      <c r="M322" s="15"/>
      <c r="N322" s="20"/>
      <c r="O322" s="20"/>
      <c r="P322" s="20"/>
      <c r="Q322" s="20"/>
      <c r="R322" s="87"/>
    </row>
    <row r="323" spans="1:18" s="9" customFormat="1" ht="45" customHeight="1">
      <c r="A323" s="13" t="s">
        <v>7</v>
      </c>
      <c r="B323" s="14"/>
      <c r="C323" s="158"/>
      <c r="D323" s="20"/>
      <c r="E323" s="20"/>
      <c r="F323" s="20"/>
      <c r="G323" s="20"/>
      <c r="H323" s="23"/>
      <c r="I323" s="20"/>
      <c r="J323" s="20"/>
      <c r="K323" s="20"/>
      <c r="L323" s="20"/>
      <c r="M323" s="40"/>
      <c r="N323" s="20"/>
      <c r="O323" s="20"/>
      <c r="P323" s="20"/>
      <c r="Q323" s="20"/>
      <c r="R323" s="87"/>
    </row>
    <row r="324" spans="1:18" s="9" customFormat="1" ht="138" customHeight="1">
      <c r="A324" s="2" t="s">
        <v>44</v>
      </c>
      <c r="B324" s="27"/>
      <c r="C324" s="158"/>
      <c r="D324" s="20"/>
      <c r="E324" s="20"/>
      <c r="F324" s="20"/>
      <c r="G324" s="20"/>
      <c r="H324" s="23">
        <f>H319/H317*100</f>
        <v>100</v>
      </c>
      <c r="I324" s="20"/>
      <c r="J324" s="20"/>
      <c r="K324" s="20"/>
      <c r="L324" s="20"/>
      <c r="M324" s="40"/>
      <c r="N324" s="20"/>
      <c r="O324" s="20"/>
      <c r="P324" s="20"/>
      <c r="Q324" s="20"/>
      <c r="R324" s="87"/>
    </row>
    <row r="325" spans="1:18" s="9" customFormat="1" ht="41.25" customHeight="1">
      <c r="A325" s="207" t="s">
        <v>193</v>
      </c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8"/>
      <c r="R325" s="87"/>
    </row>
    <row r="326" spans="1:18" s="9" customFormat="1" ht="41.25" customHeight="1">
      <c r="A326" s="207" t="s">
        <v>66</v>
      </c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8"/>
      <c r="R326" s="87"/>
    </row>
    <row r="327" spans="1:18" s="9" customFormat="1" ht="111" customHeight="1">
      <c r="A327" s="12" t="s">
        <v>79</v>
      </c>
      <c r="B327" s="14" t="s">
        <v>36</v>
      </c>
      <c r="C327" s="133">
        <f>C330</f>
        <v>495000</v>
      </c>
      <c r="D327" s="20"/>
      <c r="E327" s="134">
        <f>E330</f>
        <v>495000</v>
      </c>
      <c r="F327" s="20"/>
      <c r="G327" s="20"/>
      <c r="H327" s="16">
        <f>H330</f>
        <v>16000000</v>
      </c>
      <c r="I327" s="39"/>
      <c r="J327" s="39">
        <f>J330</f>
        <v>16000000</v>
      </c>
      <c r="K327" s="20"/>
      <c r="L327" s="20"/>
      <c r="M327" s="15"/>
      <c r="N327" s="20"/>
      <c r="O327" s="20"/>
      <c r="P327" s="20"/>
      <c r="Q327" s="20"/>
      <c r="R327" s="87"/>
    </row>
    <row r="328" spans="1:18" s="9" customFormat="1" ht="60" customHeight="1">
      <c r="A328" s="2" t="s">
        <v>8</v>
      </c>
      <c r="B328" s="14"/>
      <c r="C328" s="15"/>
      <c r="D328" s="20"/>
      <c r="E328" s="20"/>
      <c r="F328" s="20"/>
      <c r="G328" s="20"/>
      <c r="H328" s="16"/>
      <c r="I328" s="39"/>
      <c r="J328" s="39"/>
      <c r="K328" s="20"/>
      <c r="L328" s="20"/>
      <c r="M328" s="15"/>
      <c r="N328" s="20"/>
      <c r="O328" s="20"/>
      <c r="P328" s="20"/>
      <c r="Q328" s="20"/>
      <c r="R328" s="87"/>
    </row>
    <row r="329" spans="1:18" s="9" customFormat="1" ht="41.25" customHeight="1">
      <c r="A329" s="13" t="s">
        <v>4</v>
      </c>
      <c r="B329" s="14"/>
      <c r="C329" s="15"/>
      <c r="D329" s="20"/>
      <c r="E329" s="20"/>
      <c r="F329" s="20"/>
      <c r="G329" s="20"/>
      <c r="H329" s="16"/>
      <c r="I329" s="39"/>
      <c r="J329" s="39"/>
      <c r="K329" s="20"/>
      <c r="L329" s="20"/>
      <c r="M329" s="15"/>
      <c r="N329" s="20"/>
      <c r="O329" s="20"/>
      <c r="P329" s="20"/>
      <c r="Q329" s="20"/>
      <c r="R329" s="87"/>
    </row>
    <row r="330" spans="1:18" s="9" customFormat="1" ht="52.5" customHeight="1">
      <c r="A330" s="2" t="s">
        <v>78</v>
      </c>
      <c r="B330" s="14"/>
      <c r="C330" s="133">
        <f>D330+E330+F330+G330</f>
        <v>495000</v>
      </c>
      <c r="D330" s="20"/>
      <c r="E330" s="39">
        <v>495000</v>
      </c>
      <c r="F330" s="20"/>
      <c r="G330" s="20"/>
      <c r="H330" s="16">
        <f>I330+J330</f>
        <v>16000000</v>
      </c>
      <c r="I330" s="39"/>
      <c r="J330" s="39">
        <v>16000000</v>
      </c>
      <c r="K330" s="20"/>
      <c r="L330" s="20"/>
      <c r="M330" s="15"/>
      <c r="N330" s="20"/>
      <c r="O330" s="20"/>
      <c r="P330" s="20"/>
      <c r="Q330" s="20"/>
      <c r="R330" s="87"/>
    </row>
    <row r="331" spans="1:18" s="9" customFormat="1" ht="80.25" customHeight="1">
      <c r="A331" s="2" t="s">
        <v>50</v>
      </c>
      <c r="B331" s="14"/>
      <c r="C331" s="15"/>
      <c r="D331" s="20"/>
      <c r="E331" s="20"/>
      <c r="F331" s="20"/>
      <c r="G331" s="20"/>
      <c r="H331" s="15">
        <v>3400</v>
      </c>
      <c r="I331" s="20"/>
      <c r="J331" s="20"/>
      <c r="K331" s="20"/>
      <c r="L331" s="20"/>
      <c r="M331" s="15"/>
      <c r="N331" s="20"/>
      <c r="O331" s="20"/>
      <c r="P331" s="20"/>
      <c r="Q331" s="20"/>
      <c r="R331" s="87"/>
    </row>
    <row r="332" spans="1:18" s="9" customFormat="1" ht="67.5" customHeight="1">
      <c r="A332" s="13" t="s">
        <v>5</v>
      </c>
      <c r="B332" s="14"/>
      <c r="C332" s="15"/>
      <c r="D332" s="20"/>
      <c r="E332" s="20"/>
      <c r="F332" s="20"/>
      <c r="G332" s="20"/>
      <c r="H332" s="15"/>
      <c r="I332" s="20"/>
      <c r="J332" s="20"/>
      <c r="K332" s="20"/>
      <c r="L332" s="20"/>
      <c r="M332" s="15"/>
      <c r="N332" s="20"/>
      <c r="O332" s="20"/>
      <c r="P332" s="20"/>
      <c r="Q332" s="20"/>
      <c r="R332" s="87"/>
    </row>
    <row r="333" spans="1:18" s="9" customFormat="1" ht="90.75" customHeight="1">
      <c r="A333" s="2" t="s">
        <v>45</v>
      </c>
      <c r="B333" s="14"/>
      <c r="C333" s="15"/>
      <c r="D333" s="20"/>
      <c r="E333" s="20"/>
      <c r="F333" s="20"/>
      <c r="G333" s="20"/>
      <c r="H333" s="15">
        <v>3400</v>
      </c>
      <c r="I333" s="20"/>
      <c r="J333" s="20"/>
      <c r="K333" s="20"/>
      <c r="L333" s="20"/>
      <c r="M333" s="15"/>
      <c r="N333" s="20"/>
      <c r="O333" s="20"/>
      <c r="P333" s="20"/>
      <c r="Q333" s="20"/>
      <c r="R333" s="87"/>
    </row>
    <row r="334" spans="1:18" s="9" customFormat="1" ht="62.25" customHeight="1">
      <c r="A334" s="13" t="s">
        <v>6</v>
      </c>
      <c r="B334" s="14"/>
      <c r="C334" s="15"/>
      <c r="D334" s="20"/>
      <c r="E334" s="20"/>
      <c r="F334" s="20"/>
      <c r="G334" s="20"/>
      <c r="H334" s="15"/>
      <c r="I334" s="20"/>
      <c r="J334" s="20"/>
      <c r="K334" s="20"/>
      <c r="L334" s="20"/>
      <c r="M334" s="15"/>
      <c r="N334" s="20"/>
      <c r="O334" s="20"/>
      <c r="P334" s="20"/>
      <c r="Q334" s="20"/>
      <c r="R334" s="87"/>
    </row>
    <row r="335" spans="1:18" s="9" customFormat="1" ht="109.5" customHeight="1">
      <c r="A335" s="2" t="s">
        <v>93</v>
      </c>
      <c r="B335" s="14"/>
      <c r="C335" s="133">
        <f>C330</f>
        <v>495000</v>
      </c>
      <c r="D335" s="20"/>
      <c r="E335" s="20"/>
      <c r="F335" s="20"/>
      <c r="G335" s="20"/>
      <c r="H335" s="15"/>
      <c r="I335" s="20"/>
      <c r="J335" s="20"/>
      <c r="K335" s="20"/>
      <c r="L335" s="20"/>
      <c r="M335" s="15"/>
      <c r="N335" s="20"/>
      <c r="O335" s="20"/>
      <c r="P335" s="20"/>
      <c r="Q335" s="20"/>
      <c r="R335" s="87"/>
    </row>
    <row r="336" spans="1:18" s="9" customFormat="1" ht="105.75" customHeight="1">
      <c r="A336" s="2" t="s">
        <v>84</v>
      </c>
      <c r="B336" s="14"/>
      <c r="C336" s="15"/>
      <c r="D336" s="20"/>
      <c r="E336" s="20"/>
      <c r="F336" s="20"/>
      <c r="G336" s="20"/>
      <c r="H336" s="18">
        <f>H330/H333</f>
        <v>4705.882352941177</v>
      </c>
      <c r="I336" s="20"/>
      <c r="J336" s="20"/>
      <c r="K336" s="20"/>
      <c r="L336" s="20"/>
      <c r="M336" s="15"/>
      <c r="N336" s="20"/>
      <c r="O336" s="20"/>
      <c r="P336" s="20"/>
      <c r="Q336" s="20"/>
      <c r="R336" s="87"/>
    </row>
    <row r="337" spans="1:18" s="9" customFormat="1" ht="50.25" customHeight="1">
      <c r="A337" s="13" t="s">
        <v>7</v>
      </c>
      <c r="B337" s="14"/>
      <c r="C337" s="15"/>
      <c r="D337" s="20"/>
      <c r="E337" s="20"/>
      <c r="F337" s="20"/>
      <c r="G337" s="20"/>
      <c r="H337" s="18"/>
      <c r="I337" s="20"/>
      <c r="J337" s="20"/>
      <c r="K337" s="20"/>
      <c r="L337" s="20"/>
      <c r="M337" s="18"/>
      <c r="N337" s="20"/>
      <c r="O337" s="20"/>
      <c r="P337" s="20"/>
      <c r="Q337" s="20"/>
      <c r="R337" s="87"/>
    </row>
    <row r="338" spans="1:18" s="9" customFormat="1" ht="108.75" customHeight="1">
      <c r="A338" s="2" t="s">
        <v>85</v>
      </c>
      <c r="B338" s="14"/>
      <c r="C338" s="15"/>
      <c r="D338" s="20"/>
      <c r="E338" s="20"/>
      <c r="F338" s="20"/>
      <c r="G338" s="20"/>
      <c r="H338" s="15">
        <f>H333/H331*100</f>
        <v>100</v>
      </c>
      <c r="I338" s="20"/>
      <c r="J338" s="20"/>
      <c r="K338" s="20"/>
      <c r="L338" s="20"/>
      <c r="M338" s="15"/>
      <c r="N338" s="20"/>
      <c r="O338" s="20"/>
      <c r="P338" s="20"/>
      <c r="Q338" s="20"/>
      <c r="R338" s="87"/>
    </row>
    <row r="339" spans="1:18" s="9" customFormat="1" ht="41.25" customHeight="1">
      <c r="A339" s="216" t="s">
        <v>194</v>
      </c>
      <c r="B339" s="216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7"/>
      <c r="R339" s="87"/>
    </row>
    <row r="340" spans="1:18" s="9" customFormat="1" ht="41.25" customHeight="1">
      <c r="A340" s="216" t="s">
        <v>66</v>
      </c>
      <c r="B340" s="216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7"/>
      <c r="R340" s="87"/>
    </row>
    <row r="341" spans="1:18" s="9" customFormat="1" ht="146.25" customHeight="1">
      <c r="A341" s="120" t="s">
        <v>79</v>
      </c>
      <c r="B341" s="110" t="s">
        <v>36</v>
      </c>
      <c r="C341" s="160">
        <f>C344</f>
        <v>350000</v>
      </c>
      <c r="D341" s="102"/>
      <c r="E341" s="161">
        <f>E344</f>
        <v>350000</v>
      </c>
      <c r="F341" s="102"/>
      <c r="G341" s="102"/>
      <c r="H341" s="135">
        <f>H344</f>
        <v>4500000</v>
      </c>
      <c r="I341" s="136"/>
      <c r="J341" s="136">
        <f>J344</f>
        <v>4500000</v>
      </c>
      <c r="K341" s="102"/>
      <c r="L341" s="102"/>
      <c r="M341" s="158"/>
      <c r="N341" s="158"/>
      <c r="O341" s="158"/>
      <c r="P341" s="102"/>
      <c r="Q341" s="102"/>
      <c r="R341" s="87"/>
    </row>
    <row r="342" spans="1:18" s="9" customFormat="1" ht="56.25" customHeight="1">
      <c r="A342" s="106" t="s">
        <v>8</v>
      </c>
      <c r="B342" s="112"/>
      <c r="C342" s="105"/>
      <c r="D342" s="102"/>
      <c r="E342" s="102"/>
      <c r="F342" s="102"/>
      <c r="G342" s="102"/>
      <c r="H342" s="135"/>
      <c r="I342" s="136"/>
      <c r="J342" s="136"/>
      <c r="K342" s="102"/>
      <c r="L342" s="102"/>
      <c r="M342" s="158"/>
      <c r="N342" s="158"/>
      <c r="O342" s="158"/>
      <c r="P342" s="102"/>
      <c r="Q342" s="102"/>
      <c r="R342" s="87"/>
    </row>
    <row r="343" spans="1:18" s="9" customFormat="1" ht="48.75" customHeight="1">
      <c r="A343" s="103" t="s">
        <v>4</v>
      </c>
      <c r="B343" s="110"/>
      <c r="C343" s="105"/>
      <c r="D343" s="102"/>
      <c r="E343" s="102"/>
      <c r="F343" s="102"/>
      <c r="G343" s="102"/>
      <c r="H343" s="135"/>
      <c r="I343" s="136"/>
      <c r="J343" s="136"/>
      <c r="K343" s="102"/>
      <c r="L343" s="102"/>
      <c r="M343" s="158"/>
      <c r="N343" s="158"/>
      <c r="O343" s="158"/>
      <c r="P343" s="102"/>
      <c r="Q343" s="102"/>
      <c r="R343" s="87"/>
    </row>
    <row r="344" spans="1:18" s="9" customFormat="1" ht="60" customHeight="1">
      <c r="A344" s="106" t="s">
        <v>78</v>
      </c>
      <c r="B344" s="110"/>
      <c r="C344" s="160">
        <f>D344+E344+F344+G344</f>
        <v>350000</v>
      </c>
      <c r="D344" s="102"/>
      <c r="E344" s="136">
        <v>350000</v>
      </c>
      <c r="F344" s="102"/>
      <c r="G344" s="102"/>
      <c r="H344" s="135">
        <f>I344+J344</f>
        <v>4500000</v>
      </c>
      <c r="I344" s="136"/>
      <c r="J344" s="136">
        <v>4500000</v>
      </c>
      <c r="K344" s="102"/>
      <c r="L344" s="102"/>
      <c r="M344" s="158"/>
      <c r="N344" s="158"/>
      <c r="O344" s="158"/>
      <c r="P344" s="102"/>
      <c r="Q344" s="102"/>
      <c r="R344" s="87"/>
    </row>
    <row r="345" spans="1:18" s="9" customFormat="1" ht="59.25" customHeight="1">
      <c r="A345" s="106" t="s">
        <v>50</v>
      </c>
      <c r="B345" s="110"/>
      <c r="C345" s="105"/>
      <c r="D345" s="102"/>
      <c r="E345" s="102"/>
      <c r="F345" s="102"/>
      <c r="G345" s="102"/>
      <c r="H345" s="105">
        <v>1411</v>
      </c>
      <c r="I345" s="102"/>
      <c r="J345" s="102"/>
      <c r="K345" s="102"/>
      <c r="L345" s="102"/>
      <c r="M345" s="158"/>
      <c r="N345" s="158"/>
      <c r="O345" s="158"/>
      <c r="P345" s="102"/>
      <c r="Q345" s="102"/>
      <c r="R345" s="87"/>
    </row>
    <row r="346" spans="1:18" s="9" customFormat="1" ht="60" customHeight="1">
      <c r="A346" s="103" t="s">
        <v>5</v>
      </c>
      <c r="B346" s="110"/>
      <c r="C346" s="105"/>
      <c r="D346" s="102"/>
      <c r="E346" s="102"/>
      <c r="F346" s="102"/>
      <c r="G346" s="102"/>
      <c r="H346" s="105"/>
      <c r="I346" s="102"/>
      <c r="J346" s="102"/>
      <c r="K346" s="102"/>
      <c r="L346" s="102"/>
      <c r="M346" s="158"/>
      <c r="N346" s="158"/>
      <c r="O346" s="158"/>
      <c r="P346" s="102"/>
      <c r="Q346" s="102"/>
      <c r="R346" s="87"/>
    </row>
    <row r="347" spans="1:18" s="9" customFormat="1" ht="101.25" customHeight="1">
      <c r="A347" s="106" t="s">
        <v>45</v>
      </c>
      <c r="B347" s="110"/>
      <c r="C347" s="105"/>
      <c r="D347" s="102"/>
      <c r="E347" s="102"/>
      <c r="F347" s="102"/>
      <c r="G347" s="102"/>
      <c r="H347" s="105">
        <v>1411</v>
      </c>
      <c r="I347" s="102"/>
      <c r="J347" s="102"/>
      <c r="K347" s="102"/>
      <c r="L347" s="102"/>
      <c r="M347" s="158"/>
      <c r="N347" s="158"/>
      <c r="O347" s="158"/>
      <c r="P347" s="102"/>
      <c r="Q347" s="102"/>
      <c r="R347" s="87"/>
    </row>
    <row r="348" spans="1:18" s="9" customFormat="1" ht="58.5" customHeight="1">
      <c r="A348" s="103" t="s">
        <v>6</v>
      </c>
      <c r="B348" s="110"/>
      <c r="C348" s="105"/>
      <c r="D348" s="102"/>
      <c r="E348" s="102"/>
      <c r="F348" s="102"/>
      <c r="G348" s="102"/>
      <c r="H348" s="105"/>
      <c r="I348" s="102"/>
      <c r="J348" s="102"/>
      <c r="K348" s="102"/>
      <c r="L348" s="102"/>
      <c r="M348" s="158"/>
      <c r="N348" s="158"/>
      <c r="O348" s="158"/>
      <c r="P348" s="102"/>
      <c r="Q348" s="102"/>
      <c r="R348" s="87"/>
    </row>
    <row r="349" spans="1:18" s="9" customFormat="1" ht="108" customHeight="1">
      <c r="A349" s="2" t="s">
        <v>93</v>
      </c>
      <c r="B349" s="110"/>
      <c r="C349" s="160">
        <f>C344</f>
        <v>350000</v>
      </c>
      <c r="D349" s="102"/>
      <c r="E349" s="102"/>
      <c r="F349" s="102"/>
      <c r="G349" s="102"/>
      <c r="H349" s="105"/>
      <c r="I349" s="102"/>
      <c r="J349" s="102"/>
      <c r="K349" s="102"/>
      <c r="L349" s="102"/>
      <c r="M349" s="158"/>
      <c r="N349" s="158"/>
      <c r="O349" s="158"/>
      <c r="P349" s="102"/>
      <c r="Q349" s="102"/>
      <c r="R349" s="87"/>
    </row>
    <row r="350" spans="1:18" s="9" customFormat="1" ht="114.75" customHeight="1">
      <c r="A350" s="2" t="s">
        <v>84</v>
      </c>
      <c r="B350" s="110"/>
      <c r="C350" s="105"/>
      <c r="D350" s="102"/>
      <c r="E350" s="102"/>
      <c r="F350" s="102"/>
      <c r="G350" s="102"/>
      <c r="H350" s="101">
        <f>H344/H347</f>
        <v>3189.227498228207</v>
      </c>
      <c r="I350" s="102"/>
      <c r="J350" s="102"/>
      <c r="K350" s="102"/>
      <c r="L350" s="102"/>
      <c r="M350" s="158"/>
      <c r="N350" s="158"/>
      <c r="O350" s="158"/>
      <c r="P350" s="102"/>
      <c r="Q350" s="102"/>
      <c r="R350" s="87"/>
    </row>
    <row r="351" spans="1:18" s="9" customFormat="1" ht="47.25" customHeight="1">
      <c r="A351" s="13" t="s">
        <v>7</v>
      </c>
      <c r="B351" s="110"/>
      <c r="C351" s="105"/>
      <c r="D351" s="102"/>
      <c r="E351" s="102"/>
      <c r="F351" s="102"/>
      <c r="G351" s="102"/>
      <c r="H351" s="101"/>
      <c r="I351" s="102"/>
      <c r="J351" s="102"/>
      <c r="K351" s="102"/>
      <c r="L351" s="102"/>
      <c r="M351" s="158"/>
      <c r="N351" s="158"/>
      <c r="O351" s="158"/>
      <c r="P351" s="102"/>
      <c r="Q351" s="102"/>
      <c r="R351" s="87"/>
    </row>
    <row r="352" spans="1:18" s="9" customFormat="1" ht="113.25" customHeight="1">
      <c r="A352" s="2" t="s">
        <v>85</v>
      </c>
      <c r="B352" s="110"/>
      <c r="C352" s="105"/>
      <c r="D352" s="102"/>
      <c r="E352" s="102"/>
      <c r="F352" s="102"/>
      <c r="G352" s="102"/>
      <c r="H352" s="105">
        <f>H347/H345*100</f>
        <v>100</v>
      </c>
      <c r="I352" s="102"/>
      <c r="J352" s="102"/>
      <c r="K352" s="102"/>
      <c r="L352" s="102"/>
      <c r="M352" s="158"/>
      <c r="N352" s="158"/>
      <c r="O352" s="158"/>
      <c r="P352" s="102"/>
      <c r="Q352" s="102"/>
      <c r="R352" s="87"/>
    </row>
    <row r="353" spans="1:18" s="9" customFormat="1" ht="36.75" customHeight="1">
      <c r="A353" s="206" t="s">
        <v>195</v>
      </c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8"/>
      <c r="R353" s="87"/>
    </row>
    <row r="354" spans="1:18" s="9" customFormat="1" ht="42" customHeight="1">
      <c r="A354" s="206" t="s">
        <v>67</v>
      </c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8"/>
      <c r="R354" s="87"/>
    </row>
    <row r="355" spans="1:18" s="9" customFormat="1" ht="126" customHeight="1">
      <c r="A355" s="12" t="s">
        <v>79</v>
      </c>
      <c r="B355" s="27" t="s">
        <v>36</v>
      </c>
      <c r="C355" s="16">
        <f>C358</f>
        <v>1000000</v>
      </c>
      <c r="D355" s="16"/>
      <c r="E355" s="127">
        <f>E358</f>
        <v>1000000</v>
      </c>
      <c r="F355" s="165"/>
      <c r="G355" s="166"/>
      <c r="H355" s="16">
        <f>H358</f>
        <v>18000000</v>
      </c>
      <c r="I355" s="167"/>
      <c r="J355" s="127">
        <f>J358</f>
        <v>18000000</v>
      </c>
      <c r="K355" s="158"/>
      <c r="L355" s="158"/>
      <c r="M355" s="16">
        <f>M358</f>
        <v>6000000</v>
      </c>
      <c r="N355" s="158"/>
      <c r="O355" s="39">
        <f>O358</f>
        <v>6000000</v>
      </c>
      <c r="P355" s="20"/>
      <c r="Q355" s="20"/>
      <c r="R355" s="87"/>
    </row>
    <row r="356" spans="1:18" s="9" customFormat="1" ht="62.25" customHeight="1">
      <c r="A356" s="2" t="s">
        <v>8</v>
      </c>
      <c r="B356" s="20"/>
      <c r="C356" s="16"/>
      <c r="D356" s="39"/>
      <c r="E356" s="39"/>
      <c r="F356" s="166"/>
      <c r="G356" s="166"/>
      <c r="H356" s="16"/>
      <c r="I356" s="39"/>
      <c r="J356" s="39"/>
      <c r="K356" s="158"/>
      <c r="L356" s="158"/>
      <c r="M356" s="16"/>
      <c r="N356" s="158"/>
      <c r="O356" s="158"/>
      <c r="P356" s="20"/>
      <c r="Q356" s="20"/>
      <c r="R356" s="87"/>
    </row>
    <row r="357" spans="1:18" s="9" customFormat="1" ht="43.5" customHeight="1">
      <c r="A357" s="13" t="s">
        <v>4</v>
      </c>
      <c r="B357" s="20"/>
      <c r="C357" s="16"/>
      <c r="D357" s="39"/>
      <c r="E357" s="39"/>
      <c r="F357" s="166"/>
      <c r="G357" s="166"/>
      <c r="H357" s="16"/>
      <c r="I357" s="39"/>
      <c r="J357" s="39"/>
      <c r="K357" s="158"/>
      <c r="L357" s="158"/>
      <c r="M357" s="16"/>
      <c r="N357" s="158"/>
      <c r="O357" s="158"/>
      <c r="P357" s="20"/>
      <c r="Q357" s="20"/>
      <c r="R357" s="87"/>
    </row>
    <row r="358" spans="1:18" s="9" customFormat="1" ht="45.75" customHeight="1">
      <c r="A358" s="2" t="s">
        <v>78</v>
      </c>
      <c r="B358" s="20"/>
      <c r="C358" s="16">
        <f>E358</f>
        <v>1000000</v>
      </c>
      <c r="D358" s="39"/>
      <c r="E358" s="127">
        <v>1000000</v>
      </c>
      <c r="F358" s="166"/>
      <c r="G358" s="166"/>
      <c r="H358" s="16">
        <f>I358+J358+F358+G358</f>
        <v>18000000</v>
      </c>
      <c r="I358" s="39"/>
      <c r="J358" s="39">
        <v>18000000</v>
      </c>
      <c r="K358" s="158"/>
      <c r="L358" s="158"/>
      <c r="M358" s="16">
        <f>N358+O358+P358+Q358</f>
        <v>6000000</v>
      </c>
      <c r="N358" s="158"/>
      <c r="O358" s="39">
        <v>6000000</v>
      </c>
      <c r="P358" s="20"/>
      <c r="Q358" s="20"/>
      <c r="R358" s="87"/>
    </row>
    <row r="359" spans="1:18" s="9" customFormat="1" ht="144.75" customHeight="1">
      <c r="A359" s="2" t="s">
        <v>159</v>
      </c>
      <c r="B359" s="20"/>
      <c r="C359" s="15"/>
      <c r="D359" s="20"/>
      <c r="E359" s="20"/>
      <c r="F359" s="20"/>
      <c r="G359" s="20"/>
      <c r="H359" s="15">
        <f>4189+180+780+1668</f>
        <v>6817</v>
      </c>
      <c r="I359" s="20"/>
      <c r="J359" s="20"/>
      <c r="K359" s="158"/>
      <c r="L359" s="158"/>
      <c r="M359" s="15">
        <f>H359</f>
        <v>6817</v>
      </c>
      <c r="N359" s="158"/>
      <c r="O359" s="158"/>
      <c r="P359" s="20"/>
      <c r="Q359" s="20"/>
      <c r="R359" s="87"/>
    </row>
    <row r="360" spans="1:18" s="9" customFormat="1" ht="58.5" customHeight="1">
      <c r="A360" s="13" t="s">
        <v>5</v>
      </c>
      <c r="B360" s="20"/>
      <c r="C360" s="15"/>
      <c r="D360" s="20"/>
      <c r="E360" s="20"/>
      <c r="F360" s="20"/>
      <c r="G360" s="20"/>
      <c r="H360" s="15"/>
      <c r="I360" s="20"/>
      <c r="J360" s="20"/>
      <c r="K360" s="158"/>
      <c r="L360" s="158"/>
      <c r="M360" s="158"/>
      <c r="N360" s="158"/>
      <c r="O360" s="158"/>
      <c r="P360" s="20"/>
      <c r="Q360" s="20"/>
      <c r="R360" s="87"/>
    </row>
    <row r="361" spans="1:18" s="9" customFormat="1" ht="165.75" customHeight="1">
      <c r="A361" s="2" t="s">
        <v>145</v>
      </c>
      <c r="B361" s="20"/>
      <c r="C361" s="15"/>
      <c r="D361" s="20"/>
      <c r="E361" s="20"/>
      <c r="F361" s="20"/>
      <c r="G361" s="20"/>
      <c r="H361" s="15">
        <f>4189+180+780</f>
        <v>5149</v>
      </c>
      <c r="I361" s="20"/>
      <c r="J361" s="20"/>
      <c r="K361" s="158"/>
      <c r="L361" s="158"/>
      <c r="M361" s="15">
        <v>1668</v>
      </c>
      <c r="N361" s="158"/>
      <c r="O361" s="158"/>
      <c r="P361" s="20"/>
      <c r="Q361" s="20"/>
      <c r="R361" s="87"/>
    </row>
    <row r="362" spans="1:18" s="9" customFormat="1" ht="54.75" customHeight="1">
      <c r="A362" s="13" t="s">
        <v>6</v>
      </c>
      <c r="B362" s="20"/>
      <c r="C362" s="15"/>
      <c r="D362" s="20"/>
      <c r="E362" s="20"/>
      <c r="F362" s="20"/>
      <c r="G362" s="20"/>
      <c r="H362" s="15"/>
      <c r="I362" s="20"/>
      <c r="J362" s="20"/>
      <c r="K362" s="158"/>
      <c r="L362" s="158"/>
      <c r="M362" s="158"/>
      <c r="N362" s="158"/>
      <c r="O362" s="158"/>
      <c r="P362" s="20"/>
      <c r="Q362" s="20"/>
      <c r="R362" s="87"/>
    </row>
    <row r="363" spans="1:18" s="9" customFormat="1" ht="144" customHeight="1">
      <c r="A363" s="2" t="s">
        <v>146</v>
      </c>
      <c r="B363" s="20"/>
      <c r="C363" s="18"/>
      <c r="D363" s="20"/>
      <c r="E363" s="20"/>
      <c r="F363" s="20"/>
      <c r="G363" s="20"/>
      <c r="H363" s="18">
        <f>H358/H361</f>
        <v>3495.82443192853</v>
      </c>
      <c r="I363" s="20"/>
      <c r="J363" s="20"/>
      <c r="K363" s="158"/>
      <c r="L363" s="158"/>
      <c r="M363" s="18">
        <f>M358/M361</f>
        <v>3597.122302158273</v>
      </c>
      <c r="N363" s="158"/>
      <c r="O363" s="158"/>
      <c r="P363" s="20"/>
      <c r="Q363" s="20"/>
      <c r="R363" s="87"/>
    </row>
    <row r="364" spans="1:18" s="9" customFormat="1" ht="39.75" customHeight="1">
      <c r="A364" s="13" t="s">
        <v>7</v>
      </c>
      <c r="B364" s="20"/>
      <c r="C364" s="15"/>
      <c r="D364" s="20"/>
      <c r="E364" s="20"/>
      <c r="F364" s="20"/>
      <c r="G364" s="20"/>
      <c r="H364" s="15"/>
      <c r="I364" s="20"/>
      <c r="J364" s="20"/>
      <c r="K364" s="158"/>
      <c r="L364" s="158"/>
      <c r="M364" s="15"/>
      <c r="N364" s="158"/>
      <c r="O364" s="158"/>
      <c r="P364" s="20"/>
      <c r="Q364" s="20"/>
      <c r="R364" s="87"/>
    </row>
    <row r="365" spans="1:18" s="9" customFormat="1" ht="171.75" customHeight="1">
      <c r="A365" s="2" t="s">
        <v>147</v>
      </c>
      <c r="B365" s="20"/>
      <c r="C365" s="18"/>
      <c r="D365" s="20"/>
      <c r="E365" s="20"/>
      <c r="F365" s="20"/>
      <c r="G365" s="20"/>
      <c r="H365" s="18">
        <f>H361/H359*100</f>
        <v>75.53175883819863</v>
      </c>
      <c r="I365" s="20"/>
      <c r="J365" s="20"/>
      <c r="K365" s="158"/>
      <c r="L365" s="158"/>
      <c r="M365" s="18">
        <f>M361/M359*100</f>
        <v>24.46824116180138</v>
      </c>
      <c r="N365" s="158"/>
      <c r="O365" s="158"/>
      <c r="P365" s="20"/>
      <c r="Q365" s="20"/>
      <c r="R365" s="87"/>
    </row>
    <row r="366" spans="1:18" s="111" customFormat="1" ht="48.75" customHeight="1">
      <c r="A366" s="207" t="s">
        <v>196</v>
      </c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8"/>
      <c r="R366" s="108"/>
    </row>
    <row r="367" spans="1:18" s="111" customFormat="1" ht="51" customHeight="1">
      <c r="A367" s="207" t="s">
        <v>66</v>
      </c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8"/>
      <c r="R367" s="108"/>
    </row>
    <row r="368" spans="1:18" s="111" customFormat="1" ht="117" customHeight="1">
      <c r="A368" s="120" t="s">
        <v>79</v>
      </c>
      <c r="B368" s="110" t="s">
        <v>36</v>
      </c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16">
        <f>N368+O368+P368+Q368</f>
        <v>3800000</v>
      </c>
      <c r="N368" s="16"/>
      <c r="O368" s="39">
        <f>O371</f>
        <v>3800000</v>
      </c>
      <c r="P368" s="48"/>
      <c r="Q368" s="48"/>
      <c r="R368" s="108"/>
    </row>
    <row r="369" spans="1:18" s="111" customFormat="1" ht="51" customHeight="1">
      <c r="A369" s="106" t="s">
        <v>8</v>
      </c>
      <c r="B369" s="110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16"/>
      <c r="N369" s="16"/>
      <c r="O369" s="16"/>
      <c r="P369" s="48"/>
      <c r="Q369" s="48"/>
      <c r="R369" s="108"/>
    </row>
    <row r="370" spans="1:18" s="111" customFormat="1" ht="51" customHeight="1">
      <c r="A370" s="103" t="s">
        <v>4</v>
      </c>
      <c r="B370" s="110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16"/>
      <c r="N370" s="16"/>
      <c r="O370" s="16"/>
      <c r="P370" s="48"/>
      <c r="Q370" s="48"/>
      <c r="R370" s="108"/>
    </row>
    <row r="371" spans="1:18" s="111" customFormat="1" ht="51" customHeight="1">
      <c r="A371" s="106" t="s">
        <v>78</v>
      </c>
      <c r="B371" s="110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16">
        <f>N371+O371+P371+Q371</f>
        <v>3800000</v>
      </c>
      <c r="N371" s="16"/>
      <c r="O371" s="39">
        <v>3800000</v>
      </c>
      <c r="P371" s="48"/>
      <c r="Q371" s="48"/>
      <c r="R371" s="108"/>
    </row>
    <row r="372" spans="1:18" s="111" customFormat="1" ht="60.75" customHeight="1">
      <c r="A372" s="106" t="s">
        <v>50</v>
      </c>
      <c r="B372" s="110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15">
        <v>1237.9</v>
      </c>
      <c r="N372" s="48"/>
      <c r="O372" s="48"/>
      <c r="P372" s="48"/>
      <c r="Q372" s="48"/>
      <c r="R372" s="108"/>
    </row>
    <row r="373" spans="1:18" s="111" customFormat="1" ht="72" customHeight="1">
      <c r="A373" s="103" t="s">
        <v>5</v>
      </c>
      <c r="B373" s="110"/>
      <c r="C373" s="115"/>
      <c r="D373" s="102"/>
      <c r="E373" s="102"/>
      <c r="F373" s="102"/>
      <c r="G373" s="102"/>
      <c r="H373" s="115"/>
      <c r="I373" s="115"/>
      <c r="J373" s="115"/>
      <c r="K373" s="102"/>
      <c r="L373" s="102"/>
      <c r="M373" s="105"/>
      <c r="N373" s="102"/>
      <c r="O373" s="102"/>
      <c r="P373" s="102"/>
      <c r="Q373" s="102"/>
      <c r="R373" s="108"/>
    </row>
    <row r="374" spans="1:18" s="111" customFormat="1" ht="107.25" customHeight="1">
      <c r="A374" s="106" t="s">
        <v>45</v>
      </c>
      <c r="B374" s="112"/>
      <c r="C374" s="115"/>
      <c r="D374" s="102"/>
      <c r="E374" s="102"/>
      <c r="F374" s="102"/>
      <c r="G374" s="102"/>
      <c r="H374" s="115"/>
      <c r="I374" s="115"/>
      <c r="J374" s="115"/>
      <c r="K374" s="102"/>
      <c r="L374" s="102"/>
      <c r="M374" s="105">
        <v>1237.9</v>
      </c>
      <c r="N374" s="102"/>
      <c r="O374" s="102"/>
      <c r="P374" s="102"/>
      <c r="Q374" s="102"/>
      <c r="R374" s="108"/>
    </row>
    <row r="375" spans="1:18" s="111" customFormat="1" ht="60.75" customHeight="1">
      <c r="A375" s="103" t="s">
        <v>6</v>
      </c>
      <c r="B375" s="110"/>
      <c r="C375" s="115"/>
      <c r="D375" s="102"/>
      <c r="E375" s="102"/>
      <c r="F375" s="102"/>
      <c r="G375" s="102"/>
      <c r="H375" s="115"/>
      <c r="I375" s="115"/>
      <c r="J375" s="115"/>
      <c r="K375" s="102"/>
      <c r="L375" s="102"/>
      <c r="M375" s="105"/>
      <c r="N375" s="102"/>
      <c r="O375" s="102"/>
      <c r="P375" s="102"/>
      <c r="Q375" s="102"/>
      <c r="R375" s="108"/>
    </row>
    <row r="376" spans="1:18" s="111" customFormat="1" ht="102" customHeight="1">
      <c r="A376" s="2" t="s">
        <v>84</v>
      </c>
      <c r="B376" s="110"/>
      <c r="C376" s="115"/>
      <c r="D376" s="102"/>
      <c r="E376" s="102"/>
      <c r="F376" s="102"/>
      <c r="G376" s="102"/>
      <c r="H376" s="115"/>
      <c r="I376" s="115"/>
      <c r="J376" s="115"/>
      <c r="K376" s="102"/>
      <c r="L376" s="102"/>
      <c r="M376" s="101">
        <f>M371/M374</f>
        <v>3069.7148396477905</v>
      </c>
      <c r="N376" s="102"/>
      <c r="O376" s="102"/>
      <c r="P376" s="102"/>
      <c r="Q376" s="102"/>
      <c r="R376" s="108"/>
    </row>
    <row r="377" spans="1:18" s="111" customFormat="1" ht="51" customHeight="1">
      <c r="A377" s="13" t="s">
        <v>7</v>
      </c>
      <c r="B377" s="110"/>
      <c r="C377" s="115"/>
      <c r="D377" s="102"/>
      <c r="E377" s="102"/>
      <c r="F377" s="102"/>
      <c r="G377" s="102"/>
      <c r="H377" s="115"/>
      <c r="I377" s="115"/>
      <c r="J377" s="115"/>
      <c r="K377" s="102"/>
      <c r="L377" s="102"/>
      <c r="M377" s="105"/>
      <c r="N377" s="102"/>
      <c r="O377" s="102"/>
      <c r="P377" s="102"/>
      <c r="Q377" s="102"/>
      <c r="R377" s="108"/>
    </row>
    <row r="378" spans="1:18" s="111" customFormat="1" ht="120.75" customHeight="1">
      <c r="A378" s="2" t="s">
        <v>85</v>
      </c>
      <c r="B378" s="110"/>
      <c r="C378" s="115"/>
      <c r="D378" s="102"/>
      <c r="E378" s="102"/>
      <c r="F378" s="102"/>
      <c r="G378" s="102"/>
      <c r="H378" s="115"/>
      <c r="I378" s="115"/>
      <c r="J378" s="115"/>
      <c r="K378" s="102"/>
      <c r="L378" s="102"/>
      <c r="M378" s="105">
        <f>M374/M372*100</f>
        <v>100</v>
      </c>
      <c r="N378" s="102"/>
      <c r="O378" s="102"/>
      <c r="P378" s="102"/>
      <c r="Q378" s="102"/>
      <c r="R378" s="108"/>
    </row>
    <row r="379" spans="1:18" s="9" customFormat="1" ht="33.75" customHeight="1">
      <c r="A379" s="207" t="s">
        <v>153</v>
      </c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8"/>
      <c r="R379" s="87"/>
    </row>
    <row r="380" spans="1:18" s="9" customFormat="1" ht="35.25" customHeight="1">
      <c r="A380" s="207" t="s">
        <v>66</v>
      </c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8"/>
      <c r="R380" s="87"/>
    </row>
    <row r="381" spans="1:18" s="9" customFormat="1" ht="234.75" customHeight="1">
      <c r="A381" s="159" t="s">
        <v>160</v>
      </c>
      <c r="B381" s="14" t="s">
        <v>161</v>
      </c>
      <c r="C381" s="16">
        <f>C384</f>
        <v>8366728</v>
      </c>
      <c r="D381" s="20"/>
      <c r="E381" s="134">
        <f>E384</f>
        <v>836700</v>
      </c>
      <c r="F381" s="20"/>
      <c r="G381" s="134">
        <f>G384</f>
        <v>7530028</v>
      </c>
      <c r="H381" s="158"/>
      <c r="I381" s="158"/>
      <c r="J381" s="158"/>
      <c r="K381" s="20"/>
      <c r="L381" s="20"/>
      <c r="M381" s="15"/>
      <c r="N381" s="20"/>
      <c r="O381" s="20"/>
      <c r="P381" s="20"/>
      <c r="Q381" s="20"/>
      <c r="R381" s="87"/>
    </row>
    <row r="382" spans="1:18" s="9" customFormat="1" ht="66.75" customHeight="1">
      <c r="A382" s="2" t="s">
        <v>8</v>
      </c>
      <c r="B382" s="14"/>
      <c r="C382" s="16"/>
      <c r="D382" s="20"/>
      <c r="E382" s="20"/>
      <c r="F382" s="20"/>
      <c r="G382" s="20"/>
      <c r="H382" s="158"/>
      <c r="I382" s="158"/>
      <c r="J382" s="158"/>
      <c r="K382" s="20"/>
      <c r="L382" s="20"/>
      <c r="M382" s="15"/>
      <c r="N382" s="20"/>
      <c r="O382" s="20"/>
      <c r="P382" s="20"/>
      <c r="Q382" s="20"/>
      <c r="R382" s="87"/>
    </row>
    <row r="383" spans="1:18" s="9" customFormat="1" ht="48.75" customHeight="1">
      <c r="A383" s="13" t="s">
        <v>4</v>
      </c>
      <c r="B383" s="14"/>
      <c r="C383" s="16"/>
      <c r="D383" s="20"/>
      <c r="E383" s="20"/>
      <c r="F383" s="20"/>
      <c r="G383" s="20"/>
      <c r="H383" s="158"/>
      <c r="I383" s="158"/>
      <c r="J383" s="158"/>
      <c r="K383" s="20"/>
      <c r="L383" s="20"/>
      <c r="M383" s="15"/>
      <c r="N383" s="20"/>
      <c r="O383" s="20"/>
      <c r="P383" s="20"/>
      <c r="Q383" s="20"/>
      <c r="R383" s="87"/>
    </row>
    <row r="384" spans="1:18" s="9" customFormat="1" ht="53.25" customHeight="1">
      <c r="A384" s="2" t="s">
        <v>78</v>
      </c>
      <c r="B384" s="14"/>
      <c r="C384" s="16">
        <f>E384+G384</f>
        <v>8366728</v>
      </c>
      <c r="D384" s="20"/>
      <c r="E384" s="39">
        <v>836700</v>
      </c>
      <c r="F384" s="39"/>
      <c r="G384" s="39">
        <v>7530028</v>
      </c>
      <c r="H384" s="158"/>
      <c r="I384" s="158"/>
      <c r="J384" s="158"/>
      <c r="K384" s="20"/>
      <c r="L384" s="20"/>
      <c r="M384" s="15"/>
      <c r="N384" s="20"/>
      <c r="O384" s="20"/>
      <c r="P384" s="20"/>
      <c r="Q384" s="20"/>
      <c r="R384" s="87"/>
    </row>
    <row r="385" spans="1:18" s="9" customFormat="1" ht="86.25" customHeight="1">
      <c r="A385" s="2" t="s">
        <v>162</v>
      </c>
      <c r="B385" s="14"/>
      <c r="C385" s="16">
        <v>432</v>
      </c>
      <c r="D385" s="20"/>
      <c r="E385" s="20"/>
      <c r="F385" s="20"/>
      <c r="G385" s="20"/>
      <c r="H385" s="158"/>
      <c r="I385" s="158"/>
      <c r="J385" s="158"/>
      <c r="K385" s="20"/>
      <c r="L385" s="20"/>
      <c r="M385" s="15"/>
      <c r="N385" s="20"/>
      <c r="O385" s="20"/>
      <c r="P385" s="20"/>
      <c r="Q385" s="20"/>
      <c r="R385" s="87"/>
    </row>
    <row r="386" spans="1:18" s="9" customFormat="1" ht="51">
      <c r="A386" s="13" t="s">
        <v>5</v>
      </c>
      <c r="B386" s="14"/>
      <c r="C386" s="16"/>
      <c r="D386" s="20"/>
      <c r="E386" s="20"/>
      <c r="F386" s="20"/>
      <c r="G386" s="20"/>
      <c r="H386" s="158"/>
      <c r="I386" s="158"/>
      <c r="J386" s="158"/>
      <c r="K386" s="20"/>
      <c r="L386" s="20"/>
      <c r="M386" s="15"/>
      <c r="N386" s="20"/>
      <c r="O386" s="20"/>
      <c r="P386" s="20"/>
      <c r="Q386" s="20"/>
      <c r="R386" s="87"/>
    </row>
    <row r="387" spans="1:18" s="9" customFormat="1" ht="107.25" customHeight="1">
      <c r="A387" s="2" t="s">
        <v>163</v>
      </c>
      <c r="B387" s="14"/>
      <c r="C387" s="16">
        <v>380</v>
      </c>
      <c r="D387" s="20"/>
      <c r="E387" s="20"/>
      <c r="F387" s="20"/>
      <c r="G387" s="20"/>
      <c r="H387" s="158"/>
      <c r="I387" s="158"/>
      <c r="J387" s="158"/>
      <c r="K387" s="20"/>
      <c r="L387" s="20"/>
      <c r="M387" s="15"/>
      <c r="N387" s="20"/>
      <c r="O387" s="20"/>
      <c r="P387" s="20"/>
      <c r="Q387" s="20"/>
      <c r="R387" s="87"/>
    </row>
    <row r="388" spans="1:18" s="9" customFormat="1" ht="96.75" customHeight="1">
      <c r="A388" s="2" t="s">
        <v>165</v>
      </c>
      <c r="B388" s="14"/>
      <c r="C388" s="16">
        <f>3316+574</f>
        <v>3890</v>
      </c>
      <c r="D388" s="20"/>
      <c r="E388" s="20"/>
      <c r="F388" s="20"/>
      <c r="G388" s="20"/>
      <c r="H388" s="158"/>
      <c r="I388" s="158"/>
      <c r="J388" s="158"/>
      <c r="K388" s="20"/>
      <c r="L388" s="20"/>
      <c r="M388" s="15"/>
      <c r="N388" s="20"/>
      <c r="O388" s="20"/>
      <c r="P388" s="20"/>
      <c r="Q388" s="20"/>
      <c r="R388" s="87"/>
    </row>
    <row r="389" spans="1:18" s="9" customFormat="1" ht="48.75" customHeight="1">
      <c r="A389" s="13" t="s">
        <v>7</v>
      </c>
      <c r="B389" s="14"/>
      <c r="C389" s="16"/>
      <c r="D389" s="20"/>
      <c r="E389" s="20"/>
      <c r="F389" s="20"/>
      <c r="G389" s="20"/>
      <c r="H389" s="158"/>
      <c r="I389" s="158"/>
      <c r="J389" s="158"/>
      <c r="K389" s="20"/>
      <c r="L389" s="20"/>
      <c r="M389" s="15"/>
      <c r="N389" s="20"/>
      <c r="O389" s="20"/>
      <c r="P389" s="20"/>
      <c r="Q389" s="20"/>
      <c r="R389" s="87"/>
    </row>
    <row r="390" spans="1:18" s="9" customFormat="1" ht="120.75" customHeight="1">
      <c r="A390" s="2" t="s">
        <v>164</v>
      </c>
      <c r="B390" s="27"/>
      <c r="C390" s="16">
        <f>C387/C385*100</f>
        <v>87.96296296296296</v>
      </c>
      <c r="D390" s="20"/>
      <c r="E390" s="20"/>
      <c r="F390" s="20"/>
      <c r="G390" s="20"/>
      <c r="H390" s="158"/>
      <c r="I390" s="158"/>
      <c r="J390" s="158"/>
      <c r="K390" s="20"/>
      <c r="L390" s="20"/>
      <c r="M390" s="15"/>
      <c r="N390" s="20"/>
      <c r="O390" s="20"/>
      <c r="P390" s="20"/>
      <c r="Q390" s="20"/>
      <c r="R390" s="87"/>
    </row>
    <row r="391" spans="1:18" s="9" customFormat="1" ht="39.75" customHeight="1">
      <c r="A391" s="207" t="s">
        <v>197</v>
      </c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8"/>
      <c r="R391" s="87"/>
    </row>
    <row r="392" spans="1:18" s="9" customFormat="1" ht="41.25" customHeight="1">
      <c r="A392" s="207" t="s">
        <v>66</v>
      </c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8"/>
      <c r="R392" s="87"/>
    </row>
    <row r="393" spans="1:18" s="9" customFormat="1" ht="120.75" customHeight="1">
      <c r="A393" s="12" t="s">
        <v>79</v>
      </c>
      <c r="B393" s="14" t="s">
        <v>36</v>
      </c>
      <c r="C393" s="16">
        <f>C396</f>
        <v>500000</v>
      </c>
      <c r="D393" s="20"/>
      <c r="E393" s="134">
        <f>E396</f>
        <v>500000</v>
      </c>
      <c r="F393" s="20"/>
      <c r="G393" s="20"/>
      <c r="H393" s="16">
        <f>H396</f>
        <v>16000000</v>
      </c>
      <c r="I393" s="158"/>
      <c r="J393" s="134">
        <f>J396</f>
        <v>16000000</v>
      </c>
      <c r="K393" s="20"/>
      <c r="L393" s="20"/>
      <c r="M393" s="15"/>
      <c r="N393" s="20"/>
      <c r="O393" s="20"/>
      <c r="P393" s="20"/>
      <c r="Q393" s="20"/>
      <c r="R393" s="87"/>
    </row>
    <row r="394" spans="1:18" s="9" customFormat="1" ht="63" customHeight="1">
      <c r="A394" s="2" t="s">
        <v>8</v>
      </c>
      <c r="B394" s="14"/>
      <c r="C394" s="16"/>
      <c r="D394" s="20"/>
      <c r="E394" s="20"/>
      <c r="F394" s="20"/>
      <c r="G394" s="20"/>
      <c r="H394" s="16"/>
      <c r="I394" s="158"/>
      <c r="J394" s="158"/>
      <c r="K394" s="20"/>
      <c r="L394" s="20"/>
      <c r="M394" s="15"/>
      <c r="N394" s="20"/>
      <c r="O394" s="20"/>
      <c r="P394" s="20"/>
      <c r="Q394" s="20"/>
      <c r="R394" s="87"/>
    </row>
    <row r="395" spans="1:18" s="9" customFormat="1" ht="42.75" customHeight="1">
      <c r="A395" s="13" t="s">
        <v>4</v>
      </c>
      <c r="B395" s="14"/>
      <c r="C395" s="16"/>
      <c r="D395" s="20"/>
      <c r="E395" s="20"/>
      <c r="F395" s="20"/>
      <c r="G395" s="20"/>
      <c r="H395" s="16"/>
      <c r="I395" s="158"/>
      <c r="J395" s="158"/>
      <c r="K395" s="20"/>
      <c r="L395" s="20"/>
      <c r="M395" s="15"/>
      <c r="N395" s="20"/>
      <c r="O395" s="20"/>
      <c r="P395" s="20"/>
      <c r="Q395" s="20"/>
      <c r="R395" s="87"/>
    </row>
    <row r="396" spans="1:18" s="9" customFormat="1" ht="54" customHeight="1">
      <c r="A396" s="2" t="s">
        <v>78</v>
      </c>
      <c r="B396" s="14"/>
      <c r="C396" s="16">
        <f>D396+E396+F396+G396</f>
        <v>500000</v>
      </c>
      <c r="D396" s="20"/>
      <c r="E396" s="39">
        <v>500000</v>
      </c>
      <c r="F396" s="20"/>
      <c r="G396" s="20"/>
      <c r="H396" s="16">
        <f>I396+J396+K396+L396</f>
        <v>16000000</v>
      </c>
      <c r="I396" s="158"/>
      <c r="J396" s="39">
        <v>16000000</v>
      </c>
      <c r="K396" s="20"/>
      <c r="L396" s="20"/>
      <c r="M396" s="15"/>
      <c r="N396" s="20"/>
      <c r="O396" s="20"/>
      <c r="P396" s="20"/>
      <c r="Q396" s="20"/>
      <c r="R396" s="87"/>
    </row>
    <row r="397" spans="1:18" s="9" customFormat="1" ht="136.5" customHeight="1">
      <c r="A397" s="2" t="s">
        <v>166</v>
      </c>
      <c r="B397" s="14"/>
      <c r="C397" s="16"/>
      <c r="D397" s="20"/>
      <c r="E397" s="20"/>
      <c r="F397" s="20"/>
      <c r="G397" s="20"/>
      <c r="H397" s="16">
        <f>3937+1295</f>
        <v>5232</v>
      </c>
      <c r="I397" s="158"/>
      <c r="J397" s="158"/>
      <c r="K397" s="20"/>
      <c r="L397" s="20"/>
      <c r="M397" s="15"/>
      <c r="N397" s="20"/>
      <c r="O397" s="20"/>
      <c r="P397" s="20"/>
      <c r="Q397" s="20"/>
      <c r="R397" s="87"/>
    </row>
    <row r="398" spans="1:18" s="9" customFormat="1" ht="41.25" customHeight="1">
      <c r="A398" s="13" t="s">
        <v>5</v>
      </c>
      <c r="B398" s="14"/>
      <c r="C398" s="16"/>
      <c r="D398" s="20"/>
      <c r="E398" s="20"/>
      <c r="F398" s="20"/>
      <c r="G398" s="20"/>
      <c r="H398" s="16"/>
      <c r="I398" s="158"/>
      <c r="J398" s="158"/>
      <c r="K398" s="20"/>
      <c r="L398" s="20"/>
      <c r="M398" s="15"/>
      <c r="N398" s="20"/>
      <c r="O398" s="20"/>
      <c r="P398" s="20"/>
      <c r="Q398" s="20"/>
      <c r="R398" s="87"/>
    </row>
    <row r="399" spans="1:18" s="9" customFormat="1" ht="130.5" customHeight="1">
      <c r="A399" s="2" t="s">
        <v>92</v>
      </c>
      <c r="B399" s="14"/>
      <c r="C399" s="16"/>
      <c r="D399" s="20"/>
      <c r="E399" s="20"/>
      <c r="F399" s="20"/>
      <c r="G399" s="20"/>
      <c r="H399" s="16">
        <f>3937+1295</f>
        <v>5232</v>
      </c>
      <c r="I399" s="158"/>
      <c r="J399" s="158"/>
      <c r="K399" s="20"/>
      <c r="L399" s="20"/>
      <c r="M399" s="15"/>
      <c r="N399" s="20"/>
      <c r="O399" s="20"/>
      <c r="P399" s="20"/>
      <c r="Q399" s="20"/>
      <c r="R399" s="87"/>
    </row>
    <row r="400" spans="1:18" s="9" customFormat="1" ht="61.5" customHeight="1">
      <c r="A400" s="13" t="s">
        <v>6</v>
      </c>
      <c r="B400" s="14"/>
      <c r="C400" s="16"/>
      <c r="D400" s="20"/>
      <c r="E400" s="20"/>
      <c r="F400" s="20"/>
      <c r="G400" s="20"/>
      <c r="H400" s="16"/>
      <c r="I400" s="158"/>
      <c r="J400" s="158"/>
      <c r="K400" s="20"/>
      <c r="L400" s="20"/>
      <c r="M400" s="15"/>
      <c r="N400" s="20"/>
      <c r="O400" s="20"/>
      <c r="P400" s="20"/>
      <c r="Q400" s="20"/>
      <c r="R400" s="87"/>
    </row>
    <row r="401" spans="1:18" s="9" customFormat="1" ht="120.75" customHeight="1">
      <c r="A401" s="2" t="s">
        <v>93</v>
      </c>
      <c r="B401" s="14"/>
      <c r="C401" s="16">
        <v>500000</v>
      </c>
      <c r="D401" s="20"/>
      <c r="E401" s="20"/>
      <c r="F401" s="20"/>
      <c r="G401" s="20"/>
      <c r="H401" s="16"/>
      <c r="I401" s="158"/>
      <c r="J401" s="158"/>
      <c r="K401" s="20"/>
      <c r="L401" s="20"/>
      <c r="M401" s="15"/>
      <c r="N401" s="20"/>
      <c r="O401" s="20"/>
      <c r="P401" s="20"/>
      <c r="Q401" s="20"/>
      <c r="R401" s="87"/>
    </row>
    <row r="402" spans="1:18" s="9" customFormat="1" ht="142.5" customHeight="1">
      <c r="A402" s="2" t="s">
        <v>91</v>
      </c>
      <c r="B402" s="14"/>
      <c r="C402" s="16"/>
      <c r="D402" s="20"/>
      <c r="E402" s="20"/>
      <c r="F402" s="20"/>
      <c r="G402" s="20"/>
      <c r="H402" s="16">
        <f>H396/H399</f>
        <v>3058.103975535168</v>
      </c>
      <c r="I402" s="158"/>
      <c r="J402" s="158"/>
      <c r="K402" s="20"/>
      <c r="L402" s="20"/>
      <c r="M402" s="15"/>
      <c r="N402" s="20"/>
      <c r="O402" s="20"/>
      <c r="P402" s="20"/>
      <c r="Q402" s="20"/>
      <c r="R402" s="87"/>
    </row>
    <row r="403" spans="1:18" s="9" customFormat="1" ht="53.25" customHeight="1">
      <c r="A403" s="13" t="s">
        <v>7</v>
      </c>
      <c r="B403" s="14"/>
      <c r="C403" s="16"/>
      <c r="D403" s="20"/>
      <c r="E403" s="20"/>
      <c r="F403" s="20"/>
      <c r="G403" s="20"/>
      <c r="H403" s="16"/>
      <c r="I403" s="158"/>
      <c r="J403" s="158"/>
      <c r="K403" s="20"/>
      <c r="L403" s="20"/>
      <c r="M403" s="15"/>
      <c r="N403" s="20"/>
      <c r="O403" s="20"/>
      <c r="P403" s="20"/>
      <c r="Q403" s="20"/>
      <c r="R403" s="87"/>
    </row>
    <row r="404" spans="1:18" s="111" customFormat="1" ht="141" customHeight="1">
      <c r="A404" s="2" t="s">
        <v>44</v>
      </c>
      <c r="B404" s="27"/>
      <c r="C404" s="115"/>
      <c r="D404" s="102"/>
      <c r="E404" s="102"/>
      <c r="F404" s="102"/>
      <c r="G404" s="102"/>
      <c r="H404" s="16">
        <f>H399/H397*100</f>
        <v>100</v>
      </c>
      <c r="I404" s="115"/>
      <c r="J404" s="115"/>
      <c r="K404" s="102"/>
      <c r="L404" s="102"/>
      <c r="M404" s="105"/>
      <c r="N404" s="102"/>
      <c r="O404" s="102"/>
      <c r="P404" s="102"/>
      <c r="Q404" s="102"/>
      <c r="R404" s="108"/>
    </row>
    <row r="405" spans="1:18" s="111" customFormat="1" ht="48.75" customHeight="1">
      <c r="A405" s="207" t="s">
        <v>94</v>
      </c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8"/>
      <c r="R405" s="108"/>
    </row>
    <row r="406" spans="1:18" s="111" customFormat="1" ht="49.5" customHeight="1">
      <c r="A406" s="207" t="s">
        <v>198</v>
      </c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8"/>
      <c r="R406" s="108"/>
    </row>
    <row r="407" spans="1:18" s="111" customFormat="1" ht="51" customHeight="1">
      <c r="A407" s="207" t="s">
        <v>66</v>
      </c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8"/>
      <c r="R407" s="108"/>
    </row>
    <row r="408" spans="1:18" s="111" customFormat="1" ht="124.5" customHeight="1">
      <c r="A408" s="105" t="s">
        <v>15</v>
      </c>
      <c r="B408" s="110" t="s">
        <v>36</v>
      </c>
      <c r="C408" s="48"/>
      <c r="D408" s="48"/>
      <c r="E408" s="48"/>
      <c r="F408" s="48"/>
      <c r="G408" s="48"/>
      <c r="H408" s="115"/>
      <c r="I408" s="115"/>
      <c r="J408" s="115"/>
      <c r="K408" s="48"/>
      <c r="L408" s="48"/>
      <c r="M408" s="16">
        <f>M411</f>
        <v>2000000</v>
      </c>
      <c r="N408" s="16"/>
      <c r="O408" s="16">
        <f>O411</f>
        <v>2000000</v>
      </c>
      <c r="P408" s="48"/>
      <c r="Q408" s="48"/>
      <c r="R408" s="108"/>
    </row>
    <row r="409" spans="1:18" s="111" customFormat="1" ht="51" customHeight="1">
      <c r="A409" s="104" t="s">
        <v>8</v>
      </c>
      <c r="B409" s="48"/>
      <c r="C409" s="48"/>
      <c r="D409" s="48"/>
      <c r="E409" s="48"/>
      <c r="F409" s="48"/>
      <c r="G409" s="48"/>
      <c r="H409" s="115"/>
      <c r="I409" s="115"/>
      <c r="J409" s="115"/>
      <c r="K409" s="48"/>
      <c r="L409" s="48"/>
      <c r="M409" s="16"/>
      <c r="N409" s="16"/>
      <c r="O409" s="16"/>
      <c r="P409" s="48"/>
      <c r="Q409" s="48"/>
      <c r="R409" s="108"/>
    </row>
    <row r="410" spans="1:18" s="111" customFormat="1" ht="51" customHeight="1">
      <c r="A410" s="113" t="s">
        <v>4</v>
      </c>
      <c r="B410" s="48"/>
      <c r="C410" s="48"/>
      <c r="D410" s="48"/>
      <c r="E410" s="48"/>
      <c r="F410" s="48"/>
      <c r="G410" s="48"/>
      <c r="H410" s="115"/>
      <c r="I410" s="115"/>
      <c r="J410" s="115"/>
      <c r="K410" s="48"/>
      <c r="L410" s="48"/>
      <c r="M410" s="16"/>
      <c r="N410" s="16"/>
      <c r="O410" s="16"/>
      <c r="P410" s="48"/>
      <c r="Q410" s="48"/>
      <c r="R410" s="108"/>
    </row>
    <row r="411" spans="1:18" s="111" customFormat="1" ht="51" customHeight="1">
      <c r="A411" s="104" t="s">
        <v>78</v>
      </c>
      <c r="B411" s="48"/>
      <c r="C411" s="48"/>
      <c r="D411" s="48"/>
      <c r="E411" s="48"/>
      <c r="F411" s="48"/>
      <c r="G411" s="48"/>
      <c r="H411" s="115"/>
      <c r="I411" s="115"/>
      <c r="J411" s="115"/>
      <c r="K411" s="48"/>
      <c r="L411" s="48"/>
      <c r="M411" s="16">
        <f>N411+O411+K411+L411</f>
        <v>2000000</v>
      </c>
      <c r="N411" s="16"/>
      <c r="O411" s="39">
        <v>2000000</v>
      </c>
      <c r="P411" s="48"/>
      <c r="Q411" s="48"/>
      <c r="R411" s="108"/>
    </row>
    <row r="412" spans="1:18" s="111" customFormat="1" ht="60.75" customHeight="1">
      <c r="A412" s="113" t="s">
        <v>5</v>
      </c>
      <c r="B412" s="112"/>
      <c r="C412" s="115"/>
      <c r="D412" s="102"/>
      <c r="E412" s="102"/>
      <c r="F412" s="102"/>
      <c r="G412" s="102"/>
      <c r="H412" s="115"/>
      <c r="I412" s="115"/>
      <c r="J412" s="115"/>
      <c r="K412" s="102"/>
      <c r="L412" s="102"/>
      <c r="M412" s="115"/>
      <c r="N412" s="115"/>
      <c r="O412" s="115"/>
      <c r="P412" s="102"/>
      <c r="Q412" s="102"/>
      <c r="R412" s="108"/>
    </row>
    <row r="413" spans="1:18" s="111" customFormat="1" ht="120.75" customHeight="1">
      <c r="A413" s="104" t="s">
        <v>30</v>
      </c>
      <c r="B413" s="112"/>
      <c r="C413" s="115"/>
      <c r="D413" s="102"/>
      <c r="E413" s="102"/>
      <c r="F413" s="102"/>
      <c r="G413" s="102"/>
      <c r="H413" s="115"/>
      <c r="I413" s="115"/>
      <c r="J413" s="115"/>
      <c r="K413" s="102"/>
      <c r="L413" s="102"/>
      <c r="M413" s="105">
        <v>2</v>
      </c>
      <c r="N413" s="115"/>
      <c r="O413" s="115"/>
      <c r="P413" s="102"/>
      <c r="Q413" s="102"/>
      <c r="R413" s="108"/>
    </row>
    <row r="414" spans="1:18" s="111" customFormat="1" ht="69.75" customHeight="1">
      <c r="A414" s="113" t="s">
        <v>6</v>
      </c>
      <c r="B414" s="112"/>
      <c r="C414" s="115"/>
      <c r="D414" s="102"/>
      <c r="E414" s="102"/>
      <c r="F414" s="102"/>
      <c r="G414" s="102"/>
      <c r="H414" s="115"/>
      <c r="I414" s="115"/>
      <c r="J414" s="115"/>
      <c r="K414" s="102"/>
      <c r="L414" s="102"/>
      <c r="M414" s="115"/>
      <c r="N414" s="115"/>
      <c r="O414" s="115"/>
      <c r="P414" s="102"/>
      <c r="Q414" s="102"/>
      <c r="R414" s="108"/>
    </row>
    <row r="415" spans="1:18" s="111" customFormat="1" ht="98.25" customHeight="1">
      <c r="A415" s="104" t="s">
        <v>49</v>
      </c>
      <c r="B415" s="112"/>
      <c r="C415" s="115"/>
      <c r="D415" s="102"/>
      <c r="E415" s="102"/>
      <c r="F415" s="102"/>
      <c r="G415" s="102"/>
      <c r="H415" s="115"/>
      <c r="I415" s="115"/>
      <c r="J415" s="115"/>
      <c r="K415" s="102"/>
      <c r="L415" s="102"/>
      <c r="M415" s="16">
        <f>M411/M413</f>
        <v>1000000</v>
      </c>
      <c r="N415" s="115"/>
      <c r="O415" s="115"/>
      <c r="P415" s="102"/>
      <c r="Q415" s="102"/>
      <c r="R415" s="108"/>
    </row>
    <row r="416" spans="1:18" s="111" customFormat="1" ht="62.25" customHeight="1">
      <c r="A416" s="113" t="s">
        <v>7</v>
      </c>
      <c r="B416" s="112"/>
      <c r="C416" s="115"/>
      <c r="D416" s="102"/>
      <c r="E416" s="102"/>
      <c r="F416" s="102"/>
      <c r="G416" s="102"/>
      <c r="H416" s="115"/>
      <c r="I416" s="115"/>
      <c r="J416" s="115"/>
      <c r="K416" s="102"/>
      <c r="L416" s="102"/>
      <c r="M416" s="16"/>
      <c r="N416" s="115"/>
      <c r="O416" s="115"/>
      <c r="P416" s="102"/>
      <c r="Q416" s="102"/>
      <c r="R416" s="108"/>
    </row>
    <row r="417" spans="1:18" s="111" customFormat="1" ht="90.75" customHeight="1">
      <c r="A417" s="104" t="s">
        <v>29</v>
      </c>
      <c r="B417" s="112"/>
      <c r="C417" s="115"/>
      <c r="D417" s="102"/>
      <c r="E417" s="102"/>
      <c r="F417" s="102"/>
      <c r="G417" s="102"/>
      <c r="H417" s="115"/>
      <c r="I417" s="115"/>
      <c r="J417" s="115"/>
      <c r="K417" s="102"/>
      <c r="L417" s="102"/>
      <c r="M417" s="16">
        <v>109.3</v>
      </c>
      <c r="N417" s="115"/>
      <c r="O417" s="115"/>
      <c r="P417" s="102"/>
      <c r="Q417" s="102"/>
      <c r="R417" s="108"/>
    </row>
    <row r="418" spans="1:18" s="111" customFormat="1" ht="48.75" customHeight="1">
      <c r="A418" s="207" t="s">
        <v>199</v>
      </c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8"/>
      <c r="R418" s="108"/>
    </row>
    <row r="419" spans="1:18" s="111" customFormat="1" ht="42" customHeight="1">
      <c r="A419" s="207" t="s">
        <v>66</v>
      </c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8"/>
      <c r="R419" s="108"/>
    </row>
    <row r="420" spans="1:18" s="111" customFormat="1" ht="119.25" customHeight="1">
      <c r="A420" s="105" t="s">
        <v>15</v>
      </c>
      <c r="B420" s="110" t="s">
        <v>36</v>
      </c>
      <c r="C420" s="48"/>
      <c r="D420" s="48"/>
      <c r="E420" s="48"/>
      <c r="F420" s="48"/>
      <c r="G420" s="48"/>
      <c r="H420" s="115"/>
      <c r="I420" s="115"/>
      <c r="J420" s="115"/>
      <c r="K420" s="48"/>
      <c r="L420" s="48"/>
      <c r="M420" s="16">
        <f>M423</f>
        <v>2000000</v>
      </c>
      <c r="N420" s="16"/>
      <c r="O420" s="16">
        <f>O423</f>
        <v>2000000</v>
      </c>
      <c r="P420" s="48"/>
      <c r="Q420" s="48"/>
      <c r="R420" s="108"/>
    </row>
    <row r="421" spans="1:18" s="111" customFormat="1" ht="59.25" customHeight="1">
      <c r="A421" s="104" t="s">
        <v>8</v>
      </c>
      <c r="B421" s="48"/>
      <c r="C421" s="48"/>
      <c r="D421" s="48"/>
      <c r="E421" s="48"/>
      <c r="F421" s="48"/>
      <c r="G421" s="48"/>
      <c r="H421" s="115"/>
      <c r="I421" s="115"/>
      <c r="J421" s="115"/>
      <c r="K421" s="48"/>
      <c r="L421" s="48"/>
      <c r="M421" s="16"/>
      <c r="N421" s="16"/>
      <c r="O421" s="16"/>
      <c r="P421" s="48"/>
      <c r="Q421" s="48"/>
      <c r="R421" s="108"/>
    </row>
    <row r="422" spans="1:18" s="111" customFormat="1" ht="47.25" customHeight="1">
      <c r="A422" s="113" t="s">
        <v>4</v>
      </c>
      <c r="B422" s="48"/>
      <c r="C422" s="48"/>
      <c r="D422" s="48"/>
      <c r="E422" s="48"/>
      <c r="F422" s="48"/>
      <c r="G422" s="48"/>
      <c r="H422" s="115"/>
      <c r="I422" s="115"/>
      <c r="J422" s="115"/>
      <c r="K422" s="48"/>
      <c r="L422" s="48"/>
      <c r="M422" s="16"/>
      <c r="N422" s="16"/>
      <c r="O422" s="16"/>
      <c r="P422" s="48"/>
      <c r="Q422" s="48"/>
      <c r="R422" s="108"/>
    </row>
    <row r="423" spans="1:18" s="111" customFormat="1" ht="45.75" customHeight="1">
      <c r="A423" s="104" t="s">
        <v>78</v>
      </c>
      <c r="B423" s="48"/>
      <c r="C423" s="48"/>
      <c r="D423" s="48"/>
      <c r="E423" s="48"/>
      <c r="F423" s="48"/>
      <c r="G423" s="48"/>
      <c r="H423" s="115"/>
      <c r="I423" s="115"/>
      <c r="J423" s="115"/>
      <c r="K423" s="48"/>
      <c r="L423" s="48"/>
      <c r="M423" s="16">
        <f>N423+O423+K423+L423</f>
        <v>2000000</v>
      </c>
      <c r="N423" s="16"/>
      <c r="O423" s="39">
        <v>2000000</v>
      </c>
      <c r="P423" s="48"/>
      <c r="Q423" s="48"/>
      <c r="R423" s="108"/>
    </row>
    <row r="424" spans="1:18" s="111" customFormat="1" ht="43.5" customHeight="1">
      <c r="A424" s="113" t="s">
        <v>5</v>
      </c>
      <c r="B424" s="112"/>
      <c r="C424" s="115"/>
      <c r="D424" s="102"/>
      <c r="E424" s="102"/>
      <c r="F424" s="102"/>
      <c r="G424" s="102"/>
      <c r="H424" s="115"/>
      <c r="I424" s="115"/>
      <c r="J424" s="115"/>
      <c r="K424" s="102"/>
      <c r="L424" s="102"/>
      <c r="M424" s="115"/>
      <c r="N424" s="115"/>
      <c r="O424" s="115"/>
      <c r="P424" s="102"/>
      <c r="Q424" s="102"/>
      <c r="R424" s="108"/>
    </row>
    <row r="425" spans="1:18" s="111" customFormat="1" ht="114.75" customHeight="1">
      <c r="A425" s="104" t="s">
        <v>30</v>
      </c>
      <c r="B425" s="112"/>
      <c r="C425" s="115"/>
      <c r="D425" s="102"/>
      <c r="E425" s="102"/>
      <c r="F425" s="102"/>
      <c r="G425" s="102"/>
      <c r="H425" s="115"/>
      <c r="I425" s="115"/>
      <c r="J425" s="115"/>
      <c r="K425" s="102"/>
      <c r="L425" s="102"/>
      <c r="M425" s="105">
        <v>2</v>
      </c>
      <c r="N425" s="115"/>
      <c r="O425" s="115"/>
      <c r="P425" s="102"/>
      <c r="Q425" s="102"/>
      <c r="R425" s="108"/>
    </row>
    <row r="426" spans="1:18" s="111" customFormat="1" ht="72" customHeight="1">
      <c r="A426" s="113" t="s">
        <v>6</v>
      </c>
      <c r="B426" s="112"/>
      <c r="C426" s="115"/>
      <c r="D426" s="102"/>
      <c r="E426" s="102"/>
      <c r="F426" s="102"/>
      <c r="G426" s="102"/>
      <c r="H426" s="115"/>
      <c r="I426" s="115"/>
      <c r="J426" s="115"/>
      <c r="K426" s="102"/>
      <c r="L426" s="102"/>
      <c r="M426" s="115"/>
      <c r="N426" s="115"/>
      <c r="O426" s="115"/>
      <c r="P426" s="102"/>
      <c r="Q426" s="102"/>
      <c r="R426" s="108"/>
    </row>
    <row r="427" spans="1:18" s="111" customFormat="1" ht="90.75" customHeight="1">
      <c r="A427" s="104" t="s">
        <v>49</v>
      </c>
      <c r="B427" s="112"/>
      <c r="C427" s="115"/>
      <c r="D427" s="102"/>
      <c r="E427" s="102"/>
      <c r="F427" s="102"/>
      <c r="G427" s="102"/>
      <c r="H427" s="115"/>
      <c r="I427" s="115"/>
      <c r="J427" s="115"/>
      <c r="K427" s="102"/>
      <c r="L427" s="102"/>
      <c r="M427" s="16">
        <f>M423/M425</f>
        <v>1000000</v>
      </c>
      <c r="N427" s="115"/>
      <c r="O427" s="115"/>
      <c r="P427" s="102"/>
      <c r="Q427" s="102"/>
      <c r="R427" s="108"/>
    </row>
    <row r="428" spans="1:18" s="111" customFormat="1" ht="36" customHeight="1">
      <c r="A428" s="113" t="s">
        <v>7</v>
      </c>
      <c r="B428" s="112"/>
      <c r="C428" s="115"/>
      <c r="D428" s="102"/>
      <c r="E428" s="102"/>
      <c r="F428" s="102"/>
      <c r="G428" s="102"/>
      <c r="H428" s="115"/>
      <c r="I428" s="115"/>
      <c r="J428" s="115"/>
      <c r="K428" s="102"/>
      <c r="L428" s="102"/>
      <c r="M428" s="16"/>
      <c r="N428" s="115"/>
      <c r="O428" s="115"/>
      <c r="P428" s="102"/>
      <c r="Q428" s="102"/>
      <c r="R428" s="108"/>
    </row>
    <row r="429" spans="1:18" s="111" customFormat="1" ht="90.75" customHeight="1">
      <c r="A429" s="104" t="s">
        <v>29</v>
      </c>
      <c r="B429" s="112"/>
      <c r="C429" s="115"/>
      <c r="D429" s="102"/>
      <c r="E429" s="102"/>
      <c r="F429" s="102"/>
      <c r="G429" s="102"/>
      <c r="H429" s="115"/>
      <c r="I429" s="115"/>
      <c r="J429" s="115"/>
      <c r="K429" s="102"/>
      <c r="L429" s="102"/>
      <c r="M429" s="16">
        <v>193.4</v>
      </c>
      <c r="N429" s="115"/>
      <c r="O429" s="115"/>
      <c r="P429" s="102"/>
      <c r="Q429" s="102"/>
      <c r="R429" s="108"/>
    </row>
    <row r="430" spans="1:18" s="29" customFormat="1" ht="36" customHeight="1">
      <c r="A430" s="207" t="s">
        <v>95</v>
      </c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8"/>
      <c r="R430" s="88"/>
    </row>
    <row r="431" spans="1:18" s="29" customFormat="1" ht="38.25" customHeight="1">
      <c r="A431" s="207" t="s">
        <v>200</v>
      </c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8"/>
      <c r="R431" s="88"/>
    </row>
    <row r="432" spans="1:18" s="9" customFormat="1" ht="38.25" customHeight="1">
      <c r="A432" s="206" t="s">
        <v>66</v>
      </c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8"/>
      <c r="R432" s="87"/>
    </row>
    <row r="433" spans="1:18" s="9" customFormat="1" ht="102" customHeight="1">
      <c r="A433" s="15" t="s">
        <v>79</v>
      </c>
      <c r="B433" s="14" t="s">
        <v>36</v>
      </c>
      <c r="C433" s="16">
        <f>C436</f>
        <v>135000</v>
      </c>
      <c r="D433" s="39">
        <v>94500</v>
      </c>
      <c r="E433" s="39">
        <v>40500</v>
      </c>
      <c r="F433" s="20"/>
      <c r="G433" s="20"/>
      <c r="H433" s="16">
        <f>H436</f>
        <v>135000</v>
      </c>
      <c r="I433" s="39">
        <v>94500</v>
      </c>
      <c r="J433" s="39">
        <v>40500</v>
      </c>
      <c r="K433" s="20"/>
      <c r="L433" s="20"/>
      <c r="M433" s="16">
        <f>M436</f>
        <v>135000</v>
      </c>
      <c r="N433" s="39">
        <v>94500</v>
      </c>
      <c r="O433" s="39">
        <v>40500</v>
      </c>
      <c r="P433" s="20"/>
      <c r="Q433" s="20"/>
      <c r="R433" s="87"/>
    </row>
    <row r="434" spans="1:18" s="9" customFormat="1" ht="56.25" customHeight="1">
      <c r="A434" s="24" t="s">
        <v>8</v>
      </c>
      <c r="B434" s="20"/>
      <c r="C434" s="16"/>
      <c r="D434" s="39"/>
      <c r="E434" s="39"/>
      <c r="F434" s="20"/>
      <c r="G434" s="20"/>
      <c r="H434" s="16"/>
      <c r="I434" s="39"/>
      <c r="J434" s="39"/>
      <c r="K434" s="20"/>
      <c r="L434" s="20"/>
      <c r="M434" s="16"/>
      <c r="N434" s="39"/>
      <c r="O434" s="39"/>
      <c r="P434" s="20"/>
      <c r="Q434" s="20"/>
      <c r="R434" s="87"/>
    </row>
    <row r="435" spans="1:18" s="9" customFormat="1" ht="57.75" customHeight="1">
      <c r="A435" s="49" t="s">
        <v>4</v>
      </c>
      <c r="B435" s="20"/>
      <c r="C435" s="16"/>
      <c r="D435" s="39"/>
      <c r="E435" s="39"/>
      <c r="F435" s="20"/>
      <c r="G435" s="20"/>
      <c r="H435" s="16"/>
      <c r="I435" s="39"/>
      <c r="J435" s="39"/>
      <c r="K435" s="20"/>
      <c r="L435" s="20"/>
      <c r="M435" s="16"/>
      <c r="N435" s="39"/>
      <c r="O435" s="39"/>
      <c r="P435" s="20"/>
      <c r="Q435" s="20"/>
      <c r="R435" s="87"/>
    </row>
    <row r="436" spans="1:18" s="9" customFormat="1" ht="56.25" customHeight="1">
      <c r="A436" s="24" t="s">
        <v>78</v>
      </c>
      <c r="B436" s="20"/>
      <c r="C436" s="16">
        <f>D436+E436+F436+G436</f>
        <v>135000</v>
      </c>
      <c r="D436" s="39">
        <f>D433</f>
        <v>94500</v>
      </c>
      <c r="E436" s="39">
        <f>E433</f>
        <v>40500</v>
      </c>
      <c r="F436" s="20"/>
      <c r="G436" s="20"/>
      <c r="H436" s="16">
        <f>I436+J436+K436+L436</f>
        <v>135000</v>
      </c>
      <c r="I436" s="39">
        <f>I433</f>
        <v>94500</v>
      </c>
      <c r="J436" s="39">
        <f>J433</f>
        <v>40500</v>
      </c>
      <c r="K436" s="20"/>
      <c r="L436" s="20"/>
      <c r="M436" s="16">
        <f>N436+O436</f>
        <v>135000</v>
      </c>
      <c r="N436" s="39">
        <f>N433</f>
        <v>94500</v>
      </c>
      <c r="O436" s="39">
        <f>O433</f>
        <v>40500</v>
      </c>
      <c r="P436" s="20"/>
      <c r="Q436" s="20"/>
      <c r="R436" s="87"/>
    </row>
    <row r="437" spans="1:18" s="9" customFormat="1" ht="54.75" customHeight="1">
      <c r="A437" s="49" t="s">
        <v>5</v>
      </c>
      <c r="B437" s="20"/>
      <c r="C437" s="15"/>
      <c r="D437" s="20"/>
      <c r="E437" s="20"/>
      <c r="F437" s="20"/>
      <c r="G437" s="20"/>
      <c r="H437" s="15"/>
      <c r="I437" s="20"/>
      <c r="J437" s="20"/>
      <c r="K437" s="20"/>
      <c r="L437" s="20"/>
      <c r="M437" s="15"/>
      <c r="N437" s="20"/>
      <c r="O437" s="20"/>
      <c r="P437" s="20"/>
      <c r="Q437" s="20"/>
      <c r="R437" s="87"/>
    </row>
    <row r="438" spans="1:18" s="9" customFormat="1" ht="117" customHeight="1">
      <c r="A438" s="24" t="s">
        <v>31</v>
      </c>
      <c r="B438" s="20"/>
      <c r="C438" s="15">
        <v>2</v>
      </c>
      <c r="D438" s="20"/>
      <c r="E438" s="20"/>
      <c r="F438" s="20"/>
      <c r="G438" s="20"/>
      <c r="H438" s="15">
        <v>2</v>
      </c>
      <c r="I438" s="20"/>
      <c r="J438" s="20"/>
      <c r="K438" s="20"/>
      <c r="L438" s="20"/>
      <c r="M438" s="15">
        <v>2</v>
      </c>
      <c r="N438" s="20"/>
      <c r="O438" s="20"/>
      <c r="P438" s="20"/>
      <c r="Q438" s="20"/>
      <c r="R438" s="87"/>
    </row>
    <row r="439" spans="1:18" s="9" customFormat="1" ht="43.5" customHeight="1">
      <c r="A439" s="209" t="s">
        <v>201</v>
      </c>
      <c r="B439" s="210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1"/>
      <c r="R439" s="87"/>
    </row>
    <row r="440" spans="1:18" s="9" customFormat="1" ht="42.75" customHeight="1">
      <c r="A440" s="206" t="s">
        <v>66</v>
      </c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8"/>
      <c r="R440" s="87"/>
    </row>
    <row r="441" spans="1:18" s="9" customFormat="1" ht="101.25" customHeight="1">
      <c r="A441" s="15" t="s">
        <v>79</v>
      </c>
      <c r="B441" s="14" t="s">
        <v>36</v>
      </c>
      <c r="C441" s="140">
        <f>C444</f>
        <v>30000</v>
      </c>
      <c r="D441" s="139">
        <f>D444</f>
        <v>30000</v>
      </c>
      <c r="E441" s="51"/>
      <c r="F441" s="51"/>
      <c r="G441" s="51"/>
      <c r="H441" s="133">
        <f>I441+J441+K441+L441</f>
        <v>42000</v>
      </c>
      <c r="I441" s="134">
        <f>I444</f>
        <v>42000</v>
      </c>
      <c r="J441" s="20"/>
      <c r="K441" s="20"/>
      <c r="L441" s="20"/>
      <c r="M441" s="133">
        <f>N441+O441+P441+Q441</f>
        <v>54000</v>
      </c>
      <c r="N441" s="134">
        <f>N444</f>
        <v>54000</v>
      </c>
      <c r="O441" s="51"/>
      <c r="P441" s="51"/>
      <c r="Q441" s="51"/>
      <c r="R441" s="87"/>
    </row>
    <row r="442" spans="1:18" s="9" customFormat="1" ht="51.75" customHeight="1">
      <c r="A442" s="24" t="s">
        <v>8</v>
      </c>
      <c r="B442" s="51"/>
      <c r="C442" s="48"/>
      <c r="D442" s="51"/>
      <c r="E442" s="51"/>
      <c r="F442" s="51"/>
      <c r="G442" s="51"/>
      <c r="H442" s="48"/>
      <c r="I442" s="51"/>
      <c r="J442" s="51"/>
      <c r="K442" s="51"/>
      <c r="L442" s="51"/>
      <c r="M442" s="15"/>
      <c r="N442" s="51"/>
      <c r="O442" s="51"/>
      <c r="P442" s="51"/>
      <c r="Q442" s="51"/>
      <c r="R442" s="87"/>
    </row>
    <row r="443" spans="1:18" s="9" customFormat="1" ht="56.25" customHeight="1">
      <c r="A443" s="49" t="s">
        <v>4</v>
      </c>
      <c r="B443" s="51"/>
      <c r="C443" s="48"/>
      <c r="D443" s="51"/>
      <c r="E443" s="51"/>
      <c r="F443" s="51"/>
      <c r="G443" s="51"/>
      <c r="H443" s="48"/>
      <c r="I443" s="51"/>
      <c r="J443" s="51"/>
      <c r="K443" s="51"/>
      <c r="L443" s="51"/>
      <c r="M443" s="15"/>
      <c r="N443" s="51"/>
      <c r="O443" s="51"/>
      <c r="P443" s="51"/>
      <c r="Q443" s="51"/>
      <c r="R443" s="87"/>
    </row>
    <row r="444" spans="1:18" s="9" customFormat="1" ht="51.75" customHeight="1">
      <c r="A444" s="24" t="s">
        <v>9</v>
      </c>
      <c r="B444" s="51"/>
      <c r="C444" s="140">
        <f>D444+E444+F444+G444</f>
        <v>30000</v>
      </c>
      <c r="D444" s="138">
        <v>30000</v>
      </c>
      <c r="E444" s="51"/>
      <c r="F444" s="51"/>
      <c r="G444" s="51"/>
      <c r="H444" s="140">
        <f>I444+J444+K444+L444</f>
        <v>42000</v>
      </c>
      <c r="I444" s="39">
        <v>42000</v>
      </c>
      <c r="J444" s="51"/>
      <c r="K444" s="51"/>
      <c r="L444" s="51"/>
      <c r="M444" s="50">
        <f>N444+O444+P444+Q444</f>
        <v>54000</v>
      </c>
      <c r="N444" s="39">
        <v>54000</v>
      </c>
      <c r="O444" s="51"/>
      <c r="P444" s="51"/>
      <c r="Q444" s="51"/>
      <c r="R444" s="87"/>
    </row>
    <row r="445" spans="1:18" s="9" customFormat="1" ht="51.75" customHeight="1">
      <c r="A445" s="49" t="s">
        <v>5</v>
      </c>
      <c r="B445" s="20"/>
      <c r="C445" s="15"/>
      <c r="D445" s="20"/>
      <c r="E445" s="20"/>
      <c r="F445" s="20"/>
      <c r="G445" s="20"/>
      <c r="H445" s="15"/>
      <c r="I445" s="20"/>
      <c r="J445" s="20"/>
      <c r="K445" s="20"/>
      <c r="L445" s="20"/>
      <c r="M445" s="15"/>
      <c r="N445" s="20"/>
      <c r="O445" s="20"/>
      <c r="P445" s="20"/>
      <c r="Q445" s="20"/>
      <c r="R445" s="87">
        <v>54</v>
      </c>
    </row>
    <row r="446" spans="1:18" s="9" customFormat="1" ht="124.5" customHeight="1">
      <c r="A446" s="24" t="s">
        <v>32</v>
      </c>
      <c r="B446" s="20"/>
      <c r="C446" s="15">
        <v>3</v>
      </c>
      <c r="D446" s="20"/>
      <c r="E446" s="20"/>
      <c r="F446" s="20"/>
      <c r="G446" s="20"/>
      <c r="H446" s="15">
        <v>5</v>
      </c>
      <c r="I446" s="20"/>
      <c r="J446" s="20"/>
      <c r="K446" s="20"/>
      <c r="L446" s="20"/>
      <c r="M446" s="15">
        <v>7</v>
      </c>
      <c r="N446" s="20"/>
      <c r="O446" s="20"/>
      <c r="P446" s="20"/>
      <c r="Q446" s="20"/>
      <c r="R446" s="87"/>
    </row>
    <row r="447" spans="1:18" s="9" customFormat="1" ht="56.25" customHeight="1">
      <c r="A447" s="49" t="s">
        <v>6</v>
      </c>
      <c r="B447" s="20"/>
      <c r="C447" s="15"/>
      <c r="D447" s="20"/>
      <c r="E447" s="20"/>
      <c r="F447" s="20"/>
      <c r="G447" s="20"/>
      <c r="H447" s="15"/>
      <c r="I447" s="20"/>
      <c r="J447" s="20"/>
      <c r="K447" s="20"/>
      <c r="L447" s="20"/>
      <c r="M447" s="15"/>
      <c r="N447" s="20"/>
      <c r="O447" s="20"/>
      <c r="P447" s="20"/>
      <c r="Q447" s="20"/>
      <c r="R447" s="87"/>
    </row>
    <row r="448" spans="1:18" s="9" customFormat="1" ht="164.25" customHeight="1">
      <c r="A448" s="24" t="s">
        <v>87</v>
      </c>
      <c r="B448" s="20"/>
      <c r="C448" s="162">
        <f>C444/C446</f>
        <v>10000</v>
      </c>
      <c r="D448" s="20"/>
      <c r="E448" s="20"/>
      <c r="F448" s="20"/>
      <c r="G448" s="20"/>
      <c r="H448" s="15">
        <f>H441/H446</f>
        <v>8400</v>
      </c>
      <c r="I448" s="20"/>
      <c r="J448" s="20"/>
      <c r="K448" s="20"/>
      <c r="L448" s="20"/>
      <c r="M448" s="18">
        <f>M441/M446</f>
        <v>7714.285714285715</v>
      </c>
      <c r="N448" s="20"/>
      <c r="O448" s="20"/>
      <c r="P448" s="20"/>
      <c r="Q448" s="20"/>
      <c r="R448" s="87"/>
    </row>
    <row r="449" spans="1:18" s="9" customFormat="1" ht="30" customHeight="1">
      <c r="A449" s="49" t="s">
        <v>7</v>
      </c>
      <c r="B449" s="20"/>
      <c r="C449" s="15"/>
      <c r="D449" s="20"/>
      <c r="E449" s="20"/>
      <c r="F449" s="20"/>
      <c r="G449" s="20"/>
      <c r="H449" s="15"/>
      <c r="I449" s="20"/>
      <c r="J449" s="20"/>
      <c r="K449" s="20"/>
      <c r="L449" s="20"/>
      <c r="M449" s="15"/>
      <c r="N449" s="20"/>
      <c r="O449" s="20"/>
      <c r="P449" s="20"/>
      <c r="Q449" s="20"/>
      <c r="R449" s="87"/>
    </row>
    <row r="450" spans="1:18" s="9" customFormat="1" ht="141.75" customHeight="1">
      <c r="A450" s="24" t="s">
        <v>39</v>
      </c>
      <c r="B450" s="20"/>
      <c r="C450" s="18">
        <f>C446/9*100</f>
        <v>33.33333333333333</v>
      </c>
      <c r="D450" s="20"/>
      <c r="E450" s="20"/>
      <c r="F450" s="20"/>
      <c r="G450" s="20"/>
      <c r="H450" s="18">
        <f>H446/9*100</f>
        <v>55.55555555555556</v>
      </c>
      <c r="I450" s="20"/>
      <c r="J450" s="20"/>
      <c r="K450" s="20"/>
      <c r="L450" s="20"/>
      <c r="M450" s="18">
        <f>M446/9*100</f>
        <v>77.77777777777779</v>
      </c>
      <c r="N450" s="20"/>
      <c r="O450" s="20"/>
      <c r="P450" s="20"/>
      <c r="Q450" s="20"/>
      <c r="R450" s="87"/>
    </row>
    <row r="451" spans="1:18" s="9" customFormat="1" ht="43.5" customHeight="1">
      <c r="A451" s="221" t="s">
        <v>96</v>
      </c>
      <c r="B451" s="222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3"/>
      <c r="R451" s="92"/>
    </row>
    <row r="452" spans="1:18" s="29" customFormat="1" ht="39" customHeight="1">
      <c r="A452" s="206" t="s">
        <v>97</v>
      </c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8"/>
      <c r="R452" s="93"/>
    </row>
    <row r="453" spans="1:18" s="29" customFormat="1" ht="39" customHeight="1">
      <c r="A453" s="206" t="s">
        <v>202</v>
      </c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8"/>
      <c r="R453" s="93"/>
    </row>
    <row r="454" spans="1:18" s="29" customFormat="1" ht="40.5" customHeight="1">
      <c r="A454" s="206" t="s">
        <v>28</v>
      </c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8"/>
      <c r="R454" s="93"/>
    </row>
    <row r="455" spans="1:18" s="9" customFormat="1" ht="102" customHeight="1">
      <c r="A455" s="15" t="s">
        <v>79</v>
      </c>
      <c r="B455" s="15">
        <v>1017640</v>
      </c>
      <c r="C455" s="16">
        <f>E455</f>
        <v>500000</v>
      </c>
      <c r="D455" s="39"/>
      <c r="E455" s="39">
        <f>E458</f>
        <v>500000</v>
      </c>
      <c r="F455" s="20"/>
      <c r="G455" s="20"/>
      <c r="H455" s="15"/>
      <c r="I455" s="20"/>
      <c r="J455" s="20"/>
      <c r="K455" s="20"/>
      <c r="L455" s="20"/>
      <c r="M455" s="15"/>
      <c r="N455" s="20"/>
      <c r="O455" s="20"/>
      <c r="P455" s="20"/>
      <c r="Q455" s="20"/>
      <c r="R455" s="92"/>
    </row>
    <row r="456" spans="1:18" s="9" customFormat="1" ht="54" customHeight="1">
      <c r="A456" s="24" t="s">
        <v>8</v>
      </c>
      <c r="B456" s="20"/>
      <c r="C456" s="16"/>
      <c r="D456" s="39"/>
      <c r="E456" s="39"/>
      <c r="F456" s="20"/>
      <c r="G456" s="20"/>
      <c r="H456" s="15"/>
      <c r="I456" s="20"/>
      <c r="J456" s="20"/>
      <c r="K456" s="20"/>
      <c r="L456" s="20"/>
      <c r="M456" s="15"/>
      <c r="N456" s="20"/>
      <c r="O456" s="20"/>
      <c r="P456" s="20"/>
      <c r="Q456" s="20"/>
      <c r="R456" s="92"/>
    </row>
    <row r="457" spans="1:18" s="9" customFormat="1" ht="54" customHeight="1">
      <c r="A457" s="49" t="s">
        <v>4</v>
      </c>
      <c r="B457" s="20"/>
      <c r="C457" s="16"/>
      <c r="D457" s="39"/>
      <c r="E457" s="39"/>
      <c r="F457" s="20"/>
      <c r="G457" s="20"/>
      <c r="H457" s="15"/>
      <c r="I457" s="20"/>
      <c r="J457" s="20"/>
      <c r="K457" s="20"/>
      <c r="L457" s="20"/>
      <c r="M457" s="15"/>
      <c r="N457" s="20"/>
      <c r="O457" s="20"/>
      <c r="P457" s="20"/>
      <c r="Q457" s="20"/>
      <c r="R457" s="92"/>
    </row>
    <row r="458" spans="1:18" s="9" customFormat="1" ht="60.75" customHeight="1">
      <c r="A458" s="24" t="s">
        <v>78</v>
      </c>
      <c r="B458" s="20"/>
      <c r="C458" s="16">
        <f>D458+E458+F458+G458</f>
        <v>500000</v>
      </c>
      <c r="D458" s="39"/>
      <c r="E458" s="39">
        <v>500000</v>
      </c>
      <c r="F458" s="20"/>
      <c r="G458" s="20"/>
      <c r="H458" s="15"/>
      <c r="I458" s="20"/>
      <c r="J458" s="20"/>
      <c r="K458" s="20"/>
      <c r="L458" s="20"/>
      <c r="M458" s="15"/>
      <c r="N458" s="20"/>
      <c r="O458" s="20"/>
      <c r="P458" s="20"/>
      <c r="Q458" s="20"/>
      <c r="R458" s="92"/>
    </row>
    <row r="459" spans="1:18" s="9" customFormat="1" ht="56.25" customHeight="1">
      <c r="A459" s="49" t="s">
        <v>5</v>
      </c>
      <c r="B459" s="20"/>
      <c r="C459" s="15"/>
      <c r="D459" s="20"/>
      <c r="E459" s="20"/>
      <c r="F459" s="20"/>
      <c r="G459" s="20"/>
      <c r="H459" s="15"/>
      <c r="I459" s="20"/>
      <c r="J459" s="20"/>
      <c r="K459" s="20"/>
      <c r="L459" s="20"/>
      <c r="M459" s="15"/>
      <c r="N459" s="20"/>
      <c r="O459" s="20"/>
      <c r="P459" s="20"/>
      <c r="Q459" s="20"/>
      <c r="R459" s="92"/>
    </row>
    <row r="460" spans="1:18" s="9" customFormat="1" ht="111.75" customHeight="1">
      <c r="A460" s="24" t="s">
        <v>30</v>
      </c>
      <c r="B460" s="20"/>
      <c r="C460" s="15">
        <v>1</v>
      </c>
      <c r="D460" s="20"/>
      <c r="E460" s="20"/>
      <c r="F460" s="20"/>
      <c r="G460" s="20"/>
      <c r="H460" s="15"/>
      <c r="I460" s="20"/>
      <c r="J460" s="20"/>
      <c r="K460" s="20"/>
      <c r="L460" s="20"/>
      <c r="M460" s="15"/>
      <c r="N460" s="20"/>
      <c r="O460" s="20"/>
      <c r="P460" s="20"/>
      <c r="Q460" s="20"/>
      <c r="R460" s="92"/>
    </row>
    <row r="461" spans="1:18" s="9" customFormat="1" ht="81" customHeight="1">
      <c r="A461" s="49" t="s">
        <v>6</v>
      </c>
      <c r="B461" s="20"/>
      <c r="C461" s="15"/>
      <c r="D461" s="20"/>
      <c r="E461" s="20"/>
      <c r="F461" s="20"/>
      <c r="G461" s="20"/>
      <c r="H461" s="15"/>
      <c r="I461" s="20"/>
      <c r="J461" s="20"/>
      <c r="K461" s="20"/>
      <c r="L461" s="20"/>
      <c r="M461" s="15"/>
      <c r="N461" s="20"/>
      <c r="O461" s="20"/>
      <c r="P461" s="20"/>
      <c r="Q461" s="20"/>
      <c r="R461" s="92"/>
    </row>
    <row r="462" spans="1:18" s="9" customFormat="1" ht="103.5" customHeight="1">
      <c r="A462" s="24" t="s">
        <v>76</v>
      </c>
      <c r="B462" s="20"/>
      <c r="C462" s="133">
        <f>C458/C460</f>
        <v>500000</v>
      </c>
      <c r="D462" s="20"/>
      <c r="E462" s="20"/>
      <c r="F462" s="20"/>
      <c r="G462" s="20"/>
      <c r="H462" s="15"/>
      <c r="I462" s="20"/>
      <c r="J462" s="20"/>
      <c r="K462" s="20"/>
      <c r="L462" s="20"/>
      <c r="M462" s="15"/>
      <c r="N462" s="20"/>
      <c r="O462" s="20"/>
      <c r="P462" s="20"/>
      <c r="Q462" s="20"/>
      <c r="R462" s="92"/>
    </row>
    <row r="463" spans="1:18" s="9" customFormat="1" ht="54" customHeight="1">
      <c r="A463" s="49" t="s">
        <v>7</v>
      </c>
      <c r="B463" s="20"/>
      <c r="C463" s="15"/>
      <c r="D463" s="20"/>
      <c r="E463" s="20"/>
      <c r="F463" s="20"/>
      <c r="G463" s="20"/>
      <c r="H463" s="15"/>
      <c r="I463" s="20"/>
      <c r="J463" s="20"/>
      <c r="K463" s="20"/>
      <c r="L463" s="20"/>
      <c r="M463" s="15"/>
      <c r="N463" s="20"/>
      <c r="O463" s="20"/>
      <c r="P463" s="20"/>
      <c r="Q463" s="20"/>
      <c r="R463" s="92"/>
    </row>
    <row r="464" spans="1:18" s="9" customFormat="1" ht="84" customHeight="1">
      <c r="A464" s="24" t="s">
        <v>29</v>
      </c>
      <c r="B464" s="20"/>
      <c r="C464" s="15">
        <v>13</v>
      </c>
      <c r="D464" s="20"/>
      <c r="E464" s="20"/>
      <c r="F464" s="20"/>
      <c r="G464" s="20"/>
      <c r="H464" s="15"/>
      <c r="I464" s="20"/>
      <c r="J464" s="20"/>
      <c r="K464" s="20"/>
      <c r="L464" s="20"/>
      <c r="M464" s="15"/>
      <c r="N464" s="20"/>
      <c r="O464" s="20"/>
      <c r="P464" s="20"/>
      <c r="Q464" s="20"/>
      <c r="R464" s="92">
        <v>59</v>
      </c>
    </row>
    <row r="465" spans="1:18" s="29" customFormat="1" ht="39" customHeight="1">
      <c r="A465" s="206" t="s">
        <v>203</v>
      </c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8"/>
      <c r="R465" s="92"/>
    </row>
    <row r="466" spans="1:18" s="29" customFormat="1" ht="39" customHeight="1">
      <c r="A466" s="206" t="s">
        <v>28</v>
      </c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8"/>
      <c r="R466" s="93"/>
    </row>
    <row r="467" spans="1:18" s="9" customFormat="1" ht="114.75" customHeight="1">
      <c r="A467" s="15" t="s">
        <v>79</v>
      </c>
      <c r="B467" s="15">
        <v>1017640</v>
      </c>
      <c r="C467" s="15"/>
      <c r="D467" s="20"/>
      <c r="E467" s="20"/>
      <c r="F467" s="20"/>
      <c r="G467" s="20"/>
      <c r="H467" s="16">
        <f>H470</f>
        <v>650000</v>
      </c>
      <c r="I467" s="39"/>
      <c r="J467" s="39">
        <f>J470</f>
        <v>650000</v>
      </c>
      <c r="K467" s="20"/>
      <c r="L467" s="20"/>
      <c r="M467" s="15"/>
      <c r="N467" s="20"/>
      <c r="O467" s="20"/>
      <c r="P467" s="20"/>
      <c r="Q467" s="20"/>
      <c r="R467" s="92"/>
    </row>
    <row r="468" spans="1:18" s="9" customFormat="1" ht="80.25" customHeight="1">
      <c r="A468" s="24" t="s">
        <v>8</v>
      </c>
      <c r="B468" s="20"/>
      <c r="C468" s="15"/>
      <c r="D468" s="20"/>
      <c r="E468" s="20"/>
      <c r="F468" s="20"/>
      <c r="G468" s="20"/>
      <c r="H468" s="16"/>
      <c r="I468" s="39"/>
      <c r="J468" s="39"/>
      <c r="K468" s="20"/>
      <c r="L468" s="20"/>
      <c r="M468" s="15"/>
      <c r="N468" s="20"/>
      <c r="O468" s="20"/>
      <c r="P468" s="20"/>
      <c r="Q468" s="20"/>
      <c r="R468" s="92"/>
    </row>
    <row r="469" spans="1:18" s="9" customFormat="1" ht="30" customHeight="1">
      <c r="A469" s="49" t="s">
        <v>4</v>
      </c>
      <c r="B469" s="20"/>
      <c r="C469" s="15"/>
      <c r="D469" s="20"/>
      <c r="E469" s="20"/>
      <c r="F469" s="20"/>
      <c r="G469" s="20"/>
      <c r="H469" s="16"/>
      <c r="I469" s="39"/>
      <c r="J469" s="39"/>
      <c r="K469" s="20"/>
      <c r="L469" s="20"/>
      <c r="M469" s="15"/>
      <c r="N469" s="20"/>
      <c r="O469" s="20"/>
      <c r="P469" s="20"/>
      <c r="Q469" s="20"/>
      <c r="R469" s="92"/>
    </row>
    <row r="470" spans="1:18" s="9" customFormat="1" ht="48" customHeight="1">
      <c r="A470" s="24" t="s">
        <v>78</v>
      </c>
      <c r="B470" s="20"/>
      <c r="C470" s="15"/>
      <c r="D470" s="20"/>
      <c r="E470" s="20"/>
      <c r="F470" s="20"/>
      <c r="G470" s="20"/>
      <c r="H470" s="16">
        <f>I470+J470+K470+L470</f>
        <v>650000</v>
      </c>
      <c r="I470" s="39"/>
      <c r="J470" s="39">
        <v>650000</v>
      </c>
      <c r="K470" s="20"/>
      <c r="L470" s="20"/>
      <c r="M470" s="15"/>
      <c r="N470" s="20"/>
      <c r="O470" s="20"/>
      <c r="P470" s="20"/>
      <c r="Q470" s="20"/>
      <c r="R470" s="92"/>
    </row>
    <row r="471" spans="1:18" s="9" customFormat="1" ht="62.25" customHeight="1">
      <c r="A471" s="49" t="s">
        <v>5</v>
      </c>
      <c r="B471" s="20"/>
      <c r="C471" s="15"/>
      <c r="D471" s="20"/>
      <c r="E471" s="20"/>
      <c r="F471" s="20"/>
      <c r="G471" s="20"/>
      <c r="H471" s="15"/>
      <c r="I471" s="20"/>
      <c r="J471" s="20"/>
      <c r="K471" s="20"/>
      <c r="L471" s="20"/>
      <c r="M471" s="15"/>
      <c r="N471" s="20"/>
      <c r="O471" s="20"/>
      <c r="P471" s="20"/>
      <c r="Q471" s="20"/>
      <c r="R471" s="92"/>
    </row>
    <row r="472" spans="1:18" s="9" customFormat="1" ht="107.25" customHeight="1">
      <c r="A472" s="24" t="s">
        <v>30</v>
      </c>
      <c r="B472" s="20"/>
      <c r="C472" s="15"/>
      <c r="D472" s="20"/>
      <c r="E472" s="20"/>
      <c r="F472" s="20"/>
      <c r="G472" s="20"/>
      <c r="H472" s="15">
        <v>1</v>
      </c>
      <c r="I472" s="20"/>
      <c r="J472" s="20"/>
      <c r="K472" s="20"/>
      <c r="L472" s="20"/>
      <c r="M472" s="15"/>
      <c r="N472" s="20"/>
      <c r="O472" s="20"/>
      <c r="P472" s="20"/>
      <c r="Q472" s="20"/>
      <c r="R472" s="92"/>
    </row>
    <row r="473" spans="1:18" s="9" customFormat="1" ht="51.75" customHeight="1">
      <c r="A473" s="49" t="s">
        <v>6</v>
      </c>
      <c r="B473" s="20"/>
      <c r="C473" s="15"/>
      <c r="D473" s="20"/>
      <c r="E473" s="20"/>
      <c r="F473" s="20"/>
      <c r="G473" s="20"/>
      <c r="H473" s="15"/>
      <c r="I473" s="20"/>
      <c r="J473" s="20"/>
      <c r="K473" s="20"/>
      <c r="L473" s="20"/>
      <c r="M473" s="15"/>
      <c r="N473" s="20"/>
      <c r="O473" s="20"/>
      <c r="P473" s="20"/>
      <c r="Q473" s="20"/>
      <c r="R473" s="92"/>
    </row>
    <row r="474" spans="1:18" s="9" customFormat="1" ht="77.25" customHeight="1">
      <c r="A474" s="24" t="s">
        <v>76</v>
      </c>
      <c r="B474" s="20"/>
      <c r="C474" s="15"/>
      <c r="D474" s="20"/>
      <c r="E474" s="20"/>
      <c r="F474" s="20"/>
      <c r="G474" s="20"/>
      <c r="H474" s="133">
        <f>H470/H472</f>
        <v>650000</v>
      </c>
      <c r="I474" s="20"/>
      <c r="J474" s="20"/>
      <c r="K474" s="20"/>
      <c r="L474" s="20"/>
      <c r="M474" s="15"/>
      <c r="N474" s="20"/>
      <c r="O474" s="20"/>
      <c r="P474" s="20"/>
      <c r="Q474" s="20"/>
      <c r="R474" s="92"/>
    </row>
    <row r="475" spans="1:18" s="9" customFormat="1" ht="39.75" customHeight="1">
      <c r="A475" s="49" t="s">
        <v>7</v>
      </c>
      <c r="B475" s="20"/>
      <c r="C475" s="15"/>
      <c r="D475" s="20"/>
      <c r="E475" s="20"/>
      <c r="F475" s="20"/>
      <c r="G475" s="20"/>
      <c r="H475" s="15"/>
      <c r="I475" s="20"/>
      <c r="J475" s="20"/>
      <c r="K475" s="20"/>
      <c r="L475" s="20"/>
      <c r="M475" s="15"/>
      <c r="N475" s="20"/>
      <c r="O475" s="20"/>
      <c r="P475" s="20"/>
      <c r="Q475" s="20"/>
      <c r="R475" s="92"/>
    </row>
    <row r="476" spans="1:18" s="9" customFormat="1" ht="87" customHeight="1">
      <c r="A476" s="24" t="s">
        <v>29</v>
      </c>
      <c r="B476" s="20"/>
      <c r="C476" s="15"/>
      <c r="D476" s="20"/>
      <c r="E476" s="20"/>
      <c r="F476" s="20"/>
      <c r="G476" s="20"/>
      <c r="H476" s="15">
        <v>13</v>
      </c>
      <c r="I476" s="20"/>
      <c r="J476" s="20"/>
      <c r="K476" s="20"/>
      <c r="L476" s="20"/>
      <c r="M476" s="15"/>
      <c r="N476" s="20"/>
      <c r="O476" s="20"/>
      <c r="P476" s="20"/>
      <c r="Q476" s="20"/>
      <c r="R476" s="92"/>
    </row>
    <row r="477" spans="1:18" s="9" customFormat="1" ht="30" customHeight="1">
      <c r="A477" s="206" t="s">
        <v>98</v>
      </c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8"/>
      <c r="R477" s="92"/>
    </row>
    <row r="478" spans="1:19" s="49" customFormat="1" ht="44.25" customHeight="1">
      <c r="A478" s="206" t="s">
        <v>204</v>
      </c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8"/>
      <c r="R478" s="94"/>
      <c r="S478" s="61"/>
    </row>
    <row r="479" spans="1:18" s="61" customFormat="1" ht="44.25" customHeight="1">
      <c r="A479" s="206" t="s">
        <v>28</v>
      </c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8"/>
      <c r="R479" s="94"/>
    </row>
    <row r="480" spans="1:18" s="62" customFormat="1" ht="110.25" customHeight="1">
      <c r="A480" s="12" t="s">
        <v>79</v>
      </c>
      <c r="B480" s="15">
        <v>1017640</v>
      </c>
      <c r="C480" s="16">
        <f>C483</f>
        <v>350000</v>
      </c>
      <c r="D480" s="39"/>
      <c r="E480" s="39">
        <f>E483</f>
        <v>350000</v>
      </c>
      <c r="F480" s="20"/>
      <c r="G480" s="20"/>
      <c r="H480" s="15"/>
      <c r="I480" s="20"/>
      <c r="J480" s="20"/>
      <c r="K480" s="20"/>
      <c r="L480" s="20"/>
      <c r="M480" s="15"/>
      <c r="N480" s="20"/>
      <c r="O480" s="20"/>
      <c r="P480" s="20"/>
      <c r="Q480" s="43"/>
      <c r="R480" s="95"/>
    </row>
    <row r="481" spans="1:18" s="62" customFormat="1" ht="57" customHeight="1">
      <c r="A481" s="2" t="s">
        <v>8</v>
      </c>
      <c r="B481" s="20"/>
      <c r="C481" s="16"/>
      <c r="D481" s="39"/>
      <c r="E481" s="39"/>
      <c r="F481" s="20"/>
      <c r="G481" s="20"/>
      <c r="H481" s="15"/>
      <c r="I481" s="20"/>
      <c r="J481" s="20"/>
      <c r="K481" s="20"/>
      <c r="L481" s="20"/>
      <c r="M481" s="15"/>
      <c r="N481" s="20"/>
      <c r="O481" s="20"/>
      <c r="P481" s="20"/>
      <c r="Q481" s="43"/>
      <c r="R481" s="95"/>
    </row>
    <row r="482" spans="1:18" s="62" customFormat="1" ht="35.25" customHeight="1">
      <c r="A482" s="13" t="s">
        <v>4</v>
      </c>
      <c r="B482" s="20"/>
      <c r="C482" s="16"/>
      <c r="D482" s="39"/>
      <c r="E482" s="39"/>
      <c r="F482" s="20"/>
      <c r="G482" s="20"/>
      <c r="H482" s="15"/>
      <c r="I482" s="20"/>
      <c r="J482" s="20"/>
      <c r="K482" s="20"/>
      <c r="L482" s="20"/>
      <c r="M482" s="15"/>
      <c r="N482" s="20"/>
      <c r="O482" s="20"/>
      <c r="P482" s="20"/>
      <c r="Q482" s="43"/>
      <c r="R482" s="95"/>
    </row>
    <row r="483" spans="1:18" s="62" customFormat="1" ht="52.5" customHeight="1">
      <c r="A483" s="2" t="s">
        <v>78</v>
      </c>
      <c r="B483" s="20"/>
      <c r="C483" s="16">
        <f>D483+E483+F483+G483</f>
        <v>350000</v>
      </c>
      <c r="D483" s="39"/>
      <c r="E483" s="39">
        <v>350000</v>
      </c>
      <c r="F483" s="20"/>
      <c r="G483" s="20"/>
      <c r="H483" s="15"/>
      <c r="I483" s="20"/>
      <c r="J483" s="20"/>
      <c r="K483" s="20"/>
      <c r="L483" s="20"/>
      <c r="M483" s="15"/>
      <c r="N483" s="20"/>
      <c r="O483" s="20"/>
      <c r="P483" s="20"/>
      <c r="Q483" s="43"/>
      <c r="R483" s="92">
        <v>61</v>
      </c>
    </row>
    <row r="484" spans="1:18" s="62" customFormat="1" ht="81" customHeight="1">
      <c r="A484" s="2" t="s">
        <v>57</v>
      </c>
      <c r="B484" s="20"/>
      <c r="C484" s="15">
        <v>203.8</v>
      </c>
      <c r="D484" s="20"/>
      <c r="E484" s="20"/>
      <c r="F484" s="20"/>
      <c r="G484" s="20"/>
      <c r="H484" s="15"/>
      <c r="I484" s="20"/>
      <c r="J484" s="20"/>
      <c r="K484" s="20"/>
      <c r="L484" s="20"/>
      <c r="M484" s="15"/>
      <c r="N484" s="20"/>
      <c r="O484" s="20"/>
      <c r="P484" s="20"/>
      <c r="Q484" s="43"/>
      <c r="R484" s="95"/>
    </row>
    <row r="485" spans="1:18" s="62" customFormat="1" ht="62.25" customHeight="1">
      <c r="A485" s="13" t="s">
        <v>5</v>
      </c>
      <c r="B485" s="20"/>
      <c r="C485" s="15"/>
      <c r="D485" s="20"/>
      <c r="E485" s="20"/>
      <c r="F485" s="20"/>
      <c r="G485" s="20"/>
      <c r="H485" s="15"/>
      <c r="I485" s="20"/>
      <c r="J485" s="20"/>
      <c r="K485" s="20"/>
      <c r="L485" s="20"/>
      <c r="M485" s="15"/>
      <c r="N485" s="20"/>
      <c r="O485" s="20"/>
      <c r="P485" s="20"/>
      <c r="Q485" s="43"/>
      <c r="R485" s="95"/>
    </row>
    <row r="486" spans="1:18" s="62" customFormat="1" ht="114.75" customHeight="1">
      <c r="A486" s="2" t="s">
        <v>58</v>
      </c>
      <c r="B486" s="20"/>
      <c r="C486" s="15">
        <v>55.48</v>
      </c>
      <c r="D486" s="20"/>
      <c r="E486" s="20"/>
      <c r="F486" s="20"/>
      <c r="G486" s="20"/>
      <c r="H486" s="15"/>
      <c r="I486" s="20"/>
      <c r="J486" s="20"/>
      <c r="K486" s="20"/>
      <c r="L486" s="20"/>
      <c r="M486" s="15"/>
      <c r="N486" s="20"/>
      <c r="O486" s="20"/>
      <c r="P486" s="20"/>
      <c r="Q486" s="43"/>
      <c r="R486" s="95"/>
    </row>
    <row r="487" spans="1:18" s="62" customFormat="1" ht="66" customHeight="1">
      <c r="A487" s="13" t="s">
        <v>6</v>
      </c>
      <c r="B487" s="20"/>
      <c r="C487" s="15"/>
      <c r="D487" s="20"/>
      <c r="E487" s="20"/>
      <c r="F487" s="20"/>
      <c r="G487" s="20"/>
      <c r="H487" s="15"/>
      <c r="I487" s="20"/>
      <c r="J487" s="20"/>
      <c r="K487" s="20"/>
      <c r="L487" s="20"/>
      <c r="M487" s="15"/>
      <c r="N487" s="20"/>
      <c r="O487" s="20"/>
      <c r="P487" s="20"/>
      <c r="Q487" s="43"/>
      <c r="R487" s="95"/>
    </row>
    <row r="488" spans="1:18" s="62" customFormat="1" ht="117.75" customHeight="1">
      <c r="A488" s="2" t="s">
        <v>109</v>
      </c>
      <c r="B488" s="20"/>
      <c r="C488" s="23">
        <f>C483/C486</f>
        <v>6308.579668348955</v>
      </c>
      <c r="D488" s="20"/>
      <c r="E488" s="20"/>
      <c r="F488" s="20"/>
      <c r="G488" s="20"/>
      <c r="H488" s="23"/>
      <c r="I488" s="20"/>
      <c r="J488" s="20"/>
      <c r="K488" s="20"/>
      <c r="L488" s="20"/>
      <c r="M488" s="15"/>
      <c r="N488" s="20"/>
      <c r="O488" s="20"/>
      <c r="P488" s="20"/>
      <c r="Q488" s="43"/>
      <c r="R488" s="95"/>
    </row>
    <row r="489" spans="1:18" s="62" customFormat="1" ht="40.5" customHeight="1">
      <c r="A489" s="13" t="s">
        <v>7</v>
      </c>
      <c r="B489" s="20"/>
      <c r="C489" s="15"/>
      <c r="D489" s="20"/>
      <c r="E489" s="20"/>
      <c r="F489" s="20"/>
      <c r="G489" s="20"/>
      <c r="H489" s="15"/>
      <c r="I489" s="20"/>
      <c r="J489" s="20"/>
      <c r="K489" s="20"/>
      <c r="L489" s="20"/>
      <c r="M489" s="15"/>
      <c r="N489" s="20"/>
      <c r="O489" s="20"/>
      <c r="P489" s="20"/>
      <c r="Q489" s="43"/>
      <c r="R489" s="95"/>
    </row>
    <row r="490" spans="1:18" s="62" customFormat="1" ht="108.75" customHeight="1">
      <c r="A490" s="2" t="s">
        <v>59</v>
      </c>
      <c r="B490" s="20"/>
      <c r="C490" s="18">
        <f>C486/C484*100</f>
        <v>27.22276741903827</v>
      </c>
      <c r="D490" s="20"/>
      <c r="E490" s="20"/>
      <c r="F490" s="20"/>
      <c r="G490" s="20"/>
      <c r="H490" s="18"/>
      <c r="I490" s="20"/>
      <c r="J490" s="20"/>
      <c r="K490" s="20"/>
      <c r="L490" s="20"/>
      <c r="M490" s="15"/>
      <c r="N490" s="20"/>
      <c r="O490" s="20"/>
      <c r="P490" s="20"/>
      <c r="Q490" s="43"/>
      <c r="R490" s="95"/>
    </row>
    <row r="491" spans="1:18" s="29" customFormat="1" ht="39" customHeight="1">
      <c r="A491" s="206" t="s">
        <v>205</v>
      </c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8"/>
      <c r="R491" s="93"/>
    </row>
    <row r="492" spans="1:18" s="29" customFormat="1" ht="39" customHeight="1">
      <c r="A492" s="206" t="s">
        <v>28</v>
      </c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8"/>
      <c r="R492" s="93"/>
    </row>
    <row r="493" spans="1:18" s="9" customFormat="1" ht="102.75" customHeight="1">
      <c r="A493" s="12" t="s">
        <v>79</v>
      </c>
      <c r="B493" s="15">
        <v>1017640</v>
      </c>
      <c r="C493" s="15"/>
      <c r="D493" s="20"/>
      <c r="E493" s="20"/>
      <c r="F493" s="20"/>
      <c r="G493" s="20"/>
      <c r="H493" s="16">
        <f>H496</f>
        <v>205000</v>
      </c>
      <c r="I493" s="39"/>
      <c r="J493" s="39">
        <f>J496</f>
        <v>205000</v>
      </c>
      <c r="K493" s="20"/>
      <c r="L493" s="20"/>
      <c r="M493" s="15"/>
      <c r="N493" s="20"/>
      <c r="O493" s="20"/>
      <c r="P493" s="20"/>
      <c r="Q493" s="20"/>
      <c r="R493" s="92"/>
    </row>
    <row r="494" spans="1:18" s="9" customFormat="1" ht="55.5" customHeight="1">
      <c r="A494" s="2" t="s">
        <v>8</v>
      </c>
      <c r="B494" s="20"/>
      <c r="C494" s="15"/>
      <c r="D494" s="20"/>
      <c r="E494" s="20"/>
      <c r="F494" s="20"/>
      <c r="G494" s="20"/>
      <c r="H494" s="16"/>
      <c r="I494" s="39"/>
      <c r="J494" s="39"/>
      <c r="K494" s="20"/>
      <c r="L494" s="20"/>
      <c r="M494" s="15"/>
      <c r="N494" s="20"/>
      <c r="O494" s="20"/>
      <c r="P494" s="20"/>
      <c r="Q494" s="20"/>
      <c r="R494" s="92"/>
    </row>
    <row r="495" spans="1:18" s="9" customFormat="1" ht="35.25" customHeight="1">
      <c r="A495" s="13" t="s">
        <v>4</v>
      </c>
      <c r="B495" s="20"/>
      <c r="C495" s="15"/>
      <c r="D495" s="20"/>
      <c r="E495" s="20"/>
      <c r="F495" s="20"/>
      <c r="G495" s="20"/>
      <c r="H495" s="16"/>
      <c r="I495" s="39"/>
      <c r="J495" s="39"/>
      <c r="K495" s="20"/>
      <c r="L495" s="20"/>
      <c r="M495" s="15"/>
      <c r="N495" s="20"/>
      <c r="O495" s="20"/>
      <c r="P495" s="20"/>
      <c r="Q495" s="20"/>
      <c r="R495" s="92"/>
    </row>
    <row r="496" spans="1:18" s="9" customFormat="1" ht="69" customHeight="1">
      <c r="A496" s="2" t="s">
        <v>78</v>
      </c>
      <c r="B496" s="20"/>
      <c r="C496" s="15"/>
      <c r="D496" s="20"/>
      <c r="E496" s="20"/>
      <c r="F496" s="20"/>
      <c r="G496" s="20"/>
      <c r="H496" s="16">
        <f>I496+J496+K496+L496</f>
        <v>205000</v>
      </c>
      <c r="I496" s="39"/>
      <c r="J496" s="39">
        <v>205000</v>
      </c>
      <c r="K496" s="20"/>
      <c r="L496" s="20"/>
      <c r="M496" s="15"/>
      <c r="N496" s="20"/>
      <c r="O496" s="20"/>
      <c r="P496" s="20"/>
      <c r="Q496" s="20"/>
      <c r="R496" s="92"/>
    </row>
    <row r="497" spans="1:18" s="9" customFormat="1" ht="79.5" customHeight="1">
      <c r="A497" s="2" t="s">
        <v>57</v>
      </c>
      <c r="B497" s="20"/>
      <c r="C497" s="15"/>
      <c r="D497" s="20"/>
      <c r="E497" s="20"/>
      <c r="F497" s="20"/>
      <c r="G497" s="20"/>
      <c r="H497" s="15">
        <v>47.8</v>
      </c>
      <c r="I497" s="20"/>
      <c r="J497" s="20"/>
      <c r="K497" s="20"/>
      <c r="L497" s="20"/>
      <c r="M497" s="15"/>
      <c r="N497" s="20"/>
      <c r="O497" s="20"/>
      <c r="P497" s="20"/>
      <c r="Q497" s="20"/>
      <c r="R497" s="92">
        <v>62</v>
      </c>
    </row>
    <row r="498" spans="1:18" s="9" customFormat="1" ht="57" customHeight="1">
      <c r="A498" s="13" t="s">
        <v>5</v>
      </c>
      <c r="B498" s="20"/>
      <c r="C498" s="15"/>
      <c r="D498" s="20"/>
      <c r="E498" s="20"/>
      <c r="F498" s="20"/>
      <c r="G498" s="20"/>
      <c r="H498" s="15"/>
      <c r="I498" s="20"/>
      <c r="J498" s="20"/>
      <c r="K498" s="20"/>
      <c r="L498" s="20"/>
      <c r="M498" s="15"/>
      <c r="N498" s="20"/>
      <c r="O498" s="20"/>
      <c r="P498" s="20"/>
      <c r="Q498" s="20"/>
      <c r="R498" s="92"/>
    </row>
    <row r="499" spans="1:18" s="9" customFormat="1" ht="108" customHeight="1">
      <c r="A499" s="2" t="s">
        <v>58</v>
      </c>
      <c r="B499" s="20"/>
      <c r="C499" s="15"/>
      <c r="D499" s="20"/>
      <c r="E499" s="20"/>
      <c r="F499" s="20"/>
      <c r="G499" s="20"/>
      <c r="H499" s="15">
        <v>24</v>
      </c>
      <c r="I499" s="20"/>
      <c r="J499" s="20"/>
      <c r="K499" s="20"/>
      <c r="L499" s="20"/>
      <c r="M499" s="15"/>
      <c r="N499" s="20"/>
      <c r="O499" s="20"/>
      <c r="P499" s="20"/>
      <c r="Q499" s="20"/>
      <c r="R499" s="92"/>
    </row>
    <row r="500" spans="1:18" s="9" customFormat="1" ht="58.5" customHeight="1">
      <c r="A500" s="13" t="s">
        <v>6</v>
      </c>
      <c r="B500" s="20"/>
      <c r="C500" s="15"/>
      <c r="D500" s="20"/>
      <c r="E500" s="20"/>
      <c r="F500" s="20"/>
      <c r="G500" s="20"/>
      <c r="H500" s="15"/>
      <c r="I500" s="20"/>
      <c r="J500" s="20"/>
      <c r="K500" s="20"/>
      <c r="L500" s="20"/>
      <c r="M500" s="15"/>
      <c r="N500" s="20"/>
      <c r="O500" s="20"/>
      <c r="P500" s="20"/>
      <c r="Q500" s="20"/>
      <c r="R500" s="92"/>
    </row>
    <row r="501" spans="1:18" s="9" customFormat="1" ht="104.25" customHeight="1">
      <c r="A501" s="2" t="s">
        <v>109</v>
      </c>
      <c r="B501" s="20"/>
      <c r="C501" s="15"/>
      <c r="D501" s="20"/>
      <c r="E501" s="20"/>
      <c r="F501" s="20"/>
      <c r="G501" s="20"/>
      <c r="H501" s="18">
        <f>H496/H499</f>
        <v>8541.666666666666</v>
      </c>
      <c r="I501" s="20"/>
      <c r="J501" s="20"/>
      <c r="K501" s="20"/>
      <c r="L501" s="20"/>
      <c r="M501" s="40"/>
      <c r="N501" s="20"/>
      <c r="O501" s="20"/>
      <c r="P501" s="20"/>
      <c r="Q501" s="20"/>
      <c r="R501" s="92"/>
    </row>
    <row r="502" spans="1:18" s="9" customFormat="1" ht="40.5" customHeight="1">
      <c r="A502" s="13" t="s">
        <v>7</v>
      </c>
      <c r="B502" s="20"/>
      <c r="C502" s="15"/>
      <c r="D502" s="20"/>
      <c r="E502" s="20"/>
      <c r="F502" s="20"/>
      <c r="G502" s="20"/>
      <c r="H502" s="15"/>
      <c r="I502" s="20"/>
      <c r="J502" s="20"/>
      <c r="K502" s="20"/>
      <c r="L502" s="20"/>
      <c r="M502" s="15"/>
      <c r="N502" s="20"/>
      <c r="O502" s="20"/>
      <c r="P502" s="20"/>
      <c r="Q502" s="20"/>
      <c r="R502" s="92"/>
    </row>
    <row r="503" spans="1:18" s="9" customFormat="1" ht="117" customHeight="1">
      <c r="A503" s="2" t="s">
        <v>59</v>
      </c>
      <c r="B503" s="20"/>
      <c r="C503" s="15"/>
      <c r="D503" s="20"/>
      <c r="E503" s="20"/>
      <c r="F503" s="20"/>
      <c r="G503" s="20"/>
      <c r="H503" s="23">
        <f>H499/H497*100</f>
        <v>50.2092050209205</v>
      </c>
      <c r="I503" s="20"/>
      <c r="J503" s="20"/>
      <c r="K503" s="20"/>
      <c r="L503" s="20"/>
      <c r="M503" s="23"/>
      <c r="N503" s="20"/>
      <c r="O503" s="20"/>
      <c r="P503" s="20"/>
      <c r="Q503" s="20"/>
      <c r="R503" s="92"/>
    </row>
    <row r="504" spans="1:18" s="29" customFormat="1" ht="34.5" customHeight="1">
      <c r="A504" s="206" t="s">
        <v>206</v>
      </c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8"/>
      <c r="R504" s="93"/>
    </row>
    <row r="505" spans="1:18" s="29" customFormat="1" ht="34.5" customHeight="1">
      <c r="A505" s="206" t="s">
        <v>28</v>
      </c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8"/>
      <c r="R505" s="93"/>
    </row>
    <row r="506" spans="1:18" s="9" customFormat="1" ht="108.75" customHeight="1">
      <c r="A506" s="12" t="s">
        <v>79</v>
      </c>
      <c r="B506" s="15">
        <v>1017640</v>
      </c>
      <c r="C506" s="15"/>
      <c r="D506" s="20"/>
      <c r="E506" s="20"/>
      <c r="F506" s="20"/>
      <c r="G506" s="20"/>
      <c r="H506" s="16">
        <f>H509</f>
        <v>295000</v>
      </c>
      <c r="I506" s="39"/>
      <c r="J506" s="39">
        <f>J509</f>
        <v>295000</v>
      </c>
      <c r="K506" s="20"/>
      <c r="L506" s="20"/>
      <c r="M506" s="15"/>
      <c r="N506" s="20"/>
      <c r="O506" s="20"/>
      <c r="P506" s="20"/>
      <c r="Q506" s="20"/>
      <c r="R506" s="92"/>
    </row>
    <row r="507" spans="1:18" s="9" customFormat="1" ht="50.25" customHeight="1">
      <c r="A507" s="2" t="s">
        <v>8</v>
      </c>
      <c r="B507" s="20"/>
      <c r="C507" s="15"/>
      <c r="D507" s="20"/>
      <c r="E507" s="20"/>
      <c r="F507" s="20"/>
      <c r="G507" s="20"/>
      <c r="H507" s="16"/>
      <c r="I507" s="39"/>
      <c r="J507" s="39"/>
      <c r="K507" s="20"/>
      <c r="L507" s="20"/>
      <c r="M507" s="15"/>
      <c r="N507" s="20"/>
      <c r="O507" s="20"/>
      <c r="P507" s="20"/>
      <c r="Q507" s="20"/>
      <c r="R507" s="92"/>
    </row>
    <row r="508" spans="1:18" s="9" customFormat="1" ht="44.25" customHeight="1">
      <c r="A508" s="13" t="s">
        <v>4</v>
      </c>
      <c r="B508" s="20"/>
      <c r="C508" s="15"/>
      <c r="D508" s="20"/>
      <c r="E508" s="20"/>
      <c r="F508" s="20"/>
      <c r="G508" s="20"/>
      <c r="H508" s="16"/>
      <c r="I508" s="39"/>
      <c r="J508" s="39"/>
      <c r="K508" s="20"/>
      <c r="L508" s="20"/>
      <c r="M508" s="15"/>
      <c r="N508" s="20"/>
      <c r="O508" s="20"/>
      <c r="P508" s="20"/>
      <c r="Q508" s="20"/>
      <c r="R508" s="92"/>
    </row>
    <row r="509" spans="1:18" s="9" customFormat="1" ht="57" customHeight="1">
      <c r="A509" s="2" t="s">
        <v>78</v>
      </c>
      <c r="B509" s="20"/>
      <c r="C509" s="15"/>
      <c r="D509" s="20"/>
      <c r="E509" s="20"/>
      <c r="F509" s="20"/>
      <c r="G509" s="20"/>
      <c r="H509" s="16">
        <f>I509+J509+K509+L509</f>
        <v>295000</v>
      </c>
      <c r="I509" s="39"/>
      <c r="J509" s="39">
        <v>295000</v>
      </c>
      <c r="K509" s="20"/>
      <c r="L509" s="20"/>
      <c r="M509" s="15"/>
      <c r="N509" s="20"/>
      <c r="O509" s="20"/>
      <c r="P509" s="20"/>
      <c r="Q509" s="20"/>
      <c r="R509" s="92"/>
    </row>
    <row r="510" spans="1:18" s="9" customFormat="1" ht="78.75" customHeight="1">
      <c r="A510" s="2" t="s">
        <v>57</v>
      </c>
      <c r="B510" s="20"/>
      <c r="C510" s="15"/>
      <c r="D510" s="20"/>
      <c r="E510" s="20"/>
      <c r="F510" s="20"/>
      <c r="G510" s="20"/>
      <c r="H510" s="15">
        <v>38</v>
      </c>
      <c r="I510" s="20"/>
      <c r="J510" s="20"/>
      <c r="K510" s="20"/>
      <c r="L510" s="20"/>
      <c r="M510" s="15"/>
      <c r="N510" s="20"/>
      <c r="O510" s="20"/>
      <c r="P510" s="20"/>
      <c r="Q510" s="20"/>
      <c r="R510" s="92">
        <v>63</v>
      </c>
    </row>
    <row r="511" spans="1:18" s="9" customFormat="1" ht="62.25" customHeight="1">
      <c r="A511" s="13" t="s">
        <v>5</v>
      </c>
      <c r="B511" s="20"/>
      <c r="C511" s="15"/>
      <c r="D511" s="20"/>
      <c r="E511" s="20"/>
      <c r="F511" s="20"/>
      <c r="G511" s="20"/>
      <c r="H511" s="15"/>
      <c r="I511" s="20"/>
      <c r="J511" s="20"/>
      <c r="K511" s="20"/>
      <c r="L511" s="20"/>
      <c r="M511" s="15"/>
      <c r="N511" s="20"/>
      <c r="O511" s="20"/>
      <c r="P511" s="20"/>
      <c r="Q511" s="20"/>
      <c r="R511" s="92"/>
    </row>
    <row r="512" spans="1:18" s="9" customFormat="1" ht="102" customHeight="1">
      <c r="A512" s="2" t="s">
        <v>58</v>
      </c>
      <c r="B512" s="20"/>
      <c r="C512" s="15"/>
      <c r="D512" s="20"/>
      <c r="E512" s="20"/>
      <c r="F512" s="20"/>
      <c r="G512" s="20"/>
      <c r="H512" s="15">
        <v>38</v>
      </c>
      <c r="I512" s="20"/>
      <c r="J512" s="20"/>
      <c r="K512" s="20"/>
      <c r="L512" s="20"/>
      <c r="M512" s="15"/>
      <c r="N512" s="20"/>
      <c r="O512" s="20"/>
      <c r="P512" s="20"/>
      <c r="Q512" s="20"/>
      <c r="R512" s="92"/>
    </row>
    <row r="513" spans="1:18" s="9" customFormat="1" ht="57" customHeight="1">
      <c r="A513" s="13" t="s">
        <v>6</v>
      </c>
      <c r="B513" s="20"/>
      <c r="C513" s="15"/>
      <c r="D513" s="20"/>
      <c r="E513" s="20"/>
      <c r="F513" s="20"/>
      <c r="G513" s="20"/>
      <c r="H513" s="15"/>
      <c r="I513" s="20"/>
      <c r="J513" s="20"/>
      <c r="K513" s="20"/>
      <c r="L513" s="20"/>
      <c r="M513" s="15"/>
      <c r="N513" s="20"/>
      <c r="O513" s="20"/>
      <c r="P513" s="20"/>
      <c r="Q513" s="20"/>
      <c r="R513" s="92"/>
    </row>
    <row r="514" spans="1:18" s="9" customFormat="1" ht="102.75" customHeight="1">
      <c r="A514" s="2" t="s">
        <v>109</v>
      </c>
      <c r="B514" s="20"/>
      <c r="C514" s="15"/>
      <c r="D514" s="20"/>
      <c r="E514" s="20"/>
      <c r="F514" s="20"/>
      <c r="G514" s="20"/>
      <c r="H514" s="18">
        <f>H509/H512</f>
        <v>7763.1578947368425</v>
      </c>
      <c r="I514" s="20"/>
      <c r="J514" s="20"/>
      <c r="K514" s="20"/>
      <c r="L514" s="20"/>
      <c r="M514" s="40"/>
      <c r="N514" s="20"/>
      <c r="O514" s="20"/>
      <c r="P514" s="20"/>
      <c r="Q514" s="20"/>
      <c r="R514" s="92"/>
    </row>
    <row r="515" spans="1:18" s="9" customFormat="1" ht="41.25" customHeight="1">
      <c r="A515" s="13" t="s">
        <v>7</v>
      </c>
      <c r="B515" s="20"/>
      <c r="C515" s="15"/>
      <c r="D515" s="20"/>
      <c r="E515" s="20"/>
      <c r="F515" s="20"/>
      <c r="G515" s="20"/>
      <c r="H515" s="15"/>
      <c r="I515" s="20"/>
      <c r="J515" s="20"/>
      <c r="K515" s="20"/>
      <c r="L515" s="20"/>
      <c r="M515" s="15"/>
      <c r="N515" s="20"/>
      <c r="O515" s="20"/>
      <c r="P515" s="20"/>
      <c r="Q515" s="20"/>
      <c r="R515" s="92"/>
    </row>
    <row r="516" spans="1:18" s="9" customFormat="1" ht="117" customHeight="1">
      <c r="A516" s="2" t="s">
        <v>59</v>
      </c>
      <c r="B516" s="20"/>
      <c r="C516" s="15"/>
      <c r="D516" s="20"/>
      <c r="E516" s="20"/>
      <c r="F516" s="20"/>
      <c r="G516" s="20"/>
      <c r="H516" s="15">
        <f>H512/H510*100</f>
        <v>100</v>
      </c>
      <c r="I516" s="20"/>
      <c r="J516" s="20"/>
      <c r="K516" s="20"/>
      <c r="L516" s="20"/>
      <c r="M516" s="15"/>
      <c r="N516" s="20"/>
      <c r="O516" s="20"/>
      <c r="P516" s="20"/>
      <c r="Q516" s="20"/>
      <c r="R516" s="92"/>
    </row>
    <row r="517" spans="1:18" s="9" customFormat="1" ht="48.75" customHeight="1">
      <c r="A517" s="207" t="s">
        <v>207</v>
      </c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8"/>
      <c r="R517" s="92"/>
    </row>
    <row r="518" spans="1:18" s="56" customFormat="1" ht="43.5" customHeight="1">
      <c r="A518" s="207" t="s">
        <v>28</v>
      </c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8"/>
      <c r="R518" s="93"/>
    </row>
    <row r="519" spans="1:18" s="9" customFormat="1" ht="117" customHeight="1">
      <c r="A519" s="12" t="s">
        <v>79</v>
      </c>
      <c r="B519" s="15">
        <v>1017640</v>
      </c>
      <c r="C519" s="15"/>
      <c r="D519" s="20"/>
      <c r="E519" s="20"/>
      <c r="F519" s="20"/>
      <c r="G519" s="20"/>
      <c r="H519" s="15"/>
      <c r="I519" s="20"/>
      <c r="J519" s="20"/>
      <c r="K519" s="20"/>
      <c r="L519" s="20"/>
      <c r="M519" s="133">
        <f>M522</f>
        <v>1294000</v>
      </c>
      <c r="N519" s="20"/>
      <c r="O519" s="134">
        <f>O522</f>
        <v>1294000</v>
      </c>
      <c r="P519" s="20"/>
      <c r="Q519" s="20"/>
      <c r="R519" s="92"/>
    </row>
    <row r="520" spans="1:18" s="9" customFormat="1" ht="57" customHeight="1">
      <c r="A520" s="2" t="s">
        <v>8</v>
      </c>
      <c r="B520" s="20"/>
      <c r="C520" s="15"/>
      <c r="D520" s="20"/>
      <c r="E520" s="20"/>
      <c r="F520" s="20"/>
      <c r="G520" s="20"/>
      <c r="H520" s="15"/>
      <c r="I520" s="20"/>
      <c r="J520" s="20"/>
      <c r="K520" s="20"/>
      <c r="L520" s="20"/>
      <c r="M520" s="15"/>
      <c r="N520" s="20"/>
      <c r="O520" s="20"/>
      <c r="P520" s="20"/>
      <c r="Q520" s="20"/>
      <c r="R520" s="92"/>
    </row>
    <row r="521" spans="1:18" s="9" customFormat="1" ht="49.5" customHeight="1">
      <c r="A521" s="13" t="s">
        <v>4</v>
      </c>
      <c r="B521" s="20"/>
      <c r="C521" s="15"/>
      <c r="D521" s="20"/>
      <c r="E521" s="20"/>
      <c r="F521" s="20"/>
      <c r="G521" s="20"/>
      <c r="H521" s="15"/>
      <c r="I521" s="20"/>
      <c r="J521" s="20"/>
      <c r="K521" s="20"/>
      <c r="L521" s="20"/>
      <c r="M521" s="15"/>
      <c r="N521" s="20"/>
      <c r="O521" s="20"/>
      <c r="P521" s="20"/>
      <c r="Q521" s="20"/>
      <c r="R521" s="92"/>
    </row>
    <row r="522" spans="1:18" s="9" customFormat="1" ht="53.25" customHeight="1">
      <c r="A522" s="2" t="s">
        <v>78</v>
      </c>
      <c r="B522" s="20"/>
      <c r="C522" s="15"/>
      <c r="D522" s="20"/>
      <c r="E522" s="20"/>
      <c r="F522" s="20"/>
      <c r="G522" s="20"/>
      <c r="H522" s="15"/>
      <c r="I522" s="20"/>
      <c r="J522" s="20"/>
      <c r="K522" s="20"/>
      <c r="L522" s="20"/>
      <c r="M522" s="133">
        <f>N522+O522+P522+Q522</f>
        <v>1294000</v>
      </c>
      <c r="N522" s="20"/>
      <c r="O522" s="39">
        <v>1294000</v>
      </c>
      <c r="P522" s="20"/>
      <c r="Q522" s="20"/>
      <c r="R522" s="92"/>
    </row>
    <row r="523" spans="1:18" s="9" customFormat="1" ht="57" customHeight="1">
      <c r="A523" s="2" t="s">
        <v>50</v>
      </c>
      <c r="B523" s="20"/>
      <c r="C523" s="15"/>
      <c r="D523" s="20"/>
      <c r="E523" s="20"/>
      <c r="F523" s="20"/>
      <c r="G523" s="20"/>
      <c r="H523" s="15"/>
      <c r="I523" s="20"/>
      <c r="J523" s="20"/>
      <c r="K523" s="20"/>
      <c r="L523" s="20"/>
      <c r="M523" s="15">
        <v>490</v>
      </c>
      <c r="N523" s="20"/>
      <c r="O523" s="20"/>
      <c r="P523" s="20"/>
      <c r="Q523" s="20"/>
      <c r="R523" s="92"/>
    </row>
    <row r="524" spans="1:18" s="9" customFormat="1" ht="63" customHeight="1">
      <c r="A524" s="13" t="s">
        <v>5</v>
      </c>
      <c r="B524" s="20"/>
      <c r="C524" s="15"/>
      <c r="D524" s="20"/>
      <c r="E524" s="20"/>
      <c r="F524" s="20"/>
      <c r="G524" s="20"/>
      <c r="H524" s="15"/>
      <c r="I524" s="20"/>
      <c r="J524" s="20"/>
      <c r="K524" s="20"/>
      <c r="L524" s="20"/>
      <c r="M524" s="15"/>
      <c r="N524" s="20"/>
      <c r="O524" s="20"/>
      <c r="P524" s="20"/>
      <c r="Q524" s="20"/>
      <c r="R524" s="92"/>
    </row>
    <row r="525" spans="1:18" s="9" customFormat="1" ht="103.5" customHeight="1">
      <c r="A525" s="2" t="s">
        <v>148</v>
      </c>
      <c r="B525" s="20"/>
      <c r="C525" s="15"/>
      <c r="D525" s="20"/>
      <c r="E525" s="20"/>
      <c r="F525" s="20"/>
      <c r="G525" s="20"/>
      <c r="H525" s="15"/>
      <c r="I525" s="20"/>
      <c r="J525" s="20"/>
      <c r="K525" s="20"/>
      <c r="L525" s="20"/>
      <c r="M525" s="15">
        <v>490</v>
      </c>
      <c r="N525" s="20"/>
      <c r="O525" s="20"/>
      <c r="P525" s="20"/>
      <c r="Q525" s="20"/>
      <c r="R525" s="92"/>
    </row>
    <row r="526" spans="1:18" s="9" customFormat="1" ht="64.5" customHeight="1">
      <c r="A526" s="13" t="s">
        <v>6</v>
      </c>
      <c r="B526" s="20"/>
      <c r="C526" s="15"/>
      <c r="D526" s="20"/>
      <c r="E526" s="20"/>
      <c r="F526" s="20"/>
      <c r="G526" s="20"/>
      <c r="H526" s="15"/>
      <c r="I526" s="20"/>
      <c r="J526" s="20"/>
      <c r="K526" s="20"/>
      <c r="L526" s="20"/>
      <c r="M526" s="15"/>
      <c r="N526" s="20"/>
      <c r="O526" s="20"/>
      <c r="P526" s="20"/>
      <c r="Q526" s="20"/>
      <c r="R526" s="92"/>
    </row>
    <row r="527" spans="1:18" s="9" customFormat="1" ht="98.25" customHeight="1">
      <c r="A527" s="2" t="s">
        <v>149</v>
      </c>
      <c r="B527" s="20"/>
      <c r="C527" s="15"/>
      <c r="D527" s="20"/>
      <c r="E527" s="20"/>
      <c r="F527" s="20"/>
      <c r="G527" s="20"/>
      <c r="H527" s="15"/>
      <c r="I527" s="20"/>
      <c r="J527" s="20"/>
      <c r="K527" s="20"/>
      <c r="L527" s="20"/>
      <c r="M527" s="133">
        <f>M522/M525</f>
        <v>2640.816326530612</v>
      </c>
      <c r="N527" s="20"/>
      <c r="O527" s="20"/>
      <c r="P527" s="20"/>
      <c r="Q527" s="20"/>
      <c r="R527" s="92"/>
    </row>
    <row r="528" spans="1:18" s="9" customFormat="1" ht="43.5" customHeight="1">
      <c r="A528" s="13" t="s">
        <v>7</v>
      </c>
      <c r="B528" s="20"/>
      <c r="C528" s="15"/>
      <c r="D528" s="20"/>
      <c r="E528" s="20"/>
      <c r="F528" s="20"/>
      <c r="G528" s="20"/>
      <c r="H528" s="15"/>
      <c r="I528" s="20"/>
      <c r="J528" s="20"/>
      <c r="K528" s="20"/>
      <c r="L528" s="20"/>
      <c r="M528" s="15"/>
      <c r="N528" s="20"/>
      <c r="O528" s="20"/>
      <c r="P528" s="20"/>
      <c r="Q528" s="20"/>
      <c r="R528" s="92"/>
    </row>
    <row r="529" spans="1:18" s="9" customFormat="1" ht="117" customHeight="1">
      <c r="A529" s="2" t="s">
        <v>85</v>
      </c>
      <c r="B529" s="20"/>
      <c r="C529" s="15"/>
      <c r="D529" s="20"/>
      <c r="E529" s="20"/>
      <c r="F529" s="20"/>
      <c r="G529" s="20"/>
      <c r="H529" s="15"/>
      <c r="I529" s="20"/>
      <c r="J529" s="20"/>
      <c r="K529" s="20"/>
      <c r="L529" s="20"/>
      <c r="M529" s="15">
        <f>M525/M523*100</f>
        <v>100</v>
      </c>
      <c r="N529" s="20"/>
      <c r="O529" s="20"/>
      <c r="P529" s="20"/>
      <c r="Q529" s="20"/>
      <c r="R529" s="92"/>
    </row>
    <row r="530" spans="1:18" s="9" customFormat="1" ht="47.25" customHeight="1">
      <c r="A530" s="221" t="s">
        <v>99</v>
      </c>
      <c r="B530" s="222"/>
      <c r="C530" s="222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3"/>
      <c r="R530" s="92"/>
    </row>
    <row r="531" spans="1:18" s="9" customFormat="1" ht="39.75" customHeight="1">
      <c r="A531" s="206" t="s">
        <v>100</v>
      </c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8"/>
      <c r="R531" s="92"/>
    </row>
    <row r="532" spans="1:18" s="9" customFormat="1" ht="36" customHeight="1">
      <c r="A532" s="206" t="s">
        <v>208</v>
      </c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  <c r="O532" s="207"/>
      <c r="P532" s="207"/>
      <c r="Q532" s="208"/>
      <c r="R532" s="92"/>
    </row>
    <row r="533" spans="1:18" s="9" customFormat="1" ht="38.25" customHeight="1">
      <c r="A533" s="206" t="s">
        <v>101</v>
      </c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  <c r="O533" s="207"/>
      <c r="P533" s="207"/>
      <c r="Q533" s="208"/>
      <c r="R533" s="92"/>
    </row>
    <row r="534" spans="1:18" s="9" customFormat="1" ht="109.5" customHeight="1">
      <c r="A534" s="12" t="s">
        <v>79</v>
      </c>
      <c r="B534" s="27" t="s">
        <v>102</v>
      </c>
      <c r="C534" s="141">
        <f>C537</f>
        <v>19000</v>
      </c>
      <c r="D534" s="141">
        <f>D537</f>
        <v>19000</v>
      </c>
      <c r="E534" s="48"/>
      <c r="F534" s="48"/>
      <c r="G534" s="48"/>
      <c r="H534" s="48"/>
      <c r="I534" s="48"/>
      <c r="J534" s="48"/>
      <c r="K534" s="48"/>
      <c r="L534" s="48"/>
      <c r="M534" s="15"/>
      <c r="N534" s="48"/>
      <c r="O534" s="48"/>
      <c r="P534" s="48"/>
      <c r="Q534" s="48"/>
      <c r="R534" s="92"/>
    </row>
    <row r="535" spans="1:18" s="9" customFormat="1" ht="57" customHeight="1">
      <c r="A535" s="2" t="s">
        <v>8</v>
      </c>
      <c r="B535" s="48"/>
      <c r="C535" s="141"/>
      <c r="D535" s="141"/>
      <c r="E535" s="48"/>
      <c r="F535" s="48"/>
      <c r="G535" s="48"/>
      <c r="H535" s="48"/>
      <c r="I535" s="48"/>
      <c r="J535" s="48"/>
      <c r="K535" s="48"/>
      <c r="L535" s="48"/>
      <c r="M535" s="15"/>
      <c r="N535" s="48"/>
      <c r="O535" s="48"/>
      <c r="P535" s="48"/>
      <c r="Q535" s="48"/>
      <c r="R535" s="92"/>
    </row>
    <row r="536" spans="1:18" s="9" customFormat="1" ht="38.25" customHeight="1">
      <c r="A536" s="13" t="s">
        <v>4</v>
      </c>
      <c r="B536" s="48"/>
      <c r="C536" s="141"/>
      <c r="D536" s="141"/>
      <c r="E536" s="48"/>
      <c r="F536" s="48"/>
      <c r="G536" s="48"/>
      <c r="H536" s="48"/>
      <c r="I536" s="48"/>
      <c r="J536" s="48"/>
      <c r="K536" s="48"/>
      <c r="L536" s="48"/>
      <c r="M536" s="15"/>
      <c r="N536" s="48"/>
      <c r="O536" s="48"/>
      <c r="P536" s="48"/>
      <c r="Q536" s="48"/>
      <c r="R536" s="92"/>
    </row>
    <row r="537" spans="1:18" s="9" customFormat="1" ht="40.5" customHeight="1">
      <c r="A537" s="2" t="s">
        <v>78</v>
      </c>
      <c r="B537" s="48"/>
      <c r="C537" s="141">
        <f>D537+E537+F537+G537</f>
        <v>19000</v>
      </c>
      <c r="D537" s="141">
        <v>19000</v>
      </c>
      <c r="E537" s="48"/>
      <c r="F537" s="48"/>
      <c r="G537" s="48"/>
      <c r="H537" s="48"/>
      <c r="I537" s="48"/>
      <c r="J537" s="48"/>
      <c r="K537" s="48"/>
      <c r="L537" s="48"/>
      <c r="M537" s="15"/>
      <c r="N537" s="48"/>
      <c r="O537" s="48"/>
      <c r="P537" s="48"/>
      <c r="Q537" s="48"/>
      <c r="R537" s="92"/>
    </row>
    <row r="538" spans="1:18" s="9" customFormat="1" ht="80.25" customHeight="1">
      <c r="A538" s="2" t="s">
        <v>104</v>
      </c>
      <c r="B538" s="48"/>
      <c r="C538" s="15">
        <v>10</v>
      </c>
      <c r="D538" s="48"/>
      <c r="E538" s="48"/>
      <c r="F538" s="48"/>
      <c r="G538" s="48"/>
      <c r="H538" s="48"/>
      <c r="I538" s="48"/>
      <c r="J538" s="48"/>
      <c r="K538" s="48"/>
      <c r="L538" s="48"/>
      <c r="M538" s="15"/>
      <c r="N538" s="48"/>
      <c r="O538" s="48"/>
      <c r="P538" s="48"/>
      <c r="Q538" s="48"/>
      <c r="R538" s="92"/>
    </row>
    <row r="539" spans="1:18" s="9" customFormat="1" ht="59.25" customHeight="1">
      <c r="A539" s="13" t="s">
        <v>5</v>
      </c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15"/>
      <c r="N539" s="48"/>
      <c r="O539" s="48"/>
      <c r="P539" s="48"/>
      <c r="Q539" s="48"/>
      <c r="R539" s="92"/>
    </row>
    <row r="540" spans="1:18" s="9" customFormat="1" ht="117.75" customHeight="1">
      <c r="A540" s="2" t="s">
        <v>105</v>
      </c>
      <c r="B540" s="48"/>
      <c r="C540" s="15">
        <v>2.5</v>
      </c>
      <c r="D540" s="48"/>
      <c r="E540" s="48"/>
      <c r="F540" s="48"/>
      <c r="G540" s="48"/>
      <c r="H540" s="48"/>
      <c r="I540" s="48"/>
      <c r="J540" s="48"/>
      <c r="K540" s="48"/>
      <c r="L540" s="48"/>
      <c r="M540" s="15"/>
      <c r="N540" s="48"/>
      <c r="O540" s="48"/>
      <c r="P540" s="48"/>
      <c r="Q540" s="48"/>
      <c r="R540" s="92"/>
    </row>
    <row r="541" spans="1:18" s="9" customFormat="1" ht="59.25" customHeight="1">
      <c r="A541" s="13" t="s">
        <v>6</v>
      </c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15"/>
      <c r="N541" s="48"/>
      <c r="O541" s="48"/>
      <c r="P541" s="48"/>
      <c r="Q541" s="48"/>
      <c r="R541" s="92"/>
    </row>
    <row r="542" spans="1:18" s="9" customFormat="1" ht="117" customHeight="1">
      <c r="A542" s="2" t="s">
        <v>103</v>
      </c>
      <c r="B542" s="20"/>
      <c r="C542" s="133">
        <f>C537/C540</f>
        <v>7600</v>
      </c>
      <c r="D542" s="20"/>
      <c r="E542" s="20"/>
      <c r="F542" s="20"/>
      <c r="G542" s="20"/>
      <c r="H542" s="15"/>
      <c r="I542" s="20"/>
      <c r="J542" s="20"/>
      <c r="K542" s="20"/>
      <c r="L542" s="20"/>
      <c r="M542" s="15"/>
      <c r="N542" s="20"/>
      <c r="O542" s="20"/>
      <c r="P542" s="20"/>
      <c r="Q542" s="20"/>
      <c r="R542" s="92"/>
    </row>
    <row r="543" spans="1:18" s="9" customFormat="1" ht="47.25" customHeight="1">
      <c r="A543" s="13" t="s">
        <v>7</v>
      </c>
      <c r="B543" s="20"/>
      <c r="C543" s="15"/>
      <c r="D543" s="20"/>
      <c r="E543" s="20"/>
      <c r="F543" s="20"/>
      <c r="G543" s="20"/>
      <c r="H543" s="15"/>
      <c r="I543" s="20"/>
      <c r="J543" s="20"/>
      <c r="K543" s="20"/>
      <c r="L543" s="20"/>
      <c r="M543" s="15"/>
      <c r="N543" s="20"/>
      <c r="O543" s="20"/>
      <c r="P543" s="20"/>
      <c r="Q543" s="20"/>
      <c r="R543" s="92"/>
    </row>
    <row r="544" spans="1:18" s="9" customFormat="1" ht="141.75" customHeight="1">
      <c r="A544" s="2" t="s">
        <v>106</v>
      </c>
      <c r="B544" s="20"/>
      <c r="C544" s="15">
        <f>C540/C538*100</f>
        <v>25</v>
      </c>
      <c r="D544" s="20"/>
      <c r="E544" s="20"/>
      <c r="F544" s="20"/>
      <c r="G544" s="20"/>
      <c r="H544" s="15"/>
      <c r="I544" s="20"/>
      <c r="J544" s="20"/>
      <c r="K544" s="20"/>
      <c r="L544" s="20"/>
      <c r="M544" s="15"/>
      <c r="N544" s="20"/>
      <c r="O544" s="20"/>
      <c r="P544" s="20"/>
      <c r="Q544" s="20"/>
      <c r="R544" s="92"/>
    </row>
    <row r="545" spans="1:18" s="9" customFormat="1" ht="49.5" customHeight="1">
      <c r="A545" s="206" t="s">
        <v>107</v>
      </c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  <c r="Q545" s="208"/>
      <c r="R545" s="92"/>
    </row>
    <row r="546" spans="1:18" s="9" customFormat="1" ht="49.5" customHeight="1">
      <c r="A546" s="207" t="s">
        <v>209</v>
      </c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207"/>
      <c r="P546" s="207"/>
      <c r="Q546" s="208"/>
      <c r="R546" s="92"/>
    </row>
    <row r="547" spans="1:18" s="9" customFormat="1" ht="49.5" customHeight="1">
      <c r="A547" s="207" t="s">
        <v>101</v>
      </c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207"/>
      <c r="P547" s="207"/>
      <c r="Q547" s="208"/>
      <c r="R547" s="92"/>
    </row>
    <row r="548" spans="1:18" s="9" customFormat="1" ht="117" customHeight="1">
      <c r="A548" s="12" t="s">
        <v>79</v>
      </c>
      <c r="B548" s="27" t="s">
        <v>102</v>
      </c>
      <c r="C548" s="15"/>
      <c r="D548" s="20"/>
      <c r="E548" s="20"/>
      <c r="F548" s="20"/>
      <c r="G548" s="20"/>
      <c r="H548" s="16">
        <f>H551</f>
        <v>490000</v>
      </c>
      <c r="I548" s="39">
        <f>I551</f>
        <v>490000</v>
      </c>
      <c r="J548" s="20"/>
      <c r="K548" s="20"/>
      <c r="L548" s="20"/>
      <c r="M548" s="15"/>
      <c r="N548" s="20"/>
      <c r="O548" s="20"/>
      <c r="P548" s="20"/>
      <c r="Q548" s="20"/>
      <c r="R548" s="92"/>
    </row>
    <row r="549" spans="1:18" s="9" customFormat="1" ht="66" customHeight="1">
      <c r="A549" s="2" t="s">
        <v>8</v>
      </c>
      <c r="B549" s="20"/>
      <c r="C549" s="15"/>
      <c r="D549" s="20"/>
      <c r="E549" s="20"/>
      <c r="F549" s="20"/>
      <c r="G549" s="20"/>
      <c r="H549" s="16"/>
      <c r="I549" s="39"/>
      <c r="J549" s="20"/>
      <c r="K549" s="20"/>
      <c r="L549" s="20"/>
      <c r="M549" s="15"/>
      <c r="N549" s="20"/>
      <c r="O549" s="20"/>
      <c r="P549" s="20"/>
      <c r="Q549" s="20"/>
      <c r="R549" s="92"/>
    </row>
    <row r="550" spans="1:18" s="9" customFormat="1" ht="51" customHeight="1">
      <c r="A550" s="13" t="s">
        <v>4</v>
      </c>
      <c r="B550" s="20"/>
      <c r="C550" s="15"/>
      <c r="D550" s="20"/>
      <c r="E550" s="20"/>
      <c r="F550" s="20"/>
      <c r="G550" s="20"/>
      <c r="H550" s="16"/>
      <c r="I550" s="39"/>
      <c r="J550" s="20"/>
      <c r="K550" s="20"/>
      <c r="L550" s="20"/>
      <c r="M550" s="15"/>
      <c r="N550" s="20"/>
      <c r="O550" s="20"/>
      <c r="P550" s="20"/>
      <c r="Q550" s="20"/>
      <c r="R550" s="92"/>
    </row>
    <row r="551" spans="1:18" s="9" customFormat="1" ht="54.75" customHeight="1">
      <c r="A551" s="2" t="s">
        <v>78</v>
      </c>
      <c r="B551" s="20"/>
      <c r="C551" s="15"/>
      <c r="D551" s="20"/>
      <c r="E551" s="20"/>
      <c r="F551" s="20"/>
      <c r="G551" s="20"/>
      <c r="H551" s="16">
        <f>I551+J551+K551+L551</f>
        <v>490000</v>
      </c>
      <c r="I551" s="39">
        <v>490000</v>
      </c>
      <c r="J551" s="20"/>
      <c r="K551" s="20"/>
      <c r="L551" s="20"/>
      <c r="M551" s="15"/>
      <c r="N551" s="20"/>
      <c r="O551" s="20"/>
      <c r="P551" s="20"/>
      <c r="Q551" s="20"/>
      <c r="R551" s="92"/>
    </row>
    <row r="552" spans="1:18" s="9" customFormat="1" ht="59.25" customHeight="1">
      <c r="A552" s="2" t="s">
        <v>108</v>
      </c>
      <c r="B552" s="20"/>
      <c r="C552" s="15"/>
      <c r="D552" s="20"/>
      <c r="E552" s="20"/>
      <c r="F552" s="20"/>
      <c r="G552" s="20"/>
      <c r="H552" s="15">
        <v>500</v>
      </c>
      <c r="I552" s="20"/>
      <c r="J552" s="20"/>
      <c r="K552" s="20"/>
      <c r="L552" s="20"/>
      <c r="M552" s="15"/>
      <c r="N552" s="20"/>
      <c r="O552" s="20"/>
      <c r="P552" s="20"/>
      <c r="Q552" s="20"/>
      <c r="R552" s="92"/>
    </row>
    <row r="553" spans="1:18" s="9" customFormat="1" ht="60.75" customHeight="1">
      <c r="A553" s="2" t="s">
        <v>110</v>
      </c>
      <c r="B553" s="20"/>
      <c r="C553" s="15"/>
      <c r="D553" s="20"/>
      <c r="E553" s="20"/>
      <c r="F553" s="20"/>
      <c r="G553" s="20"/>
      <c r="H553" s="15">
        <v>40</v>
      </c>
      <c r="I553" s="20"/>
      <c r="J553" s="20"/>
      <c r="K553" s="20"/>
      <c r="L553" s="20"/>
      <c r="M553" s="15"/>
      <c r="N553" s="20"/>
      <c r="O553" s="20"/>
      <c r="P553" s="20"/>
      <c r="Q553" s="20"/>
      <c r="R553" s="92"/>
    </row>
    <row r="554" spans="1:18" s="9" customFormat="1" ht="63" customHeight="1">
      <c r="A554" s="13" t="s">
        <v>5</v>
      </c>
      <c r="B554" s="20"/>
      <c r="C554" s="15"/>
      <c r="D554" s="20"/>
      <c r="E554" s="20"/>
      <c r="F554" s="20"/>
      <c r="G554" s="20"/>
      <c r="H554" s="15"/>
      <c r="I554" s="20"/>
      <c r="J554" s="20"/>
      <c r="K554" s="20"/>
      <c r="L554" s="20"/>
      <c r="M554" s="15"/>
      <c r="N554" s="20"/>
      <c r="O554" s="20"/>
      <c r="P554" s="20"/>
      <c r="Q554" s="20"/>
      <c r="R554" s="92"/>
    </row>
    <row r="555" spans="1:18" s="9" customFormat="1" ht="117" customHeight="1">
      <c r="A555" s="2" t="s">
        <v>111</v>
      </c>
      <c r="B555" s="20"/>
      <c r="C555" s="15"/>
      <c r="D555" s="20"/>
      <c r="E555" s="20"/>
      <c r="F555" s="20"/>
      <c r="G555" s="20"/>
      <c r="H555" s="15">
        <v>500</v>
      </c>
      <c r="I555" s="20"/>
      <c r="J555" s="20"/>
      <c r="K555" s="20"/>
      <c r="L555" s="20"/>
      <c r="M555" s="15"/>
      <c r="N555" s="20"/>
      <c r="O555" s="20"/>
      <c r="P555" s="20"/>
      <c r="Q555" s="20"/>
      <c r="R555" s="92"/>
    </row>
    <row r="556" spans="1:18" s="9" customFormat="1" ht="117" customHeight="1">
      <c r="A556" s="2" t="s">
        <v>112</v>
      </c>
      <c r="B556" s="20"/>
      <c r="C556" s="15"/>
      <c r="D556" s="20"/>
      <c r="E556" s="20"/>
      <c r="F556" s="20"/>
      <c r="G556" s="20"/>
      <c r="H556" s="15">
        <v>40</v>
      </c>
      <c r="I556" s="20"/>
      <c r="J556" s="20"/>
      <c r="K556" s="20"/>
      <c r="L556" s="20"/>
      <c r="M556" s="15"/>
      <c r="N556" s="20"/>
      <c r="O556" s="20"/>
      <c r="P556" s="20"/>
      <c r="Q556" s="20"/>
      <c r="R556" s="92"/>
    </row>
    <row r="557" spans="1:18" s="9" customFormat="1" ht="67.5" customHeight="1">
      <c r="A557" s="13" t="s">
        <v>6</v>
      </c>
      <c r="B557" s="20"/>
      <c r="C557" s="15"/>
      <c r="D557" s="20"/>
      <c r="E557" s="20"/>
      <c r="F557" s="20"/>
      <c r="G557" s="20"/>
      <c r="H557" s="15"/>
      <c r="I557" s="20"/>
      <c r="J557" s="20"/>
      <c r="K557" s="20"/>
      <c r="L557" s="20"/>
      <c r="M557" s="15"/>
      <c r="N557" s="20"/>
      <c r="O557" s="20"/>
      <c r="P557" s="20"/>
      <c r="Q557" s="20"/>
      <c r="R557" s="92"/>
    </row>
    <row r="558" spans="1:18" s="9" customFormat="1" ht="94.5" customHeight="1">
      <c r="A558" s="2" t="s">
        <v>113</v>
      </c>
      <c r="B558" s="20"/>
      <c r="C558" s="15"/>
      <c r="D558" s="20"/>
      <c r="E558" s="20"/>
      <c r="F558" s="20"/>
      <c r="G558" s="20"/>
      <c r="H558" s="15">
        <v>290</v>
      </c>
      <c r="I558" s="20"/>
      <c r="J558" s="20"/>
      <c r="K558" s="20"/>
      <c r="L558" s="20"/>
      <c r="M558" s="15"/>
      <c r="N558" s="20"/>
      <c r="O558" s="20"/>
      <c r="P558" s="20"/>
      <c r="Q558" s="20"/>
      <c r="R558" s="92"/>
    </row>
    <row r="559" spans="1:18" s="9" customFormat="1" ht="98.25" customHeight="1">
      <c r="A559" s="2" t="s">
        <v>114</v>
      </c>
      <c r="B559" s="20"/>
      <c r="C559" s="15"/>
      <c r="D559" s="20"/>
      <c r="E559" s="20"/>
      <c r="F559" s="20"/>
      <c r="G559" s="20"/>
      <c r="H559" s="15">
        <v>8625</v>
      </c>
      <c r="I559" s="20"/>
      <c r="J559" s="20"/>
      <c r="K559" s="20"/>
      <c r="L559" s="20"/>
      <c r="M559" s="15"/>
      <c r="N559" s="20"/>
      <c r="O559" s="20"/>
      <c r="P559" s="20"/>
      <c r="Q559" s="20"/>
      <c r="R559" s="92"/>
    </row>
    <row r="560" spans="1:18" s="9" customFormat="1" ht="41.25" customHeight="1">
      <c r="A560" s="13" t="s">
        <v>7</v>
      </c>
      <c r="B560" s="20"/>
      <c r="C560" s="15"/>
      <c r="D560" s="20"/>
      <c r="E560" s="20"/>
      <c r="F560" s="20"/>
      <c r="G560" s="20"/>
      <c r="H560" s="15"/>
      <c r="I560" s="20"/>
      <c r="J560" s="20"/>
      <c r="K560" s="20"/>
      <c r="L560" s="20"/>
      <c r="M560" s="15"/>
      <c r="N560" s="20"/>
      <c r="O560" s="20"/>
      <c r="P560" s="20"/>
      <c r="Q560" s="20"/>
      <c r="R560" s="92"/>
    </row>
    <row r="561" spans="1:18" s="9" customFormat="1" ht="117.75" customHeight="1">
      <c r="A561" s="2" t="s">
        <v>115</v>
      </c>
      <c r="B561" s="20"/>
      <c r="C561" s="15"/>
      <c r="D561" s="20"/>
      <c r="E561" s="20"/>
      <c r="F561" s="20"/>
      <c r="G561" s="20"/>
      <c r="H561" s="15">
        <f>(H556+H555)/(H553+H552)*100</f>
        <v>100</v>
      </c>
      <c r="I561" s="20"/>
      <c r="J561" s="20"/>
      <c r="K561" s="20"/>
      <c r="L561" s="20"/>
      <c r="M561" s="15"/>
      <c r="N561" s="20"/>
      <c r="O561" s="20"/>
      <c r="P561" s="20"/>
      <c r="Q561" s="20"/>
      <c r="R561" s="92"/>
    </row>
    <row r="562" spans="1:18" s="9" customFormat="1" ht="42.75" customHeight="1">
      <c r="A562" s="206" t="s">
        <v>116</v>
      </c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  <c r="Q562" s="208"/>
      <c r="R562" s="92"/>
    </row>
    <row r="563" spans="1:18" s="9" customFormat="1" ht="56.25" customHeight="1">
      <c r="A563" s="207" t="s">
        <v>210</v>
      </c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8"/>
      <c r="R563" s="92"/>
    </row>
    <row r="564" spans="1:18" s="9" customFormat="1" ht="52.5" customHeight="1">
      <c r="A564" s="207" t="s">
        <v>101</v>
      </c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7"/>
      <c r="P564" s="207"/>
      <c r="Q564" s="208"/>
      <c r="R564" s="92"/>
    </row>
    <row r="565" spans="1:18" s="9" customFormat="1" ht="127.5" customHeight="1">
      <c r="A565" s="12" t="s">
        <v>79</v>
      </c>
      <c r="B565" s="27" t="s">
        <v>102</v>
      </c>
      <c r="C565" s="16">
        <f>C568</f>
        <v>50000</v>
      </c>
      <c r="D565" s="39">
        <f>D568</f>
        <v>50000</v>
      </c>
      <c r="E565" s="20"/>
      <c r="F565" s="20"/>
      <c r="G565" s="20"/>
      <c r="H565" s="15"/>
      <c r="I565" s="20"/>
      <c r="J565" s="20"/>
      <c r="K565" s="20"/>
      <c r="L565" s="20"/>
      <c r="M565" s="15"/>
      <c r="N565" s="20"/>
      <c r="O565" s="20"/>
      <c r="P565" s="20"/>
      <c r="Q565" s="20"/>
      <c r="R565" s="92"/>
    </row>
    <row r="566" spans="1:18" s="9" customFormat="1" ht="69" customHeight="1">
      <c r="A566" s="2" t="s">
        <v>8</v>
      </c>
      <c r="B566" s="48"/>
      <c r="C566" s="16"/>
      <c r="D566" s="39"/>
      <c r="E566" s="20"/>
      <c r="F566" s="20"/>
      <c r="G566" s="20"/>
      <c r="H566" s="15"/>
      <c r="I566" s="20"/>
      <c r="J566" s="20"/>
      <c r="K566" s="20"/>
      <c r="L566" s="20"/>
      <c r="M566" s="15"/>
      <c r="N566" s="20"/>
      <c r="O566" s="20"/>
      <c r="P566" s="20"/>
      <c r="Q566" s="20"/>
      <c r="R566" s="92"/>
    </row>
    <row r="567" spans="1:18" s="9" customFormat="1" ht="46.5" customHeight="1">
      <c r="A567" s="13" t="s">
        <v>4</v>
      </c>
      <c r="B567" s="48"/>
      <c r="C567" s="16"/>
      <c r="D567" s="39"/>
      <c r="E567" s="20"/>
      <c r="F567" s="20"/>
      <c r="G567" s="20"/>
      <c r="H567" s="15"/>
      <c r="I567" s="20"/>
      <c r="J567" s="20"/>
      <c r="K567" s="20"/>
      <c r="L567" s="20"/>
      <c r="M567" s="15"/>
      <c r="N567" s="20"/>
      <c r="O567" s="20"/>
      <c r="P567" s="20"/>
      <c r="Q567" s="20"/>
      <c r="R567" s="92"/>
    </row>
    <row r="568" spans="1:18" s="9" customFormat="1" ht="56.25" customHeight="1">
      <c r="A568" s="2" t="s">
        <v>78</v>
      </c>
      <c r="B568" s="48"/>
      <c r="C568" s="16">
        <f>D568+E568+F568+G568</f>
        <v>50000</v>
      </c>
      <c r="D568" s="39">
        <v>50000</v>
      </c>
      <c r="E568" s="20"/>
      <c r="F568" s="20"/>
      <c r="G568" s="20"/>
      <c r="H568" s="15"/>
      <c r="I568" s="20"/>
      <c r="J568" s="20"/>
      <c r="K568" s="20"/>
      <c r="L568" s="20"/>
      <c r="M568" s="15"/>
      <c r="N568" s="20"/>
      <c r="O568" s="20"/>
      <c r="P568" s="20"/>
      <c r="Q568" s="20"/>
      <c r="R568" s="92"/>
    </row>
    <row r="569" spans="1:18" s="9" customFormat="1" ht="72" customHeight="1">
      <c r="A569" s="2" t="s">
        <v>117</v>
      </c>
      <c r="B569" s="48"/>
      <c r="C569" s="15">
        <v>114</v>
      </c>
      <c r="D569" s="20"/>
      <c r="E569" s="20"/>
      <c r="F569" s="20"/>
      <c r="G569" s="20"/>
      <c r="H569" s="15"/>
      <c r="I569" s="20"/>
      <c r="J569" s="20"/>
      <c r="K569" s="20"/>
      <c r="L569" s="20"/>
      <c r="M569" s="15"/>
      <c r="N569" s="20"/>
      <c r="O569" s="20"/>
      <c r="P569" s="20"/>
      <c r="Q569" s="20"/>
      <c r="R569" s="92"/>
    </row>
    <row r="570" spans="1:18" s="9" customFormat="1" ht="69.75" customHeight="1">
      <c r="A570" s="13" t="s">
        <v>5</v>
      </c>
      <c r="B570" s="48"/>
      <c r="C570" s="15"/>
      <c r="D570" s="20"/>
      <c r="E570" s="20"/>
      <c r="F570" s="20"/>
      <c r="G570" s="20"/>
      <c r="H570" s="15"/>
      <c r="I570" s="20"/>
      <c r="J570" s="20"/>
      <c r="K570" s="20"/>
      <c r="L570" s="20"/>
      <c r="M570" s="15"/>
      <c r="N570" s="20"/>
      <c r="O570" s="20"/>
      <c r="P570" s="20"/>
      <c r="Q570" s="20"/>
      <c r="R570" s="92"/>
    </row>
    <row r="571" spans="1:18" s="9" customFormat="1" ht="117" customHeight="1">
      <c r="A571" s="2" t="s">
        <v>118</v>
      </c>
      <c r="B571" s="48"/>
      <c r="C571" s="15">
        <v>114</v>
      </c>
      <c r="D571" s="20"/>
      <c r="E571" s="20"/>
      <c r="F571" s="20"/>
      <c r="G571" s="20"/>
      <c r="H571" s="15"/>
      <c r="I571" s="20"/>
      <c r="J571" s="20"/>
      <c r="K571" s="20"/>
      <c r="L571" s="20"/>
      <c r="M571" s="15"/>
      <c r="N571" s="20"/>
      <c r="O571" s="20"/>
      <c r="P571" s="20"/>
      <c r="Q571" s="20"/>
      <c r="R571" s="92"/>
    </row>
    <row r="572" spans="1:18" s="9" customFormat="1" ht="69.75" customHeight="1">
      <c r="A572" s="13" t="s">
        <v>6</v>
      </c>
      <c r="B572" s="48"/>
      <c r="C572" s="15"/>
      <c r="D572" s="20"/>
      <c r="E572" s="20"/>
      <c r="F572" s="20"/>
      <c r="G572" s="20"/>
      <c r="H572" s="15"/>
      <c r="I572" s="20"/>
      <c r="J572" s="20"/>
      <c r="K572" s="20"/>
      <c r="L572" s="20"/>
      <c r="M572" s="15"/>
      <c r="N572" s="20"/>
      <c r="O572" s="20"/>
      <c r="P572" s="20"/>
      <c r="Q572" s="20"/>
      <c r="R572" s="92"/>
    </row>
    <row r="573" spans="1:18" s="9" customFormat="1" ht="117" customHeight="1">
      <c r="A573" s="2" t="s">
        <v>119</v>
      </c>
      <c r="B573" s="20"/>
      <c r="C573" s="18">
        <f>C568/C571</f>
        <v>438.5964912280702</v>
      </c>
      <c r="D573" s="20"/>
      <c r="E573" s="20"/>
      <c r="F573" s="20"/>
      <c r="G573" s="20"/>
      <c r="H573" s="15"/>
      <c r="I573" s="20"/>
      <c r="J573" s="20"/>
      <c r="K573" s="20"/>
      <c r="L573" s="20"/>
      <c r="M573" s="15"/>
      <c r="N573" s="20"/>
      <c r="O573" s="20"/>
      <c r="P573" s="20"/>
      <c r="Q573" s="20"/>
      <c r="R573" s="92"/>
    </row>
    <row r="574" spans="1:18" s="9" customFormat="1" ht="52.5" customHeight="1">
      <c r="A574" s="13" t="s">
        <v>7</v>
      </c>
      <c r="B574" s="20"/>
      <c r="C574" s="15"/>
      <c r="D574" s="20"/>
      <c r="E574" s="20"/>
      <c r="F574" s="20"/>
      <c r="G574" s="20"/>
      <c r="H574" s="15"/>
      <c r="I574" s="20"/>
      <c r="J574" s="20"/>
      <c r="K574" s="20"/>
      <c r="L574" s="20"/>
      <c r="M574" s="15"/>
      <c r="N574" s="20"/>
      <c r="O574" s="20"/>
      <c r="P574" s="20"/>
      <c r="Q574" s="20"/>
      <c r="R574" s="92"/>
    </row>
    <row r="575" spans="1:18" s="9" customFormat="1" ht="117" customHeight="1">
      <c r="A575" s="2" t="s">
        <v>120</v>
      </c>
      <c r="B575" s="20"/>
      <c r="C575" s="15">
        <f>C571/C569*100</f>
        <v>100</v>
      </c>
      <c r="D575" s="20"/>
      <c r="E575" s="20"/>
      <c r="F575" s="20"/>
      <c r="G575" s="20"/>
      <c r="H575" s="15"/>
      <c r="I575" s="20"/>
      <c r="J575" s="20"/>
      <c r="K575" s="20"/>
      <c r="L575" s="20"/>
      <c r="M575" s="15"/>
      <c r="N575" s="20"/>
      <c r="O575" s="20"/>
      <c r="P575" s="20"/>
      <c r="Q575" s="20"/>
      <c r="R575" s="92"/>
    </row>
    <row r="576" spans="1:18" s="9" customFormat="1" ht="40.5" customHeight="1">
      <c r="A576" s="222" t="s">
        <v>121</v>
      </c>
      <c r="B576" s="222"/>
      <c r="C576" s="222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22"/>
      <c r="O576" s="222"/>
      <c r="P576" s="222"/>
      <c r="Q576" s="223"/>
      <c r="R576" s="92"/>
    </row>
    <row r="577" spans="1:18" s="29" customFormat="1" ht="51.75" customHeight="1">
      <c r="A577" s="206" t="s">
        <v>125</v>
      </c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  <c r="O577" s="207"/>
      <c r="P577" s="207"/>
      <c r="Q577" s="208"/>
      <c r="R577" s="93"/>
    </row>
    <row r="578" spans="1:18" s="29" customFormat="1" ht="42" customHeight="1">
      <c r="A578" s="206" t="s">
        <v>211</v>
      </c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7"/>
      <c r="O578" s="207"/>
      <c r="P578" s="207"/>
      <c r="Q578" s="208"/>
      <c r="R578" s="93"/>
    </row>
    <row r="579" spans="1:18" s="29" customFormat="1" ht="42" customHeight="1">
      <c r="A579" s="206" t="s">
        <v>122</v>
      </c>
      <c r="B579" s="207"/>
      <c r="C579" s="207"/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  <c r="N579" s="207"/>
      <c r="O579" s="207"/>
      <c r="P579" s="207"/>
      <c r="Q579" s="208"/>
      <c r="R579" s="93"/>
    </row>
    <row r="580" spans="1:18" s="9" customFormat="1" ht="102.75" customHeight="1">
      <c r="A580" s="15" t="s">
        <v>79</v>
      </c>
      <c r="B580" s="15">
        <v>3717640</v>
      </c>
      <c r="C580" s="16">
        <f>D580</f>
        <v>75000</v>
      </c>
      <c r="D580" s="39">
        <f>D583</f>
        <v>75000</v>
      </c>
      <c r="E580" s="20"/>
      <c r="F580" s="20"/>
      <c r="G580" s="20"/>
      <c r="H580" s="16">
        <f>I580</f>
        <v>75000</v>
      </c>
      <c r="I580" s="39">
        <f>I583</f>
        <v>75000</v>
      </c>
      <c r="J580" s="20"/>
      <c r="K580" s="20"/>
      <c r="L580" s="20"/>
      <c r="M580" s="15"/>
      <c r="N580" s="20"/>
      <c r="O580" s="20"/>
      <c r="P580" s="20"/>
      <c r="Q580" s="20"/>
      <c r="R580" s="92"/>
    </row>
    <row r="581" spans="1:18" s="9" customFormat="1" ht="52.5" customHeight="1">
      <c r="A581" s="24" t="s">
        <v>8</v>
      </c>
      <c r="B581" s="20"/>
      <c r="C581" s="16"/>
      <c r="D581" s="39"/>
      <c r="E581" s="20"/>
      <c r="F581" s="20"/>
      <c r="G581" s="20"/>
      <c r="H581" s="16"/>
      <c r="I581" s="39"/>
      <c r="J581" s="20"/>
      <c r="K581" s="20"/>
      <c r="L581" s="20"/>
      <c r="M581" s="15"/>
      <c r="N581" s="20"/>
      <c r="O581" s="20"/>
      <c r="P581" s="20"/>
      <c r="Q581" s="20"/>
      <c r="R581" s="92"/>
    </row>
    <row r="582" spans="1:18" s="9" customFormat="1" ht="39.75" customHeight="1">
      <c r="A582" s="49" t="s">
        <v>4</v>
      </c>
      <c r="B582" s="20"/>
      <c r="C582" s="16"/>
      <c r="D582" s="39"/>
      <c r="E582" s="20"/>
      <c r="F582" s="20"/>
      <c r="G582" s="20"/>
      <c r="H582" s="16"/>
      <c r="I582" s="39"/>
      <c r="J582" s="20"/>
      <c r="K582" s="20"/>
      <c r="L582" s="20"/>
      <c r="M582" s="15"/>
      <c r="N582" s="20"/>
      <c r="O582" s="20"/>
      <c r="P582" s="20"/>
      <c r="Q582" s="20"/>
      <c r="R582" s="92"/>
    </row>
    <row r="583" spans="1:18" s="9" customFormat="1" ht="50.25" customHeight="1">
      <c r="A583" s="24" t="s">
        <v>78</v>
      </c>
      <c r="B583" s="20"/>
      <c r="C583" s="16">
        <f>D583</f>
        <v>75000</v>
      </c>
      <c r="D583" s="39">
        <v>75000</v>
      </c>
      <c r="E583" s="20"/>
      <c r="F583" s="20"/>
      <c r="G583" s="20"/>
      <c r="H583" s="16">
        <f>I583</f>
        <v>75000</v>
      </c>
      <c r="I583" s="39">
        <v>75000</v>
      </c>
      <c r="J583" s="20"/>
      <c r="K583" s="20"/>
      <c r="L583" s="20"/>
      <c r="M583" s="15"/>
      <c r="N583" s="20"/>
      <c r="O583" s="20"/>
      <c r="P583" s="20"/>
      <c r="Q583" s="20"/>
      <c r="R583" s="92"/>
    </row>
    <row r="584" spans="1:18" s="9" customFormat="1" ht="57" customHeight="1">
      <c r="A584" s="49" t="s">
        <v>5</v>
      </c>
      <c r="B584" s="20"/>
      <c r="C584" s="15"/>
      <c r="D584" s="20"/>
      <c r="E584" s="20"/>
      <c r="F584" s="20"/>
      <c r="G584" s="20"/>
      <c r="H584" s="15"/>
      <c r="I584" s="20"/>
      <c r="J584" s="20"/>
      <c r="K584" s="20"/>
      <c r="L584" s="20"/>
      <c r="M584" s="15"/>
      <c r="N584" s="20"/>
      <c r="O584" s="20"/>
      <c r="P584" s="20"/>
      <c r="Q584" s="20"/>
      <c r="R584" s="92">
        <v>66</v>
      </c>
    </row>
    <row r="585" spans="1:18" s="9" customFormat="1" ht="291" customHeight="1">
      <c r="A585" s="24" t="s">
        <v>123</v>
      </c>
      <c r="B585" s="20"/>
      <c r="C585" s="15">
        <v>1</v>
      </c>
      <c r="D585" s="20"/>
      <c r="E585" s="20"/>
      <c r="F585" s="20"/>
      <c r="G585" s="20"/>
      <c r="H585" s="15">
        <v>1</v>
      </c>
      <c r="I585" s="20"/>
      <c r="J585" s="20"/>
      <c r="K585" s="20"/>
      <c r="L585" s="20"/>
      <c r="M585" s="15"/>
      <c r="N585" s="20"/>
      <c r="O585" s="20"/>
      <c r="P585" s="20"/>
      <c r="Q585" s="20"/>
      <c r="R585" s="92"/>
    </row>
    <row r="586" spans="1:18" s="9" customFormat="1" ht="60" customHeight="1">
      <c r="A586" s="49" t="s">
        <v>6</v>
      </c>
      <c r="B586" s="20"/>
      <c r="C586" s="15"/>
      <c r="D586" s="20"/>
      <c r="E586" s="20"/>
      <c r="F586" s="20"/>
      <c r="G586" s="20"/>
      <c r="H586" s="15"/>
      <c r="I586" s="20"/>
      <c r="J586" s="20"/>
      <c r="K586" s="20"/>
      <c r="L586" s="20"/>
      <c r="M586" s="15"/>
      <c r="N586" s="20"/>
      <c r="O586" s="20"/>
      <c r="P586" s="20"/>
      <c r="Q586" s="20"/>
      <c r="R586" s="92"/>
    </row>
    <row r="587" spans="1:18" s="9" customFormat="1" ht="87.75" customHeight="1">
      <c r="A587" s="24" t="s">
        <v>124</v>
      </c>
      <c r="B587" s="20"/>
      <c r="C587" s="16">
        <f>C583/C585</f>
        <v>75000</v>
      </c>
      <c r="D587" s="20"/>
      <c r="E587" s="20"/>
      <c r="F587" s="20"/>
      <c r="G587" s="20"/>
      <c r="H587" s="16">
        <f>H583/H585</f>
        <v>75000</v>
      </c>
      <c r="I587" s="20"/>
      <c r="J587" s="20"/>
      <c r="K587" s="20"/>
      <c r="L587" s="20"/>
      <c r="M587" s="15"/>
      <c r="N587" s="20"/>
      <c r="O587" s="20"/>
      <c r="P587" s="20"/>
      <c r="Q587" s="20"/>
      <c r="R587" s="92"/>
    </row>
    <row r="588" spans="1:18" s="9" customFormat="1" ht="30" customHeight="1">
      <c r="A588" s="49" t="s">
        <v>7</v>
      </c>
      <c r="B588" s="20"/>
      <c r="C588" s="15"/>
      <c r="D588" s="20"/>
      <c r="E588" s="20"/>
      <c r="F588" s="20"/>
      <c r="G588" s="20"/>
      <c r="H588" s="15"/>
      <c r="I588" s="20"/>
      <c r="J588" s="20"/>
      <c r="K588" s="20"/>
      <c r="L588" s="20"/>
      <c r="M588" s="15"/>
      <c r="N588" s="20"/>
      <c r="O588" s="20"/>
      <c r="P588" s="20"/>
      <c r="Q588" s="20"/>
      <c r="R588" s="92"/>
    </row>
    <row r="589" spans="1:18" s="9" customFormat="1" ht="114.75" customHeight="1">
      <c r="A589" s="24" t="s">
        <v>38</v>
      </c>
      <c r="B589" s="20"/>
      <c r="C589" s="15">
        <v>83</v>
      </c>
      <c r="D589" s="20"/>
      <c r="E589" s="20"/>
      <c r="F589" s="20"/>
      <c r="G589" s="20"/>
      <c r="H589" s="15">
        <v>85</v>
      </c>
      <c r="I589" s="20"/>
      <c r="J589" s="20"/>
      <c r="K589" s="20"/>
      <c r="L589" s="20"/>
      <c r="M589" s="15"/>
      <c r="N589" s="20"/>
      <c r="O589" s="20"/>
      <c r="P589" s="20"/>
      <c r="Q589" s="20"/>
      <c r="R589" s="92"/>
    </row>
    <row r="590" spans="1:18" s="9" customFormat="1" ht="43.5" customHeight="1">
      <c r="A590" s="206" t="s">
        <v>127</v>
      </c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  <c r="N590" s="207"/>
      <c r="O590" s="207"/>
      <c r="P590" s="207"/>
      <c r="Q590" s="208"/>
      <c r="R590" s="92"/>
    </row>
    <row r="591" spans="1:18" s="9" customFormat="1" ht="36" customHeight="1">
      <c r="A591" s="206" t="s">
        <v>122</v>
      </c>
      <c r="B591" s="207"/>
      <c r="C591" s="207"/>
      <c r="D591" s="207"/>
      <c r="E591" s="207"/>
      <c r="F591" s="207"/>
      <c r="G591" s="207"/>
      <c r="H591" s="207"/>
      <c r="I591" s="207"/>
      <c r="J591" s="207"/>
      <c r="K591" s="207"/>
      <c r="L591" s="207"/>
      <c r="M591" s="207"/>
      <c r="N591" s="207"/>
      <c r="O591" s="207"/>
      <c r="P591" s="207"/>
      <c r="Q591" s="208"/>
      <c r="R591" s="92"/>
    </row>
    <row r="592" spans="1:18" s="9" customFormat="1" ht="114.75" customHeight="1">
      <c r="A592" s="15" t="s">
        <v>79</v>
      </c>
      <c r="B592" s="15">
        <v>3717640</v>
      </c>
      <c r="C592" s="15"/>
      <c r="D592" s="20"/>
      <c r="E592" s="20"/>
      <c r="F592" s="20"/>
      <c r="G592" s="20"/>
      <c r="H592" s="15"/>
      <c r="I592" s="20"/>
      <c r="J592" s="20"/>
      <c r="K592" s="20"/>
      <c r="L592" s="20"/>
      <c r="M592" s="16">
        <f>M595</f>
        <v>100000</v>
      </c>
      <c r="N592" s="39">
        <f>N595</f>
        <v>100000</v>
      </c>
      <c r="O592" s="20"/>
      <c r="P592" s="20"/>
      <c r="Q592" s="20"/>
      <c r="R592" s="92"/>
    </row>
    <row r="593" spans="1:18" s="9" customFormat="1" ht="67.5" customHeight="1">
      <c r="A593" s="24" t="s">
        <v>8</v>
      </c>
      <c r="B593" s="20"/>
      <c r="C593" s="15"/>
      <c r="D593" s="20"/>
      <c r="E593" s="20"/>
      <c r="F593" s="20"/>
      <c r="G593" s="20"/>
      <c r="H593" s="15"/>
      <c r="I593" s="20"/>
      <c r="J593" s="20"/>
      <c r="K593" s="20"/>
      <c r="L593" s="20"/>
      <c r="M593" s="16"/>
      <c r="N593" s="39"/>
      <c r="O593" s="20"/>
      <c r="P593" s="20"/>
      <c r="Q593" s="20"/>
      <c r="R593" s="92"/>
    </row>
    <row r="594" spans="1:18" s="9" customFormat="1" ht="39.75" customHeight="1">
      <c r="A594" s="49" t="s">
        <v>4</v>
      </c>
      <c r="B594" s="20"/>
      <c r="C594" s="15"/>
      <c r="D594" s="20"/>
      <c r="E594" s="20"/>
      <c r="F594" s="20"/>
      <c r="G594" s="20"/>
      <c r="H594" s="15"/>
      <c r="I594" s="20"/>
      <c r="J594" s="20"/>
      <c r="K594" s="20"/>
      <c r="L594" s="20"/>
      <c r="M594" s="16"/>
      <c r="N594" s="39"/>
      <c r="O594" s="20"/>
      <c r="P594" s="20"/>
      <c r="Q594" s="20"/>
      <c r="R594" s="92"/>
    </row>
    <row r="595" spans="1:18" s="9" customFormat="1" ht="50.25" customHeight="1">
      <c r="A595" s="24" t="s">
        <v>78</v>
      </c>
      <c r="B595" s="20"/>
      <c r="C595" s="15"/>
      <c r="D595" s="20"/>
      <c r="E595" s="20"/>
      <c r="F595" s="20"/>
      <c r="G595" s="20"/>
      <c r="H595" s="15"/>
      <c r="I595" s="20"/>
      <c r="J595" s="20"/>
      <c r="K595" s="20"/>
      <c r="L595" s="20"/>
      <c r="M595" s="16">
        <f>N595</f>
        <v>100000</v>
      </c>
      <c r="N595" s="39">
        <v>100000</v>
      </c>
      <c r="O595" s="20"/>
      <c r="P595" s="20"/>
      <c r="Q595" s="20"/>
      <c r="R595" s="92"/>
    </row>
    <row r="596" spans="1:18" s="9" customFormat="1" ht="60" customHeight="1">
      <c r="A596" s="49" t="s">
        <v>5</v>
      </c>
      <c r="B596" s="20"/>
      <c r="C596" s="15"/>
      <c r="D596" s="20"/>
      <c r="E596" s="20"/>
      <c r="F596" s="20"/>
      <c r="G596" s="20"/>
      <c r="H596" s="15"/>
      <c r="I596" s="20"/>
      <c r="J596" s="20"/>
      <c r="K596" s="20"/>
      <c r="L596" s="20"/>
      <c r="M596" s="15"/>
      <c r="N596" s="20"/>
      <c r="O596" s="20"/>
      <c r="P596" s="20"/>
      <c r="Q596" s="20"/>
      <c r="R596" s="92"/>
    </row>
    <row r="597" spans="1:18" s="9" customFormat="1" ht="354.75" customHeight="1">
      <c r="A597" s="24" t="s">
        <v>126</v>
      </c>
      <c r="B597" s="20"/>
      <c r="C597" s="15"/>
      <c r="D597" s="20"/>
      <c r="E597" s="20"/>
      <c r="F597" s="20"/>
      <c r="G597" s="20"/>
      <c r="H597" s="15"/>
      <c r="I597" s="20"/>
      <c r="J597" s="20"/>
      <c r="K597" s="20"/>
      <c r="L597" s="20"/>
      <c r="M597" s="15">
        <v>1</v>
      </c>
      <c r="N597" s="20"/>
      <c r="O597" s="20"/>
      <c r="P597" s="20"/>
      <c r="Q597" s="20"/>
      <c r="R597" s="92"/>
    </row>
    <row r="598" spans="1:18" s="9" customFormat="1" ht="67.5" customHeight="1">
      <c r="A598" s="49" t="s">
        <v>6</v>
      </c>
      <c r="B598" s="20"/>
      <c r="C598" s="15"/>
      <c r="D598" s="20"/>
      <c r="E598" s="20"/>
      <c r="F598" s="20"/>
      <c r="G598" s="20"/>
      <c r="H598" s="15"/>
      <c r="I598" s="20"/>
      <c r="J598" s="20"/>
      <c r="K598" s="20"/>
      <c r="L598" s="20"/>
      <c r="M598" s="15"/>
      <c r="N598" s="20"/>
      <c r="O598" s="20"/>
      <c r="P598" s="20"/>
      <c r="Q598" s="20"/>
      <c r="R598" s="92"/>
    </row>
    <row r="599" spans="1:18" s="9" customFormat="1" ht="87.75" customHeight="1">
      <c r="A599" s="24" t="s">
        <v>124</v>
      </c>
      <c r="B599" s="20"/>
      <c r="C599" s="15"/>
      <c r="D599" s="20"/>
      <c r="E599" s="20"/>
      <c r="F599" s="20"/>
      <c r="G599" s="20"/>
      <c r="H599" s="15"/>
      <c r="I599" s="20"/>
      <c r="J599" s="20"/>
      <c r="K599" s="20"/>
      <c r="L599" s="20"/>
      <c r="M599" s="133">
        <f>M595/M597</f>
        <v>100000</v>
      </c>
      <c r="N599" s="20"/>
      <c r="O599" s="20"/>
      <c r="P599" s="20"/>
      <c r="Q599" s="20"/>
      <c r="R599" s="92"/>
    </row>
    <row r="600" spans="1:18" s="9" customFormat="1" ht="47.25" customHeight="1">
      <c r="A600" s="49" t="s">
        <v>7</v>
      </c>
      <c r="B600" s="20"/>
      <c r="C600" s="15"/>
      <c r="D600" s="20"/>
      <c r="E600" s="20"/>
      <c r="F600" s="20"/>
      <c r="G600" s="20"/>
      <c r="H600" s="15"/>
      <c r="I600" s="20"/>
      <c r="J600" s="20"/>
      <c r="K600" s="20"/>
      <c r="L600" s="20"/>
      <c r="M600" s="15"/>
      <c r="N600" s="20"/>
      <c r="O600" s="20"/>
      <c r="P600" s="20"/>
      <c r="Q600" s="20"/>
      <c r="R600" s="92"/>
    </row>
    <row r="601" spans="1:18" s="9" customFormat="1" ht="114.75" customHeight="1">
      <c r="A601" s="24" t="s">
        <v>38</v>
      </c>
      <c r="B601" s="20"/>
      <c r="C601" s="15"/>
      <c r="D601" s="20"/>
      <c r="E601" s="20"/>
      <c r="F601" s="20"/>
      <c r="G601" s="20"/>
      <c r="H601" s="15"/>
      <c r="I601" s="20"/>
      <c r="J601" s="20"/>
      <c r="K601" s="20"/>
      <c r="L601" s="20"/>
      <c r="M601" s="15">
        <v>91</v>
      </c>
      <c r="N601" s="20"/>
      <c r="O601" s="20"/>
      <c r="P601" s="20"/>
      <c r="Q601" s="20"/>
      <c r="R601" s="92"/>
    </row>
    <row r="602" spans="1:18" s="56" customFormat="1" ht="35.25" customHeight="1">
      <c r="A602" s="206" t="s">
        <v>128</v>
      </c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  <c r="N602" s="207"/>
      <c r="O602" s="207"/>
      <c r="P602" s="207"/>
      <c r="Q602" s="208"/>
      <c r="R602" s="93"/>
    </row>
    <row r="603" spans="1:18" s="56" customFormat="1" ht="30.75" customHeight="1">
      <c r="A603" s="206" t="s">
        <v>212</v>
      </c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  <c r="N603" s="207"/>
      <c r="O603" s="207"/>
      <c r="P603" s="207"/>
      <c r="Q603" s="208"/>
      <c r="R603" s="93"/>
    </row>
    <row r="604" spans="1:18" s="56" customFormat="1" ht="30.75" customHeight="1">
      <c r="A604" s="206" t="s">
        <v>41</v>
      </c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  <c r="N604" s="207"/>
      <c r="O604" s="207"/>
      <c r="P604" s="28"/>
      <c r="Q604" s="30"/>
      <c r="R604" s="93"/>
    </row>
    <row r="605" spans="1:18" s="9" customFormat="1" ht="186" customHeight="1">
      <c r="A605" s="15" t="s">
        <v>129</v>
      </c>
      <c r="B605" s="15" t="s">
        <v>40</v>
      </c>
      <c r="C605" s="16">
        <f>D605</f>
        <v>50000</v>
      </c>
      <c r="D605" s="39">
        <f>D608</f>
        <v>50000</v>
      </c>
      <c r="E605" s="20"/>
      <c r="F605" s="20"/>
      <c r="G605" s="20"/>
      <c r="H605" s="16">
        <f>I605</f>
        <v>50000</v>
      </c>
      <c r="I605" s="39">
        <f>I608</f>
        <v>50000</v>
      </c>
      <c r="J605" s="20"/>
      <c r="K605" s="20"/>
      <c r="L605" s="20"/>
      <c r="M605" s="16">
        <f>N605</f>
        <v>50000</v>
      </c>
      <c r="N605" s="39">
        <f>N608</f>
        <v>50000</v>
      </c>
      <c r="O605" s="20"/>
      <c r="P605" s="20"/>
      <c r="Q605" s="20"/>
      <c r="R605" s="92"/>
    </row>
    <row r="606" spans="1:18" s="9" customFormat="1" ht="54" customHeight="1">
      <c r="A606" s="24" t="s">
        <v>8</v>
      </c>
      <c r="B606" s="20"/>
      <c r="C606" s="16"/>
      <c r="D606" s="39"/>
      <c r="E606" s="20"/>
      <c r="F606" s="20"/>
      <c r="G606" s="20"/>
      <c r="H606" s="16"/>
      <c r="I606" s="39"/>
      <c r="J606" s="20"/>
      <c r="K606" s="20"/>
      <c r="L606" s="20"/>
      <c r="M606" s="16"/>
      <c r="N606" s="39"/>
      <c r="O606" s="20"/>
      <c r="P606" s="20"/>
      <c r="Q606" s="20"/>
      <c r="R606" s="92"/>
    </row>
    <row r="607" spans="1:18" s="9" customFormat="1" ht="43.5" customHeight="1">
      <c r="A607" s="49" t="s">
        <v>4</v>
      </c>
      <c r="B607" s="20"/>
      <c r="C607" s="16"/>
      <c r="D607" s="39"/>
      <c r="E607" s="20"/>
      <c r="F607" s="20"/>
      <c r="G607" s="20"/>
      <c r="H607" s="16"/>
      <c r="I607" s="39"/>
      <c r="J607" s="20"/>
      <c r="K607" s="20"/>
      <c r="L607" s="20"/>
      <c r="M607" s="16"/>
      <c r="N607" s="39"/>
      <c r="O607" s="20"/>
      <c r="P607" s="20"/>
      <c r="Q607" s="20"/>
      <c r="R607" s="92">
        <v>67</v>
      </c>
    </row>
    <row r="608" spans="1:18" s="9" customFormat="1" ht="54.75" customHeight="1">
      <c r="A608" s="24" t="s">
        <v>78</v>
      </c>
      <c r="B608" s="20"/>
      <c r="C608" s="16">
        <f>D608</f>
        <v>50000</v>
      </c>
      <c r="D608" s="39">
        <v>50000</v>
      </c>
      <c r="E608" s="20"/>
      <c r="F608" s="20"/>
      <c r="G608" s="20"/>
      <c r="H608" s="16">
        <f>I608</f>
        <v>50000</v>
      </c>
      <c r="I608" s="39">
        <v>50000</v>
      </c>
      <c r="J608" s="20"/>
      <c r="K608" s="20"/>
      <c r="L608" s="20"/>
      <c r="M608" s="16">
        <f>N608</f>
        <v>50000</v>
      </c>
      <c r="N608" s="39">
        <v>50000</v>
      </c>
      <c r="O608" s="20"/>
      <c r="P608" s="20"/>
      <c r="Q608" s="20"/>
      <c r="R608" s="92"/>
    </row>
    <row r="609" spans="1:18" s="63" customFormat="1" ht="32.25" customHeight="1">
      <c r="A609" s="206" t="s">
        <v>130</v>
      </c>
      <c r="B609" s="207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07"/>
      <c r="N609" s="207"/>
      <c r="O609" s="207"/>
      <c r="P609" s="207"/>
      <c r="Q609" s="208"/>
      <c r="R609" s="93"/>
    </row>
    <row r="610" spans="1:18" s="63" customFormat="1" ht="36.75" customHeight="1">
      <c r="A610" s="206" t="s">
        <v>213</v>
      </c>
      <c r="B610" s="207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07"/>
      <c r="N610" s="207"/>
      <c r="O610" s="207"/>
      <c r="P610" s="207"/>
      <c r="Q610" s="208"/>
      <c r="R610" s="93"/>
    </row>
    <row r="611" spans="1:18" s="63" customFormat="1" ht="36.75" customHeight="1">
      <c r="A611" s="206" t="s">
        <v>41</v>
      </c>
      <c r="B611" s="207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  <c r="N611" s="207"/>
      <c r="O611" s="207"/>
      <c r="P611" s="28"/>
      <c r="Q611" s="30"/>
      <c r="R611" s="93"/>
    </row>
    <row r="612" spans="1:18" s="9" customFormat="1" ht="181.5" customHeight="1">
      <c r="A612" s="15" t="s">
        <v>131</v>
      </c>
      <c r="B612" s="27" t="s">
        <v>40</v>
      </c>
      <c r="C612" s="16">
        <f>D612</f>
        <v>46500</v>
      </c>
      <c r="D612" s="39">
        <f>D615</f>
        <v>46500</v>
      </c>
      <c r="E612" s="20"/>
      <c r="F612" s="20"/>
      <c r="G612" s="20"/>
      <c r="H612" s="16">
        <f>I612</f>
        <v>46500</v>
      </c>
      <c r="I612" s="39">
        <f>I615</f>
        <v>46500</v>
      </c>
      <c r="J612" s="20"/>
      <c r="K612" s="20"/>
      <c r="L612" s="20"/>
      <c r="M612" s="16">
        <f>N612</f>
        <v>46500</v>
      </c>
      <c r="N612" s="39">
        <f>N615</f>
        <v>46500</v>
      </c>
      <c r="O612" s="20"/>
      <c r="P612" s="20"/>
      <c r="Q612" s="20"/>
      <c r="R612" s="92"/>
    </row>
    <row r="613" spans="1:18" s="9" customFormat="1" ht="52.5" customHeight="1">
      <c r="A613" s="24" t="s">
        <v>8</v>
      </c>
      <c r="B613" s="20"/>
      <c r="C613" s="16"/>
      <c r="D613" s="39"/>
      <c r="E613" s="20"/>
      <c r="F613" s="20"/>
      <c r="G613" s="20"/>
      <c r="H613" s="16"/>
      <c r="I613" s="39"/>
      <c r="J613" s="20"/>
      <c r="K613" s="20"/>
      <c r="L613" s="20"/>
      <c r="M613" s="16"/>
      <c r="N613" s="39"/>
      <c r="O613" s="20"/>
      <c r="P613" s="20"/>
      <c r="Q613" s="20"/>
      <c r="R613" s="92"/>
    </row>
    <row r="614" spans="1:18" s="9" customFormat="1" ht="42" customHeight="1">
      <c r="A614" s="49" t="s">
        <v>4</v>
      </c>
      <c r="B614" s="20"/>
      <c r="C614" s="16"/>
      <c r="D614" s="39"/>
      <c r="E614" s="20"/>
      <c r="F614" s="20"/>
      <c r="G614" s="20"/>
      <c r="H614" s="16"/>
      <c r="I614" s="39"/>
      <c r="J614" s="20"/>
      <c r="K614" s="20"/>
      <c r="L614" s="20"/>
      <c r="M614" s="16"/>
      <c r="N614" s="39"/>
      <c r="O614" s="20"/>
      <c r="P614" s="20"/>
      <c r="Q614" s="20"/>
      <c r="R614" s="92"/>
    </row>
    <row r="615" spans="1:18" s="9" customFormat="1" ht="60.75" customHeight="1">
      <c r="A615" s="24" t="s">
        <v>78</v>
      </c>
      <c r="B615" s="20"/>
      <c r="C615" s="16">
        <f>D615</f>
        <v>46500</v>
      </c>
      <c r="D615" s="39">
        <v>46500</v>
      </c>
      <c r="E615" s="20"/>
      <c r="F615" s="20"/>
      <c r="G615" s="20"/>
      <c r="H615" s="16">
        <f>I615</f>
        <v>46500</v>
      </c>
      <c r="I615" s="39">
        <v>46500</v>
      </c>
      <c r="J615" s="20"/>
      <c r="K615" s="20"/>
      <c r="L615" s="20"/>
      <c r="M615" s="16">
        <f>N615</f>
        <v>46500</v>
      </c>
      <c r="N615" s="39">
        <v>46500</v>
      </c>
      <c r="O615" s="20"/>
      <c r="P615" s="20"/>
      <c r="Q615" s="20"/>
      <c r="R615" s="92"/>
    </row>
    <row r="616" spans="1:18" s="9" customFormat="1" ht="38.25" customHeight="1">
      <c r="A616" s="206" t="s">
        <v>132</v>
      </c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7"/>
      <c r="P616" s="207"/>
      <c r="Q616" s="208"/>
      <c r="R616" s="92"/>
    </row>
    <row r="617" spans="1:18" s="9" customFormat="1" ht="39.75" customHeight="1">
      <c r="A617" s="206" t="s">
        <v>122</v>
      </c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7"/>
      <c r="P617" s="207"/>
      <c r="Q617" s="208"/>
      <c r="R617" s="92"/>
    </row>
    <row r="618" spans="1:18" s="9" customFormat="1" ht="116.25" customHeight="1">
      <c r="A618" s="15" t="s">
        <v>79</v>
      </c>
      <c r="B618" s="15">
        <v>3717640</v>
      </c>
      <c r="C618" s="16">
        <f>C621</f>
        <v>20000</v>
      </c>
      <c r="D618" s="39">
        <f>D621</f>
        <v>20000</v>
      </c>
      <c r="E618" s="48"/>
      <c r="F618" s="48"/>
      <c r="G618" s="48"/>
      <c r="H618" s="16">
        <f>I618</f>
        <v>20000</v>
      </c>
      <c r="I618" s="39">
        <f>I621</f>
        <v>20000</v>
      </c>
      <c r="J618" s="15"/>
      <c r="K618" s="15"/>
      <c r="L618" s="15"/>
      <c r="M618" s="16">
        <f>N618</f>
        <v>25000</v>
      </c>
      <c r="N618" s="39">
        <f>N621</f>
        <v>25000</v>
      </c>
      <c r="O618" s="48"/>
      <c r="P618" s="48"/>
      <c r="Q618" s="48"/>
      <c r="R618" s="92"/>
    </row>
    <row r="619" spans="1:18" s="9" customFormat="1" ht="54" customHeight="1">
      <c r="A619" s="24" t="s">
        <v>8</v>
      </c>
      <c r="B619" s="48"/>
      <c r="C619" s="142"/>
      <c r="D619" s="142"/>
      <c r="E619" s="48"/>
      <c r="F619" s="48"/>
      <c r="G619" s="48"/>
      <c r="H619" s="142"/>
      <c r="I619" s="138"/>
      <c r="J619" s="48"/>
      <c r="K619" s="48"/>
      <c r="L619" s="48"/>
      <c r="M619" s="16"/>
      <c r="N619" s="138"/>
      <c r="O619" s="48"/>
      <c r="P619" s="48"/>
      <c r="Q619" s="48"/>
      <c r="R619" s="92"/>
    </row>
    <row r="620" spans="1:18" s="9" customFormat="1" ht="39.75" customHeight="1">
      <c r="A620" s="49" t="s">
        <v>52</v>
      </c>
      <c r="B620" s="48"/>
      <c r="C620" s="142"/>
      <c r="D620" s="142"/>
      <c r="E620" s="48"/>
      <c r="F620" s="48"/>
      <c r="G620" s="48"/>
      <c r="H620" s="142"/>
      <c r="I620" s="138"/>
      <c r="J620" s="48"/>
      <c r="K620" s="48"/>
      <c r="L620" s="48"/>
      <c r="M620" s="16"/>
      <c r="N620" s="138"/>
      <c r="O620" s="48"/>
      <c r="P620" s="48"/>
      <c r="Q620" s="48"/>
      <c r="R620" s="92"/>
    </row>
    <row r="621" spans="1:18" s="9" customFormat="1" ht="59.25" customHeight="1">
      <c r="A621" s="24" t="s">
        <v>78</v>
      </c>
      <c r="B621" s="48"/>
      <c r="C621" s="16">
        <f>D621</f>
        <v>20000</v>
      </c>
      <c r="D621" s="39">
        <v>20000</v>
      </c>
      <c r="E621" s="48"/>
      <c r="F621" s="48"/>
      <c r="G621" s="48"/>
      <c r="H621" s="16">
        <f>I621</f>
        <v>20000</v>
      </c>
      <c r="I621" s="39">
        <v>20000</v>
      </c>
      <c r="J621" s="15"/>
      <c r="K621" s="15"/>
      <c r="L621" s="15"/>
      <c r="M621" s="16">
        <f>M618</f>
        <v>25000</v>
      </c>
      <c r="N621" s="39">
        <v>25000</v>
      </c>
      <c r="O621" s="48"/>
      <c r="P621" s="48"/>
      <c r="Q621" s="48"/>
      <c r="R621" s="92"/>
    </row>
    <row r="622" spans="1:18" s="9" customFormat="1" ht="57" customHeight="1">
      <c r="A622" s="49" t="s">
        <v>5</v>
      </c>
      <c r="B622" s="48"/>
      <c r="C622" s="48"/>
      <c r="D622" s="48"/>
      <c r="E622" s="48"/>
      <c r="F622" s="48"/>
      <c r="G622" s="48"/>
      <c r="H622" s="48"/>
      <c r="I622" s="51"/>
      <c r="J622" s="48"/>
      <c r="K622" s="48"/>
      <c r="L622" s="48"/>
      <c r="M622" s="15"/>
      <c r="N622" s="51" t="s">
        <v>150</v>
      </c>
      <c r="O622" s="48"/>
      <c r="P622" s="48"/>
      <c r="Q622" s="48"/>
      <c r="R622" s="92"/>
    </row>
    <row r="623" spans="1:18" s="9" customFormat="1" ht="78" customHeight="1">
      <c r="A623" s="24" t="s">
        <v>56</v>
      </c>
      <c r="B623" s="48"/>
      <c r="C623" s="15">
        <v>100</v>
      </c>
      <c r="D623" s="48"/>
      <c r="E623" s="48"/>
      <c r="F623" s="48"/>
      <c r="G623" s="48"/>
      <c r="H623" s="15">
        <v>100</v>
      </c>
      <c r="I623" s="48"/>
      <c r="J623" s="48"/>
      <c r="K623" s="48"/>
      <c r="L623" s="48"/>
      <c r="M623" s="15">
        <v>100</v>
      </c>
      <c r="N623" s="48"/>
      <c r="O623" s="48"/>
      <c r="P623" s="48"/>
      <c r="Q623" s="48"/>
      <c r="R623" s="92"/>
    </row>
    <row r="624" spans="1:18" s="9" customFormat="1" ht="51.75" customHeight="1">
      <c r="A624" s="24" t="s">
        <v>55</v>
      </c>
      <c r="B624" s="48"/>
      <c r="C624" s="15">
        <v>40</v>
      </c>
      <c r="D624" s="48"/>
      <c r="E624" s="48"/>
      <c r="F624" s="48"/>
      <c r="G624" s="48"/>
      <c r="H624" s="15">
        <v>40</v>
      </c>
      <c r="I624" s="48"/>
      <c r="J624" s="48"/>
      <c r="K624" s="48"/>
      <c r="L624" s="48"/>
      <c r="M624" s="15">
        <v>40</v>
      </c>
      <c r="N624" s="48"/>
      <c r="O624" s="48"/>
      <c r="P624" s="48"/>
      <c r="Q624" s="48"/>
      <c r="R624" s="92"/>
    </row>
    <row r="625" spans="1:18" s="9" customFormat="1" ht="57" customHeight="1">
      <c r="A625" s="49" t="s">
        <v>6</v>
      </c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15"/>
      <c r="N625" s="48"/>
      <c r="O625" s="48"/>
      <c r="P625" s="48"/>
      <c r="Q625" s="48"/>
      <c r="R625" s="92"/>
    </row>
    <row r="626" spans="1:18" s="9" customFormat="1" ht="106.5" customHeight="1">
      <c r="A626" s="24" t="s">
        <v>133</v>
      </c>
      <c r="B626" s="48"/>
      <c r="C626" s="15">
        <v>100</v>
      </c>
      <c r="D626" s="48"/>
      <c r="E626" s="48"/>
      <c r="F626" s="48"/>
      <c r="G626" s="48"/>
      <c r="H626" s="15">
        <v>100</v>
      </c>
      <c r="I626" s="48"/>
      <c r="J626" s="48"/>
      <c r="K626" s="48"/>
      <c r="L626" s="48"/>
      <c r="M626" s="15">
        <v>125</v>
      </c>
      <c r="N626" s="48"/>
      <c r="O626" s="48"/>
      <c r="P626" s="48"/>
      <c r="Q626" s="48"/>
      <c r="R626" s="92"/>
    </row>
    <row r="627" spans="1:18" s="9" customFormat="1" ht="110.25" customHeight="1">
      <c r="A627" s="24" t="s">
        <v>134</v>
      </c>
      <c r="B627" s="48"/>
      <c r="C627" s="15">
        <v>250</v>
      </c>
      <c r="D627" s="48"/>
      <c r="E627" s="48"/>
      <c r="F627" s="48"/>
      <c r="G627" s="48"/>
      <c r="H627" s="15">
        <v>250</v>
      </c>
      <c r="I627" s="48"/>
      <c r="J627" s="48"/>
      <c r="K627" s="48"/>
      <c r="L627" s="48"/>
      <c r="M627" s="15">
        <v>312.5</v>
      </c>
      <c r="N627" s="48"/>
      <c r="O627" s="48"/>
      <c r="P627" s="48"/>
      <c r="Q627" s="48"/>
      <c r="R627" s="92"/>
    </row>
    <row r="628" spans="1:18" s="9" customFormat="1" ht="37.5" customHeight="1">
      <c r="A628" s="206" t="s">
        <v>214</v>
      </c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07"/>
      <c r="N628" s="207"/>
      <c r="O628" s="207"/>
      <c r="P628" s="207"/>
      <c r="Q628" s="208"/>
      <c r="R628" s="92"/>
    </row>
    <row r="629" spans="1:18" s="9" customFormat="1" ht="35.25" customHeight="1">
      <c r="A629" s="206" t="s">
        <v>122</v>
      </c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  <c r="N629" s="207"/>
      <c r="O629" s="207"/>
      <c r="P629" s="207"/>
      <c r="Q629" s="208"/>
      <c r="R629" s="92"/>
    </row>
    <row r="630" spans="1:18" s="111" customFormat="1" ht="120" customHeight="1">
      <c r="A630" s="15" t="s">
        <v>79</v>
      </c>
      <c r="B630" s="15">
        <v>3717640</v>
      </c>
      <c r="C630" s="16">
        <f>C633</f>
        <v>46800</v>
      </c>
      <c r="D630" s="39">
        <f>D633</f>
        <v>46800</v>
      </c>
      <c r="E630" s="115"/>
      <c r="F630" s="115"/>
      <c r="G630" s="115"/>
      <c r="H630" s="16">
        <f>H633</f>
        <v>46800</v>
      </c>
      <c r="I630" s="39">
        <f>I633</f>
        <v>46800</v>
      </c>
      <c r="J630" s="117"/>
      <c r="K630" s="116"/>
      <c r="L630" s="116"/>
      <c r="M630" s="16">
        <f>M633</f>
        <v>46800</v>
      </c>
      <c r="N630" s="39">
        <f>N633</f>
        <v>46800</v>
      </c>
      <c r="O630" s="116"/>
      <c r="P630" s="116"/>
      <c r="Q630" s="116"/>
      <c r="R630" s="114"/>
    </row>
    <row r="631" spans="1:18" s="111" customFormat="1" ht="72" customHeight="1">
      <c r="A631" s="24" t="s">
        <v>8</v>
      </c>
      <c r="B631" s="48"/>
      <c r="C631" s="142"/>
      <c r="D631" s="142"/>
      <c r="E631" s="115"/>
      <c r="F631" s="115"/>
      <c r="G631" s="115"/>
      <c r="H631" s="142"/>
      <c r="I631" s="142"/>
      <c r="J631" s="118"/>
      <c r="K631" s="116"/>
      <c r="L631" s="117"/>
      <c r="M631" s="142"/>
      <c r="N631" s="142"/>
      <c r="O631" s="116"/>
      <c r="P631" s="116"/>
      <c r="Q631" s="116"/>
      <c r="R631" s="114"/>
    </row>
    <row r="632" spans="1:18" s="9" customFormat="1" ht="63" customHeight="1">
      <c r="A632" s="49" t="s">
        <v>52</v>
      </c>
      <c r="B632" s="48"/>
      <c r="C632" s="142"/>
      <c r="D632" s="142"/>
      <c r="E632" s="158"/>
      <c r="F632" s="158"/>
      <c r="G632" s="158"/>
      <c r="H632" s="142"/>
      <c r="I632" s="142"/>
      <c r="J632" s="48"/>
      <c r="K632" s="48"/>
      <c r="L632" s="98"/>
      <c r="M632" s="142"/>
      <c r="N632" s="142"/>
      <c r="O632" s="48"/>
      <c r="P632" s="48"/>
      <c r="Q632" s="48"/>
      <c r="R632" s="92"/>
    </row>
    <row r="633" spans="1:18" s="9" customFormat="1" ht="41.25" customHeight="1">
      <c r="A633" s="24" t="s">
        <v>78</v>
      </c>
      <c r="B633" s="48"/>
      <c r="C633" s="16">
        <f>D633</f>
        <v>46800</v>
      </c>
      <c r="D633" s="138">
        <v>46800</v>
      </c>
      <c r="E633" s="158"/>
      <c r="F633" s="158"/>
      <c r="G633" s="158"/>
      <c r="H633" s="16">
        <f>I633</f>
        <v>46800</v>
      </c>
      <c r="I633" s="138">
        <v>46800</v>
      </c>
      <c r="J633" s="48"/>
      <c r="K633" s="48"/>
      <c r="L633" s="98"/>
      <c r="M633" s="16">
        <f>N633</f>
        <v>46800</v>
      </c>
      <c r="N633" s="138">
        <v>46800</v>
      </c>
      <c r="O633" s="48"/>
      <c r="P633" s="48"/>
      <c r="Q633" s="48"/>
      <c r="R633" s="92"/>
    </row>
    <row r="634" spans="1:18" s="9" customFormat="1" ht="56.25" customHeight="1">
      <c r="A634" s="49" t="s">
        <v>5</v>
      </c>
      <c r="B634" s="48"/>
      <c r="C634" s="158"/>
      <c r="D634" s="158"/>
      <c r="E634" s="158"/>
      <c r="F634" s="158"/>
      <c r="G634" s="158"/>
      <c r="H634" s="40"/>
      <c r="I634" s="48"/>
      <c r="J634" s="98"/>
      <c r="K634" s="48"/>
      <c r="L634" s="98"/>
      <c r="M634" s="15"/>
      <c r="N634" s="48"/>
      <c r="O634" s="48"/>
      <c r="P634" s="48"/>
      <c r="Q634" s="48"/>
      <c r="R634" s="92"/>
    </row>
    <row r="635" spans="1:18" s="9" customFormat="1" ht="101.25" customHeight="1">
      <c r="A635" s="24" t="s">
        <v>136</v>
      </c>
      <c r="B635" s="48"/>
      <c r="C635" s="16">
        <v>104</v>
      </c>
      <c r="D635" s="158"/>
      <c r="E635" s="158"/>
      <c r="F635" s="158"/>
      <c r="G635" s="158"/>
      <c r="H635" s="16">
        <v>104</v>
      </c>
      <c r="I635" s="48"/>
      <c r="J635" s="98"/>
      <c r="K635" s="48"/>
      <c r="L635" s="98"/>
      <c r="M635" s="16">
        <v>104</v>
      </c>
      <c r="N635" s="48"/>
      <c r="O635" s="48"/>
      <c r="P635" s="48"/>
      <c r="Q635" s="48"/>
      <c r="R635" s="92"/>
    </row>
    <row r="636" spans="1:18" s="9" customFormat="1" ht="62.25" customHeight="1">
      <c r="A636" s="49" t="s">
        <v>6</v>
      </c>
      <c r="B636" s="48"/>
      <c r="C636" s="158"/>
      <c r="D636" s="158"/>
      <c r="E636" s="158"/>
      <c r="F636" s="158"/>
      <c r="G636" s="158"/>
      <c r="H636" s="40"/>
      <c r="I636" s="48"/>
      <c r="J636" s="98"/>
      <c r="K636" s="48"/>
      <c r="L636" s="98"/>
      <c r="M636" s="15"/>
      <c r="N636" s="48"/>
      <c r="O636" s="48"/>
      <c r="P636" s="48"/>
      <c r="Q636" s="48"/>
      <c r="R636" s="92"/>
    </row>
    <row r="637" spans="1:18" s="9" customFormat="1" ht="129.75" customHeight="1">
      <c r="A637" s="24" t="s">
        <v>135</v>
      </c>
      <c r="B637" s="48"/>
      <c r="C637" s="16">
        <f>C633/C635</f>
        <v>450</v>
      </c>
      <c r="D637" s="158"/>
      <c r="E637" s="158"/>
      <c r="F637" s="158"/>
      <c r="G637" s="158"/>
      <c r="H637" s="16">
        <f>H633/H635</f>
        <v>450</v>
      </c>
      <c r="I637" s="48"/>
      <c r="J637" s="98"/>
      <c r="K637" s="48"/>
      <c r="L637" s="98"/>
      <c r="M637" s="16">
        <f>M633/M635</f>
        <v>450</v>
      </c>
      <c r="N637" s="48"/>
      <c r="O637" s="48"/>
      <c r="P637" s="48"/>
      <c r="Q637" s="48"/>
      <c r="R637" s="92"/>
    </row>
    <row r="638" spans="1:18" s="56" customFormat="1" ht="37.5" customHeight="1">
      <c r="A638" s="206" t="s">
        <v>137</v>
      </c>
      <c r="B638" s="207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207"/>
      <c r="Q638" s="208"/>
      <c r="R638" s="93"/>
    </row>
    <row r="639" spans="1:18" s="56" customFormat="1" ht="33.75" customHeight="1">
      <c r="A639" s="206" t="s">
        <v>138</v>
      </c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  <c r="N639" s="207"/>
      <c r="O639" s="207"/>
      <c r="P639" s="207"/>
      <c r="Q639" s="208"/>
      <c r="R639" s="93"/>
    </row>
    <row r="640" spans="1:18" s="56" customFormat="1" ht="33.75" customHeight="1">
      <c r="A640" s="206" t="s">
        <v>122</v>
      </c>
      <c r="B640" s="207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  <c r="N640" s="207"/>
      <c r="O640" s="207"/>
      <c r="P640" s="207"/>
      <c r="Q640" s="208"/>
      <c r="R640" s="93"/>
    </row>
    <row r="641" spans="1:18" s="9" customFormat="1" ht="108.75" customHeight="1">
      <c r="A641" s="15" t="s">
        <v>79</v>
      </c>
      <c r="B641" s="15">
        <v>3717640</v>
      </c>
      <c r="C641" s="16">
        <f>C644</f>
        <v>133200</v>
      </c>
      <c r="D641" s="39">
        <f>D644</f>
        <v>133200</v>
      </c>
      <c r="E641" s="39"/>
      <c r="F641" s="39"/>
      <c r="G641" s="39"/>
      <c r="H641" s="16">
        <f>I641+J641+K641+L641</f>
        <v>311200</v>
      </c>
      <c r="I641" s="39">
        <f>I644</f>
        <v>311200</v>
      </c>
      <c r="J641" s="39"/>
      <c r="K641" s="39"/>
      <c r="L641" s="39"/>
      <c r="M641" s="16">
        <f>N641</f>
        <v>293200</v>
      </c>
      <c r="N641" s="39">
        <f>N644</f>
        <v>293200</v>
      </c>
      <c r="O641" s="39"/>
      <c r="P641" s="20"/>
      <c r="Q641" s="20"/>
      <c r="R641" s="92"/>
    </row>
    <row r="642" spans="1:18" s="9" customFormat="1" ht="52.5" customHeight="1">
      <c r="A642" s="24" t="s">
        <v>8</v>
      </c>
      <c r="B642" s="20"/>
      <c r="C642" s="16"/>
      <c r="D642" s="39"/>
      <c r="E642" s="39"/>
      <c r="F642" s="39"/>
      <c r="G642" s="39"/>
      <c r="H642" s="16"/>
      <c r="I642" s="39"/>
      <c r="J642" s="39"/>
      <c r="K642" s="39"/>
      <c r="L642" s="39"/>
      <c r="M642" s="16"/>
      <c r="N642" s="39"/>
      <c r="O642" s="39"/>
      <c r="P642" s="20"/>
      <c r="Q642" s="20"/>
      <c r="R642" s="92"/>
    </row>
    <row r="643" spans="1:18" s="9" customFormat="1" ht="32.25" customHeight="1">
      <c r="A643" s="49" t="s">
        <v>4</v>
      </c>
      <c r="B643" s="20"/>
      <c r="C643" s="16"/>
      <c r="D643" s="39"/>
      <c r="E643" s="39"/>
      <c r="F643" s="39"/>
      <c r="G643" s="39"/>
      <c r="H643" s="16"/>
      <c r="I643" s="39"/>
      <c r="J643" s="39"/>
      <c r="K643" s="39"/>
      <c r="L643" s="39"/>
      <c r="M643" s="16"/>
      <c r="N643" s="39"/>
      <c r="O643" s="39"/>
      <c r="P643" s="20"/>
      <c r="Q643" s="20"/>
      <c r="R643" s="92"/>
    </row>
    <row r="644" spans="1:18" s="9" customFormat="1" ht="49.5" customHeight="1">
      <c r="A644" s="24" t="s">
        <v>78</v>
      </c>
      <c r="B644" s="20"/>
      <c r="C644" s="16">
        <f>D644+E644+F644+G644</f>
        <v>133200</v>
      </c>
      <c r="D644" s="39">
        <v>133200</v>
      </c>
      <c r="E644" s="39"/>
      <c r="F644" s="39"/>
      <c r="G644" s="39"/>
      <c r="H644" s="16">
        <f>I644+J644+K644+L644</f>
        <v>311200</v>
      </c>
      <c r="I644" s="39">
        <v>311200</v>
      </c>
      <c r="J644" s="39"/>
      <c r="K644" s="39"/>
      <c r="L644" s="39"/>
      <c r="M644" s="16">
        <f>N644</f>
        <v>293200</v>
      </c>
      <c r="N644" s="39">
        <v>293200</v>
      </c>
      <c r="O644" s="39"/>
      <c r="P644" s="20"/>
      <c r="Q644" s="20"/>
      <c r="R644" s="92">
        <v>68</v>
      </c>
    </row>
    <row r="645" spans="1:18" s="9" customFormat="1" ht="57" customHeight="1">
      <c r="A645" s="49" t="s">
        <v>5</v>
      </c>
      <c r="B645" s="20"/>
      <c r="C645" s="15"/>
      <c r="D645" s="20"/>
      <c r="E645" s="20"/>
      <c r="F645" s="20"/>
      <c r="G645" s="20"/>
      <c r="H645" s="15"/>
      <c r="I645" s="20"/>
      <c r="J645" s="20"/>
      <c r="K645" s="20"/>
      <c r="L645" s="20"/>
      <c r="M645" s="15"/>
      <c r="N645" s="20"/>
      <c r="O645" s="20"/>
      <c r="P645" s="20"/>
      <c r="Q645" s="20"/>
      <c r="R645" s="92"/>
    </row>
    <row r="646" spans="1:18" s="9" customFormat="1" ht="116.25" customHeight="1">
      <c r="A646" s="24" t="s">
        <v>37</v>
      </c>
      <c r="B646" s="20"/>
      <c r="C646" s="15">
        <v>7</v>
      </c>
      <c r="D646" s="20"/>
      <c r="E646" s="20"/>
      <c r="F646" s="20"/>
      <c r="G646" s="20"/>
      <c r="H646" s="15">
        <v>7</v>
      </c>
      <c r="I646" s="20"/>
      <c r="J646" s="20"/>
      <c r="K646" s="20"/>
      <c r="L646" s="20"/>
      <c r="M646" s="15">
        <v>7</v>
      </c>
      <c r="N646" s="20"/>
      <c r="O646" s="20"/>
      <c r="P646" s="20"/>
      <c r="Q646" s="20"/>
      <c r="R646" s="92"/>
    </row>
    <row r="647" spans="1:18" s="9" customFormat="1" ht="55.5" customHeight="1">
      <c r="A647" s="49" t="s">
        <v>6</v>
      </c>
      <c r="B647" s="20"/>
      <c r="C647" s="15"/>
      <c r="D647" s="20"/>
      <c r="E647" s="20"/>
      <c r="F647" s="20"/>
      <c r="G647" s="20"/>
      <c r="H647" s="15"/>
      <c r="I647" s="20"/>
      <c r="J647" s="20"/>
      <c r="K647" s="20"/>
      <c r="L647" s="20"/>
      <c r="M647" s="15"/>
      <c r="N647" s="20"/>
      <c r="O647" s="20"/>
      <c r="P647" s="20"/>
      <c r="Q647" s="20"/>
      <c r="R647" s="92"/>
    </row>
    <row r="648" spans="1:18" s="9" customFormat="1" ht="154.5" customHeight="1">
      <c r="A648" s="24" t="s">
        <v>139</v>
      </c>
      <c r="B648" s="20"/>
      <c r="C648" s="23">
        <f>C644/C646</f>
        <v>19028.571428571428</v>
      </c>
      <c r="D648" s="54"/>
      <c r="E648" s="54"/>
      <c r="F648" s="54"/>
      <c r="G648" s="54"/>
      <c r="H648" s="23">
        <f>H644/H646</f>
        <v>44457.142857142855</v>
      </c>
      <c r="I648" s="54"/>
      <c r="J648" s="54"/>
      <c r="K648" s="54"/>
      <c r="L648" s="54"/>
      <c r="M648" s="23">
        <f>M644/M646</f>
        <v>41885.71428571428</v>
      </c>
      <c r="N648" s="20"/>
      <c r="O648" s="20"/>
      <c r="P648" s="20"/>
      <c r="Q648" s="20"/>
      <c r="R648" s="92"/>
    </row>
    <row r="649" spans="1:18" s="9" customFormat="1" ht="39" customHeight="1">
      <c r="A649" s="49" t="s">
        <v>7</v>
      </c>
      <c r="B649" s="20"/>
      <c r="C649" s="15"/>
      <c r="D649" s="20"/>
      <c r="E649" s="20"/>
      <c r="F649" s="20"/>
      <c r="G649" s="20"/>
      <c r="H649" s="15"/>
      <c r="I649" s="20"/>
      <c r="J649" s="20"/>
      <c r="K649" s="20"/>
      <c r="L649" s="20"/>
      <c r="M649" s="15"/>
      <c r="N649" s="20"/>
      <c r="O649" s="20"/>
      <c r="P649" s="20"/>
      <c r="Q649" s="20"/>
      <c r="R649" s="92"/>
    </row>
    <row r="650" spans="1:18" s="9" customFormat="1" ht="87" customHeight="1">
      <c r="A650" s="24" t="s">
        <v>33</v>
      </c>
      <c r="B650" s="20"/>
      <c r="C650" s="15">
        <v>30</v>
      </c>
      <c r="D650" s="20"/>
      <c r="E650" s="20"/>
      <c r="F650" s="20"/>
      <c r="G650" s="20"/>
      <c r="H650" s="15">
        <v>32</v>
      </c>
      <c r="I650" s="20"/>
      <c r="J650" s="20"/>
      <c r="K650" s="20"/>
      <c r="L650" s="20"/>
      <c r="M650" s="15">
        <v>35</v>
      </c>
      <c r="N650" s="20"/>
      <c r="O650" s="20"/>
      <c r="P650" s="20"/>
      <c r="Q650" s="20"/>
      <c r="R650" s="92"/>
    </row>
    <row r="651" spans="1:18" s="56" customFormat="1" ht="41.25" customHeight="1">
      <c r="A651" s="206" t="s">
        <v>140</v>
      </c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  <c r="N651" s="207"/>
      <c r="O651" s="207"/>
      <c r="P651" s="207"/>
      <c r="Q651" s="208"/>
      <c r="R651" s="93"/>
    </row>
    <row r="652" spans="1:18" s="56" customFormat="1" ht="37.5" customHeight="1">
      <c r="A652" s="206" t="s">
        <v>167</v>
      </c>
      <c r="B652" s="207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  <c r="N652" s="207"/>
      <c r="O652" s="207"/>
      <c r="P652" s="207"/>
      <c r="Q652" s="208"/>
      <c r="R652" s="93"/>
    </row>
    <row r="653" spans="1:18" s="56" customFormat="1" ht="37.5" customHeight="1">
      <c r="A653" s="206" t="s">
        <v>122</v>
      </c>
      <c r="B653" s="207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  <c r="N653" s="207"/>
      <c r="O653" s="207"/>
      <c r="P653" s="207"/>
      <c r="Q653" s="208"/>
      <c r="R653" s="93"/>
    </row>
    <row r="654" spans="1:18" s="9" customFormat="1" ht="108" customHeight="1">
      <c r="A654" s="15" t="s">
        <v>79</v>
      </c>
      <c r="B654" s="15">
        <v>3717640</v>
      </c>
      <c r="C654" s="16">
        <f>D654</f>
        <v>70000</v>
      </c>
      <c r="D654" s="39">
        <f>D657</f>
        <v>70000</v>
      </c>
      <c r="E654" s="39"/>
      <c r="F654" s="39"/>
      <c r="G654" s="39"/>
      <c r="H654" s="16">
        <f>I654</f>
        <v>85000</v>
      </c>
      <c r="I654" s="39">
        <f>I657</f>
        <v>85000</v>
      </c>
      <c r="J654" s="39"/>
      <c r="K654" s="39"/>
      <c r="L654" s="39"/>
      <c r="M654" s="16">
        <f>N654</f>
        <v>95000</v>
      </c>
      <c r="N654" s="39">
        <f>N657</f>
        <v>95000</v>
      </c>
      <c r="O654" s="20"/>
      <c r="P654" s="20"/>
      <c r="Q654" s="20"/>
      <c r="R654" s="92"/>
    </row>
    <row r="655" spans="1:18" s="9" customFormat="1" ht="72" customHeight="1">
      <c r="A655" s="24" t="s">
        <v>8</v>
      </c>
      <c r="B655" s="20"/>
      <c r="C655" s="16"/>
      <c r="D655" s="39"/>
      <c r="E655" s="39"/>
      <c r="F655" s="39"/>
      <c r="G655" s="39"/>
      <c r="H655" s="16"/>
      <c r="I655" s="39"/>
      <c r="J655" s="39"/>
      <c r="K655" s="39"/>
      <c r="L655" s="39"/>
      <c r="M655" s="16"/>
      <c r="N655" s="39"/>
      <c r="O655" s="20"/>
      <c r="P655" s="20"/>
      <c r="Q655" s="20"/>
      <c r="R655" s="92"/>
    </row>
    <row r="656" spans="1:18" s="9" customFormat="1" ht="37.5" customHeight="1">
      <c r="A656" s="49" t="s">
        <v>4</v>
      </c>
      <c r="B656" s="20"/>
      <c r="C656" s="16"/>
      <c r="D656" s="39"/>
      <c r="E656" s="39"/>
      <c r="F656" s="39"/>
      <c r="G656" s="39"/>
      <c r="H656" s="16"/>
      <c r="I656" s="39"/>
      <c r="J656" s="39"/>
      <c r="K656" s="39"/>
      <c r="L656" s="39"/>
      <c r="M656" s="16"/>
      <c r="N656" s="39"/>
      <c r="O656" s="20"/>
      <c r="P656" s="20"/>
      <c r="Q656" s="20"/>
      <c r="R656" s="92"/>
    </row>
    <row r="657" spans="1:18" s="9" customFormat="1" ht="66" customHeight="1">
      <c r="A657" s="24" t="s">
        <v>78</v>
      </c>
      <c r="B657" s="20"/>
      <c r="C657" s="16">
        <f>D657</f>
        <v>70000</v>
      </c>
      <c r="D657" s="39">
        <v>70000</v>
      </c>
      <c r="E657" s="39"/>
      <c r="F657" s="39"/>
      <c r="G657" s="39"/>
      <c r="H657" s="16">
        <f>I657</f>
        <v>85000</v>
      </c>
      <c r="I657" s="39">
        <v>85000</v>
      </c>
      <c r="J657" s="39"/>
      <c r="K657" s="39"/>
      <c r="L657" s="39"/>
      <c r="M657" s="16">
        <f>N657</f>
        <v>95000</v>
      </c>
      <c r="N657" s="39">
        <v>95000</v>
      </c>
      <c r="O657" s="20"/>
      <c r="P657" s="20"/>
      <c r="Q657" s="20"/>
      <c r="R657" s="92"/>
    </row>
    <row r="658" spans="1:18" s="9" customFormat="1" ht="56.25" customHeight="1">
      <c r="A658" s="49" t="s">
        <v>5</v>
      </c>
      <c r="B658" s="20"/>
      <c r="C658" s="15"/>
      <c r="D658" s="20"/>
      <c r="E658" s="20"/>
      <c r="F658" s="20"/>
      <c r="G658" s="20"/>
      <c r="H658" s="15"/>
      <c r="I658" s="20"/>
      <c r="J658" s="20"/>
      <c r="K658" s="20"/>
      <c r="L658" s="20"/>
      <c r="M658" s="15"/>
      <c r="N658" s="20"/>
      <c r="O658" s="20"/>
      <c r="P658" s="20"/>
      <c r="Q658" s="20"/>
      <c r="R658" s="92">
        <v>69</v>
      </c>
    </row>
    <row r="659" spans="1:18" s="9" customFormat="1" ht="177" customHeight="1">
      <c r="A659" s="24" t="s">
        <v>34</v>
      </c>
      <c r="B659" s="20"/>
      <c r="C659" s="15">
        <v>2</v>
      </c>
      <c r="D659" s="20"/>
      <c r="E659" s="20"/>
      <c r="F659" s="20"/>
      <c r="G659" s="20"/>
      <c r="H659" s="15">
        <v>2</v>
      </c>
      <c r="I659" s="20"/>
      <c r="J659" s="20"/>
      <c r="K659" s="20"/>
      <c r="L659" s="20"/>
      <c r="M659" s="15">
        <v>2</v>
      </c>
      <c r="N659" s="20"/>
      <c r="O659" s="20"/>
      <c r="P659" s="20"/>
      <c r="Q659" s="20"/>
      <c r="R659" s="92"/>
    </row>
    <row r="660" spans="1:18" s="9" customFormat="1" ht="54" customHeight="1">
      <c r="A660" s="49" t="s">
        <v>6</v>
      </c>
      <c r="B660" s="20"/>
      <c r="C660" s="15"/>
      <c r="D660" s="20"/>
      <c r="E660" s="20"/>
      <c r="F660" s="20"/>
      <c r="G660" s="20"/>
      <c r="H660" s="15"/>
      <c r="I660" s="20"/>
      <c r="J660" s="20"/>
      <c r="K660" s="20"/>
      <c r="L660" s="20"/>
      <c r="M660" s="15"/>
      <c r="N660" s="20"/>
      <c r="O660" s="20"/>
      <c r="P660" s="20"/>
      <c r="Q660" s="20"/>
      <c r="R660" s="92"/>
    </row>
    <row r="661" spans="1:18" s="9" customFormat="1" ht="166.5" customHeight="1">
      <c r="A661" s="24" t="s">
        <v>139</v>
      </c>
      <c r="B661" s="20"/>
      <c r="C661" s="133">
        <f>C657/C659</f>
        <v>35000</v>
      </c>
      <c r="D661" s="20"/>
      <c r="E661" s="20"/>
      <c r="F661" s="20"/>
      <c r="G661" s="20"/>
      <c r="H661" s="15">
        <f>H657/H659</f>
        <v>42500</v>
      </c>
      <c r="I661" s="20"/>
      <c r="J661" s="20"/>
      <c r="K661" s="20"/>
      <c r="L661" s="20"/>
      <c r="M661" s="15">
        <f>M657/M659</f>
        <v>47500</v>
      </c>
      <c r="N661" s="20"/>
      <c r="O661" s="20"/>
      <c r="P661" s="20"/>
      <c r="Q661" s="20"/>
      <c r="R661" s="92"/>
    </row>
    <row r="662" spans="1:18" s="9" customFormat="1" ht="35.25" customHeight="1">
      <c r="A662" s="49" t="s">
        <v>7</v>
      </c>
      <c r="B662" s="20"/>
      <c r="C662" s="15"/>
      <c r="D662" s="20"/>
      <c r="E662" s="20"/>
      <c r="F662" s="20"/>
      <c r="G662" s="20"/>
      <c r="H662" s="15"/>
      <c r="I662" s="20"/>
      <c r="J662" s="20"/>
      <c r="K662" s="20"/>
      <c r="L662" s="20"/>
      <c r="M662" s="15"/>
      <c r="N662" s="20"/>
      <c r="O662" s="20"/>
      <c r="P662" s="20"/>
      <c r="Q662" s="20"/>
      <c r="R662" s="92"/>
    </row>
    <row r="663" spans="1:18" s="9" customFormat="1" ht="84" customHeight="1">
      <c r="A663" s="24" t="s">
        <v>35</v>
      </c>
      <c r="B663" s="20"/>
      <c r="C663" s="15">
        <v>50</v>
      </c>
      <c r="D663" s="20"/>
      <c r="E663" s="20"/>
      <c r="F663" s="20"/>
      <c r="G663" s="20"/>
      <c r="H663" s="15">
        <v>55</v>
      </c>
      <c r="I663" s="20"/>
      <c r="J663" s="20"/>
      <c r="K663" s="20"/>
      <c r="L663" s="20"/>
      <c r="M663" s="15">
        <v>60</v>
      </c>
      <c r="N663" s="20"/>
      <c r="O663" s="20"/>
      <c r="P663" s="20"/>
      <c r="Q663" s="20"/>
      <c r="R663" s="92"/>
    </row>
    <row r="664" spans="1:18" s="56" customFormat="1" ht="37.5" customHeight="1">
      <c r="A664" s="206" t="s">
        <v>169</v>
      </c>
      <c r="B664" s="207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07"/>
      <c r="N664" s="207"/>
      <c r="O664" s="207"/>
      <c r="P664" s="207"/>
      <c r="Q664" s="208"/>
      <c r="R664" s="93"/>
    </row>
    <row r="665" spans="1:18" s="56" customFormat="1" ht="33.75" customHeight="1">
      <c r="A665" s="206" t="s">
        <v>168</v>
      </c>
      <c r="B665" s="207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7"/>
      <c r="P665" s="207"/>
      <c r="Q665" s="208"/>
      <c r="R665" s="93"/>
    </row>
    <row r="666" spans="1:18" s="56" customFormat="1" ht="33.75" customHeight="1">
      <c r="A666" s="206" t="s">
        <v>122</v>
      </c>
      <c r="B666" s="207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7"/>
      <c r="P666" s="207"/>
      <c r="Q666" s="208"/>
      <c r="R666" s="93"/>
    </row>
    <row r="667" spans="1:18" s="66" customFormat="1" ht="117" customHeight="1">
      <c r="A667" s="15" t="s">
        <v>79</v>
      </c>
      <c r="B667" s="20"/>
      <c r="C667" s="50">
        <f>C670</f>
        <v>70000</v>
      </c>
      <c r="D667" s="39">
        <v>70000</v>
      </c>
      <c r="E667" s="20"/>
      <c r="F667" s="20"/>
      <c r="G667" s="20"/>
      <c r="H667" s="15"/>
      <c r="I667" s="20"/>
      <c r="J667" s="20"/>
      <c r="K667" s="20"/>
      <c r="L667" s="20"/>
      <c r="M667" s="15"/>
      <c r="N667" s="20"/>
      <c r="O667" s="20"/>
      <c r="P667" s="20"/>
      <c r="Q667" s="20"/>
      <c r="R667" s="96"/>
    </row>
    <row r="668" spans="1:18" s="66" customFormat="1" ht="92.25" customHeight="1">
      <c r="A668" s="24" t="s">
        <v>8</v>
      </c>
      <c r="B668" s="20"/>
      <c r="C668" s="15"/>
      <c r="D668" s="20"/>
      <c r="E668" s="20"/>
      <c r="F668" s="20"/>
      <c r="G668" s="20"/>
      <c r="H668" s="15"/>
      <c r="I668" s="20"/>
      <c r="J668" s="20"/>
      <c r="K668" s="20"/>
      <c r="L668" s="20"/>
      <c r="M668" s="15"/>
      <c r="N668" s="20"/>
      <c r="O668" s="20"/>
      <c r="P668" s="20"/>
      <c r="Q668" s="20"/>
      <c r="R668" s="96"/>
    </row>
    <row r="669" spans="1:18" s="66" customFormat="1" ht="50.25" customHeight="1">
      <c r="A669" s="49" t="s">
        <v>4</v>
      </c>
      <c r="B669" s="20"/>
      <c r="C669" s="163"/>
      <c r="D669" s="163"/>
      <c r="E669" s="20"/>
      <c r="F669" s="20"/>
      <c r="G669" s="20"/>
      <c r="H669" s="15"/>
      <c r="I669" s="20"/>
      <c r="J669" s="20"/>
      <c r="K669" s="20"/>
      <c r="L669" s="20"/>
      <c r="M669" s="15"/>
      <c r="N669" s="20"/>
      <c r="O669" s="20"/>
      <c r="P669" s="20"/>
      <c r="Q669" s="20"/>
      <c r="R669" s="96"/>
    </row>
    <row r="670" spans="1:18" s="66" customFormat="1" ht="86.25" customHeight="1">
      <c r="A670" s="24" t="s">
        <v>78</v>
      </c>
      <c r="B670" s="20"/>
      <c r="C670" s="50">
        <f>D670</f>
        <v>70000</v>
      </c>
      <c r="D670" s="39">
        <v>70000</v>
      </c>
      <c r="E670" s="20"/>
      <c r="F670" s="20"/>
      <c r="G670" s="20"/>
      <c r="H670" s="15"/>
      <c r="I670" s="20"/>
      <c r="J670" s="20"/>
      <c r="K670" s="20"/>
      <c r="L670" s="20"/>
      <c r="M670" s="15"/>
      <c r="N670" s="20"/>
      <c r="O670" s="20"/>
      <c r="P670" s="20"/>
      <c r="Q670" s="20"/>
      <c r="R670" s="96"/>
    </row>
    <row r="671" spans="1:18" s="66" customFormat="1" ht="54.75" customHeight="1">
      <c r="A671" s="49" t="s">
        <v>5</v>
      </c>
      <c r="B671" s="20"/>
      <c r="C671" s="15"/>
      <c r="D671" s="20"/>
      <c r="E671" s="20"/>
      <c r="F671" s="20"/>
      <c r="G671" s="20"/>
      <c r="H671" s="15"/>
      <c r="I671" s="20"/>
      <c r="J671" s="20"/>
      <c r="K671" s="20"/>
      <c r="L671" s="20"/>
      <c r="M671" s="15"/>
      <c r="N671" s="20"/>
      <c r="O671" s="20"/>
      <c r="P671" s="20"/>
      <c r="Q671" s="20"/>
      <c r="R671" s="96"/>
    </row>
    <row r="672" spans="1:18" s="66" customFormat="1" ht="140.25" customHeight="1">
      <c r="A672" s="24" t="s">
        <v>170</v>
      </c>
      <c r="B672" s="20"/>
      <c r="C672" s="15">
        <v>115</v>
      </c>
      <c r="D672" s="20"/>
      <c r="E672" s="20"/>
      <c r="F672" s="20"/>
      <c r="G672" s="20"/>
      <c r="H672" s="15"/>
      <c r="I672" s="20"/>
      <c r="J672" s="20"/>
      <c r="K672" s="20"/>
      <c r="L672" s="20"/>
      <c r="M672" s="15"/>
      <c r="N672" s="20"/>
      <c r="O672" s="20"/>
      <c r="P672" s="20"/>
      <c r="Q672" s="20"/>
      <c r="R672" s="96"/>
    </row>
    <row r="673" spans="1:18" s="66" customFormat="1" ht="36" customHeight="1">
      <c r="A673" s="206" t="s">
        <v>177</v>
      </c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  <c r="N673" s="207"/>
      <c r="O673" s="207"/>
      <c r="P673" s="207"/>
      <c r="Q673" s="208"/>
      <c r="R673" s="96"/>
    </row>
    <row r="674" spans="1:18" s="66" customFormat="1" ht="42" customHeight="1">
      <c r="A674" s="206" t="s">
        <v>178</v>
      </c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  <c r="N674" s="207"/>
      <c r="O674" s="207"/>
      <c r="P674" s="207"/>
      <c r="Q674" s="208"/>
      <c r="R674" s="96"/>
    </row>
    <row r="675" spans="1:18" s="66" customFormat="1" ht="41.25" customHeight="1">
      <c r="A675" s="206" t="s">
        <v>122</v>
      </c>
      <c r="B675" s="207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  <c r="N675" s="207"/>
      <c r="O675" s="207"/>
      <c r="P675" s="207"/>
      <c r="Q675" s="208"/>
      <c r="R675" s="96"/>
    </row>
    <row r="676" spans="1:18" s="66" customFormat="1" ht="117" customHeight="1">
      <c r="A676" s="15" t="s">
        <v>79</v>
      </c>
      <c r="B676" s="20"/>
      <c r="C676" s="50">
        <f>C679</f>
        <v>50000</v>
      </c>
      <c r="D676" s="134">
        <f>D679</f>
        <v>50000</v>
      </c>
      <c r="E676" s="20"/>
      <c r="F676" s="20"/>
      <c r="G676" s="20"/>
      <c r="H676" s="15"/>
      <c r="I676" s="20"/>
      <c r="J676" s="20"/>
      <c r="K676" s="20"/>
      <c r="L676" s="20"/>
      <c r="M676" s="15"/>
      <c r="N676" s="20"/>
      <c r="O676" s="20"/>
      <c r="P676" s="20"/>
      <c r="Q676" s="20"/>
      <c r="R676" s="96"/>
    </row>
    <row r="677" spans="1:18" s="66" customFormat="1" ht="71.25" customHeight="1">
      <c r="A677" s="24" t="s">
        <v>8</v>
      </c>
      <c r="B677" s="20"/>
      <c r="C677" s="15"/>
      <c r="D677" s="20"/>
      <c r="E677" s="20"/>
      <c r="F677" s="20"/>
      <c r="G677" s="20"/>
      <c r="H677" s="15"/>
      <c r="I677" s="20"/>
      <c r="J677" s="20"/>
      <c r="K677" s="20"/>
      <c r="L677" s="20"/>
      <c r="M677" s="15"/>
      <c r="N677" s="20"/>
      <c r="O677" s="20"/>
      <c r="P677" s="20"/>
      <c r="Q677" s="20"/>
      <c r="R677" s="96"/>
    </row>
    <row r="678" spans="1:18" s="66" customFormat="1" ht="44.25" customHeight="1">
      <c r="A678" s="49" t="s">
        <v>4</v>
      </c>
      <c r="B678" s="20"/>
      <c r="C678" s="15"/>
      <c r="D678" s="20"/>
      <c r="E678" s="20"/>
      <c r="F678" s="20"/>
      <c r="G678" s="20"/>
      <c r="H678" s="15"/>
      <c r="I678" s="20"/>
      <c r="J678" s="20"/>
      <c r="K678" s="20"/>
      <c r="L678" s="20"/>
      <c r="M678" s="15"/>
      <c r="N678" s="20"/>
      <c r="O678" s="20"/>
      <c r="P678" s="20"/>
      <c r="Q678" s="20"/>
      <c r="R678" s="96"/>
    </row>
    <row r="679" spans="1:18" s="66" customFormat="1" ht="65.25" customHeight="1">
      <c r="A679" s="24" t="s">
        <v>78</v>
      </c>
      <c r="B679" s="20"/>
      <c r="C679" s="50">
        <f>D679</f>
        <v>50000</v>
      </c>
      <c r="D679" s="39">
        <v>50000</v>
      </c>
      <c r="E679" s="20"/>
      <c r="F679" s="20"/>
      <c r="G679" s="20"/>
      <c r="H679" s="15"/>
      <c r="I679" s="20"/>
      <c r="J679" s="20"/>
      <c r="K679" s="20"/>
      <c r="L679" s="20"/>
      <c r="M679" s="15"/>
      <c r="N679" s="20"/>
      <c r="O679" s="20"/>
      <c r="P679" s="20"/>
      <c r="Q679" s="20"/>
      <c r="R679" s="96"/>
    </row>
    <row r="680" spans="1:18" s="66" customFormat="1" ht="38.25" customHeight="1">
      <c r="A680" s="49" t="s">
        <v>5</v>
      </c>
      <c r="B680" s="20"/>
      <c r="C680" s="15"/>
      <c r="D680" s="20"/>
      <c r="E680" s="20"/>
      <c r="F680" s="20"/>
      <c r="G680" s="20"/>
      <c r="H680" s="15"/>
      <c r="I680" s="20"/>
      <c r="J680" s="20"/>
      <c r="K680" s="20"/>
      <c r="L680" s="20"/>
      <c r="M680" s="15"/>
      <c r="N680" s="20"/>
      <c r="O680" s="20"/>
      <c r="P680" s="20"/>
      <c r="Q680" s="20"/>
      <c r="R680" s="96"/>
    </row>
    <row r="681" spans="1:18" s="66" customFormat="1" ht="73.5" customHeight="1">
      <c r="A681" s="24" t="s">
        <v>171</v>
      </c>
      <c r="B681" s="20"/>
      <c r="C681" s="15">
        <v>1</v>
      </c>
      <c r="D681" s="20"/>
      <c r="E681" s="20"/>
      <c r="F681" s="20"/>
      <c r="G681" s="20"/>
      <c r="H681" s="15"/>
      <c r="I681" s="20"/>
      <c r="J681" s="20"/>
      <c r="K681" s="20"/>
      <c r="L681" s="20"/>
      <c r="M681" s="15"/>
      <c r="N681" s="20"/>
      <c r="O681" s="20"/>
      <c r="P681" s="20"/>
      <c r="Q681" s="20"/>
      <c r="R681" s="96"/>
    </row>
    <row r="682" spans="1:18" s="9" customFormat="1" ht="62.25" customHeight="1">
      <c r="A682" s="49" t="s">
        <v>6</v>
      </c>
      <c r="B682" s="48"/>
      <c r="C682" s="158"/>
      <c r="D682" s="158"/>
      <c r="E682" s="158"/>
      <c r="F682" s="158"/>
      <c r="G682" s="158"/>
      <c r="H682" s="40"/>
      <c r="I682" s="48"/>
      <c r="J682" s="98"/>
      <c r="K682" s="48"/>
      <c r="L682" s="98"/>
      <c r="M682" s="15"/>
      <c r="N682" s="48"/>
      <c r="O682" s="48"/>
      <c r="P682" s="48"/>
      <c r="Q682" s="48"/>
      <c r="R682" s="92"/>
    </row>
    <row r="683" spans="1:18" s="9" customFormat="1" ht="75" customHeight="1">
      <c r="A683" s="24" t="s">
        <v>172</v>
      </c>
      <c r="B683" s="48"/>
      <c r="C683" s="16">
        <f>C679/C681</f>
        <v>50000</v>
      </c>
      <c r="D683" s="158"/>
      <c r="E683" s="158"/>
      <c r="F683" s="158"/>
      <c r="G683" s="158"/>
      <c r="H683" s="16"/>
      <c r="I683" s="48"/>
      <c r="J683" s="98"/>
      <c r="K683" s="48"/>
      <c r="L683" s="98"/>
      <c r="M683" s="16"/>
      <c r="N683" s="48"/>
      <c r="O683" s="48"/>
      <c r="P683" s="48"/>
      <c r="Q683" s="48"/>
      <c r="R683" s="92"/>
    </row>
    <row r="684" spans="1:18" s="66" customFormat="1" ht="39.75" customHeight="1">
      <c r="A684" s="206" t="s">
        <v>179</v>
      </c>
      <c r="B684" s="207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07"/>
      <c r="N684" s="207"/>
      <c r="O684" s="207"/>
      <c r="P684" s="207"/>
      <c r="Q684" s="208"/>
      <c r="R684" s="96"/>
    </row>
    <row r="685" spans="1:18" s="66" customFormat="1" ht="45.75" customHeight="1">
      <c r="A685" s="206" t="s">
        <v>122</v>
      </c>
      <c r="B685" s="207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  <c r="N685" s="207"/>
      <c r="O685" s="207"/>
      <c r="P685" s="207"/>
      <c r="Q685" s="208"/>
      <c r="R685" s="96"/>
    </row>
    <row r="686" spans="1:18" s="66" customFormat="1" ht="108" customHeight="1">
      <c r="A686" s="15" t="s">
        <v>79</v>
      </c>
      <c r="B686" s="20"/>
      <c r="C686" s="50">
        <f>C689</f>
        <v>50000</v>
      </c>
      <c r="D686" s="134">
        <f>D689</f>
        <v>50000</v>
      </c>
      <c r="E686" s="20"/>
      <c r="F686" s="20"/>
      <c r="G686" s="20"/>
      <c r="H686" s="15"/>
      <c r="I686" s="20"/>
      <c r="J686" s="20"/>
      <c r="K686" s="20"/>
      <c r="L686" s="20"/>
      <c r="M686" s="15"/>
      <c r="N686" s="20"/>
      <c r="O686" s="20"/>
      <c r="P686" s="20"/>
      <c r="Q686" s="20"/>
      <c r="R686" s="96"/>
    </row>
    <row r="687" spans="1:18" s="66" customFormat="1" ht="60" customHeight="1">
      <c r="A687" s="24" t="s">
        <v>8</v>
      </c>
      <c r="B687" s="20"/>
      <c r="C687" s="15"/>
      <c r="D687" s="20"/>
      <c r="E687" s="20"/>
      <c r="F687" s="20"/>
      <c r="G687" s="20"/>
      <c r="H687" s="15"/>
      <c r="I687" s="20"/>
      <c r="J687" s="20"/>
      <c r="K687" s="20"/>
      <c r="L687" s="20"/>
      <c r="M687" s="15"/>
      <c r="N687" s="20"/>
      <c r="O687" s="20"/>
      <c r="P687" s="20"/>
      <c r="Q687" s="20"/>
      <c r="R687" s="96"/>
    </row>
    <row r="688" spans="1:18" s="66" customFormat="1" ht="35.25" customHeight="1">
      <c r="A688" s="49" t="s">
        <v>4</v>
      </c>
      <c r="B688" s="20"/>
      <c r="C688" s="15"/>
      <c r="D688" s="20"/>
      <c r="E688" s="20"/>
      <c r="F688" s="20"/>
      <c r="G688" s="20"/>
      <c r="H688" s="15"/>
      <c r="I688" s="20"/>
      <c r="J688" s="20"/>
      <c r="K688" s="20"/>
      <c r="L688" s="20"/>
      <c r="M688" s="15"/>
      <c r="N688" s="20"/>
      <c r="O688" s="20"/>
      <c r="P688" s="20"/>
      <c r="Q688" s="20"/>
      <c r="R688" s="96"/>
    </row>
    <row r="689" spans="1:18" s="66" customFormat="1" ht="45" customHeight="1">
      <c r="A689" s="24" t="s">
        <v>78</v>
      </c>
      <c r="B689" s="20"/>
      <c r="C689" s="50">
        <f>D689</f>
        <v>50000</v>
      </c>
      <c r="D689" s="39">
        <v>50000</v>
      </c>
      <c r="E689" s="20"/>
      <c r="F689" s="20"/>
      <c r="G689" s="20"/>
      <c r="H689" s="15"/>
      <c r="I689" s="20"/>
      <c r="J689" s="20"/>
      <c r="K689" s="20"/>
      <c r="L689" s="20"/>
      <c r="M689" s="15"/>
      <c r="N689" s="20"/>
      <c r="O689" s="20"/>
      <c r="P689" s="20"/>
      <c r="Q689" s="20"/>
      <c r="R689" s="96"/>
    </row>
    <row r="690" spans="1:18" s="66" customFormat="1" ht="40.5" customHeight="1">
      <c r="A690" s="49" t="s">
        <v>5</v>
      </c>
      <c r="B690" s="20"/>
      <c r="C690" s="15"/>
      <c r="D690" s="20"/>
      <c r="E690" s="20"/>
      <c r="F690" s="20"/>
      <c r="G690" s="20"/>
      <c r="H690" s="15"/>
      <c r="I690" s="20"/>
      <c r="J690" s="20"/>
      <c r="K690" s="20"/>
      <c r="L690" s="20"/>
      <c r="M690" s="15"/>
      <c r="N690" s="20"/>
      <c r="O690" s="20"/>
      <c r="P690" s="20"/>
      <c r="Q690" s="20"/>
      <c r="R690" s="96"/>
    </row>
    <row r="691" spans="1:18" s="66" customFormat="1" ht="63" customHeight="1">
      <c r="A691" s="24" t="s">
        <v>171</v>
      </c>
      <c r="B691" s="20"/>
      <c r="C691" s="15">
        <v>1</v>
      </c>
      <c r="D691" s="20"/>
      <c r="E691" s="20"/>
      <c r="F691" s="20"/>
      <c r="G691" s="20"/>
      <c r="H691" s="15"/>
      <c r="I691" s="20"/>
      <c r="J691" s="20"/>
      <c r="K691" s="20"/>
      <c r="L691" s="20"/>
      <c r="M691" s="15"/>
      <c r="N691" s="20"/>
      <c r="O691" s="20"/>
      <c r="P691" s="20"/>
      <c r="Q691" s="20"/>
      <c r="R691" s="96"/>
    </row>
    <row r="692" spans="1:18" s="9" customFormat="1" ht="59.25" customHeight="1">
      <c r="A692" s="49" t="s">
        <v>6</v>
      </c>
      <c r="B692" s="48"/>
      <c r="C692" s="158"/>
      <c r="D692" s="158"/>
      <c r="E692" s="158"/>
      <c r="F692" s="158"/>
      <c r="G692" s="158"/>
      <c r="H692" s="40"/>
      <c r="I692" s="48"/>
      <c r="J692" s="98"/>
      <c r="K692" s="48"/>
      <c r="L692" s="98"/>
      <c r="M692" s="15"/>
      <c r="N692" s="48"/>
      <c r="O692" s="48"/>
      <c r="P692" s="48"/>
      <c r="Q692" s="48"/>
      <c r="R692" s="92"/>
    </row>
    <row r="693" spans="1:18" s="9" customFormat="1" ht="97.5" customHeight="1">
      <c r="A693" s="24" t="s">
        <v>172</v>
      </c>
      <c r="B693" s="48"/>
      <c r="C693" s="16">
        <f>C689/C691</f>
        <v>50000</v>
      </c>
      <c r="D693" s="158"/>
      <c r="E693" s="158"/>
      <c r="F693" s="158"/>
      <c r="G693" s="158"/>
      <c r="H693" s="16"/>
      <c r="I693" s="48"/>
      <c r="J693" s="98"/>
      <c r="K693" s="48"/>
      <c r="L693" s="98"/>
      <c r="M693" s="16"/>
      <c r="N693" s="48"/>
      <c r="O693" s="48"/>
      <c r="P693" s="48"/>
      <c r="Q693" s="48"/>
      <c r="R693" s="92"/>
    </row>
    <row r="694" spans="1:18" s="64" customFormat="1" ht="88.5" customHeight="1">
      <c r="A694" s="38"/>
      <c r="B694" s="67"/>
      <c r="C694" s="68"/>
      <c r="D694" s="67"/>
      <c r="E694" s="67"/>
      <c r="F694" s="67"/>
      <c r="G694" s="67"/>
      <c r="H694" s="69"/>
      <c r="I694" s="67"/>
      <c r="J694" s="67"/>
      <c r="K694" s="67"/>
      <c r="L694" s="67"/>
      <c r="M694" s="155"/>
      <c r="N694" s="67"/>
      <c r="O694" s="67"/>
      <c r="P694" s="67"/>
      <c r="Q694" s="67"/>
      <c r="R694" s="97"/>
    </row>
    <row r="695" spans="1:18" s="64" customFormat="1" ht="33">
      <c r="A695" s="189" t="s">
        <v>63</v>
      </c>
      <c r="B695" s="190"/>
      <c r="C695" s="189"/>
      <c r="D695" s="189"/>
      <c r="E695" s="189"/>
      <c r="F695" s="189"/>
      <c r="G695" s="189"/>
      <c r="H695" s="189"/>
      <c r="I695" s="191"/>
      <c r="J695" s="189"/>
      <c r="K695" s="189"/>
      <c r="L695" s="189"/>
      <c r="M695" s="190"/>
      <c r="N695" s="189"/>
      <c r="O695" s="189" t="s">
        <v>176</v>
      </c>
      <c r="P695" s="71"/>
      <c r="Q695" s="189"/>
      <c r="R695" s="97"/>
    </row>
    <row r="696" spans="1:18" s="64" customFormat="1" ht="64.5" customHeight="1">
      <c r="A696" s="220" t="s">
        <v>54</v>
      </c>
      <c r="B696" s="220"/>
      <c r="C696" s="220"/>
      <c r="D696" s="220"/>
      <c r="E696" s="220"/>
      <c r="F696" s="192"/>
      <c r="G696" s="193"/>
      <c r="H696" s="193"/>
      <c r="I696" s="194"/>
      <c r="J696" s="193"/>
      <c r="K696" s="193"/>
      <c r="L696" s="193"/>
      <c r="M696" s="195"/>
      <c r="N696" s="193"/>
      <c r="O696" s="193"/>
      <c r="P696" s="196"/>
      <c r="Q696" s="197"/>
      <c r="R696" s="97"/>
    </row>
    <row r="697" spans="1:18" s="64" customFormat="1" ht="30.75">
      <c r="A697" s="219">
        <v>44533</v>
      </c>
      <c r="B697" s="219"/>
      <c r="C697" s="198"/>
      <c r="D697" s="198"/>
      <c r="E697" s="198"/>
      <c r="F697" s="199"/>
      <c r="G697" s="199"/>
      <c r="H697" s="199"/>
      <c r="I697" s="200"/>
      <c r="J697" s="201"/>
      <c r="K697" s="201"/>
      <c r="L697" s="201"/>
      <c r="M697" s="202"/>
      <c r="N697" s="201"/>
      <c r="O697" s="201"/>
      <c r="P697" s="203"/>
      <c r="Q697" s="204"/>
      <c r="R697" s="97"/>
    </row>
    <row r="698" spans="1:18" s="64" customFormat="1" ht="26.25">
      <c r="A698" s="215"/>
      <c r="B698" s="215"/>
      <c r="C698" s="72"/>
      <c r="D698" s="71"/>
      <c r="E698" s="71"/>
      <c r="F698" s="71"/>
      <c r="G698" s="71"/>
      <c r="H698" s="72"/>
      <c r="I698" s="71"/>
      <c r="J698" s="71"/>
      <c r="K698" s="71"/>
      <c r="L698" s="71"/>
      <c r="M698" s="156"/>
      <c r="N698" s="70"/>
      <c r="O698" s="70"/>
      <c r="P698" s="70"/>
      <c r="Q698" s="70"/>
      <c r="R698" s="97"/>
    </row>
    <row r="699" spans="1:18" s="64" customFormat="1" ht="26.25">
      <c r="A699" s="215"/>
      <c r="B699" s="215"/>
      <c r="C699" s="72"/>
      <c r="D699" s="71"/>
      <c r="E699" s="71"/>
      <c r="F699" s="71"/>
      <c r="G699" s="71"/>
      <c r="H699" s="72"/>
      <c r="I699" s="71"/>
      <c r="J699" s="71"/>
      <c r="K699" s="71"/>
      <c r="L699" s="71"/>
      <c r="M699" s="156"/>
      <c r="N699" s="70"/>
      <c r="O699" s="70"/>
      <c r="P699" s="70"/>
      <c r="Q699" s="70"/>
      <c r="R699" s="97"/>
    </row>
    <row r="700" spans="3:18" s="64" customFormat="1" ht="26.25">
      <c r="C700" s="65"/>
      <c r="H700" s="65"/>
      <c r="M700" s="154"/>
      <c r="Q700" s="73"/>
      <c r="R700" s="97"/>
    </row>
    <row r="701" spans="3:18" s="64" customFormat="1" ht="26.25">
      <c r="C701" s="65"/>
      <c r="H701" s="65"/>
      <c r="M701" s="154"/>
      <c r="Q701" s="73"/>
      <c r="R701" s="97"/>
    </row>
    <row r="702" spans="3:18" s="64" customFormat="1" ht="26.25">
      <c r="C702" s="65"/>
      <c r="H702" s="65"/>
      <c r="M702" s="154"/>
      <c r="Q702" s="73"/>
      <c r="R702" s="97"/>
    </row>
    <row r="703" spans="3:18" s="64" customFormat="1" ht="26.25">
      <c r="C703" s="65"/>
      <c r="H703" s="65"/>
      <c r="M703" s="154"/>
      <c r="Q703" s="73"/>
      <c r="R703" s="97"/>
    </row>
    <row r="704" spans="3:18" s="64" customFormat="1" ht="26.25">
      <c r="C704" s="65"/>
      <c r="H704" s="65"/>
      <c r="M704" s="154"/>
      <c r="Q704" s="73"/>
      <c r="R704" s="97"/>
    </row>
    <row r="705" spans="3:18" s="64" customFormat="1" ht="26.25">
      <c r="C705" s="65"/>
      <c r="H705" s="65"/>
      <c r="M705" s="154"/>
      <c r="Q705" s="73"/>
      <c r="R705" s="97"/>
    </row>
    <row r="706" spans="3:18" s="64" customFormat="1" ht="26.25">
      <c r="C706" s="65"/>
      <c r="H706" s="65"/>
      <c r="M706" s="154"/>
      <c r="Q706" s="73"/>
      <c r="R706" s="97"/>
    </row>
    <row r="707" spans="3:18" s="64" customFormat="1" ht="26.25">
      <c r="C707" s="65"/>
      <c r="H707" s="65"/>
      <c r="M707" s="154"/>
      <c r="Q707" s="73"/>
      <c r="R707" s="97"/>
    </row>
    <row r="708" spans="3:18" s="64" customFormat="1" ht="26.25">
      <c r="C708" s="65"/>
      <c r="H708" s="65"/>
      <c r="M708" s="154"/>
      <c r="Q708" s="73"/>
      <c r="R708" s="97"/>
    </row>
    <row r="709" spans="3:18" s="64" customFormat="1" ht="26.25">
      <c r="C709" s="65"/>
      <c r="H709" s="65"/>
      <c r="M709" s="154"/>
      <c r="Q709" s="73"/>
      <c r="R709" s="97"/>
    </row>
    <row r="710" spans="3:18" s="64" customFormat="1" ht="26.25">
      <c r="C710" s="65"/>
      <c r="H710" s="65"/>
      <c r="M710" s="154"/>
      <c r="Q710" s="73"/>
      <c r="R710" s="97"/>
    </row>
    <row r="711" spans="3:18" s="64" customFormat="1" ht="26.25">
      <c r="C711" s="65"/>
      <c r="H711" s="65"/>
      <c r="M711" s="154"/>
      <c r="Q711" s="73"/>
      <c r="R711" s="97"/>
    </row>
    <row r="712" spans="3:18" s="64" customFormat="1" ht="26.25">
      <c r="C712" s="65"/>
      <c r="H712" s="65"/>
      <c r="M712" s="154"/>
      <c r="Q712" s="73"/>
      <c r="R712" s="97"/>
    </row>
    <row r="713" spans="3:18" s="64" customFormat="1" ht="26.25">
      <c r="C713" s="65"/>
      <c r="H713" s="65"/>
      <c r="M713" s="154"/>
      <c r="Q713" s="73"/>
      <c r="R713" s="97"/>
    </row>
    <row r="714" spans="3:18" s="64" customFormat="1" ht="26.25">
      <c r="C714" s="65"/>
      <c r="H714" s="65"/>
      <c r="M714" s="154"/>
      <c r="Q714" s="73"/>
      <c r="R714" s="97"/>
    </row>
    <row r="715" spans="3:18" s="64" customFormat="1" ht="26.25">
      <c r="C715" s="65"/>
      <c r="H715" s="65"/>
      <c r="M715" s="154"/>
      <c r="Q715" s="73"/>
      <c r="R715" s="97"/>
    </row>
    <row r="716" spans="3:18" s="64" customFormat="1" ht="26.25">
      <c r="C716" s="65"/>
      <c r="H716" s="65"/>
      <c r="M716" s="154"/>
      <c r="Q716" s="73"/>
      <c r="R716" s="97"/>
    </row>
    <row r="717" spans="3:18" s="64" customFormat="1" ht="26.25">
      <c r="C717" s="65"/>
      <c r="H717" s="65"/>
      <c r="M717" s="154"/>
      <c r="Q717" s="73"/>
      <c r="R717" s="97"/>
    </row>
    <row r="718" spans="3:18" s="64" customFormat="1" ht="26.25">
      <c r="C718" s="65"/>
      <c r="H718" s="65"/>
      <c r="M718" s="154"/>
      <c r="Q718" s="73"/>
      <c r="R718" s="97"/>
    </row>
    <row r="719" spans="3:18" s="64" customFormat="1" ht="26.25">
      <c r="C719" s="65"/>
      <c r="H719" s="65"/>
      <c r="M719" s="154"/>
      <c r="Q719" s="73"/>
      <c r="R719" s="97"/>
    </row>
    <row r="720" spans="3:18" s="64" customFormat="1" ht="26.25">
      <c r="C720" s="65"/>
      <c r="H720" s="65"/>
      <c r="M720" s="154"/>
      <c r="Q720" s="73"/>
      <c r="R720" s="97"/>
    </row>
    <row r="721" spans="3:18" s="64" customFormat="1" ht="26.25">
      <c r="C721" s="65"/>
      <c r="H721" s="65"/>
      <c r="M721" s="154"/>
      <c r="Q721" s="73"/>
      <c r="R721" s="97"/>
    </row>
    <row r="722" spans="3:18" s="64" customFormat="1" ht="26.25">
      <c r="C722" s="65"/>
      <c r="H722" s="65"/>
      <c r="M722" s="154"/>
      <c r="Q722" s="73"/>
      <c r="R722" s="97"/>
    </row>
    <row r="723" spans="3:18" s="64" customFormat="1" ht="26.25">
      <c r="C723" s="65"/>
      <c r="H723" s="65"/>
      <c r="M723" s="154"/>
      <c r="Q723" s="73"/>
      <c r="R723" s="97"/>
    </row>
    <row r="724" spans="3:18" s="64" customFormat="1" ht="26.25">
      <c r="C724" s="65"/>
      <c r="H724" s="65"/>
      <c r="M724" s="154"/>
      <c r="Q724" s="73"/>
      <c r="R724" s="97"/>
    </row>
    <row r="725" spans="3:18" s="64" customFormat="1" ht="26.25">
      <c r="C725" s="65"/>
      <c r="H725" s="65"/>
      <c r="M725" s="154"/>
      <c r="Q725" s="73"/>
      <c r="R725" s="97"/>
    </row>
    <row r="726" spans="3:18" s="64" customFormat="1" ht="26.25">
      <c r="C726" s="65"/>
      <c r="H726" s="65"/>
      <c r="M726" s="154"/>
      <c r="Q726" s="73"/>
      <c r="R726" s="97"/>
    </row>
    <row r="727" spans="3:18" s="64" customFormat="1" ht="26.25">
      <c r="C727" s="65"/>
      <c r="H727" s="65"/>
      <c r="M727" s="154"/>
      <c r="Q727" s="73"/>
      <c r="R727" s="97"/>
    </row>
    <row r="728" spans="3:18" s="64" customFormat="1" ht="26.25">
      <c r="C728" s="65"/>
      <c r="H728" s="65"/>
      <c r="M728" s="154"/>
      <c r="Q728" s="73"/>
      <c r="R728" s="97"/>
    </row>
    <row r="729" spans="3:18" s="64" customFormat="1" ht="26.25">
      <c r="C729" s="65"/>
      <c r="H729" s="65"/>
      <c r="M729" s="154"/>
      <c r="Q729" s="73"/>
      <c r="R729" s="97"/>
    </row>
    <row r="730" spans="3:18" s="64" customFormat="1" ht="26.25">
      <c r="C730" s="65"/>
      <c r="H730" s="65"/>
      <c r="M730" s="154"/>
      <c r="Q730" s="73"/>
      <c r="R730" s="97"/>
    </row>
    <row r="731" spans="3:18" s="64" customFormat="1" ht="26.25">
      <c r="C731" s="65"/>
      <c r="H731" s="65"/>
      <c r="M731" s="154"/>
      <c r="Q731" s="73"/>
      <c r="R731" s="97"/>
    </row>
    <row r="732" spans="3:18" s="64" customFormat="1" ht="26.25">
      <c r="C732" s="65"/>
      <c r="H732" s="65"/>
      <c r="M732" s="154"/>
      <c r="Q732" s="73"/>
      <c r="R732" s="97"/>
    </row>
    <row r="733" spans="3:18" s="64" customFormat="1" ht="26.25">
      <c r="C733" s="65"/>
      <c r="H733" s="65"/>
      <c r="M733" s="154"/>
      <c r="Q733" s="73"/>
      <c r="R733" s="97"/>
    </row>
    <row r="734" spans="3:18" s="64" customFormat="1" ht="26.25">
      <c r="C734" s="65"/>
      <c r="H734" s="65"/>
      <c r="M734" s="154"/>
      <c r="Q734" s="73"/>
      <c r="R734" s="97"/>
    </row>
    <row r="735" spans="3:18" s="64" customFormat="1" ht="26.25">
      <c r="C735" s="65"/>
      <c r="H735" s="65"/>
      <c r="M735" s="154"/>
      <c r="Q735" s="73"/>
      <c r="R735" s="97"/>
    </row>
    <row r="736" spans="3:18" s="64" customFormat="1" ht="26.25">
      <c r="C736" s="65"/>
      <c r="H736" s="65"/>
      <c r="M736" s="154"/>
      <c r="Q736" s="73"/>
      <c r="R736" s="97"/>
    </row>
    <row r="737" spans="3:18" s="64" customFormat="1" ht="26.25">
      <c r="C737" s="65"/>
      <c r="H737" s="65"/>
      <c r="M737" s="154"/>
      <c r="Q737" s="73"/>
      <c r="R737" s="97"/>
    </row>
    <row r="738" spans="3:18" s="64" customFormat="1" ht="26.25">
      <c r="C738" s="65"/>
      <c r="H738" s="65"/>
      <c r="M738" s="154"/>
      <c r="Q738" s="73"/>
      <c r="R738" s="97"/>
    </row>
    <row r="739" spans="3:18" s="64" customFormat="1" ht="26.25">
      <c r="C739" s="65"/>
      <c r="H739" s="65"/>
      <c r="M739" s="154"/>
      <c r="Q739" s="73"/>
      <c r="R739" s="97"/>
    </row>
    <row r="740" spans="3:18" s="64" customFormat="1" ht="26.25">
      <c r="C740" s="65"/>
      <c r="H740" s="65"/>
      <c r="M740" s="154"/>
      <c r="Q740" s="73"/>
      <c r="R740" s="97"/>
    </row>
    <row r="741" spans="3:18" s="64" customFormat="1" ht="26.25">
      <c r="C741" s="65"/>
      <c r="H741" s="65"/>
      <c r="M741" s="154"/>
      <c r="Q741" s="73"/>
      <c r="R741" s="97"/>
    </row>
    <row r="742" spans="3:18" s="64" customFormat="1" ht="26.25">
      <c r="C742" s="65"/>
      <c r="H742" s="65"/>
      <c r="M742" s="154"/>
      <c r="Q742" s="73"/>
      <c r="R742" s="97"/>
    </row>
    <row r="743" spans="3:18" s="64" customFormat="1" ht="26.25">
      <c r="C743" s="65"/>
      <c r="H743" s="65"/>
      <c r="M743" s="154"/>
      <c r="Q743" s="73"/>
      <c r="R743" s="97"/>
    </row>
    <row r="744" spans="3:18" s="64" customFormat="1" ht="26.25">
      <c r="C744" s="65"/>
      <c r="H744" s="65"/>
      <c r="M744" s="154"/>
      <c r="Q744" s="73"/>
      <c r="R744" s="97"/>
    </row>
    <row r="745" spans="3:18" s="64" customFormat="1" ht="26.25">
      <c r="C745" s="65"/>
      <c r="H745" s="65"/>
      <c r="M745" s="154"/>
      <c r="Q745" s="73"/>
      <c r="R745" s="97"/>
    </row>
    <row r="746" spans="3:18" s="64" customFormat="1" ht="26.25">
      <c r="C746" s="65"/>
      <c r="H746" s="65"/>
      <c r="M746" s="154"/>
      <c r="Q746" s="73"/>
      <c r="R746" s="97"/>
    </row>
    <row r="747" spans="3:18" s="64" customFormat="1" ht="26.25">
      <c r="C747" s="65"/>
      <c r="H747" s="65"/>
      <c r="M747" s="154"/>
      <c r="Q747" s="73"/>
      <c r="R747" s="97"/>
    </row>
    <row r="748" spans="3:18" s="64" customFormat="1" ht="26.25">
      <c r="C748" s="65"/>
      <c r="H748" s="65"/>
      <c r="M748" s="154"/>
      <c r="Q748" s="73"/>
      <c r="R748" s="97"/>
    </row>
    <row r="749" spans="3:18" s="64" customFormat="1" ht="26.25">
      <c r="C749" s="65"/>
      <c r="H749" s="65"/>
      <c r="M749" s="154"/>
      <c r="Q749" s="73"/>
      <c r="R749" s="97"/>
    </row>
    <row r="750" spans="3:18" s="64" customFormat="1" ht="26.25">
      <c r="C750" s="65"/>
      <c r="H750" s="65"/>
      <c r="M750" s="154"/>
      <c r="Q750" s="73"/>
      <c r="R750" s="97"/>
    </row>
    <row r="751" spans="3:18" s="64" customFormat="1" ht="26.25">
      <c r="C751" s="65"/>
      <c r="H751" s="65"/>
      <c r="M751" s="154"/>
      <c r="Q751" s="73"/>
      <c r="R751" s="97"/>
    </row>
    <row r="752" spans="3:18" s="64" customFormat="1" ht="26.25">
      <c r="C752" s="65"/>
      <c r="H752" s="65"/>
      <c r="M752" s="154"/>
      <c r="Q752" s="73"/>
      <c r="R752" s="97"/>
    </row>
    <row r="753" spans="3:18" s="64" customFormat="1" ht="26.25">
      <c r="C753" s="65"/>
      <c r="H753" s="65"/>
      <c r="M753" s="154"/>
      <c r="Q753" s="73"/>
      <c r="R753" s="97"/>
    </row>
    <row r="754" spans="3:18" s="64" customFormat="1" ht="26.25">
      <c r="C754" s="65"/>
      <c r="H754" s="65"/>
      <c r="M754" s="154"/>
      <c r="Q754" s="73"/>
      <c r="R754" s="97"/>
    </row>
    <row r="755" spans="3:18" s="64" customFormat="1" ht="26.25">
      <c r="C755" s="65"/>
      <c r="H755" s="65"/>
      <c r="M755" s="154"/>
      <c r="Q755" s="73"/>
      <c r="R755" s="97"/>
    </row>
    <row r="756" spans="3:18" s="64" customFormat="1" ht="26.25">
      <c r="C756" s="65"/>
      <c r="H756" s="65"/>
      <c r="M756" s="154"/>
      <c r="Q756" s="73"/>
      <c r="R756" s="97"/>
    </row>
    <row r="757" spans="3:18" s="64" customFormat="1" ht="26.25">
      <c r="C757" s="65"/>
      <c r="H757" s="65"/>
      <c r="M757" s="154"/>
      <c r="Q757" s="73"/>
      <c r="R757" s="97"/>
    </row>
    <row r="758" spans="3:18" s="64" customFormat="1" ht="26.25">
      <c r="C758" s="65"/>
      <c r="H758" s="65"/>
      <c r="M758" s="154"/>
      <c r="Q758" s="73"/>
      <c r="R758" s="97"/>
    </row>
    <row r="759" spans="3:18" s="64" customFormat="1" ht="26.25">
      <c r="C759" s="65"/>
      <c r="H759" s="65"/>
      <c r="M759" s="154"/>
      <c r="Q759" s="73"/>
      <c r="R759" s="97"/>
    </row>
    <row r="760" spans="3:18" s="64" customFormat="1" ht="26.25">
      <c r="C760" s="65"/>
      <c r="H760" s="65"/>
      <c r="M760" s="154"/>
      <c r="Q760" s="73"/>
      <c r="R760" s="97"/>
    </row>
    <row r="761" spans="3:18" s="64" customFormat="1" ht="26.25">
      <c r="C761" s="65"/>
      <c r="H761" s="65"/>
      <c r="M761" s="154"/>
      <c r="Q761" s="73"/>
      <c r="R761" s="97"/>
    </row>
    <row r="762" spans="3:18" s="64" customFormat="1" ht="26.25">
      <c r="C762" s="65"/>
      <c r="H762" s="65"/>
      <c r="M762" s="154"/>
      <c r="Q762" s="73"/>
      <c r="R762" s="97"/>
    </row>
    <row r="763" spans="3:18" s="64" customFormat="1" ht="26.25">
      <c r="C763" s="65"/>
      <c r="H763" s="65"/>
      <c r="M763" s="154"/>
      <c r="Q763" s="73"/>
      <c r="R763" s="97"/>
    </row>
    <row r="764" spans="3:18" s="64" customFormat="1" ht="26.25">
      <c r="C764" s="65"/>
      <c r="H764" s="65"/>
      <c r="M764" s="154"/>
      <c r="Q764" s="73"/>
      <c r="R764" s="97"/>
    </row>
    <row r="765" spans="3:18" s="64" customFormat="1" ht="26.25">
      <c r="C765" s="65"/>
      <c r="H765" s="65"/>
      <c r="M765" s="154"/>
      <c r="Q765" s="73"/>
      <c r="R765" s="97"/>
    </row>
    <row r="766" spans="3:18" s="64" customFormat="1" ht="26.25">
      <c r="C766" s="65"/>
      <c r="H766" s="65"/>
      <c r="M766" s="154"/>
      <c r="Q766" s="73"/>
      <c r="R766" s="97"/>
    </row>
    <row r="767" spans="3:18" s="64" customFormat="1" ht="26.25">
      <c r="C767" s="65"/>
      <c r="H767" s="65"/>
      <c r="M767" s="154"/>
      <c r="Q767" s="73"/>
      <c r="R767" s="97"/>
    </row>
    <row r="768" spans="3:18" s="64" customFormat="1" ht="26.25">
      <c r="C768" s="65"/>
      <c r="H768" s="65"/>
      <c r="M768" s="154"/>
      <c r="Q768" s="73"/>
      <c r="R768" s="97"/>
    </row>
    <row r="769" spans="3:18" s="64" customFormat="1" ht="26.25">
      <c r="C769" s="65"/>
      <c r="H769" s="65"/>
      <c r="M769" s="154"/>
      <c r="Q769" s="73"/>
      <c r="R769" s="97"/>
    </row>
    <row r="770" spans="1:17" ht="26.25">
      <c r="A770" s="64"/>
      <c r="B770" s="64"/>
      <c r="C770" s="65"/>
      <c r="D770" s="64"/>
      <c r="E770" s="64"/>
      <c r="F770" s="64"/>
      <c r="G770" s="64"/>
      <c r="H770" s="65"/>
      <c r="I770" s="64"/>
      <c r="J770" s="64"/>
      <c r="K770" s="64"/>
      <c r="L770" s="64"/>
      <c r="M770" s="154"/>
      <c r="N770" s="64"/>
      <c r="O770" s="64"/>
      <c r="P770" s="64"/>
      <c r="Q770" s="73"/>
    </row>
    <row r="771" spans="1:17" ht="26.25">
      <c r="A771" s="64"/>
      <c r="B771" s="64"/>
      <c r="C771" s="65"/>
      <c r="D771" s="64"/>
      <c r="E771" s="64"/>
      <c r="F771" s="64"/>
      <c r="G771" s="64"/>
      <c r="H771" s="65"/>
      <c r="I771" s="64"/>
      <c r="J771" s="64"/>
      <c r="K771" s="64"/>
      <c r="L771" s="64"/>
      <c r="M771" s="154"/>
      <c r="N771" s="64"/>
      <c r="O771" s="64"/>
      <c r="P771" s="64"/>
      <c r="Q771" s="73"/>
    </row>
    <row r="772" spans="1:17" ht="26.25">
      <c r="A772" s="64"/>
      <c r="B772" s="64"/>
      <c r="C772" s="65"/>
      <c r="D772" s="64"/>
      <c r="E772" s="64"/>
      <c r="F772" s="64"/>
      <c r="G772" s="64"/>
      <c r="H772" s="65"/>
      <c r="I772" s="64"/>
      <c r="J772" s="64"/>
      <c r="K772" s="64"/>
      <c r="L772" s="64"/>
      <c r="M772" s="154"/>
      <c r="N772" s="64"/>
      <c r="O772" s="64"/>
      <c r="P772" s="64"/>
      <c r="Q772" s="73"/>
    </row>
    <row r="773" spans="1:17" ht="26.25">
      <c r="A773" s="64"/>
      <c r="B773" s="64"/>
      <c r="C773" s="65"/>
      <c r="D773" s="64"/>
      <c r="E773" s="64"/>
      <c r="F773" s="64"/>
      <c r="G773" s="64"/>
      <c r="H773" s="65"/>
      <c r="I773" s="64"/>
      <c r="J773" s="64"/>
      <c r="K773" s="64"/>
      <c r="L773" s="64"/>
      <c r="M773" s="154"/>
      <c r="N773" s="64"/>
      <c r="O773" s="64"/>
      <c r="P773" s="64"/>
      <c r="Q773" s="73"/>
    </row>
    <row r="774" spans="1:17" ht="26.25">
      <c r="A774" s="64"/>
      <c r="B774" s="64"/>
      <c r="C774" s="65"/>
      <c r="D774" s="64"/>
      <c r="E774" s="64"/>
      <c r="F774" s="64"/>
      <c r="G774" s="64"/>
      <c r="H774" s="65"/>
      <c r="I774" s="64"/>
      <c r="J774" s="64"/>
      <c r="K774" s="64"/>
      <c r="L774" s="64"/>
      <c r="M774" s="154"/>
      <c r="N774" s="64"/>
      <c r="O774" s="64"/>
      <c r="P774" s="64"/>
      <c r="Q774" s="73"/>
    </row>
    <row r="775" spans="1:17" ht="26.25">
      <c r="A775" s="64"/>
      <c r="B775" s="64"/>
      <c r="C775" s="65"/>
      <c r="D775" s="64"/>
      <c r="E775" s="64"/>
      <c r="F775" s="64"/>
      <c r="G775" s="64"/>
      <c r="H775" s="65"/>
      <c r="I775" s="64"/>
      <c r="J775" s="64"/>
      <c r="K775" s="64"/>
      <c r="L775" s="64"/>
      <c r="M775" s="154"/>
      <c r="N775" s="64"/>
      <c r="O775" s="64"/>
      <c r="P775" s="64"/>
      <c r="Q775" s="73"/>
    </row>
    <row r="776" spans="1:17" ht="26.25">
      <c r="A776" s="64"/>
      <c r="B776" s="64"/>
      <c r="C776" s="65"/>
      <c r="D776" s="64"/>
      <c r="E776" s="64"/>
      <c r="F776" s="64"/>
      <c r="G776" s="64"/>
      <c r="H776" s="65"/>
      <c r="I776" s="64"/>
      <c r="J776" s="64"/>
      <c r="K776" s="64"/>
      <c r="L776" s="64"/>
      <c r="M776" s="154"/>
      <c r="N776" s="64"/>
      <c r="O776" s="64"/>
      <c r="P776" s="64"/>
      <c r="Q776" s="73"/>
    </row>
    <row r="777" spans="1:17" ht="26.25">
      <c r="A777" s="64"/>
      <c r="B777" s="64"/>
      <c r="C777" s="65"/>
      <c r="D777" s="64"/>
      <c r="E777" s="64"/>
      <c r="F777" s="64"/>
      <c r="G777" s="64"/>
      <c r="H777" s="65"/>
      <c r="I777" s="64"/>
      <c r="J777" s="64"/>
      <c r="K777" s="64"/>
      <c r="L777" s="64"/>
      <c r="M777" s="154"/>
      <c r="N777" s="64"/>
      <c r="O777" s="64"/>
      <c r="P777" s="64"/>
      <c r="Q777" s="73"/>
    </row>
    <row r="778" spans="1:17" ht="26.25">
      <c r="A778" s="64"/>
      <c r="B778" s="64"/>
      <c r="C778" s="65"/>
      <c r="D778" s="64"/>
      <c r="E778" s="64"/>
      <c r="F778" s="64"/>
      <c r="G778" s="64"/>
      <c r="H778" s="65"/>
      <c r="I778" s="64"/>
      <c r="J778" s="64"/>
      <c r="K778" s="64"/>
      <c r="L778" s="64"/>
      <c r="M778" s="154"/>
      <c r="N778" s="64"/>
      <c r="O778" s="64"/>
      <c r="P778" s="64"/>
      <c r="Q778" s="73"/>
    </row>
  </sheetData>
  <sheetProtection/>
  <mergeCells count="155">
    <mergeCell ref="A664:Q664"/>
    <mergeCell ref="A665:Q665"/>
    <mergeCell ref="A666:Q666"/>
    <mergeCell ref="A673:Q673"/>
    <mergeCell ref="A674:Q674"/>
    <mergeCell ref="A675:Q675"/>
    <mergeCell ref="A603:Q603"/>
    <mergeCell ref="A354:Q354"/>
    <mergeCell ref="A616:Q616"/>
    <mergeCell ref="A353:Q353"/>
    <mergeCell ref="A477:Q477"/>
    <mergeCell ref="A492:Q492"/>
    <mergeCell ref="A479:Q479"/>
    <mergeCell ref="A577:Q577"/>
    <mergeCell ref="A531:Q531"/>
    <mergeCell ref="A609:Q609"/>
    <mergeCell ref="A6:Q6"/>
    <mergeCell ref="H10:H11"/>
    <mergeCell ref="P10:Q10"/>
    <mergeCell ref="H9:L9"/>
    <mergeCell ref="N10:O10"/>
    <mergeCell ref="A274:Q274"/>
    <mergeCell ref="B9:F9"/>
    <mergeCell ref="M10:M11"/>
    <mergeCell ref="A53:Q53"/>
    <mergeCell ref="A54:Q54"/>
    <mergeCell ref="A638:Q638"/>
    <mergeCell ref="A453:Q453"/>
    <mergeCell ref="A430:Q430"/>
    <mergeCell ref="A545:Q545"/>
    <mergeCell ref="A629:Q629"/>
    <mergeCell ref="A312:Q312"/>
    <mergeCell ref="A326:Q326"/>
    <mergeCell ref="A325:Q325"/>
    <mergeCell ref="A602:Q602"/>
    <mergeCell ref="A579:Q579"/>
    <mergeCell ref="K10:L10"/>
    <mergeCell ref="B10:B11"/>
    <mergeCell ref="F10:G10"/>
    <mergeCell ref="C10:C11"/>
    <mergeCell ref="A30:Q30"/>
    <mergeCell ref="A8:A11"/>
    <mergeCell ref="M9:Q9"/>
    <mergeCell ref="B8:Q8"/>
    <mergeCell ref="I10:J10"/>
    <mergeCell ref="A17:O17"/>
    <mergeCell ref="A36:Q36"/>
    <mergeCell ref="A698:B698"/>
    <mergeCell ref="A15:Q15"/>
    <mergeCell ref="A16:Q16"/>
    <mergeCell ref="A67:Q67"/>
    <mergeCell ref="A37:Q37"/>
    <mergeCell ref="A610:Q610"/>
    <mergeCell ref="A31:Q31"/>
    <mergeCell ref="A297:Q297"/>
    <mergeCell ref="A106:Q106"/>
    <mergeCell ref="A66:Q66"/>
    <mergeCell ref="A296:Q296"/>
    <mergeCell ref="A79:Q79"/>
    <mergeCell ref="A132:Q132"/>
    <mergeCell ref="A119:Q119"/>
    <mergeCell ref="A92:Q92"/>
    <mergeCell ref="A157:Q157"/>
    <mergeCell ref="A222:Q222"/>
    <mergeCell ref="A158:Q158"/>
    <mergeCell ref="A170:Q170"/>
    <mergeCell ref="A311:Q311"/>
    <mergeCell ref="A80:Q80"/>
    <mergeCell ref="A131:Q131"/>
    <mergeCell ref="A105:Q105"/>
    <mergeCell ref="A298:Q298"/>
    <mergeCell ref="A209:Q209"/>
    <mergeCell ref="A299:Q299"/>
    <mergeCell ref="A171:Q171"/>
    <mergeCell ref="A196:Q196"/>
    <mergeCell ref="A197:Q197"/>
    <mergeCell ref="A38:O38"/>
    <mergeCell ref="A93:Q93"/>
    <mergeCell ref="A118:Q118"/>
    <mergeCell ref="A576:Q576"/>
    <mergeCell ref="A504:Q504"/>
    <mergeCell ref="A578:Q578"/>
    <mergeCell ref="A517:Q517"/>
    <mergeCell ref="A518:Q518"/>
    <mergeCell ref="A532:Q532"/>
    <mergeCell ref="A505:Q505"/>
    <mergeCell ref="A465:Q465"/>
    <mergeCell ref="A491:Q491"/>
    <mergeCell ref="A530:Q530"/>
    <mergeCell ref="A547:Q547"/>
    <mergeCell ref="A590:Q590"/>
    <mergeCell ref="A591:Q591"/>
    <mergeCell ref="A562:Q562"/>
    <mergeCell ref="A563:Q563"/>
    <mergeCell ref="A564:Q564"/>
    <mergeCell ref="O1:Q1"/>
    <mergeCell ref="O2:Q2"/>
    <mergeCell ref="O3:Q3"/>
    <mergeCell ref="A144:Q144"/>
    <mergeCell ref="A145:Q145"/>
    <mergeCell ref="A275:Q275"/>
    <mergeCell ref="A18:Q18"/>
    <mergeCell ref="A223:Q223"/>
    <mergeCell ref="A14:Q14"/>
    <mergeCell ref="D10:E10"/>
    <mergeCell ref="A236:Q236"/>
    <mergeCell ref="A248:Q248"/>
    <mergeCell ref="A451:Q451"/>
    <mergeCell ref="A651:Q651"/>
    <mergeCell ref="A652:Q652"/>
    <mergeCell ref="A653:Q653"/>
    <mergeCell ref="A640:Q640"/>
    <mergeCell ref="A628:Q628"/>
    <mergeCell ref="A452:Q452"/>
    <mergeCell ref="A611:O611"/>
    <mergeCell ref="A249:Q249"/>
    <mergeCell ref="A261:Q261"/>
    <mergeCell ref="A183:Q183"/>
    <mergeCell ref="A235:Q235"/>
    <mergeCell ref="A210:Q210"/>
    <mergeCell ref="A697:B697"/>
    <mergeCell ref="A696:E696"/>
    <mergeCell ref="A639:Q639"/>
    <mergeCell ref="A684:Q684"/>
    <mergeCell ref="A685:Q685"/>
    <mergeCell ref="A699:B699"/>
    <mergeCell ref="A617:Q617"/>
    <mergeCell ref="A604:O604"/>
    <mergeCell ref="A546:Q546"/>
    <mergeCell ref="A533:Q533"/>
    <mergeCell ref="A184:Q184"/>
    <mergeCell ref="A367:Q367"/>
    <mergeCell ref="A405:Q405"/>
    <mergeCell ref="A406:Q406"/>
    <mergeCell ref="A262:Q262"/>
    <mergeCell ref="A439:Q439"/>
    <mergeCell ref="A431:Q431"/>
    <mergeCell ref="A407:Q407"/>
    <mergeCell ref="A276:Q276"/>
    <mergeCell ref="A285:Q285"/>
    <mergeCell ref="A432:Q432"/>
    <mergeCell ref="A284:Q284"/>
    <mergeCell ref="A366:Q366"/>
    <mergeCell ref="A339:Q339"/>
    <mergeCell ref="A340:Q340"/>
    <mergeCell ref="A478:Q478"/>
    <mergeCell ref="A391:Q391"/>
    <mergeCell ref="A392:Q392"/>
    <mergeCell ref="A418:Q418"/>
    <mergeCell ref="A419:Q419"/>
    <mergeCell ref="A379:Q379"/>
    <mergeCell ref="A380:Q380"/>
    <mergeCell ref="A454:Q454"/>
    <mergeCell ref="A466:Q466"/>
    <mergeCell ref="A440:Q440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9" r:id="rId1"/>
  <headerFooter differentFirst="1">
    <oddFooter xml:space="preserve">&amp;R </oddFooter>
  </headerFooter>
  <rowBreaks count="36" manualBreakCount="36">
    <brk id="24" max="20" man="1"/>
    <brk id="43" max="16" man="1"/>
    <brk id="61" max="16" man="1"/>
    <brk id="85" max="16" man="1"/>
    <brk id="104" max="16" man="1"/>
    <brk id="123" max="16" man="1"/>
    <brk id="141" max="16" man="1"/>
    <brk id="161" max="16" man="1"/>
    <brk id="180" max="16" man="1"/>
    <brk id="201" max="16" man="1"/>
    <brk id="219" max="16" man="1"/>
    <brk id="238" max="16" man="1"/>
    <brk id="258" max="16" man="1"/>
    <brk id="278" max="16" man="1"/>
    <brk id="295" max="16" man="1"/>
    <brk id="310" max="16" man="1"/>
    <brk id="324" max="16" man="1"/>
    <brk id="342" max="16" man="1"/>
    <brk id="359" max="16" man="1"/>
    <brk id="374" max="16" man="1"/>
    <brk id="390" max="16" man="1"/>
    <brk id="404" max="16" man="1"/>
    <brk id="423" max="16" man="1"/>
    <brk id="444" max="16" man="1"/>
    <brk id="460" max="16" man="1"/>
    <brk id="476" max="16" man="1"/>
    <brk id="497" max="16" man="1"/>
    <brk id="516" max="16" man="1"/>
    <brk id="537" max="16" man="1"/>
    <brk id="555" max="16" man="1"/>
    <brk id="571" max="16" man="1"/>
    <brk id="587" max="16" man="1"/>
    <brk id="601" max="20" man="1"/>
    <brk id="624" max="19" man="1"/>
    <brk id="644" max="19" man="1"/>
    <brk id="6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2021-12-04T09:45:10Z</dcterms:modified>
  <cp:category/>
  <cp:version/>
  <cp:contentType/>
  <cp:contentStatus/>
</cp:coreProperties>
</file>