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<sst xmlns="http://schemas.openxmlformats.org/spreadsheetml/2006/main" count="346" uniqueCount="212">
  <si>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</si>
  <si>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</si>
  <si>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</si>
  <si>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</si>
  <si>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</si>
  <si>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</si>
  <si>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1.</t>
  </si>
  <si>
    <t>Управління освіти і науки СМР</t>
  </si>
  <si>
    <t>Модернізація систем опалення</t>
  </si>
  <si>
    <t>Всього по галузі «Охорона здоров’я»</t>
  </si>
  <si>
    <t>Всього по Програмі</t>
  </si>
  <si>
    <t>Очікуваний результат*</t>
  </si>
  <si>
    <t>Всього по галузі «Культура і мистецтво»</t>
  </si>
  <si>
    <t>Участь у Добровільному об’єднанні органів місцевого самоврядуван-             ня – Асоціації «Енергоефекти-вні міста України»</t>
  </si>
  <si>
    <t xml:space="preserve">         </t>
  </si>
  <si>
    <t>Всього по галузі «Освіта», в т.ч.</t>
  </si>
  <si>
    <t>по головному розпоряднику коштів</t>
  </si>
  <si>
    <t xml:space="preserve">2. </t>
  </si>
  <si>
    <t>Інші заходи</t>
  </si>
  <si>
    <t>Впровадження автоматизованої системи дистанційного моніторингу енергоспожи-           вання в бюджетній сфері</t>
  </si>
  <si>
    <t>Модернізація системи опалення</t>
  </si>
  <si>
    <t>Разом</t>
  </si>
  <si>
    <t>Термомодерніза-ція будівель</t>
  </si>
  <si>
    <t xml:space="preserve">Термомодерніза-ція будівель </t>
  </si>
  <si>
    <t>9.</t>
  </si>
  <si>
    <t>10.</t>
  </si>
  <si>
    <t>11.</t>
  </si>
  <si>
    <t>12.</t>
  </si>
  <si>
    <t>13.</t>
  </si>
  <si>
    <t>14.</t>
  </si>
  <si>
    <t>15.</t>
  </si>
  <si>
    <t xml:space="preserve">Популяризація ідеї сталого енергетичного розвитку </t>
  </si>
  <si>
    <t>Перевірка системи енергетичного менеджменту в бюджетній сфері</t>
  </si>
  <si>
    <t>управління освіти і науки СМР</t>
  </si>
  <si>
    <t>1.1. Реалізація проєкту "Підвищення енергоефективності в дошкільних навчальних закладах міста Суми"</t>
  </si>
  <si>
    <t>Додаток 2</t>
  </si>
  <si>
    <t>Виконавець: Липова С.А.</t>
  </si>
  <si>
    <t>4.</t>
  </si>
  <si>
    <t>Бюджет ТГ</t>
  </si>
  <si>
    <t>Реалізація Проєкту "Впровадження Європейської Енергетичної відзнаки в Україні"</t>
  </si>
  <si>
    <t xml:space="preserve">Реалізація інвестиційних проєктів </t>
  </si>
  <si>
    <t>Напрями діяльності, завдання та заходи програми підвищення енергоефективності в бюджетній сфері Сумської міської ТГ на 2022-2024 роки</t>
  </si>
  <si>
    <t>2022-2024</t>
  </si>
  <si>
    <t>Відділ культури СМР</t>
  </si>
  <si>
    <t>Управління охорони здоров'я СМР</t>
  </si>
  <si>
    <t>2023-2024</t>
  </si>
  <si>
    <t>Залучені кошти (кредит Європейського інвестиційного банку)</t>
  </si>
  <si>
    <t>2022-2023</t>
  </si>
  <si>
    <t>Департамент соціального захисту населення Сумської міської ради</t>
  </si>
  <si>
    <t>Модернізація системи освітлення</t>
  </si>
  <si>
    <t>Департамент фінансів, економіки та інвестицій СМР</t>
  </si>
  <si>
    <t>Виконавчий комітет СМР</t>
  </si>
  <si>
    <t>Управління капітального будівництва та дорожнього господарства СМР</t>
  </si>
  <si>
    <t>16.</t>
  </si>
  <si>
    <t>управління капітального будівництва та дорожнього господарства СМР</t>
  </si>
  <si>
    <t>3.</t>
  </si>
  <si>
    <t>5.</t>
  </si>
  <si>
    <t>6.</t>
  </si>
  <si>
    <t>7.</t>
  </si>
  <si>
    <t>8.</t>
  </si>
  <si>
    <t>17.</t>
  </si>
  <si>
    <t>Міський голова</t>
  </si>
  <si>
    <t>1.2.  Реалізація проєкту "Підвищення енергоефективності в освітніх закладах                     м. Суми"</t>
  </si>
  <si>
    <t>Підтвердження діючого сертифіката відповідності системи енергоменеджменту міжнародному стандарту ISO 50001 "Системи енергетичного менеджменту"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</si>
  <si>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України», вивчення та наслідування досвіду з підвищення енергоефективності  муніципальних об'єктів задля підвищення якості життя громади, захисту довкілля та адаптації до змін клімату, захисту енергетичних інтересів громади</t>
  </si>
  <si>
    <t>Оплата усних та письмових послуг перекладача з англійської мови в рамках реалізації Проєкту "Впровадження Європейської Енергетичної відзнаки в Україні"</t>
  </si>
  <si>
    <t>Проведення заходів з популяризації  енергоефективності, зміна свідомості громади щодо культури споживання енергії</t>
  </si>
  <si>
    <t>Проведення семінарів, тренінгів з залученням експертів з питань енергоефективності для підвищення кваліфікаційного рівня  енергоменеджерів будівель установ  бюджетної сфери  та відповідних структурних підрозділів міської ради</t>
  </si>
  <si>
    <t xml:space="preserve">12.1. Наглядовий аудит системи енергетичного менеджменту в бюджетній сфері </t>
  </si>
  <si>
    <t>12.2. Ресертифікаційний аудит системи енергетичного менеджменту</t>
  </si>
  <si>
    <t>13.1. Сплата членських внесків органами місцевого самоврядування Асоціації «Енергоефективні міста України»</t>
  </si>
  <si>
    <t>14.1. Сплата щорічного внеску за членство в "Європейській Енергетичній Відзнаці"</t>
  </si>
  <si>
    <t>14.2. Оплата усних та письмових послуг перекладача з англійської мови</t>
  </si>
  <si>
    <t>15.1. Проведення заходу "Дні Сталої енергії"</t>
  </si>
  <si>
    <t xml:space="preserve">16.1. Проведення навчання енергоменеджерів бюджетної сфери </t>
  </si>
  <si>
    <t>Департамент фінансів, економіки та інвестицій Сумської міської ради</t>
  </si>
  <si>
    <t>Заклади галузі «Освіта»</t>
  </si>
  <si>
    <t>грн</t>
  </si>
  <si>
    <t>Залучені кошти (грант Європейського Союзу)</t>
  </si>
  <si>
    <t>Заклади галузі «Охорона здоров’я»</t>
  </si>
  <si>
    <t>Залучені кошти</t>
  </si>
  <si>
    <t xml:space="preserve"> Бюджет ТГ</t>
  </si>
  <si>
    <t>Утеплення 1416 кв.м. покрівлі, очікувана економія теплової енергії по завершенню робіт -42 МВтгод/рік</t>
  </si>
  <si>
    <t>Утеплення 1383 кв.м. покрівлі, очікувана економія теплової енергії по завершенню робіт - 41 МВтгод/рік</t>
  </si>
  <si>
    <t>Заміна 155 кв. м. віконних блоків,очікувана економія теплової енергії по завершенню робіт - 18,6 МВтгод/рік</t>
  </si>
  <si>
    <t>Заміна 128 кв. м. віконних блоків, очікувана економія теплової енергії по завершенню робіт - 15 МВтгод/рік</t>
  </si>
  <si>
    <t>Заміна 205,75 кв. м. віконних блоків, очікувана економія теплової енергії по завершенню робіт - 22 МВтгод/рік</t>
  </si>
  <si>
    <t>Утеплення 3205,0 кв.м. фасаду, очікувана економія теплової енергії по завершенню робіт - 155 МВтгод/рік</t>
  </si>
  <si>
    <t>Заміна 222 кв. м. віконних блоків, очікувана економія теплової енергії по завершенню робіт - 27 МВтгод/рік</t>
  </si>
  <si>
    <t>Встановлення 2 теплових модулів для регулювання теплового потоку в залежності від погодних умов, очікувана економія теплової енергії по завершенню  робіт -                             109,3 МВтгод/рік</t>
  </si>
  <si>
    <t>Встановлення теплового модуля для регулювання теплового потоку в залежності від погодних умов, очікувана економія теплової енергії по завершенню робіт -  13 МВт/год.</t>
  </si>
  <si>
    <t>Встановлення теплового модуля для регулювання теплового потоку в залежності від погодних умов, очікувана економія теплової енергії по завершенню робіт - 13 МВт/год.</t>
  </si>
  <si>
    <t>Заміна віконних блоків площею 55,48 кв.м. Очікувана економія теплової енергії по завершенню робіт - 7 МВт/год</t>
  </si>
  <si>
    <t>Заміна віконних блоків площею 24 кв.м. Очікувана економія теплової енергії по завершенню робіт - 3 МВт/год</t>
  </si>
  <si>
    <t>Заміна віконних блоків площею 38 кв.м. Очікувана економія теплової енергії по завершенню робіт - 4,8 МВт/год</t>
  </si>
  <si>
    <t>Культурно-освітні заклади та установи</t>
  </si>
  <si>
    <r>
      <rPr>
        <b/>
        <u val="single"/>
        <sz val="12"/>
        <color indexed="56"/>
        <rFont val="Calibri"/>
        <family val="2"/>
      </rPr>
      <t>Утеплення зовнішніх стін</t>
    </r>
    <r>
      <rPr>
        <sz val="12"/>
        <color indexed="56"/>
        <rFont val="Calibri"/>
        <family val="2"/>
      </rPr>
      <t xml:space="preserve"> системою скріпленої  теплоізоляції з використанням мінеральної вати на  основі базальтового волокна товщиною 15 см, 
щільністю 130-145 кг/м3</t>
    </r>
    <r>
      <rPr>
        <b/>
        <u val="single"/>
        <sz val="12"/>
        <color indexed="56"/>
        <rFont val="Calibri"/>
        <family val="2"/>
      </rPr>
      <t xml:space="preserve"> (3000 грн/кв.м)</t>
    </r>
    <r>
      <rPr>
        <sz val="12"/>
        <color indexed="56"/>
        <rFont val="Calibri"/>
        <family val="2"/>
      </rPr>
      <t xml:space="preserve"> </t>
    </r>
    <r>
      <rPr>
        <b/>
        <u val="single"/>
        <sz val="12"/>
        <color indexed="56"/>
        <rFont val="Calibri"/>
        <family val="2"/>
      </rPr>
      <t xml:space="preserve">Перекриття: </t>
    </r>
    <r>
      <rPr>
        <sz val="12"/>
        <color indexed="56"/>
        <rFont val="Calibri"/>
        <family val="2"/>
      </rPr>
      <t xml:space="preserve">встановлення двошарової теплоізоляційної  конструкції з мінеральної вати товщиною 15 см  (щільністю 100-115 кг/м3) та 5 см (щільністю 160-180 кг/м3 - </t>
    </r>
    <r>
      <rPr>
        <b/>
        <u val="single"/>
        <sz val="12"/>
        <color indexed="56"/>
        <rFont val="Calibri"/>
        <family val="2"/>
      </rPr>
      <t>(1700 грн/кв.м).</t>
    </r>
    <r>
      <rPr>
        <sz val="12"/>
        <color indexed="56"/>
        <rFont val="Calibri"/>
        <family val="2"/>
      </rPr>
      <t xml:space="preserve"> Встановлення</t>
    </r>
    <r>
      <rPr>
        <b/>
        <sz val="12"/>
        <color indexed="56"/>
        <rFont val="Calibri"/>
        <family val="2"/>
      </rPr>
      <t xml:space="preserve"> склопакетів </t>
    </r>
    <r>
      <rPr>
        <sz val="12"/>
        <color indexed="56"/>
        <rFont val="Calibri"/>
        <family val="2"/>
      </rPr>
      <t>з низькоемісійним енергозберігаючим покриттям заповнених аргоном типу 4i-12ar-4-8ar-4i. -</t>
    </r>
    <r>
      <rPr>
        <b/>
        <u val="single"/>
        <sz val="12"/>
        <color indexed="56"/>
        <rFont val="Calibri"/>
        <family val="2"/>
      </rPr>
      <t xml:space="preserve"> (4500грн/кв.м)</t>
    </r>
  </si>
  <si>
    <r>
      <rPr>
        <sz val="12"/>
        <color indexed="56"/>
        <rFont val="Calibri"/>
        <family val="2"/>
      </rPr>
      <t>Утеплення зовнішніх стін системою скріпленої теплоізоляції з використанням мінеральної вати на основі базальтового волокна товщиною 15 см, щільністю 130-145 кг/м3.</t>
    </r>
    <r>
      <rPr>
        <b/>
        <sz val="12"/>
        <color indexed="56"/>
        <rFont val="Calibri"/>
        <family val="2"/>
      </rPr>
      <t xml:space="preserve">  </t>
    </r>
    <r>
      <rPr>
        <b/>
        <u val="single"/>
        <sz val="12"/>
        <color indexed="56"/>
        <rFont val="Calibri"/>
        <family val="2"/>
      </rPr>
      <t>3000 грн/кв.м                                     2023-3158 грн-кв.м, 2024 - 3333 грн/кв.м</t>
    </r>
  </si>
  <si>
    <t>3343грн/кв.м було 3390грн/кв.м</t>
  </si>
  <si>
    <t>2114грн/кв.м, було 3167грн/ кв.м</t>
  </si>
  <si>
    <t>3300грн/ кв.м</t>
  </si>
  <si>
    <t>2400грн/ кв.м</t>
  </si>
  <si>
    <t>3300грн/кв.м</t>
  </si>
  <si>
    <t>6000грн/об'єкт</t>
  </si>
  <si>
    <r>
      <rPr>
        <b/>
        <u val="single"/>
        <sz val="12"/>
        <color indexed="8"/>
        <rFont val="Times New Roman"/>
        <family val="1"/>
      </rPr>
      <t>Ут</t>
    </r>
    <r>
      <rPr>
        <u val="single"/>
        <sz val="12"/>
        <color indexed="8"/>
        <rFont val="Times New Roman"/>
        <family val="1"/>
      </rPr>
      <t>е</t>
    </r>
    <r>
      <rPr>
        <b/>
        <u val="single"/>
        <sz val="12"/>
        <color indexed="8"/>
        <rFont val="Times New Roman"/>
        <family val="1"/>
      </rPr>
      <t>плення зовнішніх стін</t>
    </r>
    <r>
      <rPr>
        <sz val="12"/>
        <color indexed="8"/>
        <rFont val="Times New Roman"/>
        <family val="1"/>
      </rPr>
      <t xml:space="preserve"> системою скріпленої теплоізоляції з використанням мінеральної вати на основі базальтового волокна товщиною 15 см, щільністю 130-145 кг/м3.  </t>
    </r>
    <r>
      <rPr>
        <b/>
        <u val="single"/>
        <sz val="12"/>
        <color indexed="8"/>
        <rFont val="Times New Roman"/>
        <family val="1"/>
      </rPr>
      <t>3000 грн/кв.м</t>
    </r>
  </si>
  <si>
    <t>6309грн/кв.м</t>
  </si>
  <si>
    <t>6667грн/кв.м</t>
  </si>
  <si>
    <t>6579грн/кв.м</t>
  </si>
  <si>
    <t>Установи галузі «Соціальний захист та соціальне забезпечення»</t>
  </si>
  <si>
    <t>Всього по галузі «Соціальний захист та соціальне забезпечення»</t>
  </si>
  <si>
    <t>Заміна 247,12 кв. м. віконних блоків, очікувана економія  теплової енергії по завершенню робіт - 29 МВтгод/рік</t>
  </si>
  <si>
    <t xml:space="preserve">Заміна 2,5 кв.м дверного полотна , очікувана економія теплової енергії після завршенню робіт - 4,652 МВт/год </t>
  </si>
  <si>
    <t xml:space="preserve">Заміна 40 радіаторів та 500 м.погонних труб, очікувана економія теплової енергії по завершенню робіт - 3 МВт/год </t>
  </si>
  <si>
    <t>Заміна 114 освітлювальних приладів на енергоефективні, очікувана економія електричної енергії по завершенню робіт - 0,01 МВт/год</t>
  </si>
  <si>
    <t>Проведення навчань для енергоменеджерів бюджетних закладів та установ</t>
  </si>
  <si>
    <t>до рішення Сумської міської ради                  «Про   Програму підвищення енергоефективності в бюджетній сфері Сумської міської територіальної громади на 2022-2024 роки»</t>
  </si>
  <si>
    <t>Виконавчий комітет Сумської міської ради</t>
  </si>
  <si>
    <t>2800грн/ кв.м</t>
  </si>
  <si>
    <t>Бюджет ТГ з урахуванням пологового та ЦМКЛ</t>
  </si>
  <si>
    <t>Всього по галузі «Охорона здоров’я» зурахуванням додаткових (пологового та ЦМКЛ)</t>
  </si>
  <si>
    <t>Сумма договору 12 500 000, (на 2021 рік передбачено             5 000 000 грн) + авторський, технічний нагляд</t>
  </si>
  <si>
    <t>2022 рік - розробка ПКД, 2023 рік - утеплення фасаду</t>
  </si>
  <si>
    <t>Сума договору 5 016 983 (на 2021р передбачено 5 000 000 грн)  + авторський, технічний нагляд +500 000 доп.роботи</t>
  </si>
  <si>
    <t xml:space="preserve">За усною інформацією загальна вартість складає                          10 000000 грн(в тому числі +2 000 000 додаткових блогоустрій та отмостка) (на 2021 рік передбачено 5 300 000 грн) </t>
  </si>
  <si>
    <t>Орієнтовні обсяги фінансування (вартість),  грн., у т. ч.</t>
  </si>
  <si>
    <t>Оплата послуг консультанта з питань реалізації проєкту "Впровадження Європейської Енергетичної Відзнаки в Україні" на території Сумської міської територіальної громади</t>
  </si>
  <si>
    <t xml:space="preserve">14.3.Оплата консультативних послуг  з впровадження Європейської енергетичної відзнаки </t>
  </si>
  <si>
    <t xml:space="preserve">Термомодернізація будівель </t>
  </si>
  <si>
    <t>Проєкт ПКД 5 360 954 грн, 1010 м.кв.</t>
  </si>
  <si>
    <t>Впровадження автоматизованої системи енергомоніторингу</t>
  </si>
  <si>
    <t>Утеплення 2683,1 кв.м. фасаду, очікувана економія теплової енергії по завершенню робіт - 130 МВтгод/рік</t>
  </si>
  <si>
    <t>Проведення робіт з комплексної термомодернізації 8 закладів дошкільної освіти. Очікувана економія теплової енергії по завершенню комплексу робіт -                                                          2379 МВтгод/рік</t>
  </si>
  <si>
    <t>ДБ</t>
  </si>
  <si>
    <t>17.1. Впровадження автоматизованої системи енергомоніторингу в бюджетній сфері</t>
  </si>
  <si>
    <t>2.3. Капітальний ремонт покрівлі з утепленням КУ ССШ № 7 ім. М. Савченка Сумської міської ради по вул. Лесі Українки, 23 в м. Суми</t>
  </si>
  <si>
    <t>2.4.  Капітальний ремонт покрівлі з утепленням Сумського дошкільного навчального закладу (ясла-садок) № 2 "Ясочка" м. Суми, Сумської області</t>
  </si>
  <si>
    <t>2.5.  Капітальний ремонт покрівлі з утепленням Сумського дошкільного навчального закладу (центр розвитку дитини) № 14 «Золотий півник» Сумської міської ради</t>
  </si>
  <si>
    <t xml:space="preserve">2.6. Капітальний ремонт будівлі (заміна віконних блоків) Закладу дошкільної освіти (ясла-садок) №1 «Ромашка»Сумської міської ради
</t>
  </si>
  <si>
    <t>2.7. Капітальний ремонт будівлі (заміна віконних блоків) Сумського дошкільного навчального закладу (центр розвитку дитини) № 36 «Червоненька квіточка» Сумської міської ради</t>
  </si>
  <si>
    <t>3.1. 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</si>
  <si>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 xml:space="preserve">3.2. Обслуговування Сумської міської системи моніторингу теплоспоживання та споживання електричної енергії будівель в освітніх закладах та установах
</t>
  </si>
  <si>
    <t>Утеплення фасаду 1451,6 кв.м, утеплення перекриття даху 788,2 кв.м, утеплення цоколю 283,8 кв.м Очікувана економія теплової енергії по завершенню  робіт 172,9МВт год/рік</t>
  </si>
  <si>
    <t>Утеплення фасаду 1621,9 кв.м, утеплення перекриття даху 982,9 кв.м, заміна віконних блоків 68 кв.м, заміна дверей 120 кв.м Очікувана економія теплової енергії по завершенню  робіт 249 МВт год/рік</t>
  </si>
  <si>
    <t>Утеплення фасаду 3400 кв.м,  Очікувана економія теплової енергії по завершенню  робіт 295 МВт год/рік</t>
  </si>
  <si>
    <t>4.6. Капітальний ремонт будівлі (утеплення фасаду)  КНП "Дитяча клінічна лікарня Святої Зінаїди" Сумської міської ради за адресою: м. Суми, вул. Праці,3</t>
  </si>
  <si>
    <t>4.7.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</si>
  <si>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>Заміна та установлення радіаторів опалення 380 шт, заміна трубопроводів опалення</t>
  </si>
  <si>
    <t>Встановлення 2 теплових модулів для регулювання теплового потоку в залежності від погодних умов, очікувана економія теплової енергії по завершенню  робіт                             193,4 МВтгод/рік</t>
  </si>
  <si>
    <t xml:space="preserve">Забезпечення дистанційного обліку, аналізу споживання тепла на 6 об'єктах                                          </t>
  </si>
  <si>
    <t xml:space="preserve"> (2022- "Клінічний пологовий будинок Пресвятої Діви Марії" СМР, вул.Троїцька,20, КНП Клінічна лікарня №4, Металургів,38; 2023- ЦМКЛ, Стоматологія; 2024 - КНП КЛ №5, ЦПМСД №1)</t>
  </si>
  <si>
    <t>Забезпечення дистанційного обліку, аналізу споживання тепла 7 об'єктів</t>
  </si>
  <si>
    <t>18.</t>
  </si>
  <si>
    <t>Розробка моніторингового звіту виконання Плану дій сталого енергетичного розвитку міста Суми до 2025 року</t>
  </si>
  <si>
    <t>Утеплення 456 кв.м. покрівлі. Очікувана економія теплової енергії по завершенню робіт - 9,11 МВтгод/рік</t>
  </si>
  <si>
    <t>Утеплення 420 кв.м. фасаду. Очікувана економія теплової енергії по завершенню робіт - 12,8 МВтгод/рік</t>
  </si>
  <si>
    <t>Утеплення 382 кв.м. покрівлі. Очікувана економія теплової енергії по завершенню робіт - 7,63 МВтгод/рік</t>
  </si>
  <si>
    <t>Утеплення 511 кв.м. фасаду. Очікувана економія теплової енергії по завершенню робіт - 15,6 МВтгод/рік</t>
  </si>
  <si>
    <t>Утеплення 490 кв.м. фасаду. Очікувана економія теплової енергії по завершенню робіт -  15 МВтгод/рік</t>
  </si>
  <si>
    <t xml:space="preserve">Утеплення фасаду 3937 кв м, утеплення перекриття 1295 кв.м. Очікувана економія 353 МВт год/рік </t>
  </si>
  <si>
    <t>Оплата робіт виконаних у 2021 році та проведення фінансового аудиту</t>
  </si>
  <si>
    <t>Утеплення 2285 кв.м. покрівлі, очікувана економія теплової енергії по завершенню робіт - 62 МВтгод/рік</t>
  </si>
  <si>
    <t>Уутеплення фасаду 1411 кв.м,  Очікувана економія теплової енергії по завершенню  робіт 108,8 МВт год/рік</t>
  </si>
  <si>
    <t xml:space="preserve">Розробка проєктно-кошторисної документації  Утеплення фасаду 4189 кв.м, утеплення цоколю 180 кв.м, заміна вікон 780 кв.м. утеплення перекриттів 1668 кв.м. Очікувана економія теплової енергії по завершенню  робіт 622,6 МВт год/рік </t>
  </si>
  <si>
    <t>2022- 2023</t>
  </si>
  <si>
    <t>Забезпечення автоматизованого обліку, аналізу споживання енергоресурсів та води на 115 об'єктах бюджетної сфери</t>
  </si>
  <si>
    <t>від                                       №              - МР</t>
  </si>
  <si>
    <t xml:space="preserve">Олександр ЛИСЕНКО </t>
  </si>
  <si>
    <t>Завршення робіт розпочатих у 2021 році. Утеплення 298 кв.м. покрівлі, очікувана економія теплової енергії по завершенню робіт - 8 МВтгод/рік</t>
  </si>
  <si>
    <t xml:space="preserve">2.9. Капітальний ремонт будівлі (заміна віконних блоків) Сумського закладу загальної середньої освіти спеціальна школа Сумської міської ради 
</t>
  </si>
  <si>
    <t xml:space="preserve">2.13. Капітальний ремонт будівлі (заміна віконних блоків) Сумського дошкільного навчального закладу (центр розвитку дитини) № 26 «Ласкавушка» Сумської міської ради
</t>
  </si>
  <si>
    <t>2.14. Капітальний ремонт покрівлі з утепленням Сумського дошкільного навчального закладу (ясла-садок) № 29 "Росинка" м. Суми, Сумської області</t>
  </si>
  <si>
    <t>2.1. Реконструкція-термомодернізація будівлі КУ ССШ № 7 ім. М. Савченка Сумської міської ради по вул. Лесі Українки, 23  в м. Суми</t>
  </si>
  <si>
    <t>2.2. 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</t>
  </si>
  <si>
    <t xml:space="preserve">2.8. Капітальний ремонт будівлі (заміна віконних блоків) Комунальної установи Сумська загальноосвітня школа І-ІІІ ступенів № 15 ім. Дмитра Турбіна, м. Суми, Сумської області
</t>
  </si>
  <si>
    <t xml:space="preserve">2.10. Капітальний ремонт будівлі (утеплення фасаду) Комунальної установи Сумська спеціалізована школа І-ІІІ ступенів № 2 ім. Д. Косаренка  м. Суми, Сумської області
</t>
  </si>
  <si>
    <t xml:space="preserve">2.11. Капітальний ремонт будівлі (утеплення фасаду) Комунальної установи Сумська спеціалізована школа І-ІІІ ступенів  № 29, м. Суми, Сумської області 
</t>
  </si>
  <si>
    <t xml:space="preserve">2.12. Капітальний ремонт будівлі (утеплення фасаду) Комунальної установи Сумська спеціалізована школа І-ІІІ ступенів № 10   ім. Героя Радянського Союзу О. А. Бутка, м. Суми, Сумської області </t>
  </si>
  <si>
    <t>Утеплення 1100 кв.м. фасаду, очікувана економія теплової енергії по завершенню робіт -  54МВтгод/рік</t>
  </si>
  <si>
    <t>Утеплення 681 кв.м. покрівлі. Очікувана економія теплової енергії по завершенню робіт - 13,6МВтгод/рік</t>
  </si>
  <si>
    <t>2.15. Капітальний ремонт покрівлі з утепленням Закладу дошкільної освіти (ясла-садок) № 24 «Оленка»Сумської міської ради</t>
  </si>
  <si>
    <t>2.16. Капітальний ремонт будівлі (утеплення фасаду) Закладу дошкільної освіти (ясла-садок) № 24 «Оленка»Сумської міської ради</t>
  </si>
  <si>
    <t>2.17.  Капітальний ремонт покрівлі з утепленням Закладу дошкільної освіти (ясла-садок) № 35 «Дюймовочка»Сумської міської ради</t>
  </si>
  <si>
    <t>2.18. Капітальний ремонт будівлі (утеплення фасаду) Закладу дошкільної освіти (ясла-садок) № 35 «Дюймовочка» Сумської міської ради</t>
  </si>
  <si>
    <t>Забезпечення дистанційного обліку та аналізу споживання тепла  на 9 об'єктах, електричної енергії - на 2 об'єктах</t>
  </si>
  <si>
    <t>Забезпечення дистанційного обліку та аналізу споживання тепла на 59 об'єктах, електричної енергії - на 2 об'єктах</t>
  </si>
  <si>
    <t>4.1.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 Суми, вул.Троїцька, 20</t>
  </si>
  <si>
    <t>4.2. Капітальний ремонт (утеплення) будівлі акушерського корпусу КНП "Клінічний пологовий будинок Пресвятої Діви Марії" СМР, що знаходиться за адресою: м. Суми, вул.Троїцька, 20</t>
  </si>
  <si>
    <t xml:space="preserve">4.3. Капітальний ремонт (утеплення фасаду) лікувального корпусу № 1 КНП "Центральна міська клінічна лікарня" Сумської міської ради по вул. 20 років Перемоги, 13, м. Суми  </t>
  </si>
  <si>
    <t>4.4. Капітальний ремонт (утеплення фасаду) лікувального корпусу № 2 КНП "Центральна міська клінічна лікарня" Сумської міської ради по вул. 20 років Перемоги, 13, м. Суми</t>
  </si>
  <si>
    <t xml:space="preserve">4.5. Капітальний ремонт (утеплення) будівлі стаціонару КНП "Клінічна лікарня № 5" Сумської міської ради по вул. М. Вовчок, 2, м. Суми </t>
  </si>
  <si>
    <t>Утеплення фасаду 1237,9 кв.м.  Очікувана економія теплової енергії по завершенню  робіт 103,6 МВт год/рік</t>
  </si>
  <si>
    <t xml:space="preserve">4.8.  Капітальний ремонт (утеплення) КНП "Клінічна лікарня № 4" Сумської міської ради по вул. Праці, 3, м. Суми </t>
  </si>
  <si>
    <t>5.1. Капітальний ремонт теплопункту (облаштування системи автоматичного регулювання споживання тепла) КНП "Центральна міська клінічна лікарня"  Сумської міської ради за адресою: вул. 20 років Перемоги, 13, м. Суми</t>
  </si>
  <si>
    <t>5.2. Капітальний ремонт теплопункту (облаштування системи автоматичного регулювання споживання тепла) Комунального некомерційного підприємства "Клінічний пологовий будинок Пресвятої Діви Марії" СМР, що знаходиться за адресою: м.Суми, вул.Троїцька,20</t>
  </si>
  <si>
    <t>6.1. Впровадження Сумської міської системи моніторингу теплоспоживання будівель об’єктів галузі "Охорона здоров'я"</t>
  </si>
  <si>
    <t>6.2. Обслуговування  Сумської міської системи моніторингу теплоспоживання будівель об’єктів  галузі "Охорона здоров'я"</t>
  </si>
  <si>
    <t>7.1. Капітальний ремонт теплопункту (облаштування систем автоматичного регулювання споживання тепла) в дитячій музичній школі №1, м.Суми, вул.Д.Галицького,73</t>
  </si>
  <si>
    <t>7.2. Капітальний ремонт теплопункту (облаштування систем автоматичного регулювання споживання тепла) в дитячій музичній школі №3, м.Суми, вул. Шевченка,16</t>
  </si>
  <si>
    <t>8.1. Капітальний ремонт будівлі (заміна віконних блоків) в центральній міській бібліотеці ім. Т.Г.Шевченка, м.Суми, вул.Кооперативна,6</t>
  </si>
  <si>
    <t>8.2. Капітальний ремонт будівлі (заміна віконних блоків) в  бібліотеці - філії №7, м.Суми, вул.Г.Кондрат'єва,140</t>
  </si>
  <si>
    <t>8.3. Капітальний ремонт будівлі (заміна віконних блоків) в  бібліотеці - філії №14, м.Суми, вул. М.Лушпи,54</t>
  </si>
  <si>
    <t>8.4. Капітальний ремонт будівлі (утеплення фасаду) в дитячій музичній школі №3, м.Суми, вул. Шевченка,16</t>
  </si>
  <si>
    <t>9.1. Заміна вхідних дверей у будинку нічного перебування КУ "СМТЦСО (НСП) "Берегиня"</t>
  </si>
  <si>
    <t xml:space="preserve">10.1. Заміна застарілих труб та радіаторів системи обігріву на енергоефектині  у  приміщенні будинку нічного перебування КУ "СМТЦСО (НСП) "Берегиня" </t>
  </si>
  <si>
    <t>11.1. Заміна освітлювальних приладів на енергоефективні у будинку нічного перебування КУ "СМТЦСО (НСП) "Берегиня"</t>
  </si>
  <si>
    <t xml:space="preserve">Отримання сертифікату відповідності системи енергоменеджменту міжнародному стандарту                  ISO 50001 "Системи енергетичного менеджменту". 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</si>
  <si>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радою, з метою підвищення спроможності міста щодо залучення коштів міжнародних фінансових організацій для реалізації енергоефективних проєктів</t>
  </si>
  <si>
    <t>18.1. Розробка моніторингового звіту виконання Плану дій сталого енергетичного розвитку міста Суми до 2025 року</t>
  </si>
  <si>
    <t>18.2. Розробка Плану дій сталого енергетичного розвитку та клімату</t>
  </si>
  <si>
    <t>Розробка стратегічного документу "Плану дій сталого енергетичного розвитку та клімату Сумської міської територіальної громади"</t>
  </si>
  <si>
    <t>Розробка Плану дій сталого енергетичного розвитку та клімату</t>
  </si>
  <si>
    <t>Будівельно-монтажні роботи в корпусах  басейну та молодшої школи: утеплення фасаду басейну - 1847 кв. м, фасаду молодшої школи - 1216 кв. м, улаштування припливно-витяжної вентиляції в басейні, встановлення системи погодозалежного регулювання в молодшому корпусі та басейні, заміна віконних  блоків та ін. Очікувана економія теплової енергії по завершенню робіт -296,6 МВтгод/рік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</si>
</sst>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  <numFmt numFmtId="219" formatCode="#,##0.00_ ;\-#,##0.00\ "/>
    <numFmt numFmtId="220" formatCode="_-* #,##0.0\ _₴_-;\-* #,##0.0\ _₴_-;_-* &quot;-&quot;?\ _₴_-;_-@_-"/>
    <numFmt numFmtId="221" formatCode="#,##0.0_ ;\-#,##0.0\ "/>
    <numFmt numFmtId="222" formatCode="#,##0_ ;\-#,##0\ "/>
    <numFmt numFmtId="223" formatCode="_-* #,##0.0_₴_-;\-* #,##0.0_₴_-;_-* &quot;-&quot;??_₴_-;_-@_-"/>
    <numFmt numFmtId="224" formatCode="_-* #,##0_₴_-;\-* #,##0_₴_-;_-* &quot;-&quot;??_₴_-;_-@_-"/>
    <numFmt numFmtId="225" formatCode="_-* #,##0.0\ _₽_-;\-* #,##0.0\ _₽_-;_-* &quot;-&quot;?\ _₽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17.5"/>
      <color indexed="8"/>
      <name val="Times New Roman"/>
      <family val="1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u val="single"/>
      <sz val="12"/>
      <color indexed="56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color indexed="8"/>
      <name val="Calibri"/>
      <family val="2"/>
    </font>
    <font>
      <sz val="2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48"/>
      <color indexed="8"/>
      <name val="Times New Roman"/>
      <family val="1"/>
    </font>
    <font>
      <sz val="18"/>
      <color indexed="10"/>
      <name val="Times New Roman"/>
      <family val="1"/>
    </font>
    <font>
      <b/>
      <sz val="22"/>
      <color indexed="8"/>
      <name val="Calibri"/>
      <family val="2"/>
    </font>
    <font>
      <sz val="28"/>
      <color indexed="60"/>
      <name val="Times New Roman"/>
      <family val="1"/>
    </font>
    <font>
      <b/>
      <sz val="2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48"/>
      <color theme="1"/>
      <name val="Times New Roman"/>
      <family val="1"/>
    </font>
    <font>
      <sz val="18"/>
      <color rgb="FFFF0000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color theme="1"/>
      <name val="Times New Roman"/>
      <family val="1"/>
    </font>
    <font>
      <b/>
      <sz val="12"/>
      <color theme="3"/>
      <name val="Calibri"/>
      <family val="2"/>
    </font>
    <font>
      <sz val="28"/>
      <color rgb="FFC00000"/>
      <name val="Times New Roman"/>
      <family val="1"/>
    </font>
    <font>
      <b/>
      <sz val="2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 wrapText="1"/>
    </xf>
    <xf numFmtId="0" fontId="4" fillId="33" borderId="0" xfId="0" applyFont="1" applyFill="1" applyAlignment="1">
      <alignment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87" fontId="0" fillId="33" borderId="0" xfId="0" applyNumberFormat="1" applyFill="1" applyAlignment="1">
      <alignment/>
    </xf>
    <xf numFmtId="0" fontId="15" fillId="0" borderId="0" xfId="0" applyFont="1" applyAlignment="1">
      <alignment/>
    </xf>
    <xf numFmtId="0" fontId="17" fillId="33" borderId="0" xfId="0" applyFont="1" applyFill="1" applyAlignment="1">
      <alignment horizontal="right" vertical="center" textRotation="180"/>
    </xf>
    <xf numFmtId="0" fontId="17" fillId="33" borderId="0" xfId="0" applyFont="1" applyFill="1" applyAlignment="1">
      <alignment horizontal="right" textRotation="180"/>
    </xf>
    <xf numFmtId="187" fontId="17" fillId="33" borderId="0" xfId="0" applyNumberFormat="1" applyFont="1" applyFill="1" applyAlignment="1">
      <alignment horizontal="right"/>
    </xf>
    <xf numFmtId="0" fontId="17" fillId="0" borderId="0" xfId="0" applyFont="1" applyAlignment="1">
      <alignment horizontal="right"/>
    </xf>
    <xf numFmtId="0" fontId="74" fillId="0" borderId="0" xfId="0" applyFont="1" applyAlignment="1">
      <alignment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33" borderId="0" xfId="0" applyFont="1" applyFill="1" applyBorder="1" applyAlignment="1">
      <alignment vertical="center" textRotation="180"/>
    </xf>
    <xf numFmtId="197" fontId="6" fillId="0" borderId="0" xfId="60" applyNumberFormat="1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right" textRotation="180"/>
    </xf>
    <xf numFmtId="0" fontId="8" fillId="33" borderId="0" xfId="0" applyFont="1" applyFill="1" applyAlignment="1">
      <alignment/>
    </xf>
    <xf numFmtId="0" fontId="17" fillId="33" borderId="0" xfId="0" applyFont="1" applyFill="1" applyBorder="1" applyAlignment="1">
      <alignment horizontal="center" vertical="center" textRotation="180"/>
    </xf>
    <xf numFmtId="0" fontId="9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justify" vertical="justify" wrapText="1"/>
    </xf>
    <xf numFmtId="0" fontId="0" fillId="0" borderId="0" xfId="0" applyAlignment="1">
      <alignment horizontal="left" vertical="top" wrapText="1"/>
    </xf>
    <xf numFmtId="0" fontId="8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top" wrapText="1"/>
    </xf>
    <xf numFmtId="197" fontId="6" fillId="33" borderId="0" xfId="60" applyNumberFormat="1" applyFont="1" applyFill="1" applyBorder="1" applyAlignment="1">
      <alignment horizontal="left" vertical="top" wrapText="1"/>
    </xf>
    <xf numFmtId="197" fontId="77" fillId="33" borderId="0" xfId="60" applyNumberFormat="1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78" fillId="0" borderId="0" xfId="0" applyFont="1" applyBorder="1" applyAlignment="1">
      <alignment/>
    </xf>
    <xf numFmtId="0" fontId="0" fillId="3" borderId="0" xfId="0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center" textRotation="180"/>
    </xf>
    <xf numFmtId="0" fontId="17" fillId="34" borderId="0" xfId="0" applyFont="1" applyFill="1" applyBorder="1" applyAlignment="1">
      <alignment horizontal="right" vertical="center" textRotation="180"/>
    </xf>
    <xf numFmtId="0" fontId="12" fillId="3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 wrapText="1"/>
    </xf>
    <xf numFmtId="196" fontId="10" fillId="0" borderId="10" xfId="60" applyNumberFormat="1" applyFont="1" applyFill="1" applyBorder="1" applyAlignment="1">
      <alignment vertical="center" wrapText="1"/>
    </xf>
    <xf numFmtId="196" fontId="10" fillId="0" borderId="10" xfId="60" applyNumberFormat="1" applyFont="1" applyFill="1" applyBorder="1" applyAlignment="1">
      <alignment horizontal="center" vertical="center" wrapText="1"/>
    </xf>
    <xf numFmtId="196" fontId="25" fillId="0" borderId="10" xfId="60" applyNumberFormat="1" applyFont="1" applyFill="1" applyBorder="1" applyAlignment="1">
      <alignment vertical="center" wrapText="1"/>
    </xf>
    <xf numFmtId="196" fontId="25" fillId="0" borderId="10" xfId="60" applyNumberFormat="1" applyFont="1" applyFill="1" applyBorder="1" applyAlignment="1">
      <alignment horizontal="center" vertical="center" wrapText="1"/>
    </xf>
    <xf numFmtId="195" fontId="10" fillId="0" borderId="10" xfId="60" applyFont="1" applyFill="1" applyBorder="1" applyAlignment="1">
      <alignment vertical="center" wrapText="1"/>
    </xf>
    <xf numFmtId="0" fontId="79" fillId="0" borderId="10" xfId="0" applyFont="1" applyFill="1" applyBorder="1" applyAlignment="1">
      <alignment/>
    </xf>
    <xf numFmtId="0" fontId="8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center" wrapText="1"/>
    </xf>
    <xf numFmtId="0" fontId="17" fillId="35" borderId="0" xfId="0" applyFont="1" applyFill="1" applyAlignment="1">
      <alignment horizontal="right" textRotation="180"/>
    </xf>
    <xf numFmtId="0" fontId="0" fillId="35" borderId="0" xfId="0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0" fontId="80" fillId="0" borderId="15" xfId="0" applyFont="1" applyFill="1" applyBorder="1" applyAlignment="1">
      <alignment horizontal="center"/>
    </xf>
    <xf numFmtId="0" fontId="80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196" fontId="25" fillId="0" borderId="16" xfId="60" applyNumberFormat="1" applyFont="1" applyFill="1" applyBorder="1" applyAlignment="1">
      <alignment vertical="center" wrapText="1"/>
    </xf>
    <xf numFmtId="196" fontId="25" fillId="0" borderId="16" xfId="6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vertical="top" wrapText="1"/>
    </xf>
    <xf numFmtId="197" fontId="9" fillId="0" borderId="10" xfId="60" applyNumberFormat="1" applyFont="1" applyFill="1" applyBorder="1" applyAlignment="1">
      <alignment horizontal="left" vertical="top" wrapText="1"/>
    </xf>
    <xf numFmtId="197" fontId="27" fillId="0" borderId="10" xfId="60" applyNumberFormat="1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196" fontId="9" fillId="0" borderId="10" xfId="6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179" fontId="8" fillId="0" borderId="13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center" wrapText="1"/>
    </xf>
    <xf numFmtId="195" fontId="25" fillId="0" borderId="10" xfId="60" applyNumberFormat="1" applyFont="1" applyFill="1" applyBorder="1" applyAlignment="1">
      <alignment horizontal="center" vertical="center" wrapText="1"/>
    </xf>
    <xf numFmtId="195" fontId="25" fillId="0" borderId="10" xfId="60" applyFont="1" applyFill="1" applyBorder="1" applyAlignment="1">
      <alignment horizontal="center" vertical="center" wrapText="1"/>
    </xf>
    <xf numFmtId="221" fontId="25" fillId="0" borderId="10" xfId="6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95" fontId="10" fillId="0" borderId="10" xfId="60" applyFont="1" applyFill="1" applyBorder="1" applyAlignment="1">
      <alignment horizontal="center" vertical="center" wrapText="1"/>
    </xf>
    <xf numFmtId="195" fontId="10" fillId="0" borderId="10" xfId="6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 wrapText="1"/>
    </xf>
    <xf numFmtId="197" fontId="10" fillId="0" borderId="10" xfId="60" applyNumberFormat="1" applyFont="1" applyFill="1" applyBorder="1" applyAlignment="1">
      <alignment horizontal="center" vertical="center" wrapText="1"/>
    </xf>
    <xf numFmtId="221" fontId="10" fillId="0" borderId="10" xfId="60" applyNumberFormat="1" applyFont="1" applyFill="1" applyBorder="1" applyAlignment="1">
      <alignment horizontal="center" vertical="center" wrapText="1"/>
    </xf>
    <xf numFmtId="197" fontId="9" fillId="0" borderId="10" xfId="60" applyNumberFormat="1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81" fillId="0" borderId="0" xfId="0" applyFont="1" applyFill="1" applyAlignment="1">
      <alignment horizontal="right"/>
    </xf>
    <xf numFmtId="0" fontId="8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97" fontId="6" fillId="0" borderId="0" xfId="6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right" vertical="center" textRotation="180"/>
    </xf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right" textRotation="180"/>
    </xf>
    <xf numFmtId="0" fontId="8" fillId="0" borderId="0" xfId="0" applyFont="1" applyFill="1" applyBorder="1" applyAlignment="1">
      <alignment vertical="center" wrapText="1"/>
    </xf>
    <xf numFmtId="187" fontId="17" fillId="0" borderId="0" xfId="0" applyNumberFormat="1" applyFont="1" applyFill="1" applyAlignment="1">
      <alignment horizontal="right" textRotation="180"/>
    </xf>
    <xf numFmtId="179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97" fontId="26" fillId="0" borderId="14" xfId="60" applyNumberFormat="1" applyFont="1" applyFill="1" applyBorder="1" applyAlignment="1">
      <alignment horizontal="left" vertical="top" wrapText="1"/>
    </xf>
    <xf numFmtId="187" fontId="14" fillId="0" borderId="0" xfId="0" applyNumberFormat="1" applyFont="1" applyFill="1" applyAlignment="1">
      <alignment/>
    </xf>
    <xf numFmtId="197" fontId="12" fillId="0" borderId="14" xfId="60" applyNumberFormat="1" applyFont="1" applyFill="1" applyBorder="1" applyAlignment="1">
      <alignment horizontal="left" vertical="top" wrapText="1"/>
    </xf>
    <xf numFmtId="0" fontId="82" fillId="0" borderId="14" xfId="0" applyFont="1" applyFill="1" applyBorder="1" applyAlignment="1">
      <alignment horizontal="center" vertical="top" wrapText="1"/>
    </xf>
    <xf numFmtId="0" fontId="82" fillId="0" borderId="0" xfId="0" applyFont="1" applyFill="1" applyBorder="1" applyAlignment="1">
      <alignment horizontal="center" vertical="top" wrapText="1"/>
    </xf>
    <xf numFmtId="197" fontId="6" fillId="0" borderId="14" xfId="6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 wrapText="1"/>
    </xf>
    <xf numFmtId="49" fontId="22" fillId="0" borderId="0" xfId="60" applyNumberFormat="1" applyFont="1" applyFill="1" applyBorder="1" applyAlignment="1">
      <alignment horizontal="center" vertical="top" wrapText="1"/>
    </xf>
    <xf numFmtId="197" fontId="6" fillId="0" borderId="14" xfId="60" applyNumberFormat="1" applyFont="1" applyFill="1" applyBorder="1" applyAlignment="1">
      <alignment vertical="top" wrapText="1"/>
    </xf>
    <xf numFmtId="197" fontId="6" fillId="0" borderId="0" xfId="6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horizontal="center" textRotation="180"/>
    </xf>
    <xf numFmtId="0" fontId="12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horizontal="center" vertical="center" textRotation="180"/>
    </xf>
    <xf numFmtId="0" fontId="17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left" vertical="top" wrapText="1"/>
    </xf>
    <xf numFmtId="0" fontId="17" fillId="35" borderId="0" xfId="0" applyFont="1" applyFill="1" applyAlignment="1">
      <alignment horizontal="right" vertical="center" textRotation="180"/>
    </xf>
    <xf numFmtId="0" fontId="10" fillId="0" borderId="18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84" fillId="0" borderId="15" xfId="0" applyFont="1" applyFill="1" applyBorder="1" applyAlignment="1">
      <alignment vertical="top" wrapText="1"/>
    </xf>
    <xf numFmtId="197" fontId="77" fillId="0" borderId="0" xfId="60" applyNumberFormat="1" applyFont="1" applyFill="1" applyBorder="1" applyAlignment="1">
      <alignment vertical="top" wrapText="1"/>
    </xf>
    <xf numFmtId="49" fontId="85" fillId="0" borderId="0" xfId="60" applyNumberFormat="1" applyFont="1" applyFill="1" applyBorder="1" applyAlignment="1">
      <alignment horizontal="center" vertical="top" wrapText="1"/>
    </xf>
    <xf numFmtId="187" fontId="86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9" fillId="0" borderId="0" xfId="0" applyFont="1" applyFill="1" applyAlignment="1">
      <alignment horizontal="justify" vertical="justify" wrapText="1"/>
    </xf>
    <xf numFmtId="195" fontId="25" fillId="0" borderId="10" xfId="60" applyNumberFormat="1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197" fontId="27" fillId="0" borderId="16" xfId="60" applyNumberFormat="1" applyFont="1" applyFill="1" applyBorder="1" applyAlignment="1">
      <alignment horizontal="left" vertical="top" wrapText="1"/>
    </xf>
    <xf numFmtId="196" fontId="25" fillId="0" borderId="10" xfId="60" applyNumberFormat="1" applyFont="1" applyFill="1" applyBorder="1" applyAlignment="1">
      <alignment horizontal="center" vertical="center"/>
    </xf>
    <xf numFmtId="196" fontId="25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9" fillId="0" borderId="0" xfId="0" applyFont="1" applyFill="1" applyAlignment="1">
      <alignment vertical="justify" wrapText="1"/>
    </xf>
    <xf numFmtId="0" fontId="9" fillId="0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81" fillId="0" borderId="10" xfId="0" applyFont="1" applyFill="1" applyBorder="1" applyAlignment="1">
      <alignment horizontal="center"/>
    </xf>
    <xf numFmtId="197" fontId="9" fillId="0" borderId="16" xfId="60" applyNumberFormat="1" applyFont="1" applyFill="1" applyBorder="1" applyAlignment="1">
      <alignment horizontal="left" vertical="top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/>
    </xf>
    <xf numFmtId="196" fontId="10" fillId="0" borderId="16" xfId="60" applyNumberFormat="1" applyFont="1" applyFill="1" applyBorder="1" applyAlignment="1">
      <alignment vertical="center" wrapText="1"/>
    </xf>
    <xf numFmtId="196" fontId="10" fillId="0" borderId="16" xfId="6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center" wrapText="1"/>
    </xf>
    <xf numFmtId="197" fontId="25" fillId="0" borderId="16" xfId="60" applyNumberFormat="1" applyFont="1" applyFill="1" applyBorder="1" applyAlignment="1">
      <alignment horizontal="center" vertical="center" wrapText="1"/>
    </xf>
    <xf numFmtId="195" fontId="25" fillId="0" borderId="16" xfId="60" applyFont="1" applyFill="1" applyBorder="1" applyAlignment="1">
      <alignment horizontal="center" vertical="center" wrapText="1"/>
    </xf>
    <xf numFmtId="221" fontId="25" fillId="0" borderId="16" xfId="6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left" vertical="top" wrapText="1"/>
    </xf>
    <xf numFmtId="0" fontId="81" fillId="0" borderId="21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left" vertical="top" wrapText="1"/>
    </xf>
    <xf numFmtId="0" fontId="81" fillId="0" borderId="12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14" fontId="16" fillId="0" borderId="0" xfId="0" applyNumberFormat="1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4" fontId="6" fillId="0" borderId="0" xfId="0" applyNumberFormat="1" applyFont="1" applyFill="1" applyAlignment="1">
      <alignment horizontal="center" vertical="center"/>
    </xf>
    <xf numFmtId="0" fontId="81" fillId="0" borderId="0" xfId="0" applyFont="1" applyFill="1" applyAlignment="1">
      <alignment horizontal="left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6" fontId="9" fillId="0" borderId="11" xfId="0" applyNumberFormat="1" applyFont="1" applyFill="1" applyBorder="1" applyAlignment="1">
      <alignment horizontal="left" vertical="top" wrapText="1"/>
    </xf>
    <xf numFmtId="16" fontId="9" fillId="0" borderId="12" xfId="0" applyNumberFormat="1" applyFont="1" applyFill="1" applyBorder="1" applyAlignment="1">
      <alignment horizontal="left" vertical="top" wrapText="1"/>
    </xf>
    <xf numFmtId="16" fontId="9" fillId="0" borderId="19" xfId="0" applyNumberFormat="1" applyFont="1" applyFill="1" applyBorder="1" applyAlignment="1">
      <alignment horizontal="left" vertical="top" wrapText="1"/>
    </xf>
    <xf numFmtId="16" fontId="9" fillId="0" borderId="21" xfId="0" applyNumberFormat="1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0" fontId="27" fillId="0" borderId="20" xfId="0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14" fontId="81" fillId="0" borderId="0" xfId="0" applyNumberFormat="1" applyFont="1" applyFill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7" fillId="0" borderId="13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" fontId="81" fillId="0" borderId="22" xfId="0" applyNumberFormat="1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top" wrapText="1"/>
    </xf>
    <xf numFmtId="0" fontId="82" fillId="0" borderId="0" xfId="0" applyFont="1" applyFill="1" applyBorder="1" applyAlignment="1">
      <alignment horizontal="center" vertical="top" wrapText="1"/>
    </xf>
    <xf numFmtId="49" fontId="22" fillId="0" borderId="14" xfId="60" applyNumberFormat="1" applyFont="1" applyFill="1" applyBorder="1" applyAlignment="1">
      <alignment horizontal="center" vertical="top" wrapText="1"/>
    </xf>
    <xf numFmtId="49" fontId="22" fillId="0" borderId="0" xfId="60" applyNumberFormat="1" applyFont="1" applyFill="1" applyBorder="1" applyAlignment="1">
      <alignment horizontal="center" vertical="top" wrapText="1"/>
    </xf>
    <xf numFmtId="197" fontId="9" fillId="0" borderId="13" xfId="60" applyNumberFormat="1" applyFont="1" applyFill="1" applyBorder="1" applyAlignment="1">
      <alignment horizontal="left" vertical="top" wrapText="1"/>
    </xf>
    <xf numFmtId="197" fontId="9" fillId="0" borderId="16" xfId="60" applyNumberFormat="1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16" fontId="9" fillId="0" borderId="22" xfId="0" applyNumberFormat="1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view="pageBreakPreview" zoomScale="40" zoomScaleNormal="40" zoomScaleSheetLayoutView="40" zoomScalePageLayoutView="20" workbookViewId="0" topLeftCell="B1">
      <selection activeCell="I70" sqref="I70"/>
    </sheetView>
  </sheetViews>
  <sheetFormatPr defaultColWidth="9.140625" defaultRowHeight="15"/>
  <cols>
    <col min="1" max="1" width="9.421875" style="66" bestFit="1" customWidth="1"/>
    <col min="2" max="2" width="34.28125" style="22" customWidth="1"/>
    <col min="3" max="3" width="21.8515625" style="133" bestFit="1" customWidth="1"/>
    <col min="4" max="4" width="59.140625" style="133" customWidth="1"/>
    <col min="5" max="5" width="10.8515625" style="22" bestFit="1" customWidth="1"/>
    <col min="6" max="6" width="11.421875" style="22" customWidth="1"/>
    <col min="7" max="7" width="28.00390625" style="22" customWidth="1"/>
    <col min="8" max="8" width="26.00390625" style="22" customWidth="1"/>
    <col min="9" max="9" width="38.7109375" style="22" customWidth="1"/>
    <col min="10" max="10" width="35.8515625" style="22" customWidth="1"/>
    <col min="11" max="11" width="38.140625" style="22" customWidth="1"/>
    <col min="12" max="12" width="86.28125" style="22" customWidth="1"/>
    <col min="13" max="13" width="45.00390625" style="0" customWidth="1"/>
    <col min="14" max="14" width="32.57421875" style="0" customWidth="1"/>
    <col min="15" max="15" width="7.140625" style="14" customWidth="1"/>
    <col min="16" max="16" width="33.421875" style="0" customWidth="1"/>
    <col min="17" max="17" width="12.00390625" style="0" bestFit="1" customWidth="1"/>
  </cols>
  <sheetData>
    <row r="1" spans="2:17" ht="23.25">
      <c r="B1" s="18"/>
      <c r="C1" s="18"/>
      <c r="D1" s="18"/>
      <c r="E1" s="18"/>
      <c r="F1" s="18"/>
      <c r="G1" s="18"/>
      <c r="H1" s="18"/>
      <c r="I1" s="18"/>
      <c r="J1" s="18"/>
      <c r="K1" s="18"/>
      <c r="L1" s="67"/>
      <c r="M1" s="3"/>
      <c r="N1" s="3"/>
      <c r="O1" s="11"/>
      <c r="P1" s="4"/>
      <c r="Q1" s="4"/>
    </row>
    <row r="2" spans="2:17" ht="30" customHeight="1">
      <c r="B2" s="18"/>
      <c r="C2" s="18"/>
      <c r="D2" s="18"/>
      <c r="E2" s="18"/>
      <c r="F2" s="18"/>
      <c r="G2" s="18"/>
      <c r="H2" s="18"/>
      <c r="I2" s="18"/>
      <c r="J2" s="18"/>
      <c r="K2" s="19"/>
      <c r="L2" s="182" t="s">
        <v>35</v>
      </c>
      <c r="M2" s="179"/>
      <c r="N2" s="179"/>
      <c r="O2" s="179"/>
      <c r="P2" s="4"/>
      <c r="Q2" s="4"/>
    </row>
    <row r="3" spans="2:17" ht="164.25" customHeight="1">
      <c r="B3" s="18"/>
      <c r="C3" s="18"/>
      <c r="D3" s="18"/>
      <c r="E3" s="18"/>
      <c r="F3" s="18"/>
      <c r="G3" s="18"/>
      <c r="H3" s="18"/>
      <c r="I3" s="18"/>
      <c r="J3" s="20" t="s">
        <v>14</v>
      </c>
      <c r="K3" s="180"/>
      <c r="L3" s="173" t="s">
        <v>115</v>
      </c>
      <c r="M3" s="30"/>
      <c r="N3" s="30"/>
      <c r="O3" s="11"/>
      <c r="P3" s="4"/>
      <c r="Q3" s="4"/>
    </row>
    <row r="4" spans="2:17" ht="34.5" customHeight="1">
      <c r="B4" s="18"/>
      <c r="C4" s="18"/>
      <c r="D4" s="18"/>
      <c r="E4" s="18"/>
      <c r="F4" s="18"/>
      <c r="G4" s="18"/>
      <c r="H4" s="18"/>
      <c r="I4" s="18"/>
      <c r="J4" s="20"/>
      <c r="K4" s="181"/>
      <c r="L4" s="181" t="s">
        <v>165</v>
      </c>
      <c r="M4" s="28"/>
      <c r="N4" s="28"/>
      <c r="O4" s="11"/>
      <c r="P4" s="4"/>
      <c r="Q4" s="4"/>
    </row>
    <row r="5" spans="2:17" ht="37.5" customHeight="1">
      <c r="B5" s="18"/>
      <c r="C5" s="18"/>
      <c r="D5" s="18"/>
      <c r="E5" s="18"/>
      <c r="F5" s="18"/>
      <c r="G5" s="18"/>
      <c r="H5" s="18"/>
      <c r="I5" s="18"/>
      <c r="J5" s="267"/>
      <c r="K5" s="268"/>
      <c r="L5" s="268"/>
      <c r="M5" s="44"/>
      <c r="N5" s="31"/>
      <c r="O5" s="11"/>
      <c r="P5" s="4"/>
      <c r="Q5" s="4"/>
    </row>
    <row r="6" spans="2:17" ht="24.75" customHeight="1">
      <c r="B6" s="18"/>
      <c r="C6" s="18"/>
      <c r="D6" s="18"/>
      <c r="E6" s="18"/>
      <c r="F6" s="18"/>
      <c r="G6" s="18"/>
      <c r="H6" s="18"/>
      <c r="I6" s="18"/>
      <c r="J6" s="256"/>
      <c r="K6" s="257"/>
      <c r="L6" s="68"/>
      <c r="M6" s="5"/>
      <c r="N6" s="5"/>
      <c r="O6" s="11"/>
      <c r="P6" s="4"/>
      <c r="Q6" s="4"/>
    </row>
    <row r="7" spans="1:17" s="2" customFormat="1" ht="40.5" customHeight="1">
      <c r="A7" s="69"/>
      <c r="B7" s="259" t="s">
        <v>41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9"/>
      <c r="N7" s="29"/>
      <c r="O7" s="11"/>
      <c r="P7" s="6"/>
      <c r="Q7" s="6"/>
    </row>
    <row r="8" spans="1:17" ht="42" customHeight="1">
      <c r="A8" s="70"/>
      <c r="B8" s="21"/>
      <c r="C8" s="21"/>
      <c r="D8" s="21"/>
      <c r="E8" s="21"/>
      <c r="F8" s="21"/>
      <c r="G8" s="71"/>
      <c r="H8" s="21"/>
      <c r="I8" s="21"/>
      <c r="J8" s="21"/>
      <c r="K8" s="72" t="s">
        <v>77</v>
      </c>
      <c r="L8" s="73"/>
      <c r="M8" s="26"/>
      <c r="N8" s="26"/>
      <c r="O8" s="11"/>
      <c r="P8" s="4"/>
      <c r="Q8" s="4"/>
    </row>
    <row r="9" spans="1:17" s="1" customFormat="1" ht="78" customHeight="1">
      <c r="A9" s="210" t="s">
        <v>0</v>
      </c>
      <c r="B9" s="210" t="s">
        <v>1</v>
      </c>
      <c r="C9" s="210" t="s">
        <v>2</v>
      </c>
      <c r="D9" s="210"/>
      <c r="E9" s="210" t="s">
        <v>3</v>
      </c>
      <c r="F9" s="210"/>
      <c r="G9" s="210" t="s">
        <v>4</v>
      </c>
      <c r="H9" s="210" t="s">
        <v>5</v>
      </c>
      <c r="I9" s="210" t="s">
        <v>124</v>
      </c>
      <c r="J9" s="210"/>
      <c r="K9" s="210"/>
      <c r="L9" s="210" t="s">
        <v>11</v>
      </c>
      <c r="M9" s="32"/>
      <c r="N9" s="32"/>
      <c r="O9" s="11"/>
      <c r="P9" s="7"/>
      <c r="Q9" s="8"/>
    </row>
    <row r="10" spans="1:17" ht="27">
      <c r="A10" s="210"/>
      <c r="B10" s="210"/>
      <c r="C10" s="210"/>
      <c r="D10" s="210"/>
      <c r="E10" s="210"/>
      <c r="F10" s="210"/>
      <c r="G10" s="210"/>
      <c r="H10" s="210"/>
      <c r="I10" s="53">
        <v>2022</v>
      </c>
      <c r="J10" s="53">
        <v>2023</v>
      </c>
      <c r="K10" s="53">
        <v>2024</v>
      </c>
      <c r="L10" s="210"/>
      <c r="M10" s="32"/>
      <c r="N10" s="32"/>
      <c r="O10" s="11"/>
      <c r="P10" s="9"/>
      <c r="Q10" s="4"/>
    </row>
    <row r="11" spans="1:17" ht="27">
      <c r="A11" s="53">
        <v>1</v>
      </c>
      <c r="B11" s="53">
        <v>2</v>
      </c>
      <c r="C11" s="210">
        <v>3</v>
      </c>
      <c r="D11" s="210"/>
      <c r="E11" s="210">
        <v>4</v>
      </c>
      <c r="F11" s="210"/>
      <c r="G11" s="53">
        <v>5</v>
      </c>
      <c r="H11" s="53">
        <v>6</v>
      </c>
      <c r="I11" s="53">
        <v>7</v>
      </c>
      <c r="J11" s="53">
        <v>8</v>
      </c>
      <c r="K11" s="53">
        <v>9</v>
      </c>
      <c r="L11" s="53">
        <v>10</v>
      </c>
      <c r="M11" s="32"/>
      <c r="N11" s="32"/>
      <c r="O11" s="11"/>
      <c r="P11" s="9"/>
      <c r="Q11" s="4"/>
    </row>
    <row r="12" spans="1:17" ht="37.5" customHeight="1">
      <c r="A12" s="238" t="s">
        <v>76</v>
      </c>
      <c r="B12" s="239"/>
      <c r="C12" s="239"/>
      <c r="D12" s="239"/>
      <c r="E12" s="239"/>
      <c r="F12" s="239"/>
      <c r="G12" s="238"/>
      <c r="H12" s="238"/>
      <c r="I12" s="238"/>
      <c r="J12" s="238"/>
      <c r="K12" s="238"/>
      <c r="L12" s="238"/>
      <c r="M12" s="45"/>
      <c r="N12" s="40"/>
      <c r="O12" s="11"/>
      <c r="P12" s="9"/>
      <c r="Q12" s="4"/>
    </row>
    <row r="13" spans="1:17" ht="77.25" customHeight="1">
      <c r="A13" s="240" t="s">
        <v>6</v>
      </c>
      <c r="B13" s="211" t="s">
        <v>40</v>
      </c>
      <c r="C13" s="221" t="s">
        <v>34</v>
      </c>
      <c r="D13" s="214"/>
      <c r="E13" s="242" t="s">
        <v>42</v>
      </c>
      <c r="F13" s="243"/>
      <c r="G13" s="258" t="s">
        <v>52</v>
      </c>
      <c r="H13" s="77" t="s">
        <v>38</v>
      </c>
      <c r="I13" s="49">
        <f>26668730+666718</f>
        <v>27335448</v>
      </c>
      <c r="J13" s="49">
        <v>9885480</v>
      </c>
      <c r="K13" s="177">
        <v>1000000</v>
      </c>
      <c r="L13" s="219" t="s">
        <v>131</v>
      </c>
      <c r="M13" s="43"/>
      <c r="N13" s="33"/>
      <c r="O13" s="27">
        <v>1</v>
      </c>
      <c r="P13" s="9"/>
      <c r="Q13" s="4"/>
    </row>
    <row r="14" spans="1:17" ht="159.75" customHeight="1">
      <c r="A14" s="241"/>
      <c r="B14" s="213"/>
      <c r="C14" s="221"/>
      <c r="D14" s="214"/>
      <c r="E14" s="198"/>
      <c r="F14" s="199"/>
      <c r="G14" s="248"/>
      <c r="H14" s="81" t="s">
        <v>46</v>
      </c>
      <c r="I14" s="49">
        <v>133343652</v>
      </c>
      <c r="J14" s="49">
        <v>48221854</v>
      </c>
      <c r="K14" s="177"/>
      <c r="L14" s="219"/>
      <c r="M14" s="43"/>
      <c r="N14" s="33"/>
      <c r="O14" s="23"/>
      <c r="P14" s="9"/>
      <c r="Q14" s="4"/>
    </row>
    <row r="15" spans="1:17" ht="121.5" customHeight="1">
      <c r="A15" s="78"/>
      <c r="B15" s="213"/>
      <c r="C15" s="244" t="s">
        <v>62</v>
      </c>
      <c r="D15" s="223"/>
      <c r="E15" s="242">
        <v>2022</v>
      </c>
      <c r="F15" s="243"/>
      <c r="G15" s="258" t="s">
        <v>52</v>
      </c>
      <c r="H15" s="77" t="s">
        <v>38</v>
      </c>
      <c r="I15" s="49">
        <v>410000</v>
      </c>
      <c r="J15" s="178"/>
      <c r="K15" s="177"/>
      <c r="L15" s="260" t="s">
        <v>159</v>
      </c>
      <c r="M15" s="43"/>
      <c r="N15" s="33"/>
      <c r="O15" s="23"/>
      <c r="P15" s="9"/>
      <c r="Q15" s="4"/>
    </row>
    <row r="16" spans="1:17" ht="189.75" customHeight="1">
      <c r="A16" s="167"/>
      <c r="B16" s="212"/>
      <c r="C16" s="245"/>
      <c r="D16" s="225"/>
      <c r="E16" s="198"/>
      <c r="F16" s="199"/>
      <c r="G16" s="248"/>
      <c r="H16" s="77" t="s">
        <v>78</v>
      </c>
      <c r="I16" s="49">
        <v>5062740</v>
      </c>
      <c r="J16" s="178"/>
      <c r="K16" s="177"/>
      <c r="L16" s="261"/>
      <c r="M16" s="43"/>
      <c r="N16" s="33"/>
      <c r="O16" s="23"/>
      <c r="P16" s="9"/>
      <c r="Q16" s="4"/>
    </row>
    <row r="17" spans="1:17" ht="408" customHeight="1">
      <c r="A17" s="83" t="s">
        <v>17</v>
      </c>
      <c r="B17" s="79" t="s">
        <v>22</v>
      </c>
      <c r="C17" s="237" t="s">
        <v>171</v>
      </c>
      <c r="D17" s="221"/>
      <c r="E17" s="194" t="s">
        <v>45</v>
      </c>
      <c r="F17" s="195"/>
      <c r="G17" s="56" t="s">
        <v>52</v>
      </c>
      <c r="H17" s="77" t="s">
        <v>38</v>
      </c>
      <c r="I17" s="47"/>
      <c r="J17" s="47">
        <v>13483900</v>
      </c>
      <c r="K17" s="47">
        <v>7175790</v>
      </c>
      <c r="L17" s="84" t="s">
        <v>211</v>
      </c>
      <c r="M17" s="43"/>
      <c r="N17" s="33"/>
      <c r="O17" s="23"/>
      <c r="P17" s="9"/>
      <c r="Q17" s="4"/>
    </row>
    <row r="18" spans="1:15" s="39" customFormat="1" ht="168" customHeight="1">
      <c r="A18" s="85"/>
      <c r="B18" s="86"/>
      <c r="C18" s="254" t="s">
        <v>172</v>
      </c>
      <c r="D18" s="255"/>
      <c r="E18" s="249">
        <v>2022</v>
      </c>
      <c r="F18" s="250"/>
      <c r="G18" s="185" t="s">
        <v>7</v>
      </c>
      <c r="H18" s="87" t="s">
        <v>38</v>
      </c>
      <c r="I18" s="88">
        <v>7640000</v>
      </c>
      <c r="J18" s="89"/>
      <c r="K18" s="89"/>
      <c r="L18" s="90" t="s">
        <v>160</v>
      </c>
      <c r="M18" s="43" t="s">
        <v>120</v>
      </c>
      <c r="N18" s="33" t="s">
        <v>98</v>
      </c>
      <c r="O18" s="41">
        <v>2</v>
      </c>
    </row>
    <row r="19" spans="1:15" s="39" customFormat="1" ht="159.75" customHeight="1">
      <c r="A19" s="91"/>
      <c r="B19" s="91"/>
      <c r="C19" s="251" t="s">
        <v>134</v>
      </c>
      <c r="D19" s="207"/>
      <c r="E19" s="249">
        <v>2022</v>
      </c>
      <c r="F19" s="250"/>
      <c r="G19" s="175" t="s">
        <v>7</v>
      </c>
      <c r="H19" s="92" t="s">
        <v>38</v>
      </c>
      <c r="I19" s="48">
        <v>630000</v>
      </c>
      <c r="J19" s="49"/>
      <c r="K19" s="49"/>
      <c r="L19" s="93" t="s">
        <v>167</v>
      </c>
      <c r="M19" s="43" t="s">
        <v>122</v>
      </c>
      <c r="N19" s="33" t="s">
        <v>99</v>
      </c>
      <c r="O19" s="42"/>
    </row>
    <row r="20" spans="1:17" ht="153" customHeight="1">
      <c r="A20" s="91"/>
      <c r="B20" s="94"/>
      <c r="C20" s="200" t="s">
        <v>135</v>
      </c>
      <c r="D20" s="201"/>
      <c r="E20" s="194">
        <v>2022</v>
      </c>
      <c r="F20" s="195"/>
      <c r="G20" s="114" t="s">
        <v>7</v>
      </c>
      <c r="H20" s="77" t="s">
        <v>38</v>
      </c>
      <c r="I20" s="46">
        <v>5316100</v>
      </c>
      <c r="J20" s="47"/>
      <c r="K20" s="47"/>
      <c r="L20" s="95" t="s">
        <v>82</v>
      </c>
      <c r="M20" s="34" t="s">
        <v>117</v>
      </c>
      <c r="N20" s="34" t="s">
        <v>117</v>
      </c>
      <c r="O20" s="25"/>
      <c r="P20" s="57" t="s">
        <v>128</v>
      </c>
      <c r="Q20" s="4"/>
    </row>
    <row r="21" spans="1:17" ht="141.75" customHeight="1">
      <c r="A21" s="91"/>
      <c r="B21" s="91"/>
      <c r="C21" s="237" t="s">
        <v>136</v>
      </c>
      <c r="D21" s="221"/>
      <c r="E21" s="194">
        <v>2023</v>
      </c>
      <c r="F21" s="195"/>
      <c r="G21" s="114" t="s">
        <v>7</v>
      </c>
      <c r="H21" s="77" t="s">
        <v>38</v>
      </c>
      <c r="I21" s="46"/>
      <c r="J21" s="47">
        <v>3872400</v>
      </c>
      <c r="K21" s="47"/>
      <c r="L21" s="95" t="s">
        <v>83</v>
      </c>
      <c r="M21" s="34" t="s">
        <v>117</v>
      </c>
      <c r="N21" s="34" t="s">
        <v>117</v>
      </c>
      <c r="O21" s="12"/>
      <c r="P21" s="4"/>
      <c r="Q21" s="4"/>
    </row>
    <row r="22" spans="1:17" ht="137.25" customHeight="1">
      <c r="A22" s="119"/>
      <c r="B22" s="119"/>
      <c r="C22" s="200" t="s">
        <v>137</v>
      </c>
      <c r="D22" s="201"/>
      <c r="E22" s="194">
        <v>2023</v>
      </c>
      <c r="F22" s="195"/>
      <c r="G22" s="56" t="s">
        <v>7</v>
      </c>
      <c r="H22" s="77" t="s">
        <v>38</v>
      </c>
      <c r="I22" s="47"/>
      <c r="J22" s="46">
        <v>511500</v>
      </c>
      <c r="K22" s="47"/>
      <c r="L22" s="95" t="s">
        <v>84</v>
      </c>
      <c r="M22" s="34"/>
      <c r="N22" s="34" t="s">
        <v>100</v>
      </c>
      <c r="O22" s="12"/>
      <c r="P22" s="4"/>
      <c r="Q22" s="4"/>
    </row>
    <row r="23" spans="1:17" ht="154.5" customHeight="1">
      <c r="A23" s="91"/>
      <c r="B23" s="91"/>
      <c r="C23" s="196" t="s">
        <v>138</v>
      </c>
      <c r="D23" s="197"/>
      <c r="E23" s="198">
        <v>2023</v>
      </c>
      <c r="F23" s="199"/>
      <c r="G23" s="109" t="s">
        <v>7</v>
      </c>
      <c r="H23" s="80" t="s">
        <v>38</v>
      </c>
      <c r="I23" s="187"/>
      <c r="J23" s="187">
        <v>422400</v>
      </c>
      <c r="K23" s="187"/>
      <c r="L23" s="184" t="s">
        <v>85</v>
      </c>
      <c r="M23" s="34"/>
      <c r="N23" s="34" t="s">
        <v>100</v>
      </c>
      <c r="O23" s="11"/>
      <c r="P23" s="4"/>
      <c r="Q23" s="4"/>
    </row>
    <row r="24" spans="1:17" ht="143.25" customHeight="1">
      <c r="A24" s="91"/>
      <c r="B24" s="91"/>
      <c r="C24" s="200" t="s">
        <v>173</v>
      </c>
      <c r="D24" s="201"/>
      <c r="E24" s="194">
        <v>2024</v>
      </c>
      <c r="F24" s="195"/>
      <c r="G24" s="114" t="s">
        <v>7</v>
      </c>
      <c r="H24" s="77" t="s">
        <v>38</v>
      </c>
      <c r="I24" s="46"/>
      <c r="J24" s="46"/>
      <c r="K24" s="46">
        <v>679000</v>
      </c>
      <c r="L24" s="95" t="s">
        <v>86</v>
      </c>
      <c r="M24" s="34"/>
      <c r="N24" s="34" t="s">
        <v>100</v>
      </c>
      <c r="O24" s="11">
        <v>3</v>
      </c>
      <c r="P24" s="4"/>
      <c r="Q24" s="4"/>
    </row>
    <row r="25" spans="1:17" ht="144" customHeight="1">
      <c r="A25" s="91"/>
      <c r="B25" s="271"/>
      <c r="C25" s="200" t="s">
        <v>168</v>
      </c>
      <c r="D25" s="201"/>
      <c r="E25" s="194">
        <v>2023</v>
      </c>
      <c r="F25" s="195"/>
      <c r="G25" s="114" t="s">
        <v>7</v>
      </c>
      <c r="H25" s="77" t="s">
        <v>38</v>
      </c>
      <c r="I25" s="46"/>
      <c r="J25" s="46">
        <v>815500</v>
      </c>
      <c r="K25" s="46"/>
      <c r="L25" s="95" t="s">
        <v>110</v>
      </c>
      <c r="M25" s="34"/>
      <c r="N25" s="34" t="s">
        <v>100</v>
      </c>
      <c r="O25" s="12"/>
      <c r="P25" s="4"/>
      <c r="Q25" s="4"/>
    </row>
    <row r="26" spans="1:17" ht="150" customHeight="1">
      <c r="A26" s="91"/>
      <c r="B26" s="271"/>
      <c r="C26" s="200" t="s">
        <v>174</v>
      </c>
      <c r="D26" s="201"/>
      <c r="E26" s="194">
        <v>2023</v>
      </c>
      <c r="F26" s="195"/>
      <c r="G26" s="114" t="s">
        <v>7</v>
      </c>
      <c r="H26" s="77" t="s">
        <v>38</v>
      </c>
      <c r="I26" s="46"/>
      <c r="J26" s="48">
        <f>2683.1*2400</f>
        <v>6439440</v>
      </c>
      <c r="K26" s="48"/>
      <c r="L26" s="96" t="s">
        <v>130</v>
      </c>
      <c r="M26" s="35"/>
      <c r="N26" s="35" t="s">
        <v>101</v>
      </c>
      <c r="O26" s="12"/>
      <c r="P26" s="4"/>
      <c r="Q26" s="4"/>
    </row>
    <row r="27" spans="1:17" ht="129.75" customHeight="1">
      <c r="A27" s="91"/>
      <c r="B27" s="271"/>
      <c r="C27" s="200" t="s">
        <v>175</v>
      </c>
      <c r="D27" s="201"/>
      <c r="E27" s="194">
        <v>2022</v>
      </c>
      <c r="F27" s="195"/>
      <c r="G27" s="56" t="s">
        <v>7</v>
      </c>
      <c r="H27" s="77" t="s">
        <v>38</v>
      </c>
      <c r="I27" s="46">
        <v>2640000</v>
      </c>
      <c r="J27" s="46"/>
      <c r="K27" s="46"/>
      <c r="L27" s="95" t="s">
        <v>177</v>
      </c>
      <c r="M27" s="34"/>
      <c r="N27" s="34" t="s">
        <v>101</v>
      </c>
      <c r="O27" s="11"/>
      <c r="P27" s="4"/>
      <c r="Q27" s="4"/>
    </row>
    <row r="28" spans="1:17" ht="141" customHeight="1">
      <c r="A28" s="91"/>
      <c r="B28" s="271"/>
      <c r="C28" s="282" t="s">
        <v>176</v>
      </c>
      <c r="D28" s="201"/>
      <c r="E28" s="194">
        <v>2024</v>
      </c>
      <c r="F28" s="195"/>
      <c r="G28" s="114" t="s">
        <v>7</v>
      </c>
      <c r="H28" s="77" t="s">
        <v>38</v>
      </c>
      <c r="I28" s="46"/>
      <c r="J28" s="46"/>
      <c r="K28" s="46">
        <v>7692000</v>
      </c>
      <c r="L28" s="95" t="s">
        <v>87</v>
      </c>
      <c r="M28" s="34"/>
      <c r="N28" s="34" t="s">
        <v>101</v>
      </c>
      <c r="O28" s="24"/>
      <c r="P28" s="4"/>
      <c r="Q28" s="4"/>
    </row>
    <row r="29" spans="1:17" ht="144" customHeight="1">
      <c r="A29" s="91"/>
      <c r="B29" s="91"/>
      <c r="C29" s="200" t="s">
        <v>169</v>
      </c>
      <c r="D29" s="201"/>
      <c r="E29" s="194">
        <v>2024</v>
      </c>
      <c r="F29" s="195"/>
      <c r="G29" s="114" t="s">
        <v>7</v>
      </c>
      <c r="H29" s="77" t="s">
        <v>38</v>
      </c>
      <c r="I29" s="46"/>
      <c r="J29" s="47"/>
      <c r="K29" s="47">
        <v>732600</v>
      </c>
      <c r="L29" s="95" t="s">
        <v>88</v>
      </c>
      <c r="M29" s="34"/>
      <c r="N29" s="34" t="s">
        <v>102</v>
      </c>
      <c r="O29" s="11"/>
      <c r="P29" s="4"/>
      <c r="Q29" s="4"/>
    </row>
    <row r="30" spans="1:15" s="22" customFormat="1" ht="111.75" customHeight="1">
      <c r="A30" s="119"/>
      <c r="B30" s="119"/>
      <c r="C30" s="200" t="s">
        <v>170</v>
      </c>
      <c r="D30" s="201"/>
      <c r="E30" s="194">
        <v>2023</v>
      </c>
      <c r="F30" s="195"/>
      <c r="G30" s="56" t="s">
        <v>7</v>
      </c>
      <c r="H30" s="77" t="s">
        <v>38</v>
      </c>
      <c r="I30" s="46"/>
      <c r="J30" s="47">
        <v>3038260</v>
      </c>
      <c r="K30" s="47"/>
      <c r="L30" s="95" t="s">
        <v>178</v>
      </c>
      <c r="M30" s="134"/>
      <c r="N30" s="134"/>
      <c r="O30" s="135"/>
    </row>
    <row r="31" spans="1:15" s="22" customFormat="1" ht="144" customHeight="1">
      <c r="A31" s="97"/>
      <c r="B31" s="97"/>
      <c r="C31" s="196" t="s">
        <v>179</v>
      </c>
      <c r="D31" s="197"/>
      <c r="E31" s="198">
        <v>2024</v>
      </c>
      <c r="F31" s="199"/>
      <c r="G31" s="109" t="s">
        <v>7</v>
      </c>
      <c r="H31" s="80" t="s">
        <v>38</v>
      </c>
      <c r="I31" s="187"/>
      <c r="J31" s="188"/>
      <c r="K31" s="188">
        <v>1890200</v>
      </c>
      <c r="L31" s="184" t="s">
        <v>153</v>
      </c>
      <c r="M31" s="134"/>
      <c r="N31" s="134"/>
      <c r="O31" s="135"/>
    </row>
    <row r="32" spans="1:15" s="22" customFormat="1" ht="144" customHeight="1">
      <c r="A32" s="97"/>
      <c r="B32" s="97"/>
      <c r="C32" s="204" t="s">
        <v>180</v>
      </c>
      <c r="D32" s="201"/>
      <c r="E32" s="194">
        <v>2024</v>
      </c>
      <c r="F32" s="195"/>
      <c r="G32" s="114" t="s">
        <v>7</v>
      </c>
      <c r="H32" s="77" t="s">
        <v>38</v>
      </c>
      <c r="I32" s="46"/>
      <c r="J32" s="47"/>
      <c r="K32" s="47">
        <v>1280300</v>
      </c>
      <c r="L32" s="95" t="s">
        <v>154</v>
      </c>
      <c r="M32" s="134"/>
      <c r="N32" s="134"/>
      <c r="O32" s="135"/>
    </row>
    <row r="33" spans="1:15" s="22" customFormat="1" ht="144" customHeight="1">
      <c r="A33" s="97"/>
      <c r="B33" s="97"/>
      <c r="C33" s="200" t="s">
        <v>181</v>
      </c>
      <c r="D33" s="201"/>
      <c r="E33" s="194">
        <v>2024</v>
      </c>
      <c r="F33" s="195"/>
      <c r="G33" s="114" t="s">
        <v>7</v>
      </c>
      <c r="H33" s="77" t="s">
        <v>38</v>
      </c>
      <c r="I33" s="46"/>
      <c r="J33" s="47"/>
      <c r="K33" s="47">
        <v>1583900</v>
      </c>
      <c r="L33" s="95" t="s">
        <v>155</v>
      </c>
      <c r="M33" s="134"/>
      <c r="N33" s="134"/>
      <c r="O33" s="135"/>
    </row>
    <row r="34" spans="1:15" s="22" customFormat="1" ht="144" customHeight="1">
      <c r="A34" s="97"/>
      <c r="B34" s="97"/>
      <c r="C34" s="204" t="s">
        <v>182</v>
      </c>
      <c r="D34" s="201"/>
      <c r="E34" s="194">
        <v>2024</v>
      </c>
      <c r="F34" s="195"/>
      <c r="G34" s="114" t="s">
        <v>7</v>
      </c>
      <c r="H34" s="77" t="s">
        <v>38</v>
      </c>
      <c r="I34" s="46"/>
      <c r="J34" s="47"/>
      <c r="K34" s="47">
        <v>1558000</v>
      </c>
      <c r="L34" s="95" t="s">
        <v>156</v>
      </c>
      <c r="M34" s="134"/>
      <c r="N34" s="134"/>
      <c r="O34" s="135"/>
    </row>
    <row r="35" spans="1:15" s="60" customFormat="1" ht="140.25" customHeight="1">
      <c r="A35" s="211" t="s">
        <v>55</v>
      </c>
      <c r="B35" s="211" t="s">
        <v>19</v>
      </c>
      <c r="C35" s="219" t="s">
        <v>139</v>
      </c>
      <c r="D35" s="219"/>
      <c r="E35" s="205">
        <v>2022</v>
      </c>
      <c r="F35" s="205"/>
      <c r="G35" s="105" t="s">
        <v>7</v>
      </c>
      <c r="H35" s="92" t="s">
        <v>38</v>
      </c>
      <c r="I35" s="48">
        <v>619000</v>
      </c>
      <c r="J35" s="48"/>
      <c r="K35" s="49"/>
      <c r="L35" s="84" t="s">
        <v>183</v>
      </c>
      <c r="M35" s="164"/>
      <c r="N35" s="164"/>
      <c r="O35" s="59"/>
    </row>
    <row r="36" spans="1:15" s="60" customFormat="1" ht="151.5" customHeight="1">
      <c r="A36" s="213"/>
      <c r="B36" s="212"/>
      <c r="C36" s="207" t="s">
        <v>140</v>
      </c>
      <c r="D36" s="219"/>
      <c r="E36" s="205" t="s">
        <v>42</v>
      </c>
      <c r="F36" s="205"/>
      <c r="G36" s="105" t="s">
        <v>7</v>
      </c>
      <c r="H36" s="92" t="s">
        <v>38</v>
      </c>
      <c r="I36" s="48">
        <v>333000</v>
      </c>
      <c r="J36" s="48">
        <v>366000</v>
      </c>
      <c r="K36" s="48">
        <v>366000</v>
      </c>
      <c r="L36" s="93" t="s">
        <v>184</v>
      </c>
      <c r="M36" s="164"/>
      <c r="N36" s="164" t="s">
        <v>103</v>
      </c>
      <c r="O36" s="165">
        <v>4</v>
      </c>
    </row>
    <row r="37" spans="1:15" s="22" customFormat="1" ht="116.25" customHeight="1">
      <c r="A37" s="53"/>
      <c r="B37" s="65" t="s">
        <v>15</v>
      </c>
      <c r="C37" s="208"/>
      <c r="D37" s="208"/>
      <c r="E37" s="262"/>
      <c r="F37" s="262"/>
      <c r="G37" s="99"/>
      <c r="H37" s="77"/>
      <c r="I37" s="47">
        <f>SUM(I15:I36,I13:I14)</f>
        <v>183329940</v>
      </c>
      <c r="J37" s="47">
        <f>SUM(J15:J36,J13:J14)</f>
        <v>87056734</v>
      </c>
      <c r="K37" s="47">
        <f>SUM(K13:K36)</f>
        <v>23957790</v>
      </c>
      <c r="L37" s="100"/>
      <c r="M37" s="138"/>
      <c r="N37" s="138"/>
      <c r="O37" s="139"/>
    </row>
    <row r="38" spans="1:15" s="22" customFormat="1" ht="66.75" customHeight="1">
      <c r="A38" s="279"/>
      <c r="B38" s="283" t="s">
        <v>16</v>
      </c>
      <c r="C38" s="217" t="s">
        <v>33</v>
      </c>
      <c r="D38" s="218"/>
      <c r="E38" s="194"/>
      <c r="F38" s="195"/>
      <c r="G38" s="189"/>
      <c r="H38" s="77" t="s">
        <v>38</v>
      </c>
      <c r="I38" s="101">
        <f>I36+I35+I29+I28+I27+I26+I25+I24+I23+I22+I21+I20+I19+I18</f>
        <v>17178100</v>
      </c>
      <c r="J38" s="101">
        <f>J36+J35+J29+J28+J27+J26+J25+J24+J23+J22+J21+J20+J19+J18+J30</f>
        <v>15465500</v>
      </c>
      <c r="K38" s="101">
        <f>K36+K35+K29+K28+K27+K26+K25+K24+K23+K22+K21+K20+K19+K18+K31+K32+K33+K34</f>
        <v>15782000</v>
      </c>
      <c r="L38" s="102"/>
      <c r="M38" s="138"/>
      <c r="N38" s="138"/>
      <c r="O38" s="139"/>
    </row>
    <row r="39" spans="1:15" s="22" customFormat="1" ht="77.25" customHeight="1">
      <c r="A39" s="280"/>
      <c r="B39" s="284"/>
      <c r="C39" s="217" t="s">
        <v>54</v>
      </c>
      <c r="D39" s="218"/>
      <c r="E39" s="61"/>
      <c r="F39" s="62"/>
      <c r="G39" s="80"/>
      <c r="H39" s="77" t="s">
        <v>38</v>
      </c>
      <c r="I39" s="101">
        <f>I13+I15</f>
        <v>27745448</v>
      </c>
      <c r="J39" s="101">
        <f>J13+J15+J17</f>
        <v>23369380</v>
      </c>
      <c r="K39" s="101">
        <f>K17+K13</f>
        <v>8175790</v>
      </c>
      <c r="L39" s="103"/>
      <c r="M39" s="140"/>
      <c r="N39" s="140"/>
      <c r="O39" s="139"/>
    </row>
    <row r="40" spans="1:15" s="22" customFormat="1" ht="63.75" customHeight="1">
      <c r="A40" s="281"/>
      <c r="B40" s="285"/>
      <c r="C40" s="286"/>
      <c r="D40" s="286"/>
      <c r="E40" s="194"/>
      <c r="F40" s="195"/>
      <c r="G40" s="77"/>
      <c r="H40" s="77" t="s">
        <v>80</v>
      </c>
      <c r="I40" s="101">
        <f>I14+I16</f>
        <v>138406392</v>
      </c>
      <c r="J40" s="101">
        <f>J14+J16</f>
        <v>48221854</v>
      </c>
      <c r="K40" s="101">
        <f>K14+K16</f>
        <v>0</v>
      </c>
      <c r="L40" s="100"/>
      <c r="M40" s="138"/>
      <c r="N40" s="138"/>
      <c r="O40" s="139"/>
    </row>
    <row r="41" spans="1:15" s="22" customFormat="1" ht="29.25" customHeight="1">
      <c r="A41" s="232" t="s">
        <v>79</v>
      </c>
      <c r="B41" s="269"/>
      <c r="C41" s="226"/>
      <c r="D41" s="226"/>
      <c r="E41" s="226"/>
      <c r="F41" s="226"/>
      <c r="G41" s="226"/>
      <c r="H41" s="226"/>
      <c r="I41" s="226"/>
      <c r="J41" s="226"/>
      <c r="K41" s="226"/>
      <c r="L41" s="203"/>
      <c r="M41" s="141"/>
      <c r="N41" s="141"/>
      <c r="O41" s="137"/>
    </row>
    <row r="42" spans="1:16" s="22" customFormat="1" ht="195" customHeight="1">
      <c r="A42" s="104" t="s">
        <v>37</v>
      </c>
      <c r="B42" s="54" t="s">
        <v>127</v>
      </c>
      <c r="C42" s="251" t="s">
        <v>185</v>
      </c>
      <c r="D42" s="207"/>
      <c r="E42" s="287">
        <v>2022</v>
      </c>
      <c r="F42" s="288"/>
      <c r="G42" s="105" t="s">
        <v>44</v>
      </c>
      <c r="H42" s="105" t="s">
        <v>38</v>
      </c>
      <c r="I42" s="108">
        <v>7714000</v>
      </c>
      <c r="J42" s="106"/>
      <c r="K42" s="107"/>
      <c r="L42" s="96" t="s">
        <v>141</v>
      </c>
      <c r="M42" s="142" t="s">
        <v>123</v>
      </c>
      <c r="N42" s="290" t="s">
        <v>96</v>
      </c>
      <c r="O42" s="291"/>
      <c r="P42" s="143"/>
    </row>
    <row r="43" spans="1:16" s="22" customFormat="1" ht="204.75" customHeight="1">
      <c r="A43" s="79"/>
      <c r="B43" s="91"/>
      <c r="C43" s="206" t="s">
        <v>186</v>
      </c>
      <c r="D43" s="207"/>
      <c r="E43" s="287" t="s">
        <v>47</v>
      </c>
      <c r="F43" s="288"/>
      <c r="G43" s="105" t="s">
        <v>44</v>
      </c>
      <c r="H43" s="105" t="s">
        <v>38</v>
      </c>
      <c r="I43" s="108">
        <v>700000</v>
      </c>
      <c r="J43" s="106">
        <v>14300000</v>
      </c>
      <c r="K43" s="107"/>
      <c r="L43" s="96" t="s">
        <v>142</v>
      </c>
      <c r="M43" s="144"/>
      <c r="N43" s="145"/>
      <c r="O43" s="146"/>
      <c r="P43" s="143"/>
    </row>
    <row r="44" spans="1:16" s="22" customFormat="1" ht="145.5" customHeight="1">
      <c r="A44" s="97"/>
      <c r="B44" s="97"/>
      <c r="C44" s="235" t="s">
        <v>187</v>
      </c>
      <c r="D44" s="236"/>
      <c r="E44" s="264" t="s">
        <v>47</v>
      </c>
      <c r="F44" s="265"/>
      <c r="G44" s="109" t="s">
        <v>44</v>
      </c>
      <c r="H44" s="56" t="s">
        <v>38</v>
      </c>
      <c r="I44" s="110">
        <v>495000</v>
      </c>
      <c r="J44" s="46">
        <v>16000000</v>
      </c>
      <c r="K44" s="46"/>
      <c r="L44" s="95" t="s">
        <v>143</v>
      </c>
      <c r="M44" s="147" t="s">
        <v>121</v>
      </c>
      <c r="N44" s="290" t="s">
        <v>97</v>
      </c>
      <c r="O44" s="291"/>
      <c r="P44" s="143"/>
    </row>
    <row r="45" spans="1:16" s="22" customFormat="1" ht="149.25" customHeight="1">
      <c r="A45" s="97"/>
      <c r="B45" s="97"/>
      <c r="C45" s="235" t="s">
        <v>188</v>
      </c>
      <c r="D45" s="236"/>
      <c r="E45" s="202" t="s">
        <v>47</v>
      </c>
      <c r="F45" s="203"/>
      <c r="G45" s="105" t="s">
        <v>44</v>
      </c>
      <c r="H45" s="56" t="s">
        <v>38</v>
      </c>
      <c r="I45" s="110">
        <v>350000</v>
      </c>
      <c r="J45" s="46">
        <v>4500000</v>
      </c>
      <c r="K45" s="46"/>
      <c r="L45" s="95" t="s">
        <v>161</v>
      </c>
      <c r="M45" s="134"/>
      <c r="N45" s="146"/>
      <c r="O45" s="146"/>
      <c r="P45" s="143"/>
    </row>
    <row r="46" spans="1:16" s="22" customFormat="1" ht="177.75" customHeight="1">
      <c r="A46" s="91"/>
      <c r="B46" s="91"/>
      <c r="C46" s="206" t="s">
        <v>189</v>
      </c>
      <c r="D46" s="207"/>
      <c r="E46" s="287" t="s">
        <v>42</v>
      </c>
      <c r="F46" s="288"/>
      <c r="G46" s="105" t="s">
        <v>44</v>
      </c>
      <c r="H46" s="105" t="s">
        <v>38</v>
      </c>
      <c r="I46" s="174">
        <v>1000000</v>
      </c>
      <c r="J46" s="48">
        <v>18000000</v>
      </c>
      <c r="K46" s="48">
        <v>6000000</v>
      </c>
      <c r="L46" s="112" t="s">
        <v>162</v>
      </c>
      <c r="M46" s="148"/>
      <c r="N46" s="148"/>
      <c r="O46" s="137"/>
      <c r="P46" s="143"/>
    </row>
    <row r="47" spans="1:16" s="22" customFormat="1" ht="122.25" customHeight="1">
      <c r="A47" s="91"/>
      <c r="B47" s="91"/>
      <c r="C47" s="237" t="s">
        <v>144</v>
      </c>
      <c r="D47" s="221"/>
      <c r="E47" s="202">
        <v>2024</v>
      </c>
      <c r="F47" s="203"/>
      <c r="G47" s="114" t="s">
        <v>44</v>
      </c>
      <c r="H47" s="56" t="s">
        <v>38</v>
      </c>
      <c r="I47" s="115"/>
      <c r="J47" s="110"/>
      <c r="K47" s="116">
        <v>3800000</v>
      </c>
      <c r="L47" s="117" t="s">
        <v>190</v>
      </c>
      <c r="M47" s="150"/>
      <c r="N47" s="292" t="s">
        <v>104</v>
      </c>
      <c r="O47" s="293"/>
      <c r="P47" s="143"/>
    </row>
    <row r="48" spans="1:16" s="22" customFormat="1" ht="90" customHeight="1">
      <c r="A48" s="91"/>
      <c r="B48" s="91"/>
      <c r="C48" s="222" t="s">
        <v>145</v>
      </c>
      <c r="D48" s="223"/>
      <c r="E48" s="232">
        <v>2022</v>
      </c>
      <c r="F48" s="296"/>
      <c r="G48" s="258" t="s">
        <v>44</v>
      </c>
      <c r="H48" s="56" t="s">
        <v>38</v>
      </c>
      <c r="I48" s="115">
        <v>836700</v>
      </c>
      <c r="J48" s="110"/>
      <c r="K48" s="116"/>
      <c r="L48" s="294" t="s">
        <v>146</v>
      </c>
      <c r="M48" s="151"/>
      <c r="N48" s="149"/>
      <c r="O48" s="149"/>
      <c r="P48" s="143"/>
    </row>
    <row r="49" spans="1:16" s="22" customFormat="1" ht="90" customHeight="1">
      <c r="A49" s="119"/>
      <c r="B49" s="119"/>
      <c r="C49" s="224"/>
      <c r="D49" s="225"/>
      <c r="E49" s="264"/>
      <c r="F49" s="265"/>
      <c r="G49" s="248"/>
      <c r="H49" s="56" t="s">
        <v>132</v>
      </c>
      <c r="I49" s="115">
        <v>7530028</v>
      </c>
      <c r="J49" s="110"/>
      <c r="K49" s="116"/>
      <c r="L49" s="295"/>
      <c r="M49" s="151"/>
      <c r="N49" s="149"/>
      <c r="O49" s="149"/>
      <c r="P49" s="143"/>
    </row>
    <row r="50" spans="1:16" s="172" customFormat="1" ht="150" customHeight="1">
      <c r="A50" s="168"/>
      <c r="B50" s="168"/>
      <c r="C50" s="263" t="s">
        <v>191</v>
      </c>
      <c r="D50" s="236"/>
      <c r="E50" s="277" t="s">
        <v>163</v>
      </c>
      <c r="F50" s="278"/>
      <c r="G50" s="185" t="s">
        <v>44</v>
      </c>
      <c r="H50" s="190" t="s">
        <v>38</v>
      </c>
      <c r="I50" s="191">
        <v>500000</v>
      </c>
      <c r="J50" s="192">
        <v>16000000</v>
      </c>
      <c r="K50" s="193"/>
      <c r="L50" s="176" t="s">
        <v>158</v>
      </c>
      <c r="M50" s="169"/>
      <c r="N50" s="170"/>
      <c r="O50" s="170"/>
      <c r="P50" s="171"/>
    </row>
    <row r="51" spans="1:16" s="22" customFormat="1" ht="201" customHeight="1">
      <c r="A51" s="83" t="s">
        <v>56</v>
      </c>
      <c r="B51" s="83" t="s">
        <v>20</v>
      </c>
      <c r="C51" s="233" t="s">
        <v>192</v>
      </c>
      <c r="D51" s="234"/>
      <c r="E51" s="202">
        <v>2024</v>
      </c>
      <c r="F51" s="203"/>
      <c r="G51" s="56" t="s">
        <v>44</v>
      </c>
      <c r="H51" s="56" t="s">
        <v>38</v>
      </c>
      <c r="I51" s="111"/>
      <c r="J51" s="47"/>
      <c r="K51" s="47">
        <v>2000000</v>
      </c>
      <c r="L51" s="112" t="s">
        <v>89</v>
      </c>
      <c r="M51" s="152"/>
      <c r="N51" s="152"/>
      <c r="O51" s="137"/>
      <c r="P51" s="143"/>
    </row>
    <row r="52" spans="1:16" s="22" customFormat="1" ht="238.5" customHeight="1">
      <c r="A52" s="91"/>
      <c r="B52" s="119"/>
      <c r="C52" s="266" t="s">
        <v>193</v>
      </c>
      <c r="D52" s="234"/>
      <c r="E52" s="202">
        <v>2024</v>
      </c>
      <c r="F52" s="203"/>
      <c r="G52" s="56" t="s">
        <v>44</v>
      </c>
      <c r="H52" s="56" t="s">
        <v>38</v>
      </c>
      <c r="I52" s="111"/>
      <c r="J52" s="47"/>
      <c r="K52" s="47">
        <v>2000000</v>
      </c>
      <c r="L52" s="112" t="s">
        <v>147</v>
      </c>
      <c r="M52" s="152"/>
      <c r="N52" s="152"/>
      <c r="O52" s="137"/>
      <c r="P52" s="143"/>
    </row>
    <row r="53" spans="1:16" s="22" customFormat="1" ht="292.5" customHeight="1">
      <c r="A53" s="213" t="s">
        <v>57</v>
      </c>
      <c r="B53" s="211" t="s">
        <v>19</v>
      </c>
      <c r="C53" s="220" t="s">
        <v>194</v>
      </c>
      <c r="D53" s="221"/>
      <c r="E53" s="202" t="s">
        <v>42</v>
      </c>
      <c r="F53" s="203"/>
      <c r="G53" s="114" t="s">
        <v>44</v>
      </c>
      <c r="H53" s="56" t="s">
        <v>38</v>
      </c>
      <c r="I53" s="46">
        <v>135000</v>
      </c>
      <c r="J53" s="46">
        <v>135000</v>
      </c>
      <c r="K53" s="46">
        <v>135000</v>
      </c>
      <c r="L53" s="112" t="s">
        <v>148</v>
      </c>
      <c r="M53" s="152" t="s">
        <v>149</v>
      </c>
      <c r="N53" s="152"/>
      <c r="O53" s="153">
        <v>6</v>
      </c>
      <c r="P53" s="143"/>
    </row>
    <row r="54" spans="1:16" s="22" customFormat="1" ht="134.25" customHeight="1">
      <c r="A54" s="212"/>
      <c r="B54" s="212"/>
      <c r="C54" s="214" t="s">
        <v>195</v>
      </c>
      <c r="D54" s="214"/>
      <c r="E54" s="210" t="s">
        <v>42</v>
      </c>
      <c r="F54" s="210"/>
      <c r="G54" s="56" t="s">
        <v>44</v>
      </c>
      <c r="H54" s="56" t="s">
        <v>38</v>
      </c>
      <c r="I54" s="47">
        <v>30000</v>
      </c>
      <c r="J54" s="47">
        <v>42000</v>
      </c>
      <c r="K54" s="47">
        <v>54000</v>
      </c>
      <c r="L54" s="120" t="s">
        <v>150</v>
      </c>
      <c r="M54" s="154"/>
      <c r="N54" s="152"/>
      <c r="O54" s="137"/>
      <c r="P54" s="143"/>
    </row>
    <row r="55" spans="1:16" s="22" customFormat="1" ht="180" customHeight="1" hidden="1">
      <c r="A55" s="82"/>
      <c r="B55" s="121" t="s">
        <v>119</v>
      </c>
      <c r="C55" s="113"/>
      <c r="D55" s="75"/>
      <c r="E55" s="63"/>
      <c r="F55" s="64"/>
      <c r="G55" s="114"/>
      <c r="H55" s="56" t="s">
        <v>38</v>
      </c>
      <c r="I55" s="47">
        <f>SUM(I42:I54)</f>
        <v>19290728</v>
      </c>
      <c r="J55" s="47">
        <f>SUM(J42:J54)</f>
        <v>68977000</v>
      </c>
      <c r="K55" s="47">
        <f>SUM(K42:K54)</f>
        <v>13989000</v>
      </c>
      <c r="L55" s="120"/>
      <c r="M55" s="154"/>
      <c r="N55" s="152"/>
      <c r="O55" s="137"/>
      <c r="P55" s="143"/>
    </row>
    <row r="56" spans="1:16" s="22" customFormat="1" ht="97.5" customHeight="1">
      <c r="A56" s="270"/>
      <c r="B56" s="161" t="s">
        <v>9</v>
      </c>
      <c r="C56" s="202"/>
      <c r="D56" s="203"/>
      <c r="E56" s="63"/>
      <c r="F56" s="64"/>
      <c r="G56" s="114"/>
      <c r="H56" s="56"/>
      <c r="I56" s="47">
        <f>I42+I43+I44+I48+I53+I54+I49+I50+I45+I46</f>
        <v>19290728</v>
      </c>
      <c r="J56" s="47">
        <f>J43+J44+J46+J53+J54+J50+J45</f>
        <v>68977000</v>
      </c>
      <c r="K56" s="47">
        <f>K53+K54+K47+K51+K52+K50+K46</f>
        <v>13989000</v>
      </c>
      <c r="L56" s="120"/>
      <c r="M56" s="154"/>
      <c r="N56" s="152"/>
      <c r="O56" s="137"/>
      <c r="P56" s="143"/>
    </row>
    <row r="57" spans="1:16" s="22" customFormat="1" ht="72.75" customHeight="1">
      <c r="A57" s="271"/>
      <c r="B57" s="163"/>
      <c r="C57" s="63"/>
      <c r="D57" s="64"/>
      <c r="E57" s="63"/>
      <c r="F57" s="64"/>
      <c r="G57" s="114"/>
      <c r="H57" s="56" t="s">
        <v>38</v>
      </c>
      <c r="I57" s="47">
        <f>I42+I43+I44+I46+I48+I53+I54+I50+I45</f>
        <v>11760700</v>
      </c>
      <c r="J57" s="47">
        <f>J42+J43+J44+J45+J46+J47+J48+J49+J51+J52+J53+J54+J50</f>
        <v>68977000</v>
      </c>
      <c r="K57" s="47">
        <f>K42+K43+K44+K45+K46+K47+K48+K49+K51+K52+K53+K54+K50</f>
        <v>13989000</v>
      </c>
      <c r="L57" s="120"/>
      <c r="M57" s="154"/>
      <c r="N57" s="152"/>
      <c r="O57" s="137"/>
      <c r="P57" s="143"/>
    </row>
    <row r="58" spans="1:16" s="22" customFormat="1" ht="76.5" customHeight="1">
      <c r="A58" s="272"/>
      <c r="B58" s="162"/>
      <c r="C58" s="202"/>
      <c r="D58" s="203"/>
      <c r="E58" s="202"/>
      <c r="F58" s="203"/>
      <c r="G58" s="56"/>
      <c r="H58" s="56" t="s">
        <v>132</v>
      </c>
      <c r="I58" s="47">
        <f>I49</f>
        <v>7530028</v>
      </c>
      <c r="J58" s="47"/>
      <c r="K58" s="47"/>
      <c r="L58" s="120"/>
      <c r="M58" s="154"/>
      <c r="N58" s="152"/>
      <c r="O58" s="137"/>
      <c r="P58" s="143"/>
    </row>
    <row r="59" spans="1:15" s="22" customFormat="1" ht="39" customHeight="1">
      <c r="A59" s="202" t="s">
        <v>95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03"/>
      <c r="M59" s="141"/>
      <c r="N59" s="141"/>
      <c r="O59" s="137"/>
    </row>
    <row r="60" spans="1:15" s="22" customFormat="1" ht="151.5" customHeight="1">
      <c r="A60" s="104" t="s">
        <v>58</v>
      </c>
      <c r="B60" s="54" t="s">
        <v>8</v>
      </c>
      <c r="C60" s="220" t="s">
        <v>196</v>
      </c>
      <c r="D60" s="221"/>
      <c r="E60" s="202">
        <v>2022</v>
      </c>
      <c r="F60" s="203"/>
      <c r="G60" s="56" t="s">
        <v>43</v>
      </c>
      <c r="H60" s="56" t="s">
        <v>38</v>
      </c>
      <c r="I60" s="110">
        <v>500000</v>
      </c>
      <c r="J60" s="50"/>
      <c r="K60" s="50"/>
      <c r="L60" s="76" t="s">
        <v>90</v>
      </c>
      <c r="M60" s="136"/>
      <c r="N60" s="136"/>
      <c r="O60" s="137"/>
    </row>
    <row r="61" spans="1:15" s="22" customFormat="1" ht="146.25" customHeight="1">
      <c r="A61" s="122"/>
      <c r="B61" s="122"/>
      <c r="C61" s="224" t="s">
        <v>197</v>
      </c>
      <c r="D61" s="225"/>
      <c r="E61" s="264">
        <v>2023</v>
      </c>
      <c r="F61" s="265"/>
      <c r="G61" s="109" t="s">
        <v>43</v>
      </c>
      <c r="H61" s="56" t="s">
        <v>38</v>
      </c>
      <c r="I61" s="110"/>
      <c r="J61" s="110">
        <v>650000</v>
      </c>
      <c r="K61" s="50"/>
      <c r="L61" s="98" t="s">
        <v>91</v>
      </c>
      <c r="M61" s="136"/>
      <c r="N61" s="136"/>
      <c r="O61" s="155"/>
    </row>
    <row r="62" spans="1:15" s="22" customFormat="1" ht="135" customHeight="1">
      <c r="A62" s="78" t="s">
        <v>59</v>
      </c>
      <c r="B62" s="83" t="s">
        <v>22</v>
      </c>
      <c r="C62" s="237" t="s">
        <v>198</v>
      </c>
      <c r="D62" s="221"/>
      <c r="E62" s="202">
        <v>2022</v>
      </c>
      <c r="F62" s="203"/>
      <c r="G62" s="114" t="s">
        <v>43</v>
      </c>
      <c r="H62" s="56" t="s">
        <v>38</v>
      </c>
      <c r="I62" s="110">
        <v>350000</v>
      </c>
      <c r="J62" s="50"/>
      <c r="K62" s="51"/>
      <c r="L62" s="98" t="s">
        <v>92</v>
      </c>
      <c r="M62" s="136"/>
      <c r="N62" s="136" t="s">
        <v>105</v>
      </c>
      <c r="O62" s="137"/>
    </row>
    <row r="63" spans="1:15" s="22" customFormat="1" ht="127.5" customHeight="1">
      <c r="A63" s="123"/>
      <c r="B63" s="122"/>
      <c r="C63" s="214" t="s">
        <v>199</v>
      </c>
      <c r="D63" s="214"/>
      <c r="E63" s="210">
        <v>2023</v>
      </c>
      <c r="F63" s="210"/>
      <c r="G63" s="56" t="s">
        <v>43</v>
      </c>
      <c r="H63" s="56" t="s">
        <v>38</v>
      </c>
      <c r="I63" s="110"/>
      <c r="J63" s="110">
        <v>205000</v>
      </c>
      <c r="K63" s="50"/>
      <c r="L63" s="76" t="s">
        <v>93</v>
      </c>
      <c r="M63" s="136"/>
      <c r="N63" s="136" t="s">
        <v>106</v>
      </c>
      <c r="O63" s="155">
        <v>7</v>
      </c>
    </row>
    <row r="64" spans="1:15" s="22" customFormat="1" ht="118.5" customHeight="1">
      <c r="A64" s="123"/>
      <c r="B64" s="122"/>
      <c r="C64" s="237" t="s">
        <v>200</v>
      </c>
      <c r="D64" s="221"/>
      <c r="E64" s="202">
        <v>2023</v>
      </c>
      <c r="F64" s="203"/>
      <c r="G64" s="114" t="s">
        <v>43</v>
      </c>
      <c r="H64" s="56" t="s">
        <v>38</v>
      </c>
      <c r="I64" s="110"/>
      <c r="J64" s="47">
        <v>295000</v>
      </c>
      <c r="K64" s="50"/>
      <c r="L64" s="98" t="s">
        <v>94</v>
      </c>
      <c r="M64" s="136"/>
      <c r="N64" s="136" t="s">
        <v>107</v>
      </c>
      <c r="O64" s="137"/>
    </row>
    <row r="65" spans="1:15" s="22" customFormat="1" ht="107.25" customHeight="1">
      <c r="A65" s="123"/>
      <c r="B65" s="122"/>
      <c r="C65" s="220" t="s">
        <v>201</v>
      </c>
      <c r="D65" s="221"/>
      <c r="E65" s="202">
        <v>2024</v>
      </c>
      <c r="F65" s="203"/>
      <c r="G65" s="114" t="s">
        <v>43</v>
      </c>
      <c r="H65" s="56" t="s">
        <v>38</v>
      </c>
      <c r="I65" s="110"/>
      <c r="J65" s="47"/>
      <c r="K65" s="50">
        <v>1294000</v>
      </c>
      <c r="L65" s="98" t="s">
        <v>157</v>
      </c>
      <c r="M65" s="136"/>
      <c r="N65" s="136"/>
      <c r="O65" s="137"/>
    </row>
    <row r="66" spans="1:15" s="22" customFormat="1" ht="112.5" customHeight="1">
      <c r="A66" s="55"/>
      <c r="B66" s="54" t="s">
        <v>12</v>
      </c>
      <c r="C66" s="227"/>
      <c r="D66" s="227"/>
      <c r="E66" s="210"/>
      <c r="F66" s="210"/>
      <c r="G66" s="55"/>
      <c r="H66" s="56" t="s">
        <v>38</v>
      </c>
      <c r="I66" s="50">
        <f>I62+I60</f>
        <v>850000</v>
      </c>
      <c r="J66" s="50">
        <f>J64+J63+J61</f>
        <v>1150000</v>
      </c>
      <c r="K66" s="50">
        <f>K65</f>
        <v>1294000</v>
      </c>
      <c r="L66" s="55"/>
      <c r="M66" s="148"/>
      <c r="N66" s="148"/>
      <c r="O66" s="137"/>
    </row>
    <row r="67" spans="1:15" s="22" customFormat="1" ht="30.75" customHeight="1">
      <c r="A67" s="210" t="s">
        <v>108</v>
      </c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141"/>
      <c r="N67" s="141"/>
      <c r="O67" s="156"/>
    </row>
    <row r="68" spans="1:15" s="22" customFormat="1" ht="209.25" customHeight="1">
      <c r="A68" s="104" t="s">
        <v>24</v>
      </c>
      <c r="B68" s="54" t="s">
        <v>23</v>
      </c>
      <c r="C68" s="220" t="s">
        <v>202</v>
      </c>
      <c r="D68" s="221"/>
      <c r="E68" s="202">
        <v>2022</v>
      </c>
      <c r="F68" s="203"/>
      <c r="G68" s="56" t="s">
        <v>48</v>
      </c>
      <c r="H68" s="56" t="s">
        <v>38</v>
      </c>
      <c r="I68" s="110">
        <v>19000</v>
      </c>
      <c r="J68" s="50"/>
      <c r="K68" s="50"/>
      <c r="L68" s="76" t="s">
        <v>111</v>
      </c>
      <c r="M68" s="136"/>
      <c r="N68" s="136"/>
      <c r="O68" s="137"/>
    </row>
    <row r="69" spans="1:15" s="22" customFormat="1" ht="192.75" customHeight="1">
      <c r="A69" s="104" t="s">
        <v>25</v>
      </c>
      <c r="B69" s="54" t="s">
        <v>20</v>
      </c>
      <c r="C69" s="220" t="s">
        <v>203</v>
      </c>
      <c r="D69" s="221"/>
      <c r="E69" s="202">
        <v>2023</v>
      </c>
      <c r="F69" s="203"/>
      <c r="G69" s="56" t="s">
        <v>48</v>
      </c>
      <c r="H69" s="56" t="s">
        <v>38</v>
      </c>
      <c r="I69" s="124"/>
      <c r="J69" s="46">
        <v>490000</v>
      </c>
      <c r="K69" s="50"/>
      <c r="L69" s="76" t="s">
        <v>112</v>
      </c>
      <c r="M69" s="136"/>
      <c r="N69" s="136"/>
      <c r="O69" s="137"/>
    </row>
    <row r="70" spans="1:15" s="22" customFormat="1" ht="195.75" customHeight="1">
      <c r="A70" s="104" t="s">
        <v>26</v>
      </c>
      <c r="B70" s="104" t="s">
        <v>49</v>
      </c>
      <c r="C70" s="220" t="s">
        <v>204</v>
      </c>
      <c r="D70" s="221"/>
      <c r="E70" s="202">
        <v>2022</v>
      </c>
      <c r="F70" s="203"/>
      <c r="G70" s="56" t="s">
        <v>48</v>
      </c>
      <c r="H70" s="56" t="s">
        <v>38</v>
      </c>
      <c r="I70" s="46">
        <v>50000</v>
      </c>
      <c r="J70" s="50"/>
      <c r="K70" s="50"/>
      <c r="L70" s="76" t="s">
        <v>113</v>
      </c>
      <c r="M70" s="136"/>
      <c r="N70" s="136"/>
      <c r="O70" s="135"/>
    </row>
    <row r="71" spans="1:15" s="22" customFormat="1" ht="164.25" customHeight="1">
      <c r="A71" s="53"/>
      <c r="B71" s="54" t="s">
        <v>109</v>
      </c>
      <c r="C71" s="208"/>
      <c r="D71" s="208"/>
      <c r="E71" s="210"/>
      <c r="F71" s="210"/>
      <c r="G71" s="55"/>
      <c r="H71" s="56" t="s">
        <v>38</v>
      </c>
      <c r="I71" s="46">
        <f>SUM(I68:I70)</f>
        <v>69000</v>
      </c>
      <c r="J71" s="46">
        <f>SUM(J68:J70)</f>
        <v>490000</v>
      </c>
      <c r="K71" s="50">
        <f>SUM(K68:K70)</f>
        <v>0</v>
      </c>
      <c r="L71" s="55"/>
      <c r="M71" s="148"/>
      <c r="N71" s="148"/>
      <c r="O71" s="155">
        <v>8</v>
      </c>
    </row>
    <row r="72" spans="1:15" s="22" customFormat="1" ht="45" customHeight="1">
      <c r="A72" s="232" t="s">
        <v>18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03"/>
      <c r="M72" s="141"/>
      <c r="N72" s="141"/>
      <c r="O72" s="135"/>
    </row>
    <row r="73" spans="1:15" s="22" customFormat="1" ht="180.75" customHeight="1">
      <c r="A73" s="74" t="s">
        <v>27</v>
      </c>
      <c r="B73" s="211" t="s">
        <v>32</v>
      </c>
      <c r="C73" s="230" t="s">
        <v>68</v>
      </c>
      <c r="D73" s="231"/>
      <c r="E73" s="264" t="s">
        <v>47</v>
      </c>
      <c r="F73" s="265"/>
      <c r="G73" s="114" t="s">
        <v>50</v>
      </c>
      <c r="H73" s="56" t="s">
        <v>38</v>
      </c>
      <c r="I73" s="46">
        <v>75000</v>
      </c>
      <c r="J73" s="46">
        <v>75000</v>
      </c>
      <c r="K73" s="50"/>
      <c r="L73" s="76" t="s">
        <v>63</v>
      </c>
      <c r="M73" s="136"/>
      <c r="N73" s="136"/>
      <c r="O73" s="137"/>
    </row>
    <row r="74" spans="1:15" s="22" customFormat="1" ht="156.75" customHeight="1">
      <c r="A74" s="125"/>
      <c r="B74" s="212"/>
      <c r="C74" s="228" t="s">
        <v>69</v>
      </c>
      <c r="D74" s="229"/>
      <c r="E74" s="202">
        <v>2024</v>
      </c>
      <c r="F74" s="203"/>
      <c r="G74" s="56" t="s">
        <v>50</v>
      </c>
      <c r="H74" s="56" t="s">
        <v>38</v>
      </c>
      <c r="I74" s="50"/>
      <c r="J74" s="50"/>
      <c r="K74" s="46">
        <v>100000</v>
      </c>
      <c r="L74" s="76" t="s">
        <v>205</v>
      </c>
      <c r="M74" s="136"/>
      <c r="N74" s="136"/>
      <c r="O74" s="137"/>
    </row>
    <row r="75" spans="1:15" s="22" customFormat="1" ht="308.25" customHeight="1">
      <c r="A75" s="104" t="s">
        <v>28</v>
      </c>
      <c r="B75" s="104" t="s">
        <v>13</v>
      </c>
      <c r="C75" s="228" t="s">
        <v>70</v>
      </c>
      <c r="D75" s="229"/>
      <c r="E75" s="202" t="s">
        <v>42</v>
      </c>
      <c r="F75" s="203"/>
      <c r="G75" s="56" t="s">
        <v>51</v>
      </c>
      <c r="H75" s="56" t="s">
        <v>38</v>
      </c>
      <c r="I75" s="46">
        <v>50000</v>
      </c>
      <c r="J75" s="46">
        <v>50000</v>
      </c>
      <c r="K75" s="46">
        <v>50000</v>
      </c>
      <c r="L75" s="76" t="s">
        <v>64</v>
      </c>
      <c r="M75" s="157"/>
      <c r="N75" s="157"/>
      <c r="O75" s="137"/>
    </row>
    <row r="76" spans="1:15" s="22" customFormat="1" ht="240.75" customHeight="1">
      <c r="A76" s="211" t="s">
        <v>29</v>
      </c>
      <c r="B76" s="211" t="s">
        <v>39</v>
      </c>
      <c r="C76" s="220" t="s">
        <v>71</v>
      </c>
      <c r="D76" s="221"/>
      <c r="E76" s="202" t="s">
        <v>42</v>
      </c>
      <c r="F76" s="203"/>
      <c r="G76" s="56" t="s">
        <v>51</v>
      </c>
      <c r="H76" s="56" t="s">
        <v>38</v>
      </c>
      <c r="I76" s="48">
        <v>46500</v>
      </c>
      <c r="J76" s="48">
        <v>46500</v>
      </c>
      <c r="K76" s="48">
        <v>46500</v>
      </c>
      <c r="L76" s="76" t="s">
        <v>206</v>
      </c>
      <c r="M76" s="158">
        <v>46500</v>
      </c>
      <c r="N76" s="136"/>
      <c r="O76" s="155">
        <v>9</v>
      </c>
    </row>
    <row r="77" spans="1:15" s="22" customFormat="1" ht="173.25" customHeight="1">
      <c r="A77" s="213"/>
      <c r="B77" s="213"/>
      <c r="C77" s="214" t="s">
        <v>72</v>
      </c>
      <c r="D77" s="214"/>
      <c r="E77" s="210" t="s">
        <v>42</v>
      </c>
      <c r="F77" s="210"/>
      <c r="G77" s="56" t="s">
        <v>50</v>
      </c>
      <c r="H77" s="56" t="s">
        <v>38</v>
      </c>
      <c r="I77" s="46">
        <f>30000-10000</f>
        <v>20000</v>
      </c>
      <c r="J77" s="46">
        <f>40000-20000</f>
        <v>20000</v>
      </c>
      <c r="K77" s="46">
        <f>45000-20000</f>
        <v>25000</v>
      </c>
      <c r="L77" s="76" t="s">
        <v>65</v>
      </c>
      <c r="M77" s="136"/>
      <c r="N77" s="136"/>
      <c r="O77" s="137"/>
    </row>
    <row r="78" spans="1:15" s="22" customFormat="1" ht="173.25" customHeight="1">
      <c r="A78" s="212"/>
      <c r="B78" s="212"/>
      <c r="C78" s="220" t="s">
        <v>126</v>
      </c>
      <c r="D78" s="221"/>
      <c r="E78" s="210" t="s">
        <v>42</v>
      </c>
      <c r="F78" s="210"/>
      <c r="G78" s="56" t="s">
        <v>50</v>
      </c>
      <c r="H78" s="56" t="s">
        <v>38</v>
      </c>
      <c r="I78" s="48">
        <v>46800</v>
      </c>
      <c r="J78" s="46">
        <v>46800</v>
      </c>
      <c r="K78" s="46">
        <v>46800</v>
      </c>
      <c r="L78" s="76" t="s">
        <v>125</v>
      </c>
      <c r="M78" s="136"/>
      <c r="N78" s="136"/>
      <c r="O78" s="137"/>
    </row>
    <row r="79" spans="1:15" s="22" customFormat="1" ht="150.75" customHeight="1">
      <c r="A79" s="104" t="s">
        <v>30</v>
      </c>
      <c r="B79" s="54" t="s">
        <v>31</v>
      </c>
      <c r="C79" s="275" t="s">
        <v>73</v>
      </c>
      <c r="D79" s="276"/>
      <c r="E79" s="202" t="s">
        <v>42</v>
      </c>
      <c r="F79" s="203"/>
      <c r="G79" s="56" t="s">
        <v>50</v>
      </c>
      <c r="H79" s="56" t="s">
        <v>38</v>
      </c>
      <c r="I79" s="46">
        <f>240000-36800-70000</f>
        <v>133200</v>
      </c>
      <c r="J79" s="46">
        <f>338000-26800</f>
        <v>311200</v>
      </c>
      <c r="K79" s="46">
        <f>320000-26800</f>
        <v>293200</v>
      </c>
      <c r="L79" s="76" t="s">
        <v>66</v>
      </c>
      <c r="M79" s="159"/>
      <c r="N79" s="159"/>
      <c r="O79" s="137"/>
    </row>
    <row r="80" spans="1:17" ht="217.5" customHeight="1">
      <c r="A80" s="104" t="s">
        <v>53</v>
      </c>
      <c r="B80" s="54" t="s">
        <v>114</v>
      </c>
      <c r="C80" s="273" t="s">
        <v>74</v>
      </c>
      <c r="D80" s="274"/>
      <c r="E80" s="202" t="s">
        <v>42</v>
      </c>
      <c r="F80" s="203"/>
      <c r="G80" s="56" t="s">
        <v>50</v>
      </c>
      <c r="H80" s="56" t="s">
        <v>38</v>
      </c>
      <c r="I80" s="46">
        <v>70000</v>
      </c>
      <c r="J80" s="46">
        <v>85000</v>
      </c>
      <c r="K80" s="46">
        <v>95000</v>
      </c>
      <c r="L80" s="76" t="s">
        <v>67</v>
      </c>
      <c r="M80" s="36"/>
      <c r="N80" s="36"/>
      <c r="O80" s="13"/>
      <c r="P80" s="4"/>
      <c r="Q80" s="4"/>
    </row>
    <row r="81" spans="1:15" s="60" customFormat="1" ht="192.75" customHeight="1">
      <c r="A81" s="104" t="s">
        <v>60</v>
      </c>
      <c r="B81" s="54" t="s">
        <v>129</v>
      </c>
      <c r="C81" s="220" t="s">
        <v>133</v>
      </c>
      <c r="D81" s="221"/>
      <c r="E81" s="202">
        <v>2022</v>
      </c>
      <c r="F81" s="203"/>
      <c r="G81" s="56" t="s">
        <v>50</v>
      </c>
      <c r="H81" s="56" t="s">
        <v>38</v>
      </c>
      <c r="I81" s="50">
        <v>70000</v>
      </c>
      <c r="J81" s="50"/>
      <c r="K81" s="50"/>
      <c r="L81" s="84" t="s">
        <v>164</v>
      </c>
      <c r="M81" s="58"/>
      <c r="N81" s="58"/>
      <c r="O81" s="59"/>
    </row>
    <row r="82" spans="1:15" s="60" customFormat="1" ht="162.75" customHeight="1">
      <c r="A82" s="166" t="s">
        <v>151</v>
      </c>
      <c r="B82" s="83" t="s">
        <v>210</v>
      </c>
      <c r="C82" s="237" t="s">
        <v>207</v>
      </c>
      <c r="D82" s="221"/>
      <c r="E82" s="202">
        <v>2022</v>
      </c>
      <c r="F82" s="203"/>
      <c r="G82" s="56" t="s">
        <v>50</v>
      </c>
      <c r="H82" s="56" t="s">
        <v>38</v>
      </c>
      <c r="I82" s="50">
        <v>50000</v>
      </c>
      <c r="J82" s="50"/>
      <c r="K82" s="50"/>
      <c r="L82" s="98" t="s">
        <v>152</v>
      </c>
      <c r="M82" s="58"/>
      <c r="N82" s="58"/>
      <c r="O82" s="59"/>
    </row>
    <row r="83" spans="1:15" s="60" customFormat="1" ht="159" customHeight="1">
      <c r="A83" s="167"/>
      <c r="B83" s="119"/>
      <c r="C83" s="303" t="s">
        <v>208</v>
      </c>
      <c r="D83" s="221"/>
      <c r="E83" s="202">
        <v>2022</v>
      </c>
      <c r="F83" s="203"/>
      <c r="G83" s="56" t="s">
        <v>50</v>
      </c>
      <c r="H83" s="56" t="s">
        <v>38</v>
      </c>
      <c r="I83" s="50">
        <v>50000</v>
      </c>
      <c r="J83" s="50"/>
      <c r="K83" s="50"/>
      <c r="L83" s="98" t="s">
        <v>209</v>
      </c>
      <c r="M83" s="58"/>
      <c r="N83" s="58"/>
      <c r="O83" s="59"/>
    </row>
    <row r="84" spans="1:17" ht="78.75" customHeight="1">
      <c r="A84" s="109"/>
      <c r="B84" s="247" t="s">
        <v>16</v>
      </c>
      <c r="C84" s="217" t="s">
        <v>75</v>
      </c>
      <c r="D84" s="218"/>
      <c r="E84" s="202"/>
      <c r="F84" s="203"/>
      <c r="G84" s="56"/>
      <c r="H84" s="56"/>
      <c r="I84" s="46">
        <f>I80+I79+I77+I74+I73+I78+I81+I82+I83</f>
        <v>515000</v>
      </c>
      <c r="J84" s="46">
        <f>J80+J79+J77+J74+J73+J78</f>
        <v>538000</v>
      </c>
      <c r="K84" s="46">
        <f>K80+K79+K77+K74+K73+K78</f>
        <v>560000</v>
      </c>
      <c r="L84" s="298"/>
      <c r="M84" s="37"/>
      <c r="N84" s="37"/>
      <c r="O84" s="13"/>
      <c r="P84" s="4"/>
      <c r="Q84" s="4"/>
    </row>
    <row r="85" spans="1:14" ht="77.25" customHeight="1">
      <c r="A85" s="126"/>
      <c r="B85" s="248"/>
      <c r="C85" s="217" t="s">
        <v>116</v>
      </c>
      <c r="D85" s="218"/>
      <c r="E85" s="202"/>
      <c r="F85" s="203"/>
      <c r="G85" s="56"/>
      <c r="H85" s="56"/>
      <c r="I85" s="46">
        <f>I76+I75</f>
        <v>96500</v>
      </c>
      <c r="J85" s="46">
        <f>J76+J75</f>
        <v>96500</v>
      </c>
      <c r="K85" s="46">
        <f>K76+K75</f>
        <v>96500</v>
      </c>
      <c r="L85" s="299"/>
      <c r="M85" s="37"/>
      <c r="N85" s="37"/>
    </row>
    <row r="86" spans="1:14" ht="66" customHeight="1">
      <c r="A86" s="126"/>
      <c r="B86" s="118" t="s">
        <v>21</v>
      </c>
      <c r="C86" s="301"/>
      <c r="D86" s="302"/>
      <c r="E86" s="202"/>
      <c r="F86" s="203"/>
      <c r="G86" s="56"/>
      <c r="H86" s="56"/>
      <c r="I86" s="46">
        <f>I84+I85</f>
        <v>611500</v>
      </c>
      <c r="J86" s="46">
        <f>J84+J85</f>
        <v>634500</v>
      </c>
      <c r="K86" s="46">
        <f>K84+K85</f>
        <v>656500</v>
      </c>
      <c r="L86" s="299"/>
      <c r="M86" s="37"/>
      <c r="N86" s="37"/>
    </row>
    <row r="87" spans="1:15" s="10" customFormat="1" ht="69.75" customHeight="1">
      <c r="A87" s="56"/>
      <c r="B87" s="65"/>
      <c r="C87" s="202" t="s">
        <v>10</v>
      </c>
      <c r="D87" s="203"/>
      <c r="E87" s="252"/>
      <c r="F87" s="253"/>
      <c r="G87" s="55"/>
      <c r="H87" s="56"/>
      <c r="I87" s="46">
        <f>I85+I84+I71+I66++I38+I40+I39+I56</f>
        <v>204151168</v>
      </c>
      <c r="J87" s="46">
        <f>J85+J84+J71+J66++J38+J40+J39+J56</f>
        <v>158308234</v>
      </c>
      <c r="K87" s="46">
        <f>K85+K84+K71+K66++K38+K40+K39+K56</f>
        <v>39897290</v>
      </c>
      <c r="L87" s="299"/>
      <c r="M87" s="37"/>
      <c r="N87" s="37"/>
      <c r="O87" s="14"/>
    </row>
    <row r="88" spans="1:14" s="15" customFormat="1" ht="33.75">
      <c r="A88" s="56"/>
      <c r="B88" s="65"/>
      <c r="C88" s="252"/>
      <c r="D88" s="253"/>
      <c r="E88" s="252"/>
      <c r="F88" s="253"/>
      <c r="G88" s="56"/>
      <c r="H88" s="56" t="s">
        <v>81</v>
      </c>
      <c r="I88" s="46">
        <f>I86+I71+I66+I39+I38+I57</f>
        <v>58214748</v>
      </c>
      <c r="J88" s="46">
        <f>J86+J71+J66+J39+J38+J57</f>
        <v>110086380</v>
      </c>
      <c r="K88" s="46">
        <f>K86+K71+K66+K39+K38+K57</f>
        <v>39897290</v>
      </c>
      <c r="L88" s="299"/>
      <c r="M88" s="37"/>
      <c r="N88" s="37"/>
    </row>
    <row r="89" spans="1:14" s="15" customFormat="1" ht="111" customHeight="1" hidden="1">
      <c r="A89" s="56"/>
      <c r="B89" s="65"/>
      <c r="C89" s="127"/>
      <c r="D89" s="128"/>
      <c r="E89" s="127"/>
      <c r="F89" s="128"/>
      <c r="G89" s="56"/>
      <c r="H89" s="56" t="s">
        <v>118</v>
      </c>
      <c r="I89" s="46">
        <f>I86+I71+I66+I55+I38+I39</f>
        <v>65744776</v>
      </c>
      <c r="J89" s="46">
        <f>J86+J71+J66+J55+J38+J39</f>
        <v>110086380</v>
      </c>
      <c r="K89" s="46">
        <f>K86+K71+K66+K55+K38+K39</f>
        <v>39897290</v>
      </c>
      <c r="L89" s="299"/>
      <c r="M89" s="37"/>
      <c r="N89" s="37"/>
    </row>
    <row r="90" spans="1:15" ht="56.25" customHeight="1">
      <c r="A90" s="183"/>
      <c r="B90" s="129"/>
      <c r="C90" s="289"/>
      <c r="D90" s="289"/>
      <c r="E90" s="297"/>
      <c r="F90" s="297"/>
      <c r="G90" s="130"/>
      <c r="H90" s="56" t="s">
        <v>80</v>
      </c>
      <c r="I90" s="46">
        <f>I14+I16</f>
        <v>138406392</v>
      </c>
      <c r="J90" s="46">
        <f>J14+J16</f>
        <v>48221854</v>
      </c>
      <c r="K90" s="46">
        <f>K14+K16</f>
        <v>0</v>
      </c>
      <c r="L90" s="299"/>
      <c r="M90" s="38"/>
      <c r="N90" s="38"/>
      <c r="O90"/>
    </row>
    <row r="91" spans="1:15" ht="43.5" customHeight="1">
      <c r="A91" s="186"/>
      <c r="B91" s="160"/>
      <c r="C91" s="304"/>
      <c r="D91" s="305"/>
      <c r="E91" s="304"/>
      <c r="F91" s="305"/>
      <c r="G91" s="160"/>
      <c r="H91" s="56" t="s">
        <v>132</v>
      </c>
      <c r="I91" s="46">
        <f>I58</f>
        <v>7530028</v>
      </c>
      <c r="J91" s="160"/>
      <c r="K91" s="160"/>
      <c r="L91" s="300"/>
      <c r="M91" s="10"/>
      <c r="N91" s="10"/>
      <c r="O91"/>
    </row>
    <row r="92" spans="1:14" ht="142.5" customHeight="1">
      <c r="A92" s="216" t="s">
        <v>61</v>
      </c>
      <c r="B92" s="216"/>
      <c r="C92" s="216"/>
      <c r="D92" s="216"/>
      <c r="E92" s="216"/>
      <c r="F92" s="216"/>
      <c r="G92" s="216"/>
      <c r="H92" s="52"/>
      <c r="I92" s="52"/>
      <c r="J92" s="52"/>
      <c r="K92" s="52"/>
      <c r="L92" s="131" t="s">
        <v>166</v>
      </c>
      <c r="M92" s="16"/>
      <c r="N92" s="16"/>
    </row>
    <row r="93" spans="1:14" ht="39.75" customHeight="1">
      <c r="A93" s="132"/>
      <c r="B93" s="132"/>
      <c r="C93" s="132"/>
      <c r="D93" s="132"/>
      <c r="E93" s="132"/>
      <c r="F93" s="132"/>
      <c r="G93" s="132"/>
      <c r="H93" s="52"/>
      <c r="I93" s="52"/>
      <c r="J93" s="52"/>
      <c r="K93" s="52"/>
      <c r="L93" s="131"/>
      <c r="M93" s="17"/>
      <c r="N93" s="17"/>
    </row>
    <row r="94" spans="1:14" ht="33">
      <c r="A94" s="216" t="s">
        <v>36</v>
      </c>
      <c r="B94" s="216"/>
      <c r="C94" s="216"/>
      <c r="D94" s="216"/>
      <c r="E94" s="216"/>
      <c r="F94" s="216"/>
      <c r="G94" s="216"/>
      <c r="H94" s="52"/>
      <c r="I94" s="52"/>
      <c r="J94" s="52"/>
      <c r="K94" s="52"/>
      <c r="L94" s="131"/>
      <c r="M94" s="16"/>
      <c r="N94" s="16"/>
    </row>
    <row r="95" spans="2:4" ht="30.75">
      <c r="B95" s="246">
        <v>44533</v>
      </c>
      <c r="C95" s="246"/>
      <c r="D95" s="22"/>
    </row>
    <row r="96" spans="2:3" ht="30.75">
      <c r="B96" s="215"/>
      <c r="C96" s="215"/>
    </row>
    <row r="97" spans="2:3" ht="30.75">
      <c r="B97" s="209"/>
      <c r="C97" s="209"/>
    </row>
  </sheetData>
  <sheetProtection/>
  <mergeCells count="184">
    <mergeCell ref="C91:D91"/>
    <mergeCell ref="C88:D88"/>
    <mergeCell ref="E48:F49"/>
    <mergeCell ref="E90:F90"/>
    <mergeCell ref="E85:F85"/>
    <mergeCell ref="C62:D62"/>
    <mergeCell ref="L84:L91"/>
    <mergeCell ref="C86:D86"/>
    <mergeCell ref="E86:F86"/>
    <mergeCell ref="C83:D83"/>
    <mergeCell ref="E83:F83"/>
    <mergeCell ref="E91:F91"/>
    <mergeCell ref="C44:D44"/>
    <mergeCell ref="E42:F42"/>
    <mergeCell ref="C90:D90"/>
    <mergeCell ref="N42:O42"/>
    <mergeCell ref="N44:O44"/>
    <mergeCell ref="N47:O47"/>
    <mergeCell ref="G48:G49"/>
    <mergeCell ref="L48:L49"/>
    <mergeCell ref="E45:F45"/>
    <mergeCell ref="E43:F43"/>
    <mergeCell ref="A38:A40"/>
    <mergeCell ref="C28:D28"/>
    <mergeCell ref="B25:B28"/>
    <mergeCell ref="C25:D25"/>
    <mergeCell ref="E64:F64"/>
    <mergeCell ref="C29:D29"/>
    <mergeCell ref="B38:B40"/>
    <mergeCell ref="E38:F38"/>
    <mergeCell ref="C40:D40"/>
    <mergeCell ref="E46:F46"/>
    <mergeCell ref="B76:B78"/>
    <mergeCell ref="E79:F79"/>
    <mergeCell ref="E63:F63"/>
    <mergeCell ref="E54:F54"/>
    <mergeCell ref="E74:F74"/>
    <mergeCell ref="E84:F84"/>
    <mergeCell ref="C56:D56"/>
    <mergeCell ref="E65:F65"/>
    <mergeCell ref="C82:D82"/>
    <mergeCell ref="C77:D77"/>
    <mergeCell ref="C71:D71"/>
    <mergeCell ref="E28:F28"/>
    <mergeCell ref="E58:F58"/>
    <mergeCell ref="E50:F50"/>
    <mergeCell ref="E80:F80"/>
    <mergeCell ref="E75:F75"/>
    <mergeCell ref="E44:F44"/>
    <mergeCell ref="C42:D42"/>
    <mergeCell ref="C38:D38"/>
    <mergeCell ref="C64:D64"/>
    <mergeCell ref="C63:D63"/>
    <mergeCell ref="E66:F66"/>
    <mergeCell ref="E62:F62"/>
    <mergeCell ref="C81:D81"/>
    <mergeCell ref="E81:F81"/>
    <mergeCell ref="C80:D80"/>
    <mergeCell ref="C76:D76"/>
    <mergeCell ref="C78:D78"/>
    <mergeCell ref="C79:D79"/>
    <mergeCell ref="J5:L5"/>
    <mergeCell ref="A76:A78"/>
    <mergeCell ref="E21:F21"/>
    <mergeCell ref="E77:F77"/>
    <mergeCell ref="E29:F29"/>
    <mergeCell ref="A41:L41"/>
    <mergeCell ref="E40:F40"/>
    <mergeCell ref="A56:A58"/>
    <mergeCell ref="C65:D65"/>
    <mergeCell ref="C61:D61"/>
    <mergeCell ref="E37:F37"/>
    <mergeCell ref="C50:D50"/>
    <mergeCell ref="E87:F87"/>
    <mergeCell ref="E61:F61"/>
    <mergeCell ref="E27:F27"/>
    <mergeCell ref="E78:F78"/>
    <mergeCell ref="E73:F73"/>
    <mergeCell ref="E52:F52"/>
    <mergeCell ref="C74:D74"/>
    <mergeCell ref="E69:F69"/>
    <mergeCell ref="J6:K6"/>
    <mergeCell ref="G9:G10"/>
    <mergeCell ref="G15:G16"/>
    <mergeCell ref="E24:F24"/>
    <mergeCell ref="B7:L7"/>
    <mergeCell ref="L13:L14"/>
    <mergeCell ref="B13:B14"/>
    <mergeCell ref="L15:L16"/>
    <mergeCell ref="G13:G14"/>
    <mergeCell ref="E22:F22"/>
    <mergeCell ref="C22:D22"/>
    <mergeCell ref="E19:F19"/>
    <mergeCell ref="E17:F17"/>
    <mergeCell ref="E23:F23"/>
    <mergeCell ref="C18:D18"/>
    <mergeCell ref="E26:F26"/>
    <mergeCell ref="E25:F25"/>
    <mergeCell ref="C23:D23"/>
    <mergeCell ref="B95:C95"/>
    <mergeCell ref="A94:G94"/>
    <mergeCell ref="B84:B85"/>
    <mergeCell ref="E18:F18"/>
    <mergeCell ref="C19:D19"/>
    <mergeCell ref="E88:F88"/>
    <mergeCell ref="E20:F20"/>
    <mergeCell ref="C20:D20"/>
    <mergeCell ref="C21:D21"/>
    <mergeCell ref="B15:B16"/>
    <mergeCell ref="C15:D16"/>
    <mergeCell ref="I9:K9"/>
    <mergeCell ref="C9:D10"/>
    <mergeCell ref="B9:B10"/>
    <mergeCell ref="E11:F11"/>
    <mergeCell ref="E9:F10"/>
    <mergeCell ref="C11:D11"/>
    <mergeCell ref="H9:H10"/>
    <mergeCell ref="E15:F16"/>
    <mergeCell ref="A9:A10"/>
    <mergeCell ref="A12:L12"/>
    <mergeCell ref="L9:L10"/>
    <mergeCell ref="C24:D24"/>
    <mergeCell ref="C27:D27"/>
    <mergeCell ref="C26:D26"/>
    <mergeCell ref="A13:A14"/>
    <mergeCell ref="C13:D14"/>
    <mergeCell ref="E13:F14"/>
    <mergeCell ref="C17:D17"/>
    <mergeCell ref="C30:D30"/>
    <mergeCell ref="C36:D36"/>
    <mergeCell ref="C68:D68"/>
    <mergeCell ref="C46:D46"/>
    <mergeCell ref="C51:D51"/>
    <mergeCell ref="C58:D58"/>
    <mergeCell ref="C53:D53"/>
    <mergeCell ref="C45:D45"/>
    <mergeCell ref="C47:D47"/>
    <mergeCell ref="C32:D32"/>
    <mergeCell ref="C75:D75"/>
    <mergeCell ref="E70:F70"/>
    <mergeCell ref="C73:D73"/>
    <mergeCell ref="A72:L72"/>
    <mergeCell ref="B73:B74"/>
    <mergeCell ref="E71:F71"/>
    <mergeCell ref="C70:D70"/>
    <mergeCell ref="C48:D49"/>
    <mergeCell ref="C69:D69"/>
    <mergeCell ref="A59:L59"/>
    <mergeCell ref="E53:F53"/>
    <mergeCell ref="E60:F60"/>
    <mergeCell ref="C66:D66"/>
    <mergeCell ref="E68:F68"/>
    <mergeCell ref="C52:D52"/>
    <mergeCell ref="C60:D60"/>
    <mergeCell ref="E82:F82"/>
    <mergeCell ref="A35:A36"/>
    <mergeCell ref="B35:B36"/>
    <mergeCell ref="A92:G92"/>
    <mergeCell ref="C84:D84"/>
    <mergeCell ref="C85:D85"/>
    <mergeCell ref="E76:F76"/>
    <mergeCell ref="C39:D39"/>
    <mergeCell ref="C35:D35"/>
    <mergeCell ref="E36:F36"/>
    <mergeCell ref="C43:D43"/>
    <mergeCell ref="C37:D37"/>
    <mergeCell ref="B97:C97"/>
    <mergeCell ref="A67:L67"/>
    <mergeCell ref="E47:F47"/>
    <mergeCell ref="E51:F51"/>
    <mergeCell ref="B53:B54"/>
    <mergeCell ref="A53:A54"/>
    <mergeCell ref="C54:D54"/>
    <mergeCell ref="B96:C96"/>
    <mergeCell ref="E30:F30"/>
    <mergeCell ref="C31:D31"/>
    <mergeCell ref="E31:F31"/>
    <mergeCell ref="C33:D33"/>
    <mergeCell ref="E33:F33"/>
    <mergeCell ref="C87:D87"/>
    <mergeCell ref="E32:F32"/>
    <mergeCell ref="C34:D34"/>
    <mergeCell ref="E34:F34"/>
    <mergeCell ref="E35:F3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6" r:id="rId1"/>
  <rowBreaks count="10" manualBreakCount="10">
    <brk id="16" max="255" man="1"/>
    <brk id="22" max="255" man="1"/>
    <brk id="30" max="255" man="1"/>
    <brk id="40" max="255" man="1"/>
    <brk id="49" max="255" man="1"/>
    <brk id="58" max="255" man="1"/>
    <brk id="68" max="255" man="1"/>
    <brk id="75" max="255" man="1"/>
    <brk id="81" max="255" man="1"/>
    <brk id="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2021-12-21T09:55:54Z</dcterms:modified>
  <cp:category/>
  <cp:version/>
  <cp:contentType/>
  <cp:contentStatus/>
</cp:coreProperties>
</file>