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g21-fs2\dfei\Tkachenko7\Входящие\2020\зміни до програми на червень\СМР\"/>
    </mc:Choice>
  </mc:AlternateContent>
  <bookViews>
    <workbookView xWindow="0" yWindow="0" windowWidth="28770" windowHeight="11670"/>
  </bookViews>
  <sheets>
    <sheet name="Лист1" sheetId="1" r:id="rId1"/>
  </sheets>
  <definedNames>
    <definedName name="_xlnm.Print_Area" localSheetId="0">Лист1!$A$2:$I$57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8" i="1" l="1"/>
  <c r="G48" i="1"/>
  <c r="H48" i="1"/>
  <c r="I48" i="1"/>
  <c r="E48" i="1"/>
  <c r="I19" i="1"/>
  <c r="H19" i="1"/>
  <c r="H31" i="1" s="1"/>
  <c r="G19" i="1"/>
  <c r="G31" i="1" s="1"/>
  <c r="F31" i="1"/>
  <c r="I31" i="1"/>
  <c r="E31" i="1"/>
  <c r="E47" i="1"/>
  <c r="H46" i="1"/>
  <c r="I41" i="1"/>
  <c r="H41" i="1"/>
  <c r="G41" i="1"/>
  <c r="F30" i="1"/>
  <c r="G30" i="1"/>
  <c r="H30" i="1"/>
  <c r="I30" i="1"/>
  <c r="E30" i="1"/>
  <c r="I16" i="1" l="1"/>
  <c r="G16" i="1"/>
  <c r="H16" i="1" s="1"/>
  <c r="I15" i="1"/>
  <c r="H15" i="1"/>
  <c r="G15" i="1"/>
  <c r="F46" i="1"/>
  <c r="E46" i="1"/>
  <c r="H45" i="1"/>
  <c r="H44" i="1"/>
  <c r="H43" i="1"/>
  <c r="G40" i="1"/>
  <c r="I39" i="1"/>
  <c r="F37" i="1"/>
  <c r="E37" i="1"/>
  <c r="H35" i="1"/>
  <c r="G34" i="1"/>
  <c r="E28" i="1"/>
  <c r="G23" i="1"/>
  <c r="G20" i="1"/>
  <c r="H20" i="1" s="1"/>
  <c r="G18" i="1"/>
  <c r="H17" i="1"/>
  <c r="I17" i="1" s="1"/>
  <c r="G17" i="1"/>
  <c r="I45" i="1" l="1"/>
  <c r="G45" i="1"/>
  <c r="I44" i="1"/>
  <c r="G44" i="1"/>
  <c r="I43" i="1"/>
  <c r="G43" i="1"/>
  <c r="H42" i="1"/>
  <c r="I42" i="1" s="1"/>
  <c r="G42" i="1"/>
  <c r="G39" i="1"/>
  <c r="H34" i="1"/>
  <c r="I34" i="1" s="1"/>
  <c r="G33" i="1"/>
  <c r="I36" i="1"/>
  <c r="H36" i="1"/>
  <c r="G36" i="1"/>
  <c r="I35" i="1"/>
  <c r="G35" i="1"/>
  <c r="G29" i="1"/>
  <c r="H29" i="1" s="1"/>
  <c r="I29" i="1" s="1"/>
  <c r="G24" i="1"/>
  <c r="H24" i="1" s="1"/>
  <c r="I24" i="1" s="1"/>
  <c r="G21" i="1"/>
  <c r="H21" i="1" s="1"/>
  <c r="I21" i="1" s="1"/>
  <c r="H18" i="1"/>
  <c r="I18" i="1" s="1"/>
  <c r="G14" i="1"/>
  <c r="H14" i="1" s="1"/>
  <c r="I14" i="1" s="1"/>
  <c r="G27" i="1"/>
  <c r="H27" i="1" s="1"/>
  <c r="I27" i="1" s="1"/>
  <c r="G22" i="1"/>
  <c r="H22" i="1" s="1"/>
  <c r="I22" i="1" s="1"/>
  <c r="G26" i="1"/>
  <c r="H26" i="1" s="1"/>
  <c r="I26" i="1" s="1"/>
  <c r="G25" i="1"/>
  <c r="H25" i="1" s="1"/>
  <c r="I25" i="1" s="1"/>
  <c r="F28" i="1"/>
  <c r="F47" i="1" s="1"/>
  <c r="H23" i="1"/>
  <c r="I23" i="1" s="1"/>
  <c r="G13" i="1"/>
  <c r="H13" i="1"/>
  <c r="H39" i="1" l="1"/>
  <c r="G46" i="1"/>
  <c r="H33" i="1"/>
  <c r="H37" i="1" s="1"/>
  <c r="G37" i="1"/>
  <c r="G28" i="1"/>
  <c r="H28" i="1" s="1"/>
  <c r="H40" i="1"/>
  <c r="I40" i="1" s="1"/>
  <c r="I46" i="1" s="1"/>
  <c r="I13" i="1"/>
  <c r="I20" i="1"/>
  <c r="H47" i="1" l="1"/>
  <c r="I33" i="1"/>
  <c r="I37" i="1" s="1"/>
  <c r="G47" i="1"/>
  <c r="K48" i="1" s="1"/>
  <c r="I28" i="1"/>
  <c r="I47" i="1" l="1"/>
</calcChain>
</file>

<file path=xl/sharedStrings.xml><?xml version="1.0" encoding="utf-8"?>
<sst xmlns="http://schemas.openxmlformats.org/spreadsheetml/2006/main" count="148" uniqueCount="72">
  <si>
    <t>№ з/п</t>
  </si>
  <si>
    <t>Назва закладу</t>
  </si>
  <si>
    <t>Одиниця виміру</t>
  </si>
  <si>
    <t>2016 базовий рік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</si>
  <si>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</si>
  <si>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</si>
  <si>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</si>
  <si>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</si>
  <si>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</si>
  <si>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</si>
  <si>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</si>
  <si>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</si>
  <si>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</si>
  <si>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</si>
  <si>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</si>
  <si>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</si>
  <si>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</si>
  <si>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</si>
  <si>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</si>
  <si>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Галузь "Освіта"</t>
  </si>
  <si>
    <t>Галузь "Охорона здоров`я"</t>
  </si>
  <si>
    <t>Галузь "Культура і мистецтво"</t>
  </si>
  <si>
    <t>Гкал</t>
  </si>
  <si>
    <t>Теплова енергія</t>
  </si>
  <si>
    <t>Всього</t>
  </si>
  <si>
    <t>Додаток 5</t>
  </si>
  <si>
    <t>Всього по галузям</t>
  </si>
  <si>
    <t>Очікувані результати від реалізації Програми підвищення енергоефективності в бюджетній сфері Сумської міської об`єднаної територіальної громади на 2020-2022 роки</t>
  </si>
  <si>
    <t>Найменування енергоресурсу</t>
  </si>
  <si>
    <t>Динаміка споживання</t>
  </si>
  <si>
    <t>КУ Сумська ЗОШ № 22 СМР по вул. Ковпака, 57</t>
  </si>
  <si>
    <t>КУ ССШ № 7 ім. М. Савченка СМР по вул. Л. Українки, 23</t>
  </si>
  <si>
    <t>КУ ССШ № 2  по вул. Г.Кондратьєва,76</t>
  </si>
  <si>
    <t xml:space="preserve">КУ ССШ № 10 по вул.Новомістенська,30 </t>
  </si>
  <si>
    <t>Сумський ДНЗ № 14 "Золотий півник" по вул. Прокоф`єва, 15</t>
  </si>
  <si>
    <t>КУ Сумський НВК № 34 СМР по вул. Раскової, 130</t>
  </si>
  <si>
    <t>СС ДНЗ (ясла-садок) № 24 "Оленка" по вул. Пушкіна, 49А</t>
  </si>
  <si>
    <t>ДНЗ № 29 "Росинка"по пр. Шевченка, 16</t>
  </si>
  <si>
    <t>КУ ССШ № 29 по вул. Заливна, 25</t>
  </si>
  <si>
    <t>Сумський ДНЗ № 5 "Снігуронька" по вул. Г. Кондратьєва, 142</t>
  </si>
  <si>
    <t>ДНЗ № 33 "Маринка" по вул. Котляревського, 2</t>
  </si>
  <si>
    <t>КУ Сумська ЗОШ № 4 СМР по вул. Петропавлівська, 79, 102</t>
  </si>
  <si>
    <t>СДНЗ № 20 "Посмішка" по вул. Лучанська, 27</t>
  </si>
  <si>
    <t>Сумський НВК № 42 по вул. Комсомольська, 22</t>
  </si>
  <si>
    <t>КНП "ДКЛ Святої Зінаїди" СМР по вул. І. Сірка, 3</t>
  </si>
  <si>
    <t>КНП "ДКЛ Святої Зінаїди" СМР по вул. Троїцька, 28</t>
  </si>
  <si>
    <t>КНП "Центральна міська клінічна лікарня" СМР по вул. 20 років Перемоги, 13</t>
  </si>
  <si>
    <t>КНП "Клінічний пологовий будинок Пресвятої Діви Марії" СМР по вул. Троїцька, 20</t>
  </si>
  <si>
    <t>ДМШ № 1 по вул. Д.Галицького, 73</t>
  </si>
  <si>
    <t>ЦБС ім. Т. Г. Шевченка по вул. Кооперативна, 6</t>
  </si>
  <si>
    <t>Бібліотека-філія № 7 по вул. Г.Кондрат`єва, 140</t>
  </si>
  <si>
    <t>Бібліотека-філія № 14 по вул. М.Лушпи, 54</t>
  </si>
  <si>
    <t>Бібліотека-філія № 15 по вул. Д. Коротченка, 2</t>
  </si>
  <si>
    <t>2019 рік (план)</t>
  </si>
  <si>
    <t xml:space="preserve">2020 рік </t>
  </si>
  <si>
    <t>2021 рік</t>
  </si>
  <si>
    <t>2022 рік</t>
  </si>
  <si>
    <t>КУ ССШ № 9 по вул. Даргомижського, 3</t>
  </si>
  <si>
    <t>16.</t>
  </si>
  <si>
    <t>Електрична енергія</t>
  </si>
  <si>
    <t>МВт*год</t>
  </si>
  <si>
    <t>Дитяча художня школа ім. М.Г. Лисенка по вул. Псільська, 7</t>
  </si>
  <si>
    <t>ДМШ № 2  по вул. М. Вовчок, 31</t>
  </si>
  <si>
    <t>КУ Сумська ЗОШ № 20 по вул. Металургів, 71</t>
  </si>
  <si>
    <t>КУ Сумська ЗОШ № 18 СМР по вул. Леваневського, 8</t>
  </si>
  <si>
    <t>17.</t>
  </si>
  <si>
    <t xml:space="preserve">Сумський міський голова </t>
  </si>
  <si>
    <t>О.М. Лисенко</t>
  </si>
  <si>
    <t>Виконавець: Липова С.А.</t>
  </si>
  <si>
    <t xml:space="preserve">                 09.06.2020</t>
  </si>
  <si>
    <t>до рішення Сумської міської ради       «Про внесення змін до рішення Сумської міської ради від 18 грудня 2019 року № 6108 - МР «Про   Програму підвищення енергоефективності в бюджетній сфері Сумської міської об’єднаної територіальної громади на 2020-2022 роки» (зі змінами)»</t>
  </si>
  <si>
    <t xml:space="preserve">від                 2020 року №           - МР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</si>
</sst>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sz val="24"/>
      <color theme="1"/>
      <name val="Times New Roman"/>
      <family val="1"/>
      <charset val="204"/>
    </font>
    <font>
      <sz val="26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sz val="24"/>
      <name val="Times New Roman"/>
      <family val="1"/>
      <charset val="204"/>
    </font>
    <font>
      <sz val="2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/>
    </xf>
    <xf numFmtId="0" fontId="0" fillId="0" borderId="1" xfId="0" applyBorder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/>
    </xf>
    <xf numFmtId="2" fontId="1" fillId="0" borderId="4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0" fontId="2" fillId="0" borderId="0" xfId="0" applyFont="1" applyBorder="1" applyAlignment="1"/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vertical="top" wrapText="1"/>
    </xf>
    <xf numFmtId="0" fontId="1" fillId="0" borderId="1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2" fontId="3" fillId="0" borderId="4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0" fillId="0" borderId="0" xfId="0" applyFill="1" applyBorder="1"/>
    <xf numFmtId="2" fontId="5" fillId="0" borderId="0" xfId="0" applyNumberFormat="1" applyFont="1" applyFill="1"/>
    <xf numFmtId="0" fontId="1" fillId="0" borderId="0" xfId="0" applyFont="1" applyBorder="1" applyAlignment="1">
      <alignment horizontal="left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14" fontId="1" fillId="0" borderId="0" xfId="0" applyNumberFormat="1" applyFont="1" applyBorder="1" applyAlignment="1">
      <alignment horizontal="left" vertical="top"/>
    </xf>
    <xf numFmtId="0" fontId="2" fillId="0" borderId="0" xfId="0" applyFont="1" applyBorder="1" applyAlignment="1">
      <alignment horizontal="justify" vertical="justify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74"/>
  <sheetViews>
    <sheetView tabSelected="1" view="pageBreakPreview" zoomScale="50" zoomScaleNormal="100" zoomScaleSheetLayoutView="50" workbookViewId="0">
      <selection activeCell="F6" sqref="F6:I6"/>
    </sheetView>
  </sheetViews>
  <sheetFormatPr defaultRowHeight="15" x14ac:dyDescent="0.25"/>
  <cols>
    <col min="1" max="1" width="7.140625" customWidth="1"/>
    <col min="2" max="2" width="122.140625" customWidth="1"/>
    <col min="3" max="3" width="41.140625" customWidth="1"/>
    <col min="4" max="4" width="24.28515625" style="13" customWidth="1"/>
    <col min="5" max="5" width="23" customWidth="1"/>
    <col min="6" max="6" width="21.42578125" customWidth="1"/>
    <col min="7" max="7" width="23" customWidth="1"/>
    <col min="8" max="8" width="23.5703125" customWidth="1"/>
    <col min="9" max="9" width="22.28515625" customWidth="1"/>
    <col min="11" max="11" width="19.7109375" bestFit="1" customWidth="1"/>
  </cols>
  <sheetData>
    <row r="1" spans="1:9" x14ac:dyDescent="0.25">
      <c r="D1" s="1"/>
    </row>
    <row r="2" spans="1:9" ht="20.25" customHeight="1" x14ac:dyDescent="0.45">
      <c r="C2" s="26"/>
      <c r="D2" s="21"/>
      <c r="E2" s="21"/>
      <c r="F2" s="21"/>
      <c r="G2" s="21"/>
      <c r="H2" s="21"/>
      <c r="I2" s="21"/>
    </row>
    <row r="3" spans="1:9" ht="15" customHeight="1" x14ac:dyDescent="0.25">
      <c r="D3" s="22"/>
      <c r="E3" s="44" t="s">
        <v>25</v>
      </c>
      <c r="F3" s="44"/>
      <c r="G3" s="44"/>
      <c r="H3" s="44"/>
      <c r="I3" s="44"/>
    </row>
    <row r="4" spans="1:9" ht="15" customHeight="1" x14ac:dyDescent="0.25">
      <c r="D4" s="22"/>
      <c r="E4" s="44"/>
      <c r="F4" s="44"/>
      <c r="G4" s="44"/>
      <c r="H4" s="44"/>
      <c r="I4" s="44"/>
    </row>
    <row r="5" spans="1:9" ht="15" customHeight="1" x14ac:dyDescent="0.25">
      <c r="D5" s="22"/>
      <c r="E5" s="44"/>
      <c r="F5" s="44"/>
      <c r="G5" s="44"/>
      <c r="H5" s="44"/>
      <c r="I5" s="44"/>
    </row>
    <row r="6" spans="1:9" ht="259.5" customHeight="1" x14ac:dyDescent="0.25">
      <c r="D6" s="22"/>
      <c r="E6" s="27"/>
      <c r="F6" s="62" t="s">
        <v>70</v>
      </c>
      <c r="G6" s="62"/>
      <c r="H6" s="62"/>
      <c r="I6" s="62"/>
    </row>
    <row r="7" spans="1:9" ht="37.5" customHeight="1" x14ac:dyDescent="0.45">
      <c r="D7" s="23"/>
      <c r="E7" s="20"/>
      <c r="F7" s="20" t="s">
        <v>71</v>
      </c>
      <c r="G7" s="20"/>
      <c r="H7" s="20"/>
      <c r="I7" s="20"/>
    </row>
    <row r="8" spans="1:9" ht="167.25" customHeight="1" x14ac:dyDescent="0.25">
      <c r="A8" s="38" t="s">
        <v>27</v>
      </c>
      <c r="B8" s="38"/>
      <c r="C8" s="38"/>
      <c r="D8" s="38"/>
      <c r="E8" s="38"/>
      <c r="F8" s="38"/>
      <c r="G8" s="38"/>
      <c r="H8" s="38"/>
      <c r="I8" s="38"/>
    </row>
    <row r="9" spans="1:9" ht="45" customHeight="1" x14ac:dyDescent="0.25">
      <c r="A9" s="50" t="s">
        <v>0</v>
      </c>
      <c r="B9" s="51" t="s">
        <v>1</v>
      </c>
      <c r="C9" s="48" t="s">
        <v>28</v>
      </c>
      <c r="D9" s="50" t="s">
        <v>2</v>
      </c>
      <c r="E9" s="51" t="s">
        <v>29</v>
      </c>
      <c r="F9" s="51"/>
      <c r="G9" s="51"/>
      <c r="H9" s="51"/>
      <c r="I9" s="51"/>
    </row>
    <row r="10" spans="1:9" ht="147.75" customHeight="1" x14ac:dyDescent="0.25">
      <c r="A10" s="50"/>
      <c r="B10" s="51"/>
      <c r="C10" s="49"/>
      <c r="D10" s="50"/>
      <c r="E10" s="11" t="s">
        <v>3</v>
      </c>
      <c r="F10" s="2" t="s">
        <v>53</v>
      </c>
      <c r="G10" s="2" t="s">
        <v>54</v>
      </c>
      <c r="H10" s="3" t="s">
        <v>55</v>
      </c>
      <c r="I10" s="3" t="s">
        <v>56</v>
      </c>
    </row>
    <row r="11" spans="1:9" s="24" customFormat="1" ht="29.25" customHeight="1" x14ac:dyDescent="0.25">
      <c r="A11" s="9">
        <v>1</v>
      </c>
      <c r="B11" s="7">
        <v>2</v>
      </c>
      <c r="C11" s="8">
        <v>3</v>
      </c>
      <c r="D11" s="7">
        <v>4</v>
      </c>
      <c r="E11" s="11">
        <v>5</v>
      </c>
      <c r="F11" s="9">
        <v>6</v>
      </c>
      <c r="G11" s="7">
        <v>7</v>
      </c>
      <c r="H11" s="7">
        <v>8</v>
      </c>
      <c r="I11" s="7">
        <v>9</v>
      </c>
    </row>
    <row r="12" spans="1:9" ht="30" x14ac:dyDescent="0.4">
      <c r="A12" s="52" t="s">
        <v>19</v>
      </c>
      <c r="B12" s="53"/>
      <c r="C12" s="53"/>
      <c r="D12" s="53"/>
      <c r="E12" s="53"/>
      <c r="F12" s="53"/>
      <c r="G12" s="53"/>
      <c r="H12" s="53"/>
      <c r="I12" s="54"/>
    </row>
    <row r="13" spans="1:9" ht="49.5" customHeight="1" x14ac:dyDescent="0.25">
      <c r="A13" s="4" t="s">
        <v>4</v>
      </c>
      <c r="B13" s="6" t="s">
        <v>32</v>
      </c>
      <c r="C13" s="10" t="s">
        <v>23</v>
      </c>
      <c r="D13" s="4" t="s">
        <v>22</v>
      </c>
      <c r="E13" s="12">
        <v>792.9</v>
      </c>
      <c r="F13" s="5">
        <v>755.4</v>
      </c>
      <c r="G13" s="5">
        <f>F13-(20.4/1.163)</f>
        <v>737.85915735167669</v>
      </c>
      <c r="H13" s="5">
        <f>F13-(70/1.163)</f>
        <v>695.21083404987098</v>
      </c>
      <c r="I13" s="5">
        <f>H13-((70+116)/1.163)</f>
        <v>535.27962166809971</v>
      </c>
    </row>
    <row r="14" spans="1:9" ht="61.5" x14ac:dyDescent="0.25">
      <c r="A14" s="4" t="s">
        <v>5</v>
      </c>
      <c r="B14" s="6" t="s">
        <v>41</v>
      </c>
      <c r="C14" s="10" t="s">
        <v>23</v>
      </c>
      <c r="D14" s="4" t="s">
        <v>22</v>
      </c>
      <c r="E14" s="12">
        <v>563.1</v>
      </c>
      <c r="F14" s="25">
        <v>539</v>
      </c>
      <c r="G14" s="5">
        <f>F14-(84/1.163)</f>
        <v>466.77300085984524</v>
      </c>
      <c r="H14" s="5">
        <f>G14</f>
        <v>466.77300085984524</v>
      </c>
      <c r="I14" s="5">
        <f>H14</f>
        <v>466.77300085984524</v>
      </c>
    </row>
    <row r="15" spans="1:9" ht="30.75" x14ac:dyDescent="0.25">
      <c r="A15" s="14" t="s">
        <v>6</v>
      </c>
      <c r="B15" s="15" t="s">
        <v>31</v>
      </c>
      <c r="C15" s="16" t="s">
        <v>23</v>
      </c>
      <c r="D15" s="14" t="s">
        <v>22</v>
      </c>
      <c r="E15" s="17">
        <v>1440.4</v>
      </c>
      <c r="F15" s="18">
        <v>1350</v>
      </c>
      <c r="G15" s="18">
        <f>F15-91</f>
        <v>1259</v>
      </c>
      <c r="H15" s="18">
        <f>F15-274-48</f>
        <v>1028</v>
      </c>
      <c r="I15" s="18">
        <f>F15-274-48-63</f>
        <v>965</v>
      </c>
    </row>
    <row r="16" spans="1:9" ht="30.75" x14ac:dyDescent="0.25">
      <c r="A16" s="14" t="s">
        <v>7</v>
      </c>
      <c r="B16" s="15" t="s">
        <v>57</v>
      </c>
      <c r="C16" s="16" t="s">
        <v>23</v>
      </c>
      <c r="D16" s="14" t="s">
        <v>22</v>
      </c>
      <c r="E16" s="17">
        <v>663.5</v>
      </c>
      <c r="F16" s="18">
        <v>502.9</v>
      </c>
      <c r="G16" s="18">
        <f>F16-94</f>
        <v>408.9</v>
      </c>
      <c r="H16" s="18">
        <f>G16</f>
        <v>408.9</v>
      </c>
      <c r="I16" s="18">
        <f>H16</f>
        <v>408.9</v>
      </c>
    </row>
    <row r="17" spans="1:9" s="19" customFormat="1" ht="30.75" x14ac:dyDescent="0.25">
      <c r="A17" s="4" t="s">
        <v>8</v>
      </c>
      <c r="B17" s="6" t="s">
        <v>33</v>
      </c>
      <c r="C17" s="10" t="s">
        <v>23</v>
      </c>
      <c r="D17" s="4" t="s">
        <v>22</v>
      </c>
      <c r="E17" s="12">
        <v>569.1</v>
      </c>
      <c r="F17" s="5">
        <v>520</v>
      </c>
      <c r="G17" s="5">
        <f>F17-(24.4/1.163)</f>
        <v>499.01977644024078</v>
      </c>
      <c r="H17" s="5">
        <f>F17-(49/1.163)</f>
        <v>477.86758383490974</v>
      </c>
      <c r="I17" s="5">
        <f>H17-((80.6+16.8)/1.163)</f>
        <v>394.11865864144454</v>
      </c>
    </row>
    <row r="18" spans="1:9" s="19" customFormat="1" ht="30.75" x14ac:dyDescent="0.25">
      <c r="A18" s="14" t="s">
        <v>9</v>
      </c>
      <c r="B18" s="15" t="s">
        <v>64</v>
      </c>
      <c r="C18" s="16" t="s">
        <v>23</v>
      </c>
      <c r="D18" s="14" t="s">
        <v>22</v>
      </c>
      <c r="E18" s="17">
        <v>961.6</v>
      </c>
      <c r="F18" s="14">
        <v>996.1</v>
      </c>
      <c r="G18" s="18">
        <f>F18-(142.3/1.163)</f>
        <v>873.7440240756664</v>
      </c>
      <c r="H18" s="18">
        <f>G18</f>
        <v>873.7440240756664</v>
      </c>
      <c r="I18" s="18">
        <f>H18</f>
        <v>873.7440240756664</v>
      </c>
    </row>
    <row r="19" spans="1:9" s="19" customFormat="1" ht="30.75" x14ac:dyDescent="0.25">
      <c r="A19" s="14" t="s">
        <v>10</v>
      </c>
      <c r="B19" s="15" t="s">
        <v>63</v>
      </c>
      <c r="C19" s="16" t="s">
        <v>59</v>
      </c>
      <c r="D19" s="14" t="s">
        <v>60</v>
      </c>
      <c r="E19" s="17">
        <v>50.96</v>
      </c>
      <c r="F19" s="18">
        <v>55.2</v>
      </c>
      <c r="G19" s="18">
        <f>F19-21.8</f>
        <v>33.400000000000006</v>
      </c>
      <c r="H19" s="18">
        <f>G19</f>
        <v>33.400000000000006</v>
      </c>
      <c r="I19" s="18">
        <f>G19</f>
        <v>33.400000000000006</v>
      </c>
    </row>
    <row r="20" spans="1:9" s="19" customFormat="1" ht="30.75" x14ac:dyDescent="0.25">
      <c r="A20" s="14" t="s">
        <v>11</v>
      </c>
      <c r="B20" s="15" t="s">
        <v>30</v>
      </c>
      <c r="C20" s="16" t="s">
        <v>23</v>
      </c>
      <c r="D20" s="14" t="s">
        <v>22</v>
      </c>
      <c r="E20" s="17">
        <v>1263.0999999999999</v>
      </c>
      <c r="F20" s="18">
        <v>1000</v>
      </c>
      <c r="G20" s="18">
        <f>F20-(150/1.163)</f>
        <v>871.02321582115223</v>
      </c>
      <c r="H20" s="18">
        <f>G20-(150/1.163)</f>
        <v>742.04643164230447</v>
      </c>
      <c r="I20" s="18">
        <f>H20</f>
        <v>742.04643164230447</v>
      </c>
    </row>
    <row r="21" spans="1:9" s="19" customFormat="1" ht="68.25" customHeight="1" x14ac:dyDescent="0.25">
      <c r="A21" s="14" t="s">
        <v>12</v>
      </c>
      <c r="B21" s="28" t="s">
        <v>38</v>
      </c>
      <c r="C21" s="16" t="s">
        <v>23</v>
      </c>
      <c r="D21" s="14" t="s">
        <v>22</v>
      </c>
      <c r="E21" s="17">
        <v>727.9</v>
      </c>
      <c r="F21" s="14">
        <v>677.3</v>
      </c>
      <c r="G21" s="18">
        <f>F21-(69/1.163)</f>
        <v>617.97067927772991</v>
      </c>
      <c r="H21" s="18">
        <f>G21</f>
        <v>617.97067927772991</v>
      </c>
      <c r="I21" s="18">
        <f>H21-(81/1.163)</f>
        <v>548.32321582115208</v>
      </c>
    </row>
    <row r="22" spans="1:9" s="19" customFormat="1" ht="80.25" customHeight="1" x14ac:dyDescent="0.25">
      <c r="A22" s="14" t="s">
        <v>13</v>
      </c>
      <c r="B22" s="15" t="s">
        <v>39</v>
      </c>
      <c r="C22" s="16" t="s">
        <v>23</v>
      </c>
      <c r="D22" s="14" t="s">
        <v>22</v>
      </c>
      <c r="E22" s="17">
        <v>376.2</v>
      </c>
      <c r="F22" s="14">
        <v>325</v>
      </c>
      <c r="G22" s="14">
        <f>F22</f>
        <v>325</v>
      </c>
      <c r="H22" s="14">
        <f>G22</f>
        <v>325</v>
      </c>
      <c r="I22" s="18">
        <f>H22-(127/1.163)</f>
        <v>215.79965606190888</v>
      </c>
    </row>
    <row r="23" spans="1:9" s="19" customFormat="1" ht="65.25" customHeight="1" x14ac:dyDescent="0.25">
      <c r="A23" s="14" t="s">
        <v>14</v>
      </c>
      <c r="B23" s="15" t="s">
        <v>34</v>
      </c>
      <c r="C23" s="16" t="s">
        <v>23</v>
      </c>
      <c r="D23" s="14" t="s">
        <v>22</v>
      </c>
      <c r="E23" s="17">
        <v>256</v>
      </c>
      <c r="F23" s="14">
        <v>240.6</v>
      </c>
      <c r="G23" s="18">
        <f>F23-(26.5/1.163)</f>
        <v>217.81410146173687</v>
      </c>
      <c r="H23" s="18">
        <f>F23-(40.7/1.163)</f>
        <v>205.60429922613929</v>
      </c>
      <c r="I23" s="18">
        <f>H23</f>
        <v>205.60429922613929</v>
      </c>
    </row>
    <row r="24" spans="1:9" s="19" customFormat="1" ht="75.75" customHeight="1" x14ac:dyDescent="0.25">
      <c r="A24" s="14" t="s">
        <v>15</v>
      </c>
      <c r="B24" s="15" t="s">
        <v>42</v>
      </c>
      <c r="C24" s="16" t="s">
        <v>23</v>
      </c>
      <c r="D24" s="14" t="s">
        <v>22</v>
      </c>
      <c r="E24" s="17">
        <v>459.5</v>
      </c>
      <c r="F24" s="14">
        <v>461.5</v>
      </c>
      <c r="G24" s="14">
        <f t="shared" ref="G24:H27" si="0">F24</f>
        <v>461.5</v>
      </c>
      <c r="H24" s="14">
        <f t="shared" si="0"/>
        <v>461.5</v>
      </c>
      <c r="I24" s="18">
        <f>H24-(22/1.163)</f>
        <v>442.58340498710231</v>
      </c>
    </row>
    <row r="25" spans="1:9" s="19" customFormat="1" ht="66" customHeight="1" x14ac:dyDescent="0.25">
      <c r="A25" s="14" t="s">
        <v>16</v>
      </c>
      <c r="B25" s="15" t="s">
        <v>36</v>
      </c>
      <c r="C25" s="16" t="s">
        <v>23</v>
      </c>
      <c r="D25" s="14" t="s">
        <v>22</v>
      </c>
      <c r="E25" s="17">
        <v>100.8</v>
      </c>
      <c r="F25" s="14">
        <v>98.3</v>
      </c>
      <c r="G25" s="14">
        <f t="shared" si="0"/>
        <v>98.3</v>
      </c>
      <c r="H25" s="14">
        <f t="shared" si="0"/>
        <v>98.3</v>
      </c>
      <c r="I25" s="18">
        <f>H25-(38/1.163)</f>
        <v>65.625881341358564</v>
      </c>
    </row>
    <row r="26" spans="1:9" s="19" customFormat="1" ht="66" customHeight="1" x14ac:dyDescent="0.25">
      <c r="A26" s="14" t="s">
        <v>17</v>
      </c>
      <c r="B26" s="15" t="s">
        <v>37</v>
      </c>
      <c r="C26" s="16" t="s">
        <v>23</v>
      </c>
      <c r="D26" s="14" t="s">
        <v>22</v>
      </c>
      <c r="E26" s="17">
        <v>195.3</v>
      </c>
      <c r="F26" s="18">
        <v>192</v>
      </c>
      <c r="G26" s="18">
        <f t="shared" si="0"/>
        <v>192</v>
      </c>
      <c r="H26" s="18">
        <f t="shared" si="0"/>
        <v>192</v>
      </c>
      <c r="I26" s="18">
        <f>H26-(71/1.163)</f>
        <v>130.95098882201205</v>
      </c>
    </row>
    <row r="27" spans="1:9" s="19" customFormat="1" ht="66" customHeight="1" x14ac:dyDescent="0.25">
      <c r="A27" s="14" t="s">
        <v>18</v>
      </c>
      <c r="B27" s="15" t="s">
        <v>40</v>
      </c>
      <c r="C27" s="16" t="s">
        <v>23</v>
      </c>
      <c r="D27" s="14" t="s">
        <v>22</v>
      </c>
      <c r="E27" s="17">
        <v>592.5</v>
      </c>
      <c r="F27" s="14">
        <v>563.20000000000005</v>
      </c>
      <c r="G27" s="14">
        <f t="shared" si="0"/>
        <v>563.20000000000005</v>
      </c>
      <c r="H27" s="14">
        <f t="shared" si="0"/>
        <v>563.20000000000005</v>
      </c>
      <c r="I27" s="18">
        <f>H27-(112/1.163)</f>
        <v>466.8973344797937</v>
      </c>
    </row>
    <row r="28" spans="1:9" s="19" customFormat="1" ht="84.75" customHeight="1" x14ac:dyDescent="0.25">
      <c r="A28" s="14" t="s">
        <v>58</v>
      </c>
      <c r="B28" s="15" t="s">
        <v>35</v>
      </c>
      <c r="C28" s="16" t="s">
        <v>23</v>
      </c>
      <c r="D28" s="14" t="s">
        <v>22</v>
      </c>
      <c r="E28" s="17">
        <f>709/1.163</f>
        <v>609.63026655202066</v>
      </c>
      <c r="F28" s="18">
        <f>(72.3*9.39)/1.163</f>
        <v>583.7463456577816</v>
      </c>
      <c r="G28" s="18">
        <f>F28-(37/1.163)</f>
        <v>551.93207222699914</v>
      </c>
      <c r="H28" s="18">
        <f t="shared" ref="H28" si="1">G28</f>
        <v>551.93207222699914</v>
      </c>
      <c r="I28" s="18">
        <f>H28</f>
        <v>551.93207222699914</v>
      </c>
    </row>
    <row r="29" spans="1:9" s="19" customFormat="1" ht="66.75" customHeight="1" x14ac:dyDescent="0.25">
      <c r="A29" s="14" t="s">
        <v>65</v>
      </c>
      <c r="B29" s="15" t="s">
        <v>43</v>
      </c>
      <c r="C29" s="16" t="s">
        <v>23</v>
      </c>
      <c r="D29" s="14" t="s">
        <v>22</v>
      </c>
      <c r="E29" s="17">
        <v>308.89999999999998</v>
      </c>
      <c r="F29" s="14">
        <v>213.1</v>
      </c>
      <c r="G29" s="14">
        <f>F29</f>
        <v>213.1</v>
      </c>
      <c r="H29" s="14">
        <f>G29</f>
        <v>213.1</v>
      </c>
      <c r="I29" s="18">
        <f>H29-(14/1.163)</f>
        <v>201.0621668099742</v>
      </c>
    </row>
    <row r="30" spans="1:9" s="19" customFormat="1" ht="46.5" customHeight="1" x14ac:dyDescent="0.25">
      <c r="A30" s="40" t="s">
        <v>24</v>
      </c>
      <c r="B30" s="41"/>
      <c r="C30" s="29" t="s">
        <v>23</v>
      </c>
      <c r="D30" s="30" t="s">
        <v>22</v>
      </c>
      <c r="E30" s="31">
        <f>E13+E14+E15+E16+E17+E18+E20+E21+E22+E23+E24+E25+E26+E27+E28+E29</f>
        <v>9880.4302665520208</v>
      </c>
      <c r="F30" s="31">
        <f>F13+F14+F15+F16+F17+F18+F20+F21+F22+F23+F24+F25+F26+F27+F28+F29</f>
        <v>9018.1463456577821</v>
      </c>
      <c r="G30" s="31">
        <f t="shared" ref="G30:I30" si="2">G13+G14+G15+G16+G17+G18+G20+G21+G22+G23+G24+G25+G26+G27+G28+G29</f>
        <v>8357.1360275150473</v>
      </c>
      <c r="H30" s="31">
        <f t="shared" si="2"/>
        <v>7921.1489251934654</v>
      </c>
      <c r="I30" s="31">
        <f t="shared" si="2"/>
        <v>7214.6407566637999</v>
      </c>
    </row>
    <row r="31" spans="1:9" s="19" customFormat="1" ht="46.5" customHeight="1" x14ac:dyDescent="0.25">
      <c r="A31" s="42"/>
      <c r="B31" s="43"/>
      <c r="C31" s="29" t="s">
        <v>59</v>
      </c>
      <c r="D31" s="30" t="s">
        <v>60</v>
      </c>
      <c r="E31" s="32">
        <f>E19</f>
        <v>50.96</v>
      </c>
      <c r="F31" s="32">
        <f t="shared" ref="F31:I31" si="3">F19</f>
        <v>55.2</v>
      </c>
      <c r="G31" s="32">
        <f t="shared" si="3"/>
        <v>33.400000000000006</v>
      </c>
      <c r="H31" s="32">
        <f t="shared" si="3"/>
        <v>33.400000000000006</v>
      </c>
      <c r="I31" s="32">
        <f t="shared" si="3"/>
        <v>33.400000000000006</v>
      </c>
    </row>
    <row r="32" spans="1:9" s="19" customFormat="1" ht="30" x14ac:dyDescent="0.4">
      <c r="A32" s="55" t="s">
        <v>20</v>
      </c>
      <c r="B32" s="56"/>
      <c r="C32" s="56"/>
      <c r="D32" s="56"/>
      <c r="E32" s="56"/>
      <c r="F32" s="56"/>
      <c r="G32" s="56"/>
      <c r="H32" s="56"/>
      <c r="I32" s="57"/>
    </row>
    <row r="33" spans="1:11" s="19" customFormat="1" ht="30.75" x14ac:dyDescent="0.25">
      <c r="A33" s="58" t="s">
        <v>4</v>
      </c>
      <c r="B33" s="15" t="s">
        <v>44</v>
      </c>
      <c r="C33" s="16" t="s">
        <v>23</v>
      </c>
      <c r="D33" s="14" t="s">
        <v>22</v>
      </c>
      <c r="E33" s="17">
        <v>501.6</v>
      </c>
      <c r="F33" s="14">
        <v>389</v>
      </c>
      <c r="G33" s="18">
        <f>F33-((28+112.3)/1.163)</f>
        <v>268.36371453138435</v>
      </c>
      <c r="H33" s="18">
        <f>G33</f>
        <v>268.36371453138435</v>
      </c>
      <c r="I33" s="18">
        <f>H33</f>
        <v>268.36371453138435</v>
      </c>
    </row>
    <row r="34" spans="1:11" s="19" customFormat="1" ht="30.75" x14ac:dyDescent="0.25">
      <c r="A34" s="59"/>
      <c r="B34" s="15" t="s">
        <v>45</v>
      </c>
      <c r="C34" s="16" t="s">
        <v>23</v>
      </c>
      <c r="D34" s="14" t="s">
        <v>22</v>
      </c>
      <c r="E34" s="17">
        <v>1533.6</v>
      </c>
      <c r="F34" s="14">
        <v>1615</v>
      </c>
      <c r="G34" s="18">
        <f>F34-((83.9+598.2)/1.163)</f>
        <v>1028.4995700773861</v>
      </c>
      <c r="H34" s="18">
        <f>G34</f>
        <v>1028.4995700773861</v>
      </c>
      <c r="I34" s="18">
        <f>H34</f>
        <v>1028.4995700773861</v>
      </c>
    </row>
    <row r="35" spans="1:11" s="19" customFormat="1" ht="61.5" x14ac:dyDescent="0.25">
      <c r="A35" s="14" t="s">
        <v>5</v>
      </c>
      <c r="B35" s="15" t="s">
        <v>46</v>
      </c>
      <c r="C35" s="16" t="s">
        <v>23</v>
      </c>
      <c r="D35" s="14" t="s">
        <v>22</v>
      </c>
      <c r="E35" s="17">
        <v>1452.61</v>
      </c>
      <c r="F35" s="14">
        <v>1406</v>
      </c>
      <c r="G35" s="18">
        <f>F35-(134.7/1.163)</f>
        <v>1290.1788478073947</v>
      </c>
      <c r="H35" s="33">
        <f>F35-((79.3+109.3)/1.163)</f>
        <v>1243.8331900257954</v>
      </c>
      <c r="I35" s="18">
        <f>H35</f>
        <v>1243.8331900257954</v>
      </c>
    </row>
    <row r="36" spans="1:11" s="19" customFormat="1" ht="61.5" x14ac:dyDescent="0.25">
      <c r="A36" s="14" t="s">
        <v>6</v>
      </c>
      <c r="B36" s="15" t="s">
        <v>47</v>
      </c>
      <c r="C36" s="16" t="s">
        <v>23</v>
      </c>
      <c r="D36" s="14" t="s">
        <v>22</v>
      </c>
      <c r="E36" s="17">
        <v>1338.1</v>
      </c>
      <c r="F36" s="14">
        <v>1458</v>
      </c>
      <c r="G36" s="14">
        <f>F36</f>
        <v>1458</v>
      </c>
      <c r="H36" s="18">
        <f>F36-(124.1/1.163)</f>
        <v>1351.2932072226999</v>
      </c>
      <c r="I36" s="18">
        <f>F36-(144/1.163)</f>
        <v>1334.1822871883062</v>
      </c>
    </row>
    <row r="37" spans="1:11" s="19" customFormat="1" ht="49.5" customHeight="1" x14ac:dyDescent="0.25">
      <c r="A37" s="45" t="s">
        <v>24</v>
      </c>
      <c r="B37" s="47"/>
      <c r="C37" s="29" t="s">
        <v>23</v>
      </c>
      <c r="D37" s="30" t="s">
        <v>22</v>
      </c>
      <c r="E37" s="31">
        <f>SUM(E33:E36)</f>
        <v>4825.91</v>
      </c>
      <c r="F37" s="30">
        <f>SUM(F33:F36)</f>
        <v>4868</v>
      </c>
      <c r="G37" s="32">
        <f>SUM(G33:G36)</f>
        <v>4045.0421324161653</v>
      </c>
      <c r="H37" s="32">
        <f>SUM(H33:H36)</f>
        <v>3891.9896818572656</v>
      </c>
      <c r="I37" s="32">
        <f>SUM(I33:I36)</f>
        <v>3874.8787618228716</v>
      </c>
    </row>
    <row r="38" spans="1:11" s="19" customFormat="1" ht="39.75" customHeight="1" x14ac:dyDescent="0.25">
      <c r="A38" s="45" t="s">
        <v>21</v>
      </c>
      <c r="B38" s="46"/>
      <c r="C38" s="46"/>
      <c r="D38" s="46"/>
      <c r="E38" s="46"/>
      <c r="F38" s="46"/>
      <c r="G38" s="46"/>
      <c r="H38" s="46"/>
      <c r="I38" s="47"/>
    </row>
    <row r="39" spans="1:11" s="19" customFormat="1" ht="52.5" customHeight="1" x14ac:dyDescent="0.25">
      <c r="A39" s="14" t="s">
        <v>4</v>
      </c>
      <c r="B39" s="28" t="s">
        <v>48</v>
      </c>
      <c r="C39" s="16" t="s">
        <v>23</v>
      </c>
      <c r="D39" s="14" t="s">
        <v>22</v>
      </c>
      <c r="E39" s="17">
        <v>117.944</v>
      </c>
      <c r="F39" s="14">
        <v>91</v>
      </c>
      <c r="G39" s="18">
        <f>F39</f>
        <v>91</v>
      </c>
      <c r="H39" s="18">
        <f>G39</f>
        <v>91</v>
      </c>
      <c r="I39" s="18">
        <f>F39-(13/1.163)</f>
        <v>79.82201203783319</v>
      </c>
    </row>
    <row r="40" spans="1:11" s="19" customFormat="1" ht="52.5" customHeight="1" x14ac:dyDescent="0.25">
      <c r="A40" s="14" t="s">
        <v>5</v>
      </c>
      <c r="B40" s="15" t="s">
        <v>62</v>
      </c>
      <c r="C40" s="16" t="s">
        <v>23</v>
      </c>
      <c r="D40" s="14" t="s">
        <v>22</v>
      </c>
      <c r="E40" s="17">
        <v>86.2</v>
      </c>
      <c r="F40" s="14">
        <v>71</v>
      </c>
      <c r="G40" s="18">
        <f>F40-(13/1.163)</f>
        <v>59.82201203783319</v>
      </c>
      <c r="H40" s="18">
        <f>G40</f>
        <v>59.82201203783319</v>
      </c>
      <c r="I40" s="18">
        <f>H40</f>
        <v>59.82201203783319</v>
      </c>
    </row>
    <row r="41" spans="1:11" s="19" customFormat="1" ht="52.5" customHeight="1" x14ac:dyDescent="0.25">
      <c r="A41" s="14" t="s">
        <v>6</v>
      </c>
      <c r="B41" s="15" t="s">
        <v>61</v>
      </c>
      <c r="C41" s="16" t="s">
        <v>23</v>
      </c>
      <c r="D41" s="14" t="s">
        <v>22</v>
      </c>
      <c r="E41" s="17">
        <v>103.47499999999999</v>
      </c>
      <c r="F41" s="14">
        <v>104</v>
      </c>
      <c r="G41" s="18">
        <f>F41-(13/1.163)</f>
        <v>92.82201203783319</v>
      </c>
      <c r="H41" s="18">
        <f>G41</f>
        <v>92.82201203783319</v>
      </c>
      <c r="I41" s="18">
        <f>H41</f>
        <v>92.82201203783319</v>
      </c>
    </row>
    <row r="42" spans="1:11" s="19" customFormat="1" ht="66" customHeight="1" x14ac:dyDescent="0.25">
      <c r="A42" s="14" t="s">
        <v>7</v>
      </c>
      <c r="B42" s="15" t="s">
        <v>49</v>
      </c>
      <c r="C42" s="16" t="s">
        <v>23</v>
      </c>
      <c r="D42" s="14" t="s">
        <v>22</v>
      </c>
      <c r="E42" s="17">
        <v>106.999</v>
      </c>
      <c r="F42" s="14">
        <v>116</v>
      </c>
      <c r="G42" s="18">
        <f>F42</f>
        <v>116</v>
      </c>
      <c r="H42" s="18">
        <f>F42-(17.2/1.163)</f>
        <v>101.21066208082546</v>
      </c>
      <c r="I42" s="18">
        <f>H42</f>
        <v>101.21066208082546</v>
      </c>
    </row>
    <row r="43" spans="1:11" s="19" customFormat="1" ht="63.75" customHeight="1" x14ac:dyDescent="0.25">
      <c r="A43" s="14" t="s">
        <v>8</v>
      </c>
      <c r="B43" s="15" t="s">
        <v>50</v>
      </c>
      <c r="C43" s="16" t="s">
        <v>23</v>
      </c>
      <c r="D43" s="14" t="s">
        <v>22</v>
      </c>
      <c r="E43" s="17">
        <v>24.878</v>
      </c>
      <c r="F43" s="14">
        <v>24</v>
      </c>
      <c r="G43" s="18">
        <f>F43</f>
        <v>24</v>
      </c>
      <c r="H43" s="18">
        <f>F43-(3/1.163)</f>
        <v>21.420464316423043</v>
      </c>
      <c r="I43" s="18">
        <f>H43</f>
        <v>21.420464316423043</v>
      </c>
    </row>
    <row r="44" spans="1:11" s="19" customFormat="1" ht="60.75" customHeight="1" x14ac:dyDescent="0.25">
      <c r="A44" s="14" t="s">
        <v>9</v>
      </c>
      <c r="B44" s="15" t="s">
        <v>51</v>
      </c>
      <c r="C44" s="16" t="s">
        <v>23</v>
      </c>
      <c r="D44" s="14" t="s">
        <v>22</v>
      </c>
      <c r="E44" s="17">
        <v>19.003</v>
      </c>
      <c r="F44" s="14">
        <v>18.100000000000001</v>
      </c>
      <c r="G44" s="18">
        <f>F44</f>
        <v>18.100000000000001</v>
      </c>
      <c r="H44" s="18">
        <f>F44-(4.8/1.163)</f>
        <v>13.972742906276871</v>
      </c>
      <c r="I44" s="18">
        <f>H44</f>
        <v>13.972742906276871</v>
      </c>
    </row>
    <row r="45" spans="1:11" s="19" customFormat="1" ht="59.25" customHeight="1" x14ac:dyDescent="0.25">
      <c r="A45" s="14" t="s">
        <v>10</v>
      </c>
      <c r="B45" s="15" t="s">
        <v>52</v>
      </c>
      <c r="C45" s="16" t="s">
        <v>23</v>
      </c>
      <c r="D45" s="14" t="s">
        <v>22</v>
      </c>
      <c r="E45" s="17">
        <v>9.0500000000000007</v>
      </c>
      <c r="F45" s="18">
        <v>9.6780000000000008</v>
      </c>
      <c r="G45" s="18">
        <f>F45</f>
        <v>9.6780000000000008</v>
      </c>
      <c r="H45" s="18">
        <f>F45-(2/1.163)</f>
        <v>7.95830954428203</v>
      </c>
      <c r="I45" s="18">
        <f>H45</f>
        <v>7.95830954428203</v>
      </c>
    </row>
    <row r="46" spans="1:11" s="19" customFormat="1" ht="47.25" customHeight="1" x14ac:dyDescent="0.25">
      <c r="A46" s="39" t="s">
        <v>24</v>
      </c>
      <c r="B46" s="39"/>
      <c r="C46" s="29" t="s">
        <v>23</v>
      </c>
      <c r="D46" s="30" t="s">
        <v>22</v>
      </c>
      <c r="E46" s="31">
        <f>SUM(E39:E45)</f>
        <v>467.54900000000004</v>
      </c>
      <c r="F46" s="32">
        <f>SUM(F39:F45)</f>
        <v>433.77800000000002</v>
      </c>
      <c r="G46" s="32">
        <f>SUM(G39:G45)</f>
        <v>411.4220240756664</v>
      </c>
      <c r="H46" s="32">
        <f>SUM(H39:H45)</f>
        <v>388.20620292347377</v>
      </c>
      <c r="I46" s="32">
        <f>SUM(I39:I45)</f>
        <v>377.02821496130696</v>
      </c>
    </row>
    <row r="47" spans="1:11" s="19" customFormat="1" ht="47.25" customHeight="1" x14ac:dyDescent="0.25">
      <c r="A47" s="39" t="s">
        <v>26</v>
      </c>
      <c r="B47" s="39"/>
      <c r="C47" s="34" t="s">
        <v>23</v>
      </c>
      <c r="D47" s="30" t="s">
        <v>22</v>
      </c>
      <c r="E47" s="31">
        <f>E30+E37+E46</f>
        <v>15173.889266552022</v>
      </c>
      <c r="F47" s="32">
        <f>F30+F37+F46</f>
        <v>14319.924345657782</v>
      </c>
      <c r="G47" s="32">
        <f>G30+G37+G46</f>
        <v>12813.600184006878</v>
      </c>
      <c r="H47" s="32">
        <f>H30+H37+H46</f>
        <v>12201.344809974204</v>
      </c>
      <c r="I47" s="32">
        <f>I30+I37+I46</f>
        <v>11466.547733447978</v>
      </c>
      <c r="J47" s="35"/>
    </row>
    <row r="48" spans="1:11" s="19" customFormat="1" ht="36" x14ac:dyDescent="0.55000000000000004">
      <c r="A48" s="39"/>
      <c r="B48" s="39"/>
      <c r="C48" s="29" t="s">
        <v>59</v>
      </c>
      <c r="D48" s="30" t="s">
        <v>60</v>
      </c>
      <c r="E48" s="32">
        <f>E31</f>
        <v>50.96</v>
      </c>
      <c r="F48" s="32">
        <f t="shared" ref="F48:I48" si="4">F31</f>
        <v>55.2</v>
      </c>
      <c r="G48" s="32">
        <f t="shared" si="4"/>
        <v>33.400000000000006</v>
      </c>
      <c r="H48" s="32">
        <f t="shared" si="4"/>
        <v>33.400000000000006</v>
      </c>
      <c r="I48" s="32">
        <f t="shared" si="4"/>
        <v>33.400000000000006</v>
      </c>
      <c r="J48" s="35"/>
      <c r="K48" s="36">
        <f>F47-G47</f>
        <v>1506.324161650904</v>
      </c>
    </row>
    <row r="49" spans="1:10" s="19" customFormat="1" x14ac:dyDescent="0.25">
      <c r="A49" s="35"/>
      <c r="B49" s="35"/>
      <c r="C49" s="35"/>
      <c r="D49" s="35"/>
      <c r="E49" s="35"/>
      <c r="F49" s="35"/>
      <c r="G49" s="35"/>
      <c r="H49" s="35"/>
      <c r="I49" s="35"/>
      <c r="J49" s="35"/>
    </row>
    <row r="50" spans="1:10" s="19" customFormat="1" x14ac:dyDescent="0.25">
      <c r="A50" s="35"/>
      <c r="B50" s="35"/>
      <c r="C50" s="35"/>
      <c r="D50" s="35"/>
      <c r="E50" s="35"/>
      <c r="F50" s="35"/>
      <c r="G50" s="35"/>
      <c r="H50" s="35"/>
      <c r="I50" s="35"/>
      <c r="J50" s="35"/>
    </row>
    <row r="51" spans="1:10" s="19" customFormat="1" ht="55.5" customHeight="1" x14ac:dyDescent="0.25">
      <c r="A51" s="35"/>
      <c r="B51" s="35"/>
      <c r="C51" s="35"/>
      <c r="D51" s="35"/>
      <c r="E51" s="35"/>
      <c r="F51" s="35"/>
      <c r="G51" s="35"/>
      <c r="H51" s="35"/>
      <c r="I51" s="35"/>
      <c r="J51" s="35"/>
    </row>
    <row r="52" spans="1:10" ht="33" x14ac:dyDescent="0.45">
      <c r="A52" s="20" t="s">
        <v>66</v>
      </c>
      <c r="B52" s="20"/>
      <c r="C52" s="1"/>
      <c r="D52" s="1"/>
      <c r="E52" s="1"/>
      <c r="F52" s="1"/>
      <c r="G52" s="1"/>
      <c r="H52" s="60" t="s">
        <v>67</v>
      </c>
      <c r="I52" s="60"/>
      <c r="J52" s="1"/>
    </row>
    <row r="53" spans="1:10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ht="33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ht="30.75" x14ac:dyDescent="0.45">
      <c r="A55" s="37" t="s">
        <v>68</v>
      </c>
      <c r="B55" s="37"/>
      <c r="C55" s="1"/>
      <c r="D55" s="1"/>
      <c r="E55" s="1"/>
      <c r="F55" s="1"/>
      <c r="G55" s="1"/>
      <c r="H55" s="1"/>
      <c r="I55" s="1"/>
      <c r="J55" s="1"/>
    </row>
    <row r="56" spans="1:10" ht="30.75" x14ac:dyDescent="0.25">
      <c r="B56" s="61" t="s">
        <v>69</v>
      </c>
      <c r="C56" s="1"/>
      <c r="D56" s="1"/>
      <c r="E56" s="1"/>
      <c r="F56" s="1"/>
      <c r="G56" s="1"/>
      <c r="H56" s="1"/>
      <c r="I56" s="1"/>
      <c r="J56" s="1"/>
    </row>
    <row r="57" spans="1:10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0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spans="1:10" x14ac:dyDescent="0.25">
      <c r="A85" s="1"/>
      <c r="B85" s="1"/>
      <c r="D85" s="1"/>
    </row>
    <row r="86" spans="1:10" x14ac:dyDescent="0.25">
      <c r="D86" s="1"/>
    </row>
    <row r="87" spans="1:10" x14ac:dyDescent="0.25">
      <c r="D87" s="1"/>
    </row>
    <row r="88" spans="1:10" x14ac:dyDescent="0.25">
      <c r="D88" s="1"/>
    </row>
    <row r="89" spans="1:10" x14ac:dyDescent="0.25">
      <c r="D89" s="1"/>
    </row>
    <row r="90" spans="1:10" x14ac:dyDescent="0.25">
      <c r="D90" s="1"/>
    </row>
    <row r="91" spans="1:10" x14ac:dyDescent="0.25">
      <c r="D91" s="1"/>
    </row>
    <row r="92" spans="1:10" x14ac:dyDescent="0.25">
      <c r="D92" s="1"/>
    </row>
    <row r="93" spans="1:10" x14ac:dyDescent="0.25">
      <c r="D93" s="1"/>
    </row>
    <row r="94" spans="1:10" x14ac:dyDescent="0.25">
      <c r="D94" s="1"/>
    </row>
    <row r="95" spans="1:10" x14ac:dyDescent="0.25">
      <c r="D95" s="1"/>
    </row>
    <row r="96" spans="1:10" x14ac:dyDescent="0.25">
      <c r="D96" s="1"/>
    </row>
    <row r="97" spans="4:4" x14ac:dyDescent="0.25">
      <c r="D97" s="1"/>
    </row>
    <row r="98" spans="4:4" x14ac:dyDescent="0.25">
      <c r="D98" s="1"/>
    </row>
    <row r="99" spans="4:4" x14ac:dyDescent="0.25">
      <c r="D99" s="1"/>
    </row>
    <row r="100" spans="4:4" x14ac:dyDescent="0.25">
      <c r="D100" s="1"/>
    </row>
    <row r="101" spans="4:4" x14ac:dyDescent="0.25">
      <c r="D101" s="1"/>
    </row>
    <row r="102" spans="4:4" x14ac:dyDescent="0.25">
      <c r="D102" s="1"/>
    </row>
    <row r="103" spans="4:4" x14ac:dyDescent="0.25">
      <c r="D103" s="1"/>
    </row>
    <row r="104" spans="4:4" x14ac:dyDescent="0.25">
      <c r="D104" s="1"/>
    </row>
    <row r="105" spans="4:4" x14ac:dyDescent="0.25">
      <c r="D105" s="1"/>
    </row>
    <row r="106" spans="4:4" x14ac:dyDescent="0.25">
      <c r="D106" s="1"/>
    </row>
    <row r="107" spans="4:4" x14ac:dyDescent="0.25">
      <c r="D107" s="1"/>
    </row>
    <row r="108" spans="4:4" x14ac:dyDescent="0.25">
      <c r="D108" s="1"/>
    </row>
    <row r="109" spans="4:4" x14ac:dyDescent="0.25">
      <c r="D109" s="1"/>
    </row>
    <row r="110" spans="4:4" x14ac:dyDescent="0.25">
      <c r="D110" s="1"/>
    </row>
    <row r="111" spans="4:4" x14ac:dyDescent="0.25">
      <c r="D111" s="1"/>
    </row>
    <row r="112" spans="4:4" x14ac:dyDescent="0.25">
      <c r="D112" s="1"/>
    </row>
    <row r="113" spans="4:4" x14ac:dyDescent="0.25">
      <c r="D113" s="1"/>
    </row>
    <row r="114" spans="4:4" x14ac:dyDescent="0.25">
      <c r="D114" s="1"/>
    </row>
    <row r="115" spans="4:4" x14ac:dyDescent="0.25">
      <c r="D115" s="1"/>
    </row>
    <row r="116" spans="4:4" x14ac:dyDescent="0.25">
      <c r="D116" s="1"/>
    </row>
    <row r="117" spans="4:4" x14ac:dyDescent="0.25">
      <c r="D117" s="1"/>
    </row>
    <row r="118" spans="4:4" x14ac:dyDescent="0.25">
      <c r="D118" s="1"/>
    </row>
    <row r="119" spans="4:4" x14ac:dyDescent="0.25">
      <c r="D119" s="1"/>
    </row>
    <row r="120" spans="4:4" x14ac:dyDescent="0.25">
      <c r="D120" s="1"/>
    </row>
    <row r="121" spans="4:4" x14ac:dyDescent="0.25">
      <c r="D121" s="1"/>
    </row>
    <row r="122" spans="4:4" x14ac:dyDescent="0.25">
      <c r="D122" s="1"/>
    </row>
    <row r="123" spans="4:4" x14ac:dyDescent="0.25">
      <c r="D123" s="1"/>
    </row>
    <row r="124" spans="4:4" x14ac:dyDescent="0.25">
      <c r="D124" s="1"/>
    </row>
    <row r="125" spans="4:4" x14ac:dyDescent="0.25">
      <c r="D125" s="1"/>
    </row>
    <row r="126" spans="4:4" x14ac:dyDescent="0.25">
      <c r="D126" s="1"/>
    </row>
    <row r="127" spans="4:4" x14ac:dyDescent="0.25">
      <c r="D127" s="1"/>
    </row>
    <row r="128" spans="4:4" x14ac:dyDescent="0.25">
      <c r="D128" s="1"/>
    </row>
    <row r="129" spans="4:4" x14ac:dyDescent="0.25">
      <c r="D129" s="1"/>
    </row>
    <row r="130" spans="4:4" x14ac:dyDescent="0.25">
      <c r="D130" s="1"/>
    </row>
    <row r="131" spans="4:4" x14ac:dyDescent="0.25">
      <c r="D131" s="1"/>
    </row>
    <row r="132" spans="4:4" x14ac:dyDescent="0.25">
      <c r="D132" s="1"/>
    </row>
    <row r="133" spans="4:4" x14ac:dyDescent="0.25">
      <c r="D133" s="1"/>
    </row>
    <row r="134" spans="4:4" x14ac:dyDescent="0.25">
      <c r="D134" s="1"/>
    </row>
    <row r="135" spans="4:4" x14ac:dyDescent="0.25">
      <c r="D135" s="1"/>
    </row>
    <row r="136" spans="4:4" x14ac:dyDescent="0.25">
      <c r="D136" s="1"/>
    </row>
    <row r="137" spans="4:4" x14ac:dyDescent="0.25">
      <c r="D137" s="1"/>
    </row>
    <row r="138" spans="4:4" x14ac:dyDescent="0.25">
      <c r="D138" s="1"/>
    </row>
    <row r="139" spans="4:4" x14ac:dyDescent="0.25">
      <c r="D139" s="1"/>
    </row>
    <row r="140" spans="4:4" x14ac:dyDescent="0.25">
      <c r="D140" s="1"/>
    </row>
    <row r="141" spans="4:4" x14ac:dyDescent="0.25">
      <c r="D141" s="1"/>
    </row>
    <row r="142" spans="4:4" x14ac:dyDescent="0.25">
      <c r="D142" s="1"/>
    </row>
    <row r="143" spans="4:4" x14ac:dyDescent="0.25">
      <c r="D143" s="1"/>
    </row>
    <row r="144" spans="4:4" x14ac:dyDescent="0.25">
      <c r="D144" s="1"/>
    </row>
    <row r="145" spans="4:4" x14ac:dyDescent="0.25">
      <c r="D145" s="1"/>
    </row>
    <row r="146" spans="4:4" x14ac:dyDescent="0.25">
      <c r="D146" s="1"/>
    </row>
    <row r="147" spans="4:4" x14ac:dyDescent="0.25">
      <c r="D147" s="1"/>
    </row>
    <row r="148" spans="4:4" x14ac:dyDescent="0.25">
      <c r="D148" s="1"/>
    </row>
    <row r="149" spans="4:4" x14ac:dyDescent="0.25">
      <c r="D149" s="1"/>
    </row>
    <row r="150" spans="4:4" x14ac:dyDescent="0.25">
      <c r="D150" s="1"/>
    </row>
    <row r="151" spans="4:4" x14ac:dyDescent="0.25">
      <c r="D151" s="1"/>
    </row>
    <row r="152" spans="4:4" x14ac:dyDescent="0.25">
      <c r="D152" s="1"/>
    </row>
    <row r="153" spans="4:4" x14ac:dyDescent="0.25">
      <c r="D153" s="1"/>
    </row>
    <row r="154" spans="4:4" x14ac:dyDescent="0.25">
      <c r="D154" s="1"/>
    </row>
    <row r="155" spans="4:4" x14ac:dyDescent="0.25">
      <c r="D155" s="1"/>
    </row>
    <row r="156" spans="4:4" x14ac:dyDescent="0.25">
      <c r="D156" s="1"/>
    </row>
    <row r="157" spans="4:4" x14ac:dyDescent="0.25">
      <c r="D157" s="1"/>
    </row>
    <row r="158" spans="4:4" x14ac:dyDescent="0.25">
      <c r="D158" s="1"/>
    </row>
    <row r="159" spans="4:4" x14ac:dyDescent="0.25">
      <c r="D159" s="1"/>
    </row>
    <row r="160" spans="4:4" x14ac:dyDescent="0.25">
      <c r="D160" s="1"/>
    </row>
    <row r="161" spans="4:4" x14ac:dyDescent="0.25">
      <c r="D161" s="1"/>
    </row>
    <row r="162" spans="4:4" x14ac:dyDescent="0.25">
      <c r="D162" s="1"/>
    </row>
    <row r="163" spans="4:4" x14ac:dyDescent="0.25">
      <c r="D163" s="1"/>
    </row>
    <row r="164" spans="4:4" x14ac:dyDescent="0.25">
      <c r="D164" s="1"/>
    </row>
    <row r="165" spans="4:4" x14ac:dyDescent="0.25">
      <c r="D165" s="1"/>
    </row>
    <row r="166" spans="4:4" x14ac:dyDescent="0.25">
      <c r="D166" s="1"/>
    </row>
    <row r="167" spans="4:4" x14ac:dyDescent="0.25">
      <c r="D167" s="1"/>
    </row>
    <row r="168" spans="4:4" x14ac:dyDescent="0.25">
      <c r="D168" s="1"/>
    </row>
    <row r="169" spans="4:4" x14ac:dyDescent="0.25">
      <c r="D169" s="1"/>
    </row>
    <row r="170" spans="4:4" x14ac:dyDescent="0.25">
      <c r="D170" s="1"/>
    </row>
    <row r="171" spans="4:4" x14ac:dyDescent="0.25">
      <c r="D171" s="1"/>
    </row>
    <row r="172" spans="4:4" x14ac:dyDescent="0.25">
      <c r="D172" s="1"/>
    </row>
    <row r="173" spans="4:4" x14ac:dyDescent="0.25">
      <c r="D173" s="1"/>
    </row>
    <row r="174" spans="4:4" x14ac:dyDescent="0.25">
      <c r="D174" s="1"/>
    </row>
    <row r="175" spans="4:4" x14ac:dyDescent="0.25">
      <c r="D175" s="1"/>
    </row>
    <row r="176" spans="4:4" x14ac:dyDescent="0.25">
      <c r="D176" s="1"/>
    </row>
    <row r="177" spans="4:4" x14ac:dyDescent="0.25">
      <c r="D177" s="1"/>
    </row>
    <row r="178" spans="4:4" x14ac:dyDescent="0.25">
      <c r="D178" s="1"/>
    </row>
    <row r="179" spans="4:4" x14ac:dyDescent="0.25">
      <c r="D179" s="1"/>
    </row>
    <row r="180" spans="4:4" x14ac:dyDescent="0.25">
      <c r="D180" s="1"/>
    </row>
    <row r="181" spans="4:4" x14ac:dyDescent="0.25">
      <c r="D181" s="1"/>
    </row>
    <row r="182" spans="4:4" x14ac:dyDescent="0.25">
      <c r="D182" s="1"/>
    </row>
    <row r="183" spans="4:4" x14ac:dyDescent="0.25">
      <c r="D183" s="1"/>
    </row>
    <row r="184" spans="4:4" x14ac:dyDescent="0.25">
      <c r="D184" s="1"/>
    </row>
    <row r="185" spans="4:4" x14ac:dyDescent="0.25">
      <c r="D185" s="1"/>
    </row>
    <row r="186" spans="4:4" x14ac:dyDescent="0.25">
      <c r="D186" s="1"/>
    </row>
    <row r="187" spans="4:4" x14ac:dyDescent="0.25">
      <c r="D187" s="1"/>
    </row>
    <row r="188" spans="4:4" x14ac:dyDescent="0.25">
      <c r="D188" s="1"/>
    </row>
    <row r="189" spans="4:4" x14ac:dyDescent="0.25">
      <c r="D189" s="1"/>
    </row>
    <row r="190" spans="4:4" x14ac:dyDescent="0.25">
      <c r="D190" s="1"/>
    </row>
    <row r="191" spans="4:4" x14ac:dyDescent="0.25">
      <c r="D191" s="1"/>
    </row>
    <row r="192" spans="4:4" x14ac:dyDescent="0.25">
      <c r="D192" s="1"/>
    </row>
    <row r="193" spans="4:4" x14ac:dyDescent="0.25">
      <c r="D193" s="1"/>
    </row>
    <row r="194" spans="4:4" x14ac:dyDescent="0.25">
      <c r="D194" s="1"/>
    </row>
    <row r="195" spans="4:4" x14ac:dyDescent="0.25">
      <c r="D195" s="1"/>
    </row>
    <row r="196" spans="4:4" x14ac:dyDescent="0.25">
      <c r="D196" s="1"/>
    </row>
    <row r="197" spans="4:4" x14ac:dyDescent="0.25">
      <c r="D197" s="1"/>
    </row>
    <row r="198" spans="4:4" x14ac:dyDescent="0.25">
      <c r="D198" s="1"/>
    </row>
    <row r="199" spans="4:4" x14ac:dyDescent="0.25">
      <c r="D199" s="1"/>
    </row>
    <row r="200" spans="4:4" x14ac:dyDescent="0.25">
      <c r="D200" s="1"/>
    </row>
    <row r="201" spans="4:4" x14ac:dyDescent="0.25">
      <c r="D201" s="1"/>
    </row>
    <row r="202" spans="4:4" x14ac:dyDescent="0.25">
      <c r="D202" s="1"/>
    </row>
    <row r="203" spans="4:4" x14ac:dyDescent="0.25">
      <c r="D203" s="1"/>
    </row>
    <row r="204" spans="4:4" x14ac:dyDescent="0.25">
      <c r="D204" s="1"/>
    </row>
    <row r="205" spans="4:4" x14ac:dyDescent="0.25">
      <c r="D205" s="1"/>
    </row>
    <row r="206" spans="4:4" x14ac:dyDescent="0.25">
      <c r="D206" s="1"/>
    </row>
    <row r="207" spans="4:4" x14ac:dyDescent="0.25">
      <c r="D207" s="1"/>
    </row>
    <row r="208" spans="4:4" x14ac:dyDescent="0.25">
      <c r="D208" s="1"/>
    </row>
    <row r="209" spans="4:4" x14ac:dyDescent="0.25">
      <c r="D209" s="1"/>
    </row>
    <row r="210" spans="4:4" x14ac:dyDescent="0.25">
      <c r="D210" s="1"/>
    </row>
    <row r="211" spans="4:4" x14ac:dyDescent="0.25">
      <c r="D211" s="1"/>
    </row>
    <row r="212" spans="4:4" x14ac:dyDescent="0.25">
      <c r="D212" s="1"/>
    </row>
    <row r="213" spans="4:4" x14ac:dyDescent="0.25">
      <c r="D213" s="1"/>
    </row>
    <row r="214" spans="4:4" x14ac:dyDescent="0.25">
      <c r="D214" s="1"/>
    </row>
    <row r="215" spans="4:4" x14ac:dyDescent="0.25">
      <c r="D215" s="1"/>
    </row>
    <row r="216" spans="4:4" x14ac:dyDescent="0.25">
      <c r="D216" s="1"/>
    </row>
    <row r="217" spans="4:4" x14ac:dyDescent="0.25">
      <c r="D217" s="1"/>
    </row>
    <row r="218" spans="4:4" x14ac:dyDescent="0.25">
      <c r="D218" s="1"/>
    </row>
    <row r="219" spans="4:4" x14ac:dyDescent="0.25">
      <c r="D219" s="1"/>
    </row>
    <row r="220" spans="4:4" x14ac:dyDescent="0.25">
      <c r="D220" s="1"/>
    </row>
    <row r="221" spans="4:4" x14ac:dyDescent="0.25">
      <c r="D221" s="1"/>
    </row>
    <row r="222" spans="4:4" x14ac:dyDescent="0.25">
      <c r="D222" s="1"/>
    </row>
    <row r="223" spans="4:4" x14ac:dyDescent="0.25">
      <c r="D223" s="1"/>
    </row>
    <row r="224" spans="4:4" x14ac:dyDescent="0.25">
      <c r="D224" s="1"/>
    </row>
    <row r="225" spans="4:4" x14ac:dyDescent="0.25">
      <c r="D225" s="1"/>
    </row>
    <row r="226" spans="4:4" x14ac:dyDescent="0.25">
      <c r="D226" s="1"/>
    </row>
    <row r="227" spans="4:4" x14ac:dyDescent="0.25">
      <c r="D227" s="1"/>
    </row>
    <row r="228" spans="4:4" x14ac:dyDescent="0.25">
      <c r="D228" s="1"/>
    </row>
    <row r="229" spans="4:4" x14ac:dyDescent="0.25">
      <c r="D229" s="1"/>
    </row>
    <row r="230" spans="4:4" x14ac:dyDescent="0.25">
      <c r="D230" s="1"/>
    </row>
    <row r="231" spans="4:4" x14ac:dyDescent="0.25">
      <c r="D231" s="1"/>
    </row>
    <row r="232" spans="4:4" x14ac:dyDescent="0.25">
      <c r="D232" s="1"/>
    </row>
    <row r="233" spans="4:4" x14ac:dyDescent="0.25">
      <c r="D233" s="1"/>
    </row>
    <row r="234" spans="4:4" x14ac:dyDescent="0.25">
      <c r="D234" s="1"/>
    </row>
    <row r="235" spans="4:4" x14ac:dyDescent="0.25">
      <c r="D235" s="1"/>
    </row>
    <row r="236" spans="4:4" x14ac:dyDescent="0.25">
      <c r="D236" s="1"/>
    </row>
    <row r="237" spans="4:4" x14ac:dyDescent="0.25">
      <c r="D237" s="1"/>
    </row>
    <row r="238" spans="4:4" x14ac:dyDescent="0.25">
      <c r="D238" s="1"/>
    </row>
    <row r="239" spans="4:4" x14ac:dyDescent="0.25">
      <c r="D239" s="1"/>
    </row>
    <row r="240" spans="4:4" x14ac:dyDescent="0.25">
      <c r="D240" s="1"/>
    </row>
    <row r="241" spans="4:4" x14ac:dyDescent="0.25">
      <c r="D241" s="1"/>
    </row>
    <row r="242" spans="4:4" x14ac:dyDescent="0.25">
      <c r="D242" s="1"/>
    </row>
    <row r="243" spans="4:4" x14ac:dyDescent="0.25">
      <c r="D243" s="1"/>
    </row>
    <row r="244" spans="4:4" x14ac:dyDescent="0.25">
      <c r="D244" s="1"/>
    </row>
    <row r="245" spans="4:4" x14ac:dyDescent="0.25">
      <c r="D245" s="1"/>
    </row>
    <row r="246" spans="4:4" x14ac:dyDescent="0.25">
      <c r="D246" s="1"/>
    </row>
    <row r="247" spans="4:4" x14ac:dyDescent="0.25">
      <c r="D247" s="1"/>
    </row>
    <row r="248" spans="4:4" x14ac:dyDescent="0.25">
      <c r="D248" s="1"/>
    </row>
    <row r="249" spans="4:4" x14ac:dyDescent="0.25">
      <c r="D249" s="1"/>
    </row>
    <row r="250" spans="4:4" x14ac:dyDescent="0.25">
      <c r="D250" s="1"/>
    </row>
    <row r="251" spans="4:4" x14ac:dyDescent="0.25">
      <c r="D251" s="1"/>
    </row>
    <row r="252" spans="4:4" x14ac:dyDescent="0.25">
      <c r="D252" s="1"/>
    </row>
    <row r="253" spans="4:4" x14ac:dyDescent="0.25">
      <c r="D253" s="1"/>
    </row>
    <row r="254" spans="4:4" x14ac:dyDescent="0.25">
      <c r="D254" s="1"/>
    </row>
    <row r="255" spans="4:4" x14ac:dyDescent="0.25">
      <c r="D255" s="1"/>
    </row>
    <row r="256" spans="4:4" x14ac:dyDescent="0.25">
      <c r="D256" s="1"/>
    </row>
    <row r="257" spans="4:4" x14ac:dyDescent="0.25">
      <c r="D257" s="1"/>
    </row>
    <row r="258" spans="4:4" x14ac:dyDescent="0.25">
      <c r="D258" s="1"/>
    </row>
    <row r="259" spans="4:4" x14ac:dyDescent="0.25">
      <c r="D259" s="1"/>
    </row>
    <row r="260" spans="4:4" x14ac:dyDescent="0.25">
      <c r="D260" s="1"/>
    </row>
    <row r="261" spans="4:4" x14ac:dyDescent="0.25">
      <c r="D261" s="1"/>
    </row>
    <row r="262" spans="4:4" x14ac:dyDescent="0.25">
      <c r="D262" s="1"/>
    </row>
    <row r="263" spans="4:4" x14ac:dyDescent="0.25">
      <c r="D263" s="1"/>
    </row>
    <row r="264" spans="4:4" x14ac:dyDescent="0.25">
      <c r="D264" s="1"/>
    </row>
    <row r="265" spans="4:4" x14ac:dyDescent="0.25">
      <c r="D265" s="1"/>
    </row>
    <row r="266" spans="4:4" x14ac:dyDescent="0.25">
      <c r="D266" s="1"/>
    </row>
    <row r="267" spans="4:4" x14ac:dyDescent="0.25">
      <c r="D267" s="1"/>
    </row>
    <row r="268" spans="4:4" x14ac:dyDescent="0.25">
      <c r="D268" s="1"/>
    </row>
    <row r="269" spans="4:4" x14ac:dyDescent="0.25">
      <c r="D269" s="1"/>
    </row>
    <row r="270" spans="4:4" x14ac:dyDescent="0.25">
      <c r="D270" s="1"/>
    </row>
    <row r="271" spans="4:4" x14ac:dyDescent="0.25">
      <c r="D271" s="1"/>
    </row>
    <row r="272" spans="4:4" x14ac:dyDescent="0.25">
      <c r="D272" s="1"/>
    </row>
    <row r="273" spans="4:4" x14ac:dyDescent="0.25">
      <c r="D273" s="1"/>
    </row>
    <row r="274" spans="4:4" x14ac:dyDescent="0.25">
      <c r="D274" s="1"/>
    </row>
    <row r="275" spans="4:4" x14ac:dyDescent="0.25">
      <c r="D275" s="1"/>
    </row>
    <row r="276" spans="4:4" x14ac:dyDescent="0.25">
      <c r="D276" s="1"/>
    </row>
    <row r="277" spans="4:4" x14ac:dyDescent="0.25">
      <c r="D277" s="1"/>
    </row>
    <row r="278" spans="4:4" x14ac:dyDescent="0.25">
      <c r="D278" s="1"/>
    </row>
    <row r="279" spans="4:4" x14ac:dyDescent="0.25">
      <c r="D279" s="1"/>
    </row>
    <row r="280" spans="4:4" x14ac:dyDescent="0.25">
      <c r="D280" s="1"/>
    </row>
    <row r="281" spans="4:4" x14ac:dyDescent="0.25">
      <c r="D281" s="1"/>
    </row>
    <row r="282" spans="4:4" x14ac:dyDescent="0.25">
      <c r="D282" s="1"/>
    </row>
    <row r="283" spans="4:4" x14ac:dyDescent="0.25">
      <c r="D283" s="1"/>
    </row>
    <row r="284" spans="4:4" x14ac:dyDescent="0.25">
      <c r="D284" s="1"/>
    </row>
    <row r="285" spans="4:4" x14ac:dyDescent="0.25">
      <c r="D285" s="1"/>
    </row>
    <row r="286" spans="4:4" x14ac:dyDescent="0.25">
      <c r="D286" s="1"/>
    </row>
    <row r="287" spans="4:4" x14ac:dyDescent="0.25">
      <c r="D287" s="1"/>
    </row>
    <row r="288" spans="4:4" x14ac:dyDescent="0.25">
      <c r="D288" s="1"/>
    </row>
    <row r="289" spans="4:4" x14ac:dyDescent="0.25">
      <c r="D289" s="1"/>
    </row>
    <row r="290" spans="4:4" x14ac:dyDescent="0.25">
      <c r="D290" s="1"/>
    </row>
    <row r="291" spans="4:4" x14ac:dyDescent="0.25">
      <c r="D291" s="1"/>
    </row>
    <row r="292" spans="4:4" x14ac:dyDescent="0.25">
      <c r="D292" s="1"/>
    </row>
    <row r="293" spans="4:4" x14ac:dyDescent="0.25">
      <c r="D293" s="1"/>
    </row>
    <row r="294" spans="4:4" x14ac:dyDescent="0.25">
      <c r="D294" s="1"/>
    </row>
    <row r="295" spans="4:4" x14ac:dyDescent="0.25">
      <c r="D295" s="1"/>
    </row>
    <row r="296" spans="4:4" x14ac:dyDescent="0.25">
      <c r="D296" s="1"/>
    </row>
    <row r="297" spans="4:4" x14ac:dyDescent="0.25">
      <c r="D297" s="1"/>
    </row>
    <row r="298" spans="4:4" x14ac:dyDescent="0.25">
      <c r="D298" s="1"/>
    </row>
    <row r="299" spans="4:4" x14ac:dyDescent="0.25">
      <c r="D299" s="1"/>
    </row>
    <row r="300" spans="4:4" x14ac:dyDescent="0.25">
      <c r="D300" s="1"/>
    </row>
    <row r="301" spans="4:4" x14ac:dyDescent="0.25">
      <c r="D301" s="1"/>
    </row>
    <row r="302" spans="4:4" x14ac:dyDescent="0.25">
      <c r="D302" s="1"/>
    </row>
    <row r="303" spans="4:4" x14ac:dyDescent="0.25">
      <c r="D303" s="1"/>
    </row>
    <row r="304" spans="4:4" x14ac:dyDescent="0.25">
      <c r="D304" s="1"/>
    </row>
    <row r="305" spans="4:4" x14ac:dyDescent="0.25">
      <c r="D305" s="1"/>
    </row>
    <row r="306" spans="4:4" x14ac:dyDescent="0.25">
      <c r="D306" s="1"/>
    </row>
    <row r="307" spans="4:4" x14ac:dyDescent="0.25">
      <c r="D307" s="1"/>
    </row>
    <row r="308" spans="4:4" x14ac:dyDescent="0.25">
      <c r="D308" s="1"/>
    </row>
    <row r="309" spans="4:4" x14ac:dyDescent="0.25">
      <c r="D309" s="1"/>
    </row>
    <row r="310" spans="4:4" x14ac:dyDescent="0.25">
      <c r="D310" s="1"/>
    </row>
    <row r="311" spans="4:4" x14ac:dyDescent="0.25">
      <c r="D311" s="1"/>
    </row>
    <row r="312" spans="4:4" x14ac:dyDescent="0.25">
      <c r="D312" s="1"/>
    </row>
    <row r="313" spans="4:4" x14ac:dyDescent="0.25">
      <c r="D313" s="1"/>
    </row>
    <row r="314" spans="4:4" x14ac:dyDescent="0.25">
      <c r="D314" s="1"/>
    </row>
    <row r="315" spans="4:4" x14ac:dyDescent="0.25">
      <c r="D315" s="1"/>
    </row>
    <row r="316" spans="4:4" x14ac:dyDescent="0.25">
      <c r="D316" s="1"/>
    </row>
    <row r="317" spans="4:4" x14ac:dyDescent="0.25">
      <c r="D317" s="1"/>
    </row>
    <row r="318" spans="4:4" x14ac:dyDescent="0.25">
      <c r="D318" s="1"/>
    </row>
    <row r="319" spans="4:4" x14ac:dyDescent="0.25">
      <c r="D319" s="1"/>
    </row>
    <row r="320" spans="4:4" x14ac:dyDescent="0.25">
      <c r="D320" s="1"/>
    </row>
    <row r="321" spans="4:4" x14ac:dyDescent="0.25">
      <c r="D321" s="1"/>
    </row>
    <row r="322" spans="4:4" x14ac:dyDescent="0.25">
      <c r="D322" s="1"/>
    </row>
    <row r="323" spans="4:4" x14ac:dyDescent="0.25">
      <c r="D323" s="1"/>
    </row>
    <row r="324" spans="4:4" x14ac:dyDescent="0.25">
      <c r="D324" s="1"/>
    </row>
    <row r="325" spans="4:4" x14ac:dyDescent="0.25">
      <c r="D325" s="1"/>
    </row>
    <row r="326" spans="4:4" x14ac:dyDescent="0.25">
      <c r="D326" s="1"/>
    </row>
    <row r="327" spans="4:4" x14ac:dyDescent="0.25">
      <c r="D327" s="1"/>
    </row>
    <row r="328" spans="4:4" x14ac:dyDescent="0.25">
      <c r="D328" s="1"/>
    </row>
    <row r="329" spans="4:4" x14ac:dyDescent="0.25">
      <c r="D329" s="1"/>
    </row>
    <row r="330" spans="4:4" x14ac:dyDescent="0.25">
      <c r="D330" s="1"/>
    </row>
    <row r="331" spans="4:4" x14ac:dyDescent="0.25">
      <c r="D331" s="1"/>
    </row>
    <row r="332" spans="4:4" x14ac:dyDescent="0.25">
      <c r="D332" s="1"/>
    </row>
    <row r="333" spans="4:4" x14ac:dyDescent="0.25">
      <c r="D333" s="1"/>
    </row>
    <row r="334" spans="4:4" x14ac:dyDescent="0.25">
      <c r="D334" s="1"/>
    </row>
    <row r="335" spans="4:4" x14ac:dyDescent="0.25">
      <c r="D335" s="1"/>
    </row>
    <row r="336" spans="4:4" x14ac:dyDescent="0.25">
      <c r="D336" s="1"/>
    </row>
    <row r="337" spans="4:4" x14ac:dyDescent="0.25">
      <c r="D337" s="1"/>
    </row>
    <row r="338" spans="4:4" x14ac:dyDescent="0.25">
      <c r="D338" s="1"/>
    </row>
    <row r="339" spans="4:4" x14ac:dyDescent="0.25">
      <c r="D339" s="1"/>
    </row>
    <row r="340" spans="4:4" x14ac:dyDescent="0.25">
      <c r="D340" s="1"/>
    </row>
    <row r="341" spans="4:4" x14ac:dyDescent="0.25">
      <c r="D341" s="1"/>
    </row>
    <row r="342" spans="4:4" x14ac:dyDescent="0.25">
      <c r="D342" s="1"/>
    </row>
    <row r="343" spans="4:4" x14ac:dyDescent="0.25">
      <c r="D343" s="1"/>
    </row>
    <row r="344" spans="4:4" x14ac:dyDescent="0.25">
      <c r="D344" s="1"/>
    </row>
    <row r="345" spans="4:4" x14ac:dyDescent="0.25">
      <c r="D345" s="1"/>
    </row>
    <row r="346" spans="4:4" x14ac:dyDescent="0.25">
      <c r="D346" s="1"/>
    </row>
    <row r="347" spans="4:4" x14ac:dyDescent="0.25">
      <c r="D347" s="1"/>
    </row>
    <row r="348" spans="4:4" x14ac:dyDescent="0.25">
      <c r="D348" s="1"/>
    </row>
    <row r="349" spans="4:4" x14ac:dyDescent="0.25">
      <c r="D349" s="1"/>
    </row>
    <row r="350" spans="4:4" x14ac:dyDescent="0.25">
      <c r="D350" s="1"/>
    </row>
    <row r="351" spans="4:4" x14ac:dyDescent="0.25">
      <c r="D351" s="1"/>
    </row>
    <row r="352" spans="4:4" x14ac:dyDescent="0.25">
      <c r="D352" s="1"/>
    </row>
    <row r="353" spans="4:4" x14ac:dyDescent="0.25">
      <c r="D353" s="1"/>
    </row>
    <row r="354" spans="4:4" x14ac:dyDescent="0.25">
      <c r="D354" s="1"/>
    </row>
    <row r="355" spans="4:4" x14ac:dyDescent="0.25">
      <c r="D355" s="1"/>
    </row>
    <row r="356" spans="4:4" x14ac:dyDescent="0.25">
      <c r="D356" s="1"/>
    </row>
    <row r="357" spans="4:4" x14ac:dyDescent="0.25">
      <c r="D357" s="1"/>
    </row>
    <row r="358" spans="4:4" x14ac:dyDescent="0.25">
      <c r="D358" s="1"/>
    </row>
    <row r="359" spans="4:4" x14ac:dyDescent="0.25">
      <c r="D359" s="1"/>
    </row>
    <row r="360" spans="4:4" x14ac:dyDescent="0.25">
      <c r="D360" s="1"/>
    </row>
    <row r="361" spans="4:4" x14ac:dyDescent="0.25">
      <c r="D361" s="1"/>
    </row>
    <row r="362" spans="4:4" x14ac:dyDescent="0.25">
      <c r="D362" s="1"/>
    </row>
    <row r="363" spans="4:4" x14ac:dyDescent="0.25">
      <c r="D363" s="1"/>
    </row>
    <row r="364" spans="4:4" x14ac:dyDescent="0.25">
      <c r="D364" s="1"/>
    </row>
    <row r="365" spans="4:4" x14ac:dyDescent="0.25">
      <c r="D365" s="1"/>
    </row>
    <row r="366" spans="4:4" x14ac:dyDescent="0.25">
      <c r="D366" s="1"/>
    </row>
    <row r="367" spans="4:4" x14ac:dyDescent="0.25">
      <c r="D367" s="1"/>
    </row>
    <row r="368" spans="4:4" x14ac:dyDescent="0.25">
      <c r="D368" s="1"/>
    </row>
    <row r="369" spans="4:4" x14ac:dyDescent="0.25">
      <c r="D369" s="1"/>
    </row>
    <row r="370" spans="4:4" x14ac:dyDescent="0.25">
      <c r="D370" s="1"/>
    </row>
    <row r="371" spans="4:4" x14ac:dyDescent="0.25">
      <c r="D371" s="1"/>
    </row>
    <row r="372" spans="4:4" x14ac:dyDescent="0.25">
      <c r="D372" s="1"/>
    </row>
    <row r="373" spans="4:4" x14ac:dyDescent="0.25">
      <c r="D373" s="1"/>
    </row>
    <row r="374" spans="4:4" x14ac:dyDescent="0.25">
      <c r="D374" s="1"/>
    </row>
    <row r="375" spans="4:4" x14ac:dyDescent="0.25">
      <c r="D375" s="1"/>
    </row>
    <row r="376" spans="4:4" x14ac:dyDescent="0.25">
      <c r="D376" s="1"/>
    </row>
    <row r="377" spans="4:4" x14ac:dyDescent="0.25">
      <c r="D377" s="1"/>
    </row>
    <row r="378" spans="4:4" x14ac:dyDescent="0.25">
      <c r="D378" s="1"/>
    </row>
    <row r="379" spans="4:4" x14ac:dyDescent="0.25">
      <c r="D379" s="1"/>
    </row>
    <row r="380" spans="4:4" x14ac:dyDescent="0.25">
      <c r="D380" s="1"/>
    </row>
    <row r="381" spans="4:4" x14ac:dyDescent="0.25">
      <c r="D381" s="1"/>
    </row>
    <row r="382" spans="4:4" x14ac:dyDescent="0.25">
      <c r="D382" s="1"/>
    </row>
    <row r="383" spans="4:4" x14ac:dyDescent="0.25">
      <c r="D383" s="1"/>
    </row>
    <row r="384" spans="4:4" x14ac:dyDescent="0.25">
      <c r="D384" s="1"/>
    </row>
    <row r="385" spans="4:4" x14ac:dyDescent="0.25">
      <c r="D385" s="1"/>
    </row>
    <row r="386" spans="4:4" x14ac:dyDescent="0.25">
      <c r="D386" s="1"/>
    </row>
    <row r="387" spans="4:4" x14ac:dyDescent="0.25">
      <c r="D387" s="1"/>
    </row>
    <row r="388" spans="4:4" x14ac:dyDescent="0.25">
      <c r="D388" s="1"/>
    </row>
    <row r="389" spans="4:4" x14ac:dyDescent="0.25">
      <c r="D389" s="1"/>
    </row>
    <row r="390" spans="4:4" x14ac:dyDescent="0.25">
      <c r="D390" s="1"/>
    </row>
    <row r="391" spans="4:4" x14ac:dyDescent="0.25">
      <c r="D391" s="1"/>
    </row>
    <row r="392" spans="4:4" x14ac:dyDescent="0.25">
      <c r="D392" s="1"/>
    </row>
    <row r="393" spans="4:4" x14ac:dyDescent="0.25">
      <c r="D393" s="1"/>
    </row>
    <row r="394" spans="4:4" x14ac:dyDescent="0.25">
      <c r="D394" s="1"/>
    </row>
    <row r="395" spans="4:4" x14ac:dyDescent="0.25">
      <c r="D395" s="1"/>
    </row>
    <row r="396" spans="4:4" x14ac:dyDescent="0.25">
      <c r="D396" s="1"/>
    </row>
    <row r="397" spans="4:4" x14ac:dyDescent="0.25">
      <c r="D397" s="1"/>
    </row>
    <row r="398" spans="4:4" x14ac:dyDescent="0.25">
      <c r="D398" s="1"/>
    </row>
    <row r="399" spans="4:4" x14ac:dyDescent="0.25">
      <c r="D399" s="1"/>
    </row>
    <row r="400" spans="4:4" x14ac:dyDescent="0.25">
      <c r="D400" s="1"/>
    </row>
    <row r="401" spans="4:4" x14ac:dyDescent="0.25">
      <c r="D401" s="1"/>
    </row>
    <row r="402" spans="4:4" x14ac:dyDescent="0.25">
      <c r="D402" s="1"/>
    </row>
    <row r="403" spans="4:4" x14ac:dyDescent="0.25">
      <c r="D403" s="1"/>
    </row>
    <row r="404" spans="4:4" x14ac:dyDescent="0.25">
      <c r="D404" s="1"/>
    </row>
    <row r="405" spans="4:4" x14ac:dyDescent="0.25">
      <c r="D405" s="1"/>
    </row>
    <row r="406" spans="4:4" x14ac:dyDescent="0.25">
      <c r="D406" s="1"/>
    </row>
    <row r="407" spans="4:4" x14ac:dyDescent="0.25">
      <c r="D407" s="1"/>
    </row>
    <row r="408" spans="4:4" x14ac:dyDescent="0.25">
      <c r="D408" s="1"/>
    </row>
    <row r="409" spans="4:4" x14ac:dyDescent="0.25">
      <c r="D409" s="1"/>
    </row>
    <row r="410" spans="4:4" x14ac:dyDescent="0.25">
      <c r="D410" s="1"/>
    </row>
    <row r="411" spans="4:4" x14ac:dyDescent="0.25">
      <c r="D411" s="1"/>
    </row>
    <row r="412" spans="4:4" x14ac:dyDescent="0.25">
      <c r="D412" s="1"/>
    </row>
    <row r="413" spans="4:4" x14ac:dyDescent="0.25">
      <c r="D413" s="1"/>
    </row>
    <row r="414" spans="4:4" x14ac:dyDescent="0.25">
      <c r="D414" s="1"/>
    </row>
    <row r="415" spans="4:4" x14ac:dyDescent="0.25">
      <c r="D415" s="1"/>
    </row>
    <row r="416" spans="4:4" x14ac:dyDescent="0.25">
      <c r="D416" s="1"/>
    </row>
    <row r="417" spans="4:4" x14ac:dyDescent="0.25">
      <c r="D417" s="1"/>
    </row>
    <row r="418" spans="4:4" x14ac:dyDescent="0.25">
      <c r="D418" s="1"/>
    </row>
    <row r="419" spans="4:4" x14ac:dyDescent="0.25">
      <c r="D419" s="1"/>
    </row>
    <row r="420" spans="4:4" x14ac:dyDescent="0.25">
      <c r="D420" s="1"/>
    </row>
    <row r="421" spans="4:4" x14ac:dyDescent="0.25">
      <c r="D421" s="1"/>
    </row>
    <row r="422" spans="4:4" x14ac:dyDescent="0.25">
      <c r="D422" s="1"/>
    </row>
    <row r="423" spans="4:4" x14ac:dyDescent="0.25">
      <c r="D423" s="1"/>
    </row>
    <row r="424" spans="4:4" x14ac:dyDescent="0.25">
      <c r="D424" s="1"/>
    </row>
    <row r="425" spans="4:4" x14ac:dyDescent="0.25">
      <c r="D425" s="1"/>
    </row>
    <row r="426" spans="4:4" x14ac:dyDescent="0.25">
      <c r="D426" s="1"/>
    </row>
    <row r="427" spans="4:4" x14ac:dyDescent="0.25">
      <c r="D427" s="1"/>
    </row>
    <row r="428" spans="4:4" x14ac:dyDescent="0.25">
      <c r="D428" s="1"/>
    </row>
    <row r="429" spans="4:4" x14ac:dyDescent="0.25">
      <c r="D429" s="1"/>
    </row>
    <row r="430" spans="4:4" x14ac:dyDescent="0.25">
      <c r="D430" s="1"/>
    </row>
    <row r="431" spans="4:4" x14ac:dyDescent="0.25">
      <c r="D431" s="1"/>
    </row>
    <row r="432" spans="4:4" x14ac:dyDescent="0.25">
      <c r="D432" s="1"/>
    </row>
    <row r="433" spans="4:4" x14ac:dyDescent="0.25">
      <c r="D433" s="1"/>
    </row>
    <row r="434" spans="4:4" x14ac:dyDescent="0.25">
      <c r="D434" s="1"/>
    </row>
    <row r="435" spans="4:4" x14ac:dyDescent="0.25">
      <c r="D435" s="1"/>
    </row>
    <row r="436" spans="4:4" x14ac:dyDescent="0.25">
      <c r="D436" s="1"/>
    </row>
    <row r="437" spans="4:4" x14ac:dyDescent="0.25">
      <c r="D437" s="1"/>
    </row>
    <row r="438" spans="4:4" x14ac:dyDescent="0.25">
      <c r="D438" s="1"/>
    </row>
    <row r="439" spans="4:4" x14ac:dyDescent="0.25">
      <c r="D439" s="1"/>
    </row>
    <row r="440" spans="4:4" x14ac:dyDescent="0.25">
      <c r="D440" s="1"/>
    </row>
    <row r="441" spans="4:4" x14ac:dyDescent="0.25">
      <c r="D441" s="1"/>
    </row>
    <row r="442" spans="4:4" x14ac:dyDescent="0.25">
      <c r="D442" s="1"/>
    </row>
    <row r="443" spans="4:4" x14ac:dyDescent="0.25">
      <c r="D443" s="1"/>
    </row>
    <row r="444" spans="4:4" x14ac:dyDescent="0.25">
      <c r="D444" s="1"/>
    </row>
    <row r="445" spans="4:4" x14ac:dyDescent="0.25">
      <c r="D445" s="1"/>
    </row>
    <row r="446" spans="4:4" x14ac:dyDescent="0.25">
      <c r="D446" s="1"/>
    </row>
    <row r="447" spans="4:4" x14ac:dyDescent="0.25">
      <c r="D447" s="1"/>
    </row>
    <row r="448" spans="4:4" x14ac:dyDescent="0.25">
      <c r="D448" s="1"/>
    </row>
    <row r="449" spans="4:4" x14ac:dyDescent="0.25">
      <c r="D449" s="1"/>
    </row>
    <row r="450" spans="4:4" x14ac:dyDescent="0.25">
      <c r="D450" s="1"/>
    </row>
    <row r="451" spans="4:4" x14ac:dyDescent="0.25">
      <c r="D451" s="1"/>
    </row>
    <row r="452" spans="4:4" x14ac:dyDescent="0.25">
      <c r="D452" s="1"/>
    </row>
    <row r="453" spans="4:4" x14ac:dyDescent="0.25">
      <c r="D453" s="1"/>
    </row>
    <row r="454" spans="4:4" x14ac:dyDescent="0.25">
      <c r="D454" s="1"/>
    </row>
    <row r="455" spans="4:4" x14ac:dyDescent="0.25">
      <c r="D455" s="1"/>
    </row>
    <row r="456" spans="4:4" x14ac:dyDescent="0.25">
      <c r="D456" s="1"/>
    </row>
    <row r="457" spans="4:4" x14ac:dyDescent="0.25">
      <c r="D457" s="1"/>
    </row>
    <row r="458" spans="4:4" x14ac:dyDescent="0.25">
      <c r="D458" s="1"/>
    </row>
    <row r="459" spans="4:4" x14ac:dyDescent="0.25">
      <c r="D459" s="1"/>
    </row>
    <row r="460" spans="4:4" x14ac:dyDescent="0.25">
      <c r="D460" s="1"/>
    </row>
    <row r="461" spans="4:4" x14ac:dyDescent="0.25">
      <c r="D461" s="1"/>
    </row>
    <row r="462" spans="4:4" x14ac:dyDescent="0.25">
      <c r="D462" s="1"/>
    </row>
    <row r="463" spans="4:4" x14ac:dyDescent="0.25">
      <c r="D463" s="1"/>
    </row>
    <row r="464" spans="4:4" x14ac:dyDescent="0.25">
      <c r="D464" s="1"/>
    </row>
    <row r="465" spans="4:4" x14ac:dyDescent="0.25">
      <c r="D465" s="1"/>
    </row>
    <row r="466" spans="4:4" x14ac:dyDescent="0.25">
      <c r="D466" s="1"/>
    </row>
    <row r="467" spans="4:4" x14ac:dyDescent="0.25">
      <c r="D467" s="1"/>
    </row>
    <row r="468" spans="4:4" x14ac:dyDescent="0.25">
      <c r="D468" s="1"/>
    </row>
    <row r="469" spans="4:4" x14ac:dyDescent="0.25">
      <c r="D469" s="1"/>
    </row>
    <row r="470" spans="4:4" x14ac:dyDescent="0.25">
      <c r="D470" s="1"/>
    </row>
    <row r="471" spans="4:4" x14ac:dyDescent="0.25">
      <c r="D471" s="1"/>
    </row>
    <row r="472" spans="4:4" x14ac:dyDescent="0.25">
      <c r="D472" s="1"/>
    </row>
    <row r="473" spans="4:4" x14ac:dyDescent="0.25">
      <c r="D473" s="1"/>
    </row>
    <row r="474" spans="4:4" x14ac:dyDescent="0.25">
      <c r="D474" s="1"/>
    </row>
    <row r="475" spans="4:4" x14ac:dyDescent="0.25">
      <c r="D475" s="1"/>
    </row>
    <row r="476" spans="4:4" x14ac:dyDescent="0.25">
      <c r="D476" s="1"/>
    </row>
    <row r="477" spans="4:4" x14ac:dyDescent="0.25">
      <c r="D477" s="1"/>
    </row>
    <row r="478" spans="4:4" x14ac:dyDescent="0.25">
      <c r="D478" s="1"/>
    </row>
    <row r="479" spans="4:4" x14ac:dyDescent="0.25">
      <c r="D479" s="1"/>
    </row>
    <row r="480" spans="4:4" x14ac:dyDescent="0.25">
      <c r="D480" s="1"/>
    </row>
    <row r="481" spans="4:4" x14ac:dyDescent="0.25">
      <c r="D481" s="1"/>
    </row>
    <row r="482" spans="4:4" x14ac:dyDescent="0.25">
      <c r="D482" s="1"/>
    </row>
    <row r="483" spans="4:4" x14ac:dyDescent="0.25">
      <c r="D483" s="1"/>
    </row>
    <row r="484" spans="4:4" x14ac:dyDescent="0.25">
      <c r="D484" s="1"/>
    </row>
    <row r="485" spans="4:4" x14ac:dyDescent="0.25">
      <c r="D485" s="1"/>
    </row>
    <row r="486" spans="4:4" x14ac:dyDescent="0.25">
      <c r="D486" s="1"/>
    </row>
    <row r="487" spans="4:4" x14ac:dyDescent="0.25">
      <c r="D487" s="1"/>
    </row>
    <row r="488" spans="4:4" x14ac:dyDescent="0.25">
      <c r="D488" s="1"/>
    </row>
    <row r="489" spans="4:4" x14ac:dyDescent="0.25">
      <c r="D489" s="1"/>
    </row>
    <row r="490" spans="4:4" x14ac:dyDescent="0.25">
      <c r="D490" s="1"/>
    </row>
    <row r="491" spans="4:4" x14ac:dyDescent="0.25">
      <c r="D491" s="1"/>
    </row>
    <row r="492" spans="4:4" x14ac:dyDescent="0.25">
      <c r="D492" s="1"/>
    </row>
    <row r="493" spans="4:4" x14ac:dyDescent="0.25">
      <c r="D493" s="1"/>
    </row>
    <row r="494" spans="4:4" x14ac:dyDescent="0.25">
      <c r="D494" s="1"/>
    </row>
    <row r="495" spans="4:4" x14ac:dyDescent="0.25">
      <c r="D495" s="1"/>
    </row>
    <row r="496" spans="4:4" x14ac:dyDescent="0.25">
      <c r="D496" s="1"/>
    </row>
    <row r="497" spans="4:4" x14ac:dyDescent="0.25">
      <c r="D497" s="1"/>
    </row>
    <row r="498" spans="4:4" x14ac:dyDescent="0.25">
      <c r="D498" s="1"/>
    </row>
    <row r="499" spans="4:4" x14ac:dyDescent="0.25">
      <c r="D499" s="1"/>
    </row>
    <row r="500" spans="4:4" x14ac:dyDescent="0.25">
      <c r="D500" s="1"/>
    </row>
    <row r="501" spans="4:4" x14ac:dyDescent="0.25">
      <c r="D501" s="1"/>
    </row>
    <row r="502" spans="4:4" x14ac:dyDescent="0.25">
      <c r="D502" s="1"/>
    </row>
    <row r="503" spans="4:4" x14ac:dyDescent="0.25">
      <c r="D503" s="1"/>
    </row>
    <row r="504" spans="4:4" x14ac:dyDescent="0.25">
      <c r="D504" s="1"/>
    </row>
    <row r="505" spans="4:4" x14ac:dyDescent="0.25">
      <c r="D505" s="1"/>
    </row>
    <row r="506" spans="4:4" x14ac:dyDescent="0.25">
      <c r="D506" s="1"/>
    </row>
    <row r="507" spans="4:4" x14ac:dyDescent="0.25">
      <c r="D507" s="1"/>
    </row>
    <row r="508" spans="4:4" x14ac:dyDescent="0.25">
      <c r="D508" s="1"/>
    </row>
    <row r="509" spans="4:4" x14ac:dyDescent="0.25">
      <c r="D509" s="1"/>
    </row>
    <row r="510" spans="4:4" x14ac:dyDescent="0.25">
      <c r="D510" s="1"/>
    </row>
    <row r="511" spans="4:4" x14ac:dyDescent="0.25">
      <c r="D511" s="1"/>
    </row>
    <row r="512" spans="4:4" x14ac:dyDescent="0.25">
      <c r="D512" s="1"/>
    </row>
    <row r="513" spans="4:4" x14ac:dyDescent="0.25">
      <c r="D513" s="1"/>
    </row>
    <row r="514" spans="4:4" x14ac:dyDescent="0.25">
      <c r="D514" s="1"/>
    </row>
    <row r="515" spans="4:4" x14ac:dyDescent="0.25">
      <c r="D515" s="1"/>
    </row>
    <row r="516" spans="4:4" x14ac:dyDescent="0.25">
      <c r="D516" s="1"/>
    </row>
    <row r="517" spans="4:4" x14ac:dyDescent="0.25">
      <c r="D517" s="1"/>
    </row>
    <row r="518" spans="4:4" x14ac:dyDescent="0.25">
      <c r="D518" s="1"/>
    </row>
    <row r="519" spans="4:4" x14ac:dyDescent="0.25">
      <c r="D519" s="1"/>
    </row>
    <row r="520" spans="4:4" x14ac:dyDescent="0.25">
      <c r="D520" s="1"/>
    </row>
    <row r="521" spans="4:4" x14ac:dyDescent="0.25">
      <c r="D521" s="1"/>
    </row>
    <row r="522" spans="4:4" x14ac:dyDescent="0.25">
      <c r="D522" s="1"/>
    </row>
    <row r="523" spans="4:4" x14ac:dyDescent="0.25">
      <c r="D523" s="1"/>
    </row>
    <row r="524" spans="4:4" x14ac:dyDescent="0.25">
      <c r="D524" s="1"/>
    </row>
    <row r="525" spans="4:4" x14ac:dyDescent="0.25">
      <c r="D525" s="1"/>
    </row>
    <row r="526" spans="4:4" x14ac:dyDescent="0.25">
      <c r="D526" s="1"/>
    </row>
    <row r="527" spans="4:4" x14ac:dyDescent="0.25">
      <c r="D527" s="1"/>
    </row>
    <row r="528" spans="4:4" x14ac:dyDescent="0.25">
      <c r="D528" s="1"/>
    </row>
    <row r="529" spans="4:4" x14ac:dyDescent="0.25">
      <c r="D529" s="1"/>
    </row>
    <row r="530" spans="4:4" x14ac:dyDescent="0.25">
      <c r="D530" s="1"/>
    </row>
    <row r="531" spans="4:4" x14ac:dyDescent="0.25">
      <c r="D531" s="1"/>
    </row>
    <row r="532" spans="4:4" x14ac:dyDescent="0.25">
      <c r="D532" s="1"/>
    </row>
    <row r="533" spans="4:4" x14ac:dyDescent="0.25">
      <c r="D533" s="1"/>
    </row>
    <row r="534" spans="4:4" x14ac:dyDescent="0.25">
      <c r="D534" s="1"/>
    </row>
    <row r="535" spans="4:4" x14ac:dyDescent="0.25">
      <c r="D535" s="1"/>
    </row>
    <row r="536" spans="4:4" x14ac:dyDescent="0.25">
      <c r="D536" s="1"/>
    </row>
    <row r="537" spans="4:4" x14ac:dyDescent="0.25">
      <c r="D537" s="1"/>
    </row>
    <row r="538" spans="4:4" x14ac:dyDescent="0.25">
      <c r="D538" s="1"/>
    </row>
    <row r="539" spans="4:4" x14ac:dyDescent="0.25">
      <c r="D539" s="1"/>
    </row>
    <row r="540" spans="4:4" x14ac:dyDescent="0.25">
      <c r="D540" s="1"/>
    </row>
    <row r="541" spans="4:4" x14ac:dyDescent="0.25">
      <c r="D541" s="1"/>
    </row>
    <row r="542" spans="4:4" x14ac:dyDescent="0.25">
      <c r="D542" s="1"/>
    </row>
    <row r="543" spans="4:4" x14ac:dyDescent="0.25">
      <c r="D543" s="1"/>
    </row>
    <row r="544" spans="4:4" x14ac:dyDescent="0.25">
      <c r="D544" s="1"/>
    </row>
    <row r="545" spans="4:4" x14ac:dyDescent="0.25">
      <c r="D545" s="1"/>
    </row>
    <row r="546" spans="4:4" x14ac:dyDescent="0.25">
      <c r="D546" s="1"/>
    </row>
    <row r="547" spans="4:4" x14ac:dyDescent="0.25">
      <c r="D547" s="1"/>
    </row>
    <row r="548" spans="4:4" x14ac:dyDescent="0.25">
      <c r="D548" s="1"/>
    </row>
    <row r="549" spans="4:4" x14ac:dyDescent="0.25">
      <c r="D549" s="1"/>
    </row>
    <row r="550" spans="4:4" x14ac:dyDescent="0.25">
      <c r="D550" s="1"/>
    </row>
    <row r="551" spans="4:4" x14ac:dyDescent="0.25">
      <c r="D551" s="1"/>
    </row>
    <row r="552" spans="4:4" x14ac:dyDescent="0.25">
      <c r="D552" s="1"/>
    </row>
    <row r="553" spans="4:4" x14ac:dyDescent="0.25">
      <c r="D553" s="1"/>
    </row>
    <row r="554" spans="4:4" x14ac:dyDescent="0.25">
      <c r="D554" s="1"/>
    </row>
    <row r="555" spans="4:4" x14ac:dyDescent="0.25">
      <c r="D555" s="1"/>
    </row>
    <row r="556" spans="4:4" x14ac:dyDescent="0.25">
      <c r="D556" s="1"/>
    </row>
    <row r="557" spans="4:4" x14ac:dyDescent="0.25">
      <c r="D557" s="1"/>
    </row>
    <row r="558" spans="4:4" x14ac:dyDescent="0.25">
      <c r="D558" s="1"/>
    </row>
    <row r="559" spans="4:4" x14ac:dyDescent="0.25">
      <c r="D559" s="1"/>
    </row>
    <row r="560" spans="4:4" x14ac:dyDescent="0.25">
      <c r="D560" s="1"/>
    </row>
    <row r="561" spans="4:4" x14ac:dyDescent="0.25">
      <c r="D561" s="1"/>
    </row>
    <row r="562" spans="4:4" x14ac:dyDescent="0.25">
      <c r="D562" s="1"/>
    </row>
    <row r="563" spans="4:4" x14ac:dyDescent="0.25">
      <c r="D563" s="1"/>
    </row>
    <row r="564" spans="4:4" x14ac:dyDescent="0.25">
      <c r="D564" s="1"/>
    </row>
    <row r="565" spans="4:4" x14ac:dyDescent="0.25">
      <c r="D565" s="1"/>
    </row>
    <row r="566" spans="4:4" x14ac:dyDescent="0.25">
      <c r="D566" s="1"/>
    </row>
    <row r="567" spans="4:4" x14ac:dyDescent="0.25">
      <c r="D567" s="1"/>
    </row>
    <row r="568" spans="4:4" x14ac:dyDescent="0.25">
      <c r="D568" s="1"/>
    </row>
    <row r="569" spans="4:4" x14ac:dyDescent="0.25">
      <c r="D569" s="1"/>
    </row>
    <row r="570" spans="4:4" x14ac:dyDescent="0.25">
      <c r="D570" s="1"/>
    </row>
    <row r="571" spans="4:4" x14ac:dyDescent="0.25">
      <c r="D571" s="1"/>
    </row>
    <row r="572" spans="4:4" x14ac:dyDescent="0.25">
      <c r="D572" s="1"/>
    </row>
    <row r="573" spans="4:4" x14ac:dyDescent="0.25">
      <c r="D573" s="1"/>
    </row>
    <row r="574" spans="4:4" x14ac:dyDescent="0.25">
      <c r="D574" s="1"/>
    </row>
    <row r="575" spans="4:4" x14ac:dyDescent="0.25">
      <c r="D575" s="1"/>
    </row>
    <row r="576" spans="4:4" x14ac:dyDescent="0.25">
      <c r="D576" s="1"/>
    </row>
    <row r="577" spans="4:4" x14ac:dyDescent="0.25">
      <c r="D577" s="1"/>
    </row>
    <row r="578" spans="4:4" x14ac:dyDescent="0.25">
      <c r="D578" s="1"/>
    </row>
    <row r="579" spans="4:4" x14ac:dyDescent="0.25">
      <c r="D579" s="1"/>
    </row>
    <row r="580" spans="4:4" x14ac:dyDescent="0.25">
      <c r="D580" s="1"/>
    </row>
    <row r="581" spans="4:4" x14ac:dyDescent="0.25">
      <c r="D581" s="1"/>
    </row>
    <row r="582" spans="4:4" x14ac:dyDescent="0.25">
      <c r="D582" s="1"/>
    </row>
    <row r="583" spans="4:4" x14ac:dyDescent="0.25">
      <c r="D583" s="1"/>
    </row>
    <row r="584" spans="4:4" x14ac:dyDescent="0.25">
      <c r="D584" s="1"/>
    </row>
    <row r="585" spans="4:4" x14ac:dyDescent="0.25">
      <c r="D585" s="1"/>
    </row>
    <row r="586" spans="4:4" x14ac:dyDescent="0.25">
      <c r="D586" s="1"/>
    </row>
    <row r="587" spans="4:4" x14ac:dyDescent="0.25">
      <c r="D587" s="1"/>
    </row>
    <row r="588" spans="4:4" x14ac:dyDescent="0.25">
      <c r="D588" s="1"/>
    </row>
    <row r="589" spans="4:4" x14ac:dyDescent="0.25">
      <c r="D589" s="1"/>
    </row>
    <row r="590" spans="4:4" x14ac:dyDescent="0.25">
      <c r="D590" s="1"/>
    </row>
    <row r="591" spans="4:4" x14ac:dyDescent="0.25">
      <c r="D591" s="1"/>
    </row>
    <row r="592" spans="4:4" x14ac:dyDescent="0.25">
      <c r="D592" s="1"/>
    </row>
    <row r="593" spans="4:4" x14ac:dyDescent="0.25">
      <c r="D593" s="1"/>
    </row>
    <row r="594" spans="4:4" x14ac:dyDescent="0.25">
      <c r="D594" s="1"/>
    </row>
    <row r="595" spans="4:4" x14ac:dyDescent="0.25">
      <c r="D595" s="1"/>
    </row>
    <row r="596" spans="4:4" x14ac:dyDescent="0.25">
      <c r="D596" s="1"/>
    </row>
    <row r="597" spans="4:4" x14ac:dyDescent="0.25">
      <c r="D597" s="1"/>
    </row>
    <row r="598" spans="4:4" x14ac:dyDescent="0.25">
      <c r="D598" s="1"/>
    </row>
    <row r="599" spans="4:4" x14ac:dyDescent="0.25">
      <c r="D599" s="1"/>
    </row>
    <row r="600" spans="4:4" x14ac:dyDescent="0.25">
      <c r="D600" s="1"/>
    </row>
    <row r="601" spans="4:4" x14ac:dyDescent="0.25">
      <c r="D601" s="1"/>
    </row>
    <row r="602" spans="4:4" x14ac:dyDescent="0.25">
      <c r="D602" s="1"/>
    </row>
    <row r="603" spans="4:4" x14ac:dyDescent="0.25">
      <c r="D603" s="1"/>
    </row>
    <row r="604" spans="4:4" x14ac:dyDescent="0.25">
      <c r="D604" s="1"/>
    </row>
    <row r="605" spans="4:4" x14ac:dyDescent="0.25">
      <c r="D605" s="1"/>
    </row>
    <row r="606" spans="4:4" x14ac:dyDescent="0.25">
      <c r="D606" s="1"/>
    </row>
    <row r="607" spans="4:4" x14ac:dyDescent="0.25">
      <c r="D607" s="1"/>
    </row>
    <row r="608" spans="4:4" x14ac:dyDescent="0.25">
      <c r="D608" s="1"/>
    </row>
    <row r="609" spans="4:4" x14ac:dyDescent="0.25">
      <c r="D609" s="1"/>
    </row>
    <row r="610" spans="4:4" x14ac:dyDescent="0.25">
      <c r="D610" s="1"/>
    </row>
    <row r="611" spans="4:4" x14ac:dyDescent="0.25">
      <c r="D611" s="1"/>
    </row>
    <row r="612" spans="4:4" x14ac:dyDescent="0.25">
      <c r="D612" s="1"/>
    </row>
    <row r="613" spans="4:4" x14ac:dyDescent="0.25">
      <c r="D613" s="1"/>
    </row>
    <row r="614" spans="4:4" x14ac:dyDescent="0.25">
      <c r="D614" s="1"/>
    </row>
    <row r="615" spans="4:4" x14ac:dyDescent="0.25">
      <c r="D615" s="1"/>
    </row>
    <row r="616" spans="4:4" x14ac:dyDescent="0.25">
      <c r="D616" s="1"/>
    </row>
    <row r="617" spans="4:4" x14ac:dyDescent="0.25">
      <c r="D617" s="1"/>
    </row>
    <row r="618" spans="4:4" x14ac:dyDescent="0.25">
      <c r="D618" s="1"/>
    </row>
    <row r="619" spans="4:4" x14ac:dyDescent="0.25">
      <c r="D619" s="1"/>
    </row>
    <row r="620" spans="4:4" x14ac:dyDescent="0.25">
      <c r="D620" s="1"/>
    </row>
    <row r="621" spans="4:4" x14ac:dyDescent="0.25">
      <c r="D621" s="1"/>
    </row>
    <row r="622" spans="4:4" x14ac:dyDescent="0.25">
      <c r="D622" s="1"/>
    </row>
    <row r="623" spans="4:4" x14ac:dyDescent="0.25">
      <c r="D623" s="1"/>
    </row>
    <row r="624" spans="4:4" x14ac:dyDescent="0.25">
      <c r="D624" s="1"/>
    </row>
    <row r="625" spans="4:4" x14ac:dyDescent="0.25">
      <c r="D625" s="1"/>
    </row>
    <row r="626" spans="4:4" x14ac:dyDescent="0.25">
      <c r="D626" s="1"/>
    </row>
    <row r="627" spans="4:4" x14ac:dyDescent="0.25">
      <c r="D627" s="1"/>
    </row>
    <row r="628" spans="4:4" x14ac:dyDescent="0.25">
      <c r="D628" s="1"/>
    </row>
    <row r="629" spans="4:4" x14ac:dyDescent="0.25">
      <c r="D629" s="1"/>
    </row>
    <row r="630" spans="4:4" x14ac:dyDescent="0.25">
      <c r="D630" s="1"/>
    </row>
    <row r="631" spans="4:4" x14ac:dyDescent="0.25">
      <c r="D631" s="1"/>
    </row>
    <row r="632" spans="4:4" x14ac:dyDescent="0.25">
      <c r="D632" s="1"/>
    </row>
    <row r="633" spans="4:4" x14ac:dyDescent="0.25">
      <c r="D633" s="1"/>
    </row>
    <row r="634" spans="4:4" x14ac:dyDescent="0.25">
      <c r="D634" s="1"/>
    </row>
    <row r="635" spans="4:4" x14ac:dyDescent="0.25">
      <c r="D635" s="1"/>
    </row>
    <row r="636" spans="4:4" x14ac:dyDescent="0.25">
      <c r="D636" s="1"/>
    </row>
    <row r="637" spans="4:4" x14ac:dyDescent="0.25">
      <c r="D637" s="1"/>
    </row>
    <row r="638" spans="4:4" x14ac:dyDescent="0.25">
      <c r="D638" s="1"/>
    </row>
    <row r="639" spans="4:4" x14ac:dyDescent="0.25">
      <c r="D639" s="1"/>
    </row>
    <row r="640" spans="4:4" x14ac:dyDescent="0.25">
      <c r="D640" s="1"/>
    </row>
    <row r="641" spans="4:4" x14ac:dyDescent="0.25">
      <c r="D641" s="1"/>
    </row>
    <row r="642" spans="4:4" x14ac:dyDescent="0.25">
      <c r="D642" s="1"/>
    </row>
    <row r="643" spans="4:4" x14ac:dyDescent="0.25">
      <c r="D643" s="1"/>
    </row>
    <row r="644" spans="4:4" x14ac:dyDescent="0.25">
      <c r="D644" s="1"/>
    </row>
    <row r="645" spans="4:4" x14ac:dyDescent="0.25">
      <c r="D645" s="1"/>
    </row>
    <row r="646" spans="4:4" x14ac:dyDescent="0.25">
      <c r="D646" s="1"/>
    </row>
    <row r="647" spans="4:4" x14ac:dyDescent="0.25">
      <c r="D647" s="1"/>
    </row>
    <row r="648" spans="4:4" x14ac:dyDescent="0.25">
      <c r="D648" s="1"/>
    </row>
    <row r="649" spans="4:4" x14ac:dyDescent="0.25">
      <c r="D649" s="1"/>
    </row>
    <row r="650" spans="4:4" x14ac:dyDescent="0.25">
      <c r="D650" s="1"/>
    </row>
    <row r="651" spans="4:4" x14ac:dyDescent="0.25">
      <c r="D651" s="1"/>
    </row>
    <row r="652" spans="4:4" x14ac:dyDescent="0.25">
      <c r="D652" s="1"/>
    </row>
    <row r="653" spans="4:4" x14ac:dyDescent="0.25">
      <c r="D653" s="1"/>
    </row>
    <row r="654" spans="4:4" x14ac:dyDescent="0.25">
      <c r="D654" s="1"/>
    </row>
    <row r="655" spans="4:4" x14ac:dyDescent="0.25">
      <c r="D655" s="1"/>
    </row>
    <row r="656" spans="4:4" x14ac:dyDescent="0.25">
      <c r="D656" s="1"/>
    </row>
    <row r="657" spans="4:4" x14ac:dyDescent="0.25">
      <c r="D657" s="1"/>
    </row>
    <row r="658" spans="4:4" x14ac:dyDescent="0.25">
      <c r="D658" s="1"/>
    </row>
    <row r="659" spans="4:4" x14ac:dyDescent="0.25">
      <c r="D659" s="1"/>
    </row>
    <row r="660" spans="4:4" x14ac:dyDescent="0.25">
      <c r="D660" s="1"/>
    </row>
    <row r="661" spans="4:4" x14ac:dyDescent="0.25">
      <c r="D661" s="1"/>
    </row>
    <row r="662" spans="4:4" x14ac:dyDescent="0.25">
      <c r="D662" s="1"/>
    </row>
    <row r="663" spans="4:4" x14ac:dyDescent="0.25">
      <c r="D663" s="1"/>
    </row>
    <row r="664" spans="4:4" x14ac:dyDescent="0.25">
      <c r="D664" s="1"/>
    </row>
    <row r="665" spans="4:4" x14ac:dyDescent="0.25">
      <c r="D665" s="1"/>
    </row>
    <row r="666" spans="4:4" x14ac:dyDescent="0.25">
      <c r="D666" s="1"/>
    </row>
    <row r="667" spans="4:4" x14ac:dyDescent="0.25">
      <c r="D667" s="1"/>
    </row>
    <row r="668" spans="4:4" x14ac:dyDescent="0.25">
      <c r="D668" s="1"/>
    </row>
    <row r="669" spans="4:4" x14ac:dyDescent="0.25">
      <c r="D669" s="1"/>
    </row>
    <row r="670" spans="4:4" x14ac:dyDescent="0.25">
      <c r="D670" s="1"/>
    </row>
    <row r="671" spans="4:4" x14ac:dyDescent="0.25">
      <c r="D671" s="1"/>
    </row>
    <row r="672" spans="4:4" x14ac:dyDescent="0.25">
      <c r="D672" s="1"/>
    </row>
    <row r="673" spans="4:4" x14ac:dyDescent="0.25">
      <c r="D673" s="1"/>
    </row>
    <row r="674" spans="4:4" x14ac:dyDescent="0.25">
      <c r="D674" s="1"/>
    </row>
    <row r="675" spans="4:4" x14ac:dyDescent="0.25">
      <c r="D675" s="1"/>
    </row>
    <row r="676" spans="4:4" x14ac:dyDescent="0.25">
      <c r="D676" s="1"/>
    </row>
    <row r="677" spans="4:4" x14ac:dyDescent="0.25">
      <c r="D677" s="1"/>
    </row>
    <row r="678" spans="4:4" x14ac:dyDescent="0.25">
      <c r="D678" s="1"/>
    </row>
    <row r="679" spans="4:4" x14ac:dyDescent="0.25">
      <c r="D679" s="1"/>
    </row>
    <row r="680" spans="4:4" x14ac:dyDescent="0.25">
      <c r="D680" s="1"/>
    </row>
    <row r="681" spans="4:4" x14ac:dyDescent="0.25">
      <c r="D681" s="1"/>
    </row>
    <row r="682" spans="4:4" x14ac:dyDescent="0.25">
      <c r="D682" s="1"/>
    </row>
    <row r="683" spans="4:4" x14ac:dyDescent="0.25">
      <c r="D683" s="1"/>
    </row>
    <row r="684" spans="4:4" x14ac:dyDescent="0.25">
      <c r="D684" s="1"/>
    </row>
    <row r="685" spans="4:4" x14ac:dyDescent="0.25">
      <c r="D685" s="1"/>
    </row>
    <row r="686" spans="4:4" x14ac:dyDescent="0.25">
      <c r="D686" s="1"/>
    </row>
    <row r="687" spans="4:4" x14ac:dyDescent="0.25">
      <c r="D687" s="1"/>
    </row>
    <row r="688" spans="4:4" x14ac:dyDescent="0.25">
      <c r="D688" s="1"/>
    </row>
    <row r="689" spans="4:4" x14ac:dyDescent="0.25">
      <c r="D689" s="1"/>
    </row>
    <row r="690" spans="4:4" x14ac:dyDescent="0.25">
      <c r="D690" s="1"/>
    </row>
    <row r="691" spans="4:4" x14ac:dyDescent="0.25">
      <c r="D691" s="1"/>
    </row>
    <row r="692" spans="4:4" x14ac:dyDescent="0.25">
      <c r="D692" s="1"/>
    </row>
    <row r="693" spans="4:4" x14ac:dyDescent="0.25">
      <c r="D693" s="1"/>
    </row>
    <row r="694" spans="4:4" x14ac:dyDescent="0.25">
      <c r="D694" s="1"/>
    </row>
    <row r="695" spans="4:4" x14ac:dyDescent="0.25">
      <c r="D695" s="1"/>
    </row>
    <row r="696" spans="4:4" x14ac:dyDescent="0.25">
      <c r="D696" s="1"/>
    </row>
    <row r="697" spans="4:4" x14ac:dyDescent="0.25">
      <c r="D697" s="1"/>
    </row>
    <row r="698" spans="4:4" x14ac:dyDescent="0.25">
      <c r="D698" s="1"/>
    </row>
    <row r="699" spans="4:4" x14ac:dyDescent="0.25">
      <c r="D699" s="1"/>
    </row>
    <row r="700" spans="4:4" x14ac:dyDescent="0.25">
      <c r="D700" s="1"/>
    </row>
    <row r="701" spans="4:4" x14ac:dyDescent="0.25">
      <c r="D701" s="1"/>
    </row>
    <row r="702" spans="4:4" x14ac:dyDescent="0.25">
      <c r="D702" s="1"/>
    </row>
    <row r="703" spans="4:4" x14ac:dyDescent="0.25">
      <c r="D703" s="1"/>
    </row>
    <row r="704" spans="4:4" x14ac:dyDescent="0.25">
      <c r="D704" s="1"/>
    </row>
    <row r="705" spans="4:4" x14ac:dyDescent="0.25">
      <c r="D705" s="1"/>
    </row>
    <row r="706" spans="4:4" x14ac:dyDescent="0.25">
      <c r="D706" s="1"/>
    </row>
    <row r="707" spans="4:4" x14ac:dyDescent="0.25">
      <c r="D707" s="1"/>
    </row>
    <row r="708" spans="4:4" x14ac:dyDescent="0.25">
      <c r="D708" s="1"/>
    </row>
    <row r="709" spans="4:4" x14ac:dyDescent="0.25">
      <c r="D709" s="1"/>
    </row>
    <row r="710" spans="4:4" x14ac:dyDescent="0.25">
      <c r="D710" s="1"/>
    </row>
    <row r="711" spans="4:4" x14ac:dyDescent="0.25">
      <c r="D711" s="1"/>
    </row>
    <row r="712" spans="4:4" x14ac:dyDescent="0.25">
      <c r="D712" s="1"/>
    </row>
    <row r="713" spans="4:4" x14ac:dyDescent="0.25">
      <c r="D713" s="1"/>
    </row>
    <row r="714" spans="4:4" x14ac:dyDescent="0.25">
      <c r="D714" s="1"/>
    </row>
    <row r="715" spans="4:4" x14ac:dyDescent="0.25">
      <c r="D715" s="1"/>
    </row>
    <row r="716" spans="4:4" x14ac:dyDescent="0.25">
      <c r="D716" s="1"/>
    </row>
    <row r="717" spans="4:4" x14ac:dyDescent="0.25">
      <c r="D717" s="1"/>
    </row>
    <row r="718" spans="4:4" x14ac:dyDescent="0.25">
      <c r="D718" s="1"/>
    </row>
    <row r="719" spans="4:4" x14ac:dyDescent="0.25">
      <c r="D719" s="1"/>
    </row>
    <row r="720" spans="4:4" x14ac:dyDescent="0.25">
      <c r="D720" s="1"/>
    </row>
    <row r="721" spans="4:4" x14ac:dyDescent="0.25">
      <c r="D721" s="1"/>
    </row>
    <row r="722" spans="4:4" x14ac:dyDescent="0.25">
      <c r="D722" s="1"/>
    </row>
    <row r="723" spans="4:4" x14ac:dyDescent="0.25">
      <c r="D723" s="1"/>
    </row>
    <row r="724" spans="4:4" x14ac:dyDescent="0.25">
      <c r="D724" s="1"/>
    </row>
    <row r="725" spans="4:4" x14ac:dyDescent="0.25">
      <c r="D725" s="1"/>
    </row>
    <row r="726" spans="4:4" x14ac:dyDescent="0.25">
      <c r="D726" s="1"/>
    </row>
    <row r="727" spans="4:4" x14ac:dyDescent="0.25">
      <c r="D727" s="1"/>
    </row>
    <row r="728" spans="4:4" x14ac:dyDescent="0.25">
      <c r="D728" s="1"/>
    </row>
    <row r="729" spans="4:4" x14ac:dyDescent="0.25">
      <c r="D729" s="1"/>
    </row>
    <row r="730" spans="4:4" x14ac:dyDescent="0.25">
      <c r="D730" s="1"/>
    </row>
    <row r="731" spans="4:4" x14ac:dyDescent="0.25">
      <c r="D731" s="1"/>
    </row>
    <row r="732" spans="4:4" x14ac:dyDescent="0.25">
      <c r="D732" s="1"/>
    </row>
    <row r="733" spans="4:4" x14ac:dyDescent="0.25">
      <c r="D733" s="1"/>
    </row>
    <row r="734" spans="4:4" x14ac:dyDescent="0.25">
      <c r="D734" s="1"/>
    </row>
    <row r="735" spans="4:4" x14ac:dyDescent="0.25">
      <c r="D735" s="1"/>
    </row>
    <row r="736" spans="4:4" x14ac:dyDescent="0.25">
      <c r="D736" s="1"/>
    </row>
    <row r="737" spans="4:4" x14ac:dyDescent="0.25">
      <c r="D737" s="1"/>
    </row>
    <row r="738" spans="4:4" x14ac:dyDescent="0.25">
      <c r="D738" s="1"/>
    </row>
    <row r="739" spans="4:4" x14ac:dyDescent="0.25">
      <c r="D739" s="1"/>
    </row>
    <row r="740" spans="4:4" x14ac:dyDescent="0.25">
      <c r="D740" s="1"/>
    </row>
    <row r="741" spans="4:4" x14ac:dyDescent="0.25">
      <c r="D741" s="1"/>
    </row>
    <row r="742" spans="4:4" x14ac:dyDescent="0.25">
      <c r="D742" s="1"/>
    </row>
    <row r="743" spans="4:4" x14ac:dyDescent="0.25">
      <c r="D743" s="1"/>
    </row>
    <row r="744" spans="4:4" x14ac:dyDescent="0.25">
      <c r="D744" s="1"/>
    </row>
    <row r="745" spans="4:4" x14ac:dyDescent="0.25">
      <c r="D745" s="1"/>
    </row>
    <row r="746" spans="4:4" x14ac:dyDescent="0.25">
      <c r="D746" s="1"/>
    </row>
    <row r="747" spans="4:4" x14ac:dyDescent="0.25">
      <c r="D747" s="1"/>
    </row>
    <row r="748" spans="4:4" x14ac:dyDescent="0.25">
      <c r="D748" s="1"/>
    </row>
    <row r="749" spans="4:4" x14ac:dyDescent="0.25">
      <c r="D749" s="1"/>
    </row>
    <row r="750" spans="4:4" x14ac:dyDescent="0.25">
      <c r="D750" s="1"/>
    </row>
    <row r="751" spans="4:4" x14ac:dyDescent="0.25">
      <c r="D751" s="1"/>
    </row>
    <row r="752" spans="4:4" x14ac:dyDescent="0.25">
      <c r="D752" s="1"/>
    </row>
    <row r="753" spans="4:4" x14ac:dyDescent="0.25">
      <c r="D753" s="1"/>
    </row>
    <row r="754" spans="4:4" x14ac:dyDescent="0.25">
      <c r="D754" s="1"/>
    </row>
    <row r="755" spans="4:4" x14ac:dyDescent="0.25">
      <c r="D755" s="1"/>
    </row>
    <row r="756" spans="4:4" x14ac:dyDescent="0.25">
      <c r="D756" s="1"/>
    </row>
    <row r="757" spans="4:4" x14ac:dyDescent="0.25">
      <c r="D757" s="1"/>
    </row>
    <row r="758" spans="4:4" x14ac:dyDescent="0.25">
      <c r="D758" s="1"/>
    </row>
    <row r="759" spans="4:4" x14ac:dyDescent="0.25">
      <c r="D759" s="1"/>
    </row>
    <row r="760" spans="4:4" x14ac:dyDescent="0.25">
      <c r="D760" s="1"/>
    </row>
    <row r="761" spans="4:4" x14ac:dyDescent="0.25">
      <c r="D761" s="1"/>
    </row>
    <row r="762" spans="4:4" x14ac:dyDescent="0.25">
      <c r="D762" s="1"/>
    </row>
    <row r="763" spans="4:4" x14ac:dyDescent="0.25">
      <c r="D763" s="1"/>
    </row>
    <row r="764" spans="4:4" x14ac:dyDescent="0.25">
      <c r="D764" s="1"/>
    </row>
    <row r="765" spans="4:4" x14ac:dyDescent="0.25">
      <c r="D765" s="1"/>
    </row>
    <row r="766" spans="4:4" x14ac:dyDescent="0.25">
      <c r="D766" s="1"/>
    </row>
    <row r="767" spans="4:4" x14ac:dyDescent="0.25">
      <c r="D767" s="1"/>
    </row>
    <row r="768" spans="4:4" x14ac:dyDescent="0.25">
      <c r="D768" s="1"/>
    </row>
    <row r="769" spans="4:4" x14ac:dyDescent="0.25">
      <c r="D769" s="1"/>
    </row>
    <row r="770" spans="4:4" x14ac:dyDescent="0.25">
      <c r="D770" s="1"/>
    </row>
    <row r="771" spans="4:4" x14ac:dyDescent="0.25">
      <c r="D771" s="1"/>
    </row>
    <row r="772" spans="4:4" x14ac:dyDescent="0.25">
      <c r="D772" s="1"/>
    </row>
    <row r="773" spans="4:4" x14ac:dyDescent="0.25">
      <c r="D773" s="1"/>
    </row>
    <row r="774" spans="4:4" x14ac:dyDescent="0.25">
      <c r="D774" s="1"/>
    </row>
  </sheetData>
  <mergeCells count="18">
    <mergeCell ref="E3:I5"/>
    <mergeCell ref="A38:I38"/>
    <mergeCell ref="C9:C10"/>
    <mergeCell ref="A37:B37"/>
    <mergeCell ref="A9:A10"/>
    <mergeCell ref="B9:B10"/>
    <mergeCell ref="D9:D10"/>
    <mergeCell ref="A12:I12"/>
    <mergeCell ref="A32:I32"/>
    <mergeCell ref="A33:A34"/>
    <mergeCell ref="E9:I9"/>
    <mergeCell ref="F6:I6"/>
    <mergeCell ref="A8:I8"/>
    <mergeCell ref="H52:I52"/>
    <mergeCell ref="A55:B55"/>
    <mergeCell ref="A46:B46"/>
    <mergeCell ref="A30:B31"/>
    <mergeCell ref="A47:B48"/>
  </mergeCells>
  <pageMargins left="1.1811023622047245" right="0.39370078740157483" top="0.39370078740157483" bottom="0.39370078740157483" header="0.31496062992125984" footer="0.31496062992125984"/>
  <pageSetup paperSize="9" scale="27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Іржавська Ірина Олексіївна</dc:creator>
  <cp:lastModifiedBy>Галузинська Анна Сергіївна</cp:lastModifiedBy>
  <cp:lastPrinted>2020-06-05T11:17:56Z</cp:lastPrinted>
  <dcterms:created xsi:type="dcterms:W3CDTF">2019-11-20T09:43:51Z</dcterms:created>
  <dcterms:modified xsi:type="dcterms:W3CDTF">2020-06-05T12:22:56Z</dcterms:modified>
</cp:coreProperties>
</file>