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khalova_h\Desktop\Проект рішення 01 червня 2020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H43" i="1" s="1"/>
  <c r="F43" i="1"/>
  <c r="G43" i="1"/>
  <c r="B43" i="1"/>
  <c r="C43" i="1"/>
  <c r="D43" i="1"/>
  <c r="H11" i="1"/>
  <c r="H9" i="1"/>
  <c r="E9" i="1"/>
  <c r="F9" i="1"/>
  <c r="G9" i="1"/>
  <c r="E11" i="1"/>
  <c r="F11" i="1"/>
  <c r="G11" i="1"/>
  <c r="B9" i="1"/>
  <c r="C9" i="1"/>
  <c r="D9" i="1"/>
  <c r="B11" i="1"/>
  <c r="C11" i="1"/>
  <c r="D11" i="1"/>
  <c r="D24" i="1"/>
  <c r="B13" i="1"/>
  <c r="D13" i="1"/>
  <c r="E60" i="1"/>
  <c r="E59" i="1"/>
  <c r="G57" i="1"/>
  <c r="E57" i="1"/>
  <c r="B59" i="1"/>
  <c r="B60" i="1"/>
  <c r="B57" i="1"/>
  <c r="D57" i="1"/>
  <c r="H56" i="1"/>
  <c r="H55" i="1"/>
  <c r="H52" i="1"/>
  <c r="H53" i="1"/>
  <c r="H51" i="1"/>
  <c r="D47" i="1"/>
  <c r="B47" i="1" s="1"/>
  <c r="B50" i="1"/>
  <c r="H49" i="1"/>
  <c r="H40" i="1"/>
  <c r="E49" i="1"/>
  <c r="E48" i="1"/>
  <c r="G47" i="1"/>
  <c r="F47" i="1"/>
  <c r="E47" i="1" s="1"/>
  <c r="B48" i="1"/>
  <c r="H48" i="1" s="1"/>
  <c r="B49" i="1"/>
  <c r="C47" i="1"/>
  <c r="E45" i="1"/>
  <c r="E46" i="1"/>
  <c r="H46" i="1" s="1"/>
  <c r="E44" i="1"/>
  <c r="F44" i="1"/>
  <c r="G44" i="1"/>
  <c r="B45" i="1"/>
  <c r="H45" i="1" s="1"/>
  <c r="B46" i="1"/>
  <c r="C44" i="1"/>
  <c r="B44" i="1" s="1"/>
  <c r="D44" i="1"/>
  <c r="E42" i="1"/>
  <c r="H42" i="1" s="1"/>
  <c r="E41" i="1"/>
  <c r="H41" i="1" s="1"/>
  <c r="E40" i="1"/>
  <c r="G39" i="1"/>
  <c r="F39" i="1"/>
  <c r="B40" i="1"/>
  <c r="B41" i="1"/>
  <c r="B42" i="1"/>
  <c r="B39" i="1"/>
  <c r="C39" i="1"/>
  <c r="D39" i="1"/>
  <c r="H37" i="1"/>
  <c r="H38" i="1"/>
  <c r="E32" i="1"/>
  <c r="E33" i="1"/>
  <c r="F33" i="1"/>
  <c r="F32" i="1" s="1"/>
  <c r="G33" i="1"/>
  <c r="G32" i="1" s="1"/>
  <c r="E35" i="1"/>
  <c r="H35" i="1" s="1"/>
  <c r="E36" i="1"/>
  <c r="H36" i="1" s="1"/>
  <c r="E37" i="1"/>
  <c r="E38" i="1"/>
  <c r="E34" i="1"/>
  <c r="H34" i="1" s="1"/>
  <c r="B33" i="1"/>
  <c r="B32" i="1" s="1"/>
  <c r="C33" i="1"/>
  <c r="C32" i="1" s="1"/>
  <c r="D33" i="1"/>
  <c r="D32" i="1" s="1"/>
  <c r="B35" i="1"/>
  <c r="B36" i="1"/>
  <c r="B37" i="1"/>
  <c r="B38" i="1"/>
  <c r="B34" i="1"/>
  <c r="H25" i="1"/>
  <c r="H29" i="1"/>
  <c r="H30" i="1"/>
  <c r="F24" i="1"/>
  <c r="E24" i="1" s="1"/>
  <c r="G24" i="1"/>
  <c r="E25" i="1"/>
  <c r="E27" i="1"/>
  <c r="H27" i="1" s="1"/>
  <c r="E28" i="1"/>
  <c r="H28" i="1" s="1"/>
  <c r="E29" i="1"/>
  <c r="E30" i="1"/>
  <c r="E31" i="1"/>
  <c r="H31" i="1" s="1"/>
  <c r="E26" i="1"/>
  <c r="H26" i="1" s="1"/>
  <c r="F26" i="1"/>
  <c r="G26" i="1"/>
  <c r="C24" i="1"/>
  <c r="B24" i="1" s="1"/>
  <c r="B25" i="1"/>
  <c r="B27" i="1"/>
  <c r="B28" i="1"/>
  <c r="B29" i="1"/>
  <c r="B30" i="1"/>
  <c r="B31" i="1"/>
  <c r="B26" i="1"/>
  <c r="C26" i="1"/>
  <c r="D26" i="1"/>
  <c r="E20" i="1"/>
  <c r="H20" i="1" s="1"/>
  <c r="E21" i="1"/>
  <c r="H21" i="1" s="1"/>
  <c r="E22" i="1"/>
  <c r="H22" i="1" s="1"/>
  <c r="E23" i="1"/>
  <c r="H23" i="1" s="1"/>
  <c r="F19" i="1"/>
  <c r="E19" i="1" s="1"/>
  <c r="H19" i="1" s="1"/>
  <c r="B20" i="1"/>
  <c r="B21" i="1"/>
  <c r="B22" i="1"/>
  <c r="B23" i="1"/>
  <c r="B19" i="1"/>
  <c r="C19" i="1"/>
  <c r="H16" i="1"/>
  <c r="E18" i="1"/>
  <c r="H18" i="1" s="1"/>
  <c r="E17" i="1"/>
  <c r="H17" i="1" s="1"/>
  <c r="E16" i="1"/>
  <c r="E15" i="1"/>
  <c r="H15" i="1" s="1"/>
  <c r="F14" i="1"/>
  <c r="E14" i="1" s="1"/>
  <c r="H14" i="1" s="1"/>
  <c r="C14" i="1"/>
  <c r="B14" i="1" s="1"/>
  <c r="B16" i="1"/>
  <c r="B17" i="1"/>
  <c r="B18" i="1"/>
  <c r="B15" i="1"/>
  <c r="H24" i="1" l="1"/>
  <c r="H44" i="1"/>
  <c r="H32" i="1"/>
  <c r="H33" i="1"/>
  <c r="E39" i="1"/>
  <c r="H39" i="1" s="1"/>
  <c r="H47" i="1"/>
  <c r="K29" i="1"/>
  <c r="L15" i="1"/>
  <c r="L16" i="1"/>
  <c r="L17" i="1"/>
  <c r="L18" i="1"/>
  <c r="L19" i="1"/>
  <c r="L20" i="1"/>
  <c r="L21" i="1"/>
  <c r="L22" i="1"/>
  <c r="L23" i="1"/>
  <c r="L25" i="1"/>
  <c r="L27" i="1"/>
  <c r="L28" i="1"/>
  <c r="L29" i="1"/>
  <c r="L30" i="1"/>
  <c r="L31" i="1"/>
  <c r="L33" i="1"/>
  <c r="L34" i="1"/>
  <c r="L35" i="1"/>
  <c r="L36" i="1"/>
  <c r="L37" i="1"/>
  <c r="L38" i="1"/>
  <c r="L40" i="1"/>
  <c r="L41" i="1"/>
  <c r="L42" i="1"/>
  <c r="L44" i="1"/>
  <c r="L45" i="1"/>
  <c r="L46" i="1"/>
  <c r="L48" i="1"/>
  <c r="L49" i="1"/>
  <c r="L50" i="1"/>
  <c r="L51" i="1"/>
  <c r="L52" i="1"/>
  <c r="L53" i="1"/>
  <c r="L59" i="1"/>
  <c r="L60" i="1"/>
  <c r="L14" i="1"/>
  <c r="K39" i="1"/>
  <c r="K15" i="1"/>
  <c r="K16" i="1"/>
  <c r="K17" i="1"/>
  <c r="K18" i="1"/>
  <c r="K20" i="1"/>
  <c r="K21" i="1"/>
  <c r="K22" i="1"/>
  <c r="K23" i="1"/>
  <c r="K25" i="1"/>
  <c r="K27" i="1"/>
  <c r="K28" i="1"/>
  <c r="K30" i="1"/>
  <c r="K31" i="1"/>
  <c r="K33" i="1"/>
  <c r="K34" i="1"/>
  <c r="K35" i="1"/>
  <c r="K36" i="1"/>
  <c r="K37" i="1"/>
  <c r="K38" i="1"/>
  <c r="K40" i="1"/>
  <c r="K41" i="1"/>
  <c r="K42" i="1"/>
  <c r="K45" i="1"/>
  <c r="K46" i="1"/>
  <c r="K48" i="1"/>
  <c r="K49" i="1"/>
  <c r="K50" i="1"/>
  <c r="K51" i="1"/>
  <c r="K52" i="1"/>
  <c r="K53" i="1"/>
  <c r="K57" i="1"/>
  <c r="K58" i="1"/>
  <c r="K59" i="1"/>
  <c r="K60" i="1"/>
  <c r="I32" i="1"/>
  <c r="I26" i="1"/>
  <c r="I24" i="1"/>
  <c r="K24" i="1"/>
  <c r="L26" i="1"/>
  <c r="K47" i="1"/>
  <c r="L47" i="1"/>
  <c r="L57" i="1"/>
  <c r="K44" i="1"/>
  <c r="L39" i="1"/>
  <c r="L32" i="1"/>
  <c r="K19" i="1"/>
  <c r="K26" i="1" l="1"/>
  <c r="K32" i="1"/>
  <c r="K14" i="1"/>
  <c r="L58" i="1"/>
  <c r="L24" i="1"/>
  <c r="K43" i="1"/>
  <c r="L43" i="1" l="1"/>
</calcChain>
</file>

<file path=xl/sharedStrings.xml><?xml version="1.0" encoding="utf-8"?>
<sst xmlns="http://schemas.openxmlformats.org/spreadsheetml/2006/main" count="74" uniqueCount="66">
  <si>
    <t>Завдання, КПКВК</t>
  </si>
  <si>
    <t xml:space="preserve">Чинна редакція </t>
  </si>
  <si>
    <t xml:space="preserve">Запропонована редакція </t>
  </si>
  <si>
    <t xml:space="preserve">2020 рік </t>
  </si>
  <si>
    <t>різниця</t>
  </si>
  <si>
    <t>Обсяг витрат</t>
  </si>
  <si>
    <t>у т. ч. кошти міського бюджету</t>
  </si>
  <si>
    <t>заг.</t>
  </si>
  <si>
    <t>фонд</t>
  </si>
  <si>
    <t>спец. фонд</t>
  </si>
  <si>
    <t xml:space="preserve">Всього на виконання програми в </t>
  </si>
  <si>
    <t>т. ч.:</t>
  </si>
  <si>
    <t>бюджет ОТГ</t>
  </si>
  <si>
    <t>кошти обласного бюджету</t>
  </si>
  <si>
    <t>інші надходження</t>
  </si>
  <si>
    <t>Всього на виконання Підпрограми 1.  «Проведення навчально-тренувальних зборів і змагань з олімпійських видів спорту»</t>
  </si>
  <si>
    <t>Завдання 1. Проведення НТЗ з 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</si>
  <si>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Завдання 2. Організація і проведення міських змагань з олімпійських видів спорту</t>
  </si>
  <si>
    <t>Завдання 3. Представлення спортивних досягнень спортсменами збірних команд  та тренерів міста на обласних,  всеукраїнських змаганнях з олімпійських видів спорту</t>
  </si>
  <si>
    <t>Завдання 4. Представлення спортивних досягнень спортсменами збірних команд та тренерів міста у змаганнях різних рівнів з олімпійських видів спорту (міжнародних змагань, чемпіонатів, кубків Європи та світу)</t>
  </si>
  <si>
    <t>Всього на виконання Підпрограми 2. «Проведення навчально-тренувальних зборів і змагань з неолімпійських видів спорту»</t>
  </si>
  <si>
    <t xml:space="preserve">Завдання 1. Проведення НТЗ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світу) </t>
  </si>
  <si>
    <t>Завдання 2. Організація і проведення міських змагань з неолімпійських видів спорту</t>
  </si>
  <si>
    <t>Завдання 3. Представлення спортивних досягнень спортсменами збірних команд та тренерів міста на всеукраїнських змаганнях з неолімпійських видів спорту</t>
  </si>
  <si>
    <t>Завдання 4. Представлення спортивних досягнень спортсменами збірних команд та тренерів міста у змаганнях різних рівнів з неолімпійських видів спорту (міжнародних змагань, чемпіонатів, кубків Європи та світу)</t>
  </si>
  <si>
    <t>Всього на виконання підпрограми 3. «Утримання та навчально-тренувальна робота комунальних дитячо-юнацьких спортивних шкіл»</t>
  </si>
  <si>
    <t>Завдання 1. Забезпечення розвитку та вдосконалення здібностей вихованців СДЮСШОР В. Голубничого з легкої атлетики</t>
  </si>
  <si>
    <t>Завдання 2. Забезпечення розвитку здібностей вихованців ДЮСШ в обраному виді спорту, з них по ДЮСШ та КДЮСШ:</t>
  </si>
  <si>
    <t>ДЮСШ з вільної боротьби</t>
  </si>
  <si>
    <t>КДЮСШ «Суми»</t>
  </si>
  <si>
    <t>КДЮСШ єдиноборств</t>
  </si>
  <si>
    <t>КДЮСШ № 1 м. Суми</t>
  </si>
  <si>
    <t>КДЮСШ № 2 м. Суми</t>
  </si>
  <si>
    <t>Всього на виконання підпрограми 4. «Фінансова підтримка дитячо-юнацьких спортивних шкіл фізкультурно-спортивних товариств»</t>
  </si>
  <si>
    <t>Завдання 1. Забезпечення розвитку здібностей вихованців дитячо-юнацьких спортивних шкіл в обраному виді спорту з них по ДЮСШ:</t>
  </si>
  <si>
    <t>СМ ДЮСШ «Спартак»</t>
  </si>
  <si>
    <t>ДЮСШ «Спартаківець»</t>
  </si>
  <si>
    <t>МДЮСШ СОО ВФСТ «Колос»</t>
  </si>
  <si>
    <t>КДЮСШ «Україна»</t>
  </si>
  <si>
    <t>КДЮСШ «Авангард»</t>
  </si>
  <si>
    <t>Всього на виконання підпрограми 5. «Забезпечення діяльності міського центру фізичного здоров’я населення «Спорт для всіх» та проведення фізкультурно-масових заходів серед населення міста»</t>
  </si>
  <si>
    <t>Завдання 1.1. Утримання міського центру фізичного здоров’я населення «Спорт для всіх»</t>
  </si>
  <si>
    <t>Завдання 1.2. Проведення спортивно-масових заходів центром серед населення міста</t>
  </si>
  <si>
    <t>Завдання 1.3. Проведення капітального та поточного ремонту приміщень центру</t>
  </si>
  <si>
    <t>Всього на виконання підпрограми 6. «Підтримка спорту вищих досягнень та організацій, які здійснюють фізкультурно-спортивну діяльність в місті»</t>
  </si>
  <si>
    <t xml:space="preserve">Завдання 1. Надання фінансової підтримки КП СМР «Муніципальний спортивний клуб з хокею на траві «Сумчанка» в т. ч: </t>
  </si>
  <si>
    <t xml:space="preserve">Завдання 2. Надання фінансової підтримки КП СМР «Муніципальний спортивний клуб «Тенісна Академія» в т. ч.: </t>
  </si>
  <si>
    <t>Завдання 2.2. Підготовка та участь у всеукраїнських та міжнародних змаганнях</t>
  </si>
  <si>
    <t>Завдання 3. Підтримка талановитих спортсменів,  заохочення та стимулювання їх за успішний виступ на всеукраїнських та міжнародних змаганнях</t>
  </si>
  <si>
    <t>Завдання 4. Підтримка видатних спортивних тренерів, які працюють з дітьми та молоддю</t>
  </si>
  <si>
    <t>Завдання 5. Нагородження провідних спортсменів та тренерів за високі досягнення в спорті</t>
  </si>
  <si>
    <t>Всього на виконання підпрограми 7. «Реалізація заходів щодо розвитку та модернізації закладів фізичної культури та спорту»</t>
  </si>
  <si>
    <t>Завдання 1. Забезпечення реконструкції об’єктів фізичної культури:</t>
  </si>
  <si>
    <t>реконструкція стадіону «Авангард»</t>
  </si>
  <si>
    <t>реконструкція приміщень (спортивних споруд)</t>
  </si>
  <si>
    <t xml:space="preserve">Інші надходження </t>
  </si>
  <si>
    <t>ЗФ</t>
  </si>
  <si>
    <t>СФ</t>
  </si>
  <si>
    <t>Різниця</t>
  </si>
  <si>
    <r>
      <t xml:space="preserve">Завдання 1.1. Утримання КП СМР </t>
    </r>
    <r>
      <rPr>
        <sz val="11"/>
        <rFont val="Times New Roman"/>
        <family val="1"/>
        <charset val="204"/>
      </rPr>
      <t xml:space="preserve">«Муніципальний </t>
    </r>
    <r>
      <rPr>
        <sz val="12"/>
        <rFont val="Times New Roman"/>
        <family val="1"/>
        <charset val="204"/>
      </rPr>
      <t>спортивний клуб з хокею на траві «Сумчанка»</t>
    </r>
  </si>
  <si>
    <r>
      <t xml:space="preserve">Завдання 1.2. Проведення НТЗ та участь команди </t>
    </r>
    <r>
      <rPr>
        <sz val="11"/>
        <rFont val="Times New Roman"/>
        <family val="1"/>
        <charset val="204"/>
      </rPr>
      <t>«Сумчанка»</t>
    </r>
    <r>
      <rPr>
        <sz val="12"/>
        <rFont val="Times New Roman"/>
        <family val="1"/>
        <charset val="204"/>
      </rPr>
      <t xml:space="preserve">  у змаганнях різних рівнів</t>
    </r>
  </si>
  <si>
    <r>
      <t xml:space="preserve">Завдання 2.1. Утримання КП СМР </t>
    </r>
    <r>
      <rPr>
        <sz val="11"/>
        <rFont val="Times New Roman"/>
        <family val="1"/>
        <charset val="204"/>
      </rPr>
      <t>«Муніципальний</t>
    </r>
    <r>
      <rPr>
        <sz val="12"/>
        <rFont val="Times New Roman"/>
        <family val="1"/>
        <charset val="204"/>
      </rPr>
      <t xml:space="preserve"> спортивний клуб «Тенісна Академія»</t>
    </r>
  </si>
  <si>
    <t xml:space="preserve">Порівняльна таблиця до проекту рішення Сумської міської ради Про внесення змін до рішення Сумської міської ради від 28 листопада 2019 року № 4150-МР «Про Програму розвитку фізичної культури і спорту Сумської міської об’єднаної територіальної громади на 2019 – 2021 роки»  (зі змінами) </t>
  </si>
  <si>
    <t>Завдання 6. Надання фінансової підтримки громадським організаціям фізкультурно-спортивної спрямованості, в т.ч.:</t>
  </si>
  <si>
    <t>- громадській організації "Футбольний клуб "Суми"</t>
  </si>
  <si>
    <t>- громадській організації "Академія футзалу "Футзальний клуб "Суми"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</si>
</sst>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5" fillId="2" borderId="0" xfId="0" applyFont="1" applyFill="1"/>
    <xf numFmtId="0" fontId="0" fillId="3" borderId="0" xfId="0" applyFill="1"/>
    <xf numFmtId="0" fontId="1" fillId="0" borderId="0" xfId="0" applyFont="1"/>
    <xf numFmtId="0" fontId="2" fillId="4" borderId="0" xfId="0" applyFont="1" applyFill="1"/>
    <xf numFmtId="0" fontId="6" fillId="4" borderId="0" xfId="0" applyFont="1" applyFill="1"/>
    <xf numFmtId="0" fontId="0" fillId="0" borderId="0" xfId="0" applyBorder="1"/>
    <xf numFmtId="0" fontId="0" fillId="5" borderId="0" xfId="0" applyFill="1"/>
    <xf numFmtId="0" fontId="10" fillId="0" borderId="2" xfId="0" applyFont="1" applyFill="1" applyBorder="1" applyAlignment="1"/>
    <xf numFmtId="0" fontId="11" fillId="0" borderId="2" xfId="0" applyFont="1" applyFill="1" applyBorder="1"/>
    <xf numFmtId="0" fontId="10" fillId="0" borderId="2" xfId="0" applyFont="1" applyFill="1" applyBorder="1"/>
    <xf numFmtId="3" fontId="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/>
    <xf numFmtId="0" fontId="15" fillId="0" borderId="2" xfId="0" applyFont="1" applyFill="1" applyBorder="1"/>
    <xf numFmtId="0" fontId="16" fillId="0" borderId="2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ont="1" applyBorder="1"/>
    <xf numFmtId="0" fontId="0" fillId="3" borderId="0" xfId="0" applyFont="1" applyFill="1" applyBorder="1"/>
    <xf numFmtId="3" fontId="9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/>
    <xf numFmtId="3" fontId="14" fillId="0" borderId="8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vertical="center" wrapText="1"/>
    </xf>
    <xf numFmtId="3" fontId="1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view="pageBreakPreview" zoomScaleNormal="110" zoomScaleSheetLayoutView="100" workbookViewId="0">
      <selection activeCell="E44" sqref="E44"/>
    </sheetView>
  </sheetViews>
  <sheetFormatPr defaultRowHeight="12.75" x14ac:dyDescent="0.2"/>
  <cols>
    <col min="1" max="1" width="62.7109375" customWidth="1"/>
    <col min="2" max="2" width="13.42578125" style="5" customWidth="1"/>
    <col min="3" max="3" width="13.7109375" style="5" customWidth="1"/>
    <col min="4" max="4" width="14.42578125" style="5" customWidth="1"/>
    <col min="5" max="5" width="14.5703125" customWidth="1"/>
    <col min="6" max="6" width="13.140625" customWidth="1"/>
    <col min="7" max="7" width="13.28515625" customWidth="1"/>
    <col min="8" max="8" width="12.7109375" customWidth="1"/>
    <col min="9" max="9" width="12.7109375" style="10" customWidth="1"/>
    <col min="10" max="10" width="9.28515625" bestFit="1" customWidth="1"/>
    <col min="11" max="11" width="12.5703125" customWidth="1"/>
    <col min="12" max="12" width="9.85546875" bestFit="1" customWidth="1"/>
  </cols>
  <sheetData>
    <row r="2" spans="1:12" ht="42.75" customHeight="1" x14ac:dyDescent="0.2">
      <c r="A2" s="47" t="s">
        <v>62</v>
      </c>
      <c r="B2" s="47"/>
      <c r="C2" s="47"/>
      <c r="D2" s="47"/>
      <c r="E2" s="47"/>
      <c r="F2" s="47"/>
      <c r="G2" s="47"/>
      <c r="H2" s="9"/>
    </row>
    <row r="3" spans="1:12" x14ac:dyDescent="0.2">
      <c r="A3" s="26"/>
      <c r="B3" s="27"/>
      <c r="C3" s="27"/>
      <c r="D3" s="27"/>
      <c r="E3" s="26"/>
      <c r="F3" s="26"/>
      <c r="G3" s="26"/>
    </row>
    <row r="4" spans="1:12" ht="15.6" customHeight="1" x14ac:dyDescent="0.2">
      <c r="A4" s="42" t="s">
        <v>0</v>
      </c>
      <c r="B4" s="42" t="s">
        <v>1</v>
      </c>
      <c r="C4" s="42"/>
      <c r="D4" s="42"/>
      <c r="E4" s="42" t="s">
        <v>2</v>
      </c>
      <c r="F4" s="42"/>
      <c r="G4" s="43"/>
      <c r="H4" s="42" t="s">
        <v>4</v>
      </c>
      <c r="I4" s="48" t="s">
        <v>56</v>
      </c>
      <c r="J4" s="50" t="s">
        <v>57</v>
      </c>
      <c r="K4" s="51" t="s">
        <v>58</v>
      </c>
      <c r="L4" s="52"/>
    </row>
    <row r="5" spans="1:12" ht="15.75" x14ac:dyDescent="0.2">
      <c r="A5" s="42"/>
      <c r="B5" s="42" t="s">
        <v>3</v>
      </c>
      <c r="C5" s="42"/>
      <c r="D5" s="42"/>
      <c r="E5" s="42" t="s">
        <v>3</v>
      </c>
      <c r="F5" s="42"/>
      <c r="G5" s="43"/>
      <c r="H5" s="42"/>
      <c r="I5" s="48"/>
      <c r="J5" s="50"/>
      <c r="K5" s="11"/>
      <c r="L5" s="11"/>
    </row>
    <row r="6" spans="1:12" ht="46.9" customHeight="1" x14ac:dyDescent="0.2">
      <c r="A6" s="42"/>
      <c r="B6" s="42" t="s">
        <v>5</v>
      </c>
      <c r="C6" s="42" t="s">
        <v>6</v>
      </c>
      <c r="D6" s="42"/>
      <c r="E6" s="42" t="s">
        <v>5</v>
      </c>
      <c r="F6" s="42" t="s">
        <v>6</v>
      </c>
      <c r="G6" s="43"/>
      <c r="H6" s="42"/>
      <c r="I6" s="48"/>
      <c r="J6" s="50"/>
      <c r="K6" s="53" t="s">
        <v>56</v>
      </c>
      <c r="L6" s="53" t="s">
        <v>57</v>
      </c>
    </row>
    <row r="7" spans="1:12" ht="15.75" x14ac:dyDescent="0.2">
      <c r="A7" s="42"/>
      <c r="B7" s="42"/>
      <c r="C7" s="18" t="s">
        <v>7</v>
      </c>
      <c r="D7" s="42" t="s">
        <v>9</v>
      </c>
      <c r="E7" s="42"/>
      <c r="F7" s="18" t="s">
        <v>7</v>
      </c>
      <c r="G7" s="43" t="s">
        <v>9</v>
      </c>
      <c r="H7" s="42"/>
      <c r="I7" s="48"/>
      <c r="J7" s="50"/>
      <c r="K7" s="54"/>
      <c r="L7" s="54"/>
    </row>
    <row r="8" spans="1:12" ht="15.75" x14ac:dyDescent="0.2">
      <c r="A8" s="42"/>
      <c r="B8" s="42"/>
      <c r="C8" s="18" t="s">
        <v>8</v>
      </c>
      <c r="D8" s="42"/>
      <c r="E8" s="42"/>
      <c r="F8" s="18" t="s">
        <v>8</v>
      </c>
      <c r="G8" s="43"/>
      <c r="H8" s="42"/>
      <c r="I8" s="48"/>
      <c r="J8" s="50"/>
      <c r="K8" s="55"/>
      <c r="L8" s="55"/>
    </row>
    <row r="9" spans="1:12" s="7" customFormat="1" ht="15.6" customHeight="1" x14ac:dyDescent="0.2">
      <c r="A9" s="19" t="s">
        <v>10</v>
      </c>
      <c r="B9" s="44">
        <f>B11+B13</f>
        <v>52173739</v>
      </c>
      <c r="C9" s="44">
        <f>C11</f>
        <v>48295199</v>
      </c>
      <c r="D9" s="44">
        <f>D11+D13</f>
        <v>3878540</v>
      </c>
      <c r="E9" s="44">
        <f>F9+G9</f>
        <v>52173739</v>
      </c>
      <c r="F9" s="45">
        <f>F11</f>
        <v>48232199</v>
      </c>
      <c r="G9" s="46">
        <f>G11+G13</f>
        <v>3941540</v>
      </c>
      <c r="H9" s="45">
        <f>E9-B9</f>
        <v>0</v>
      </c>
      <c r="I9" s="49"/>
      <c r="J9" s="12"/>
      <c r="K9" s="12"/>
      <c r="L9" s="12"/>
    </row>
    <row r="10" spans="1:12" s="7" customFormat="1" ht="25.15" customHeight="1" x14ac:dyDescent="0.2">
      <c r="A10" s="19" t="s">
        <v>11</v>
      </c>
      <c r="B10" s="44"/>
      <c r="C10" s="44"/>
      <c r="D10" s="44"/>
      <c r="E10" s="44"/>
      <c r="F10" s="45"/>
      <c r="G10" s="46"/>
      <c r="H10" s="45"/>
      <c r="I10" s="49"/>
      <c r="J10" s="12"/>
      <c r="K10" s="12"/>
      <c r="L10" s="12"/>
    </row>
    <row r="11" spans="1:12" ht="15.75" x14ac:dyDescent="0.2">
      <c r="A11" s="20" t="s">
        <v>12</v>
      </c>
      <c r="B11" s="28">
        <f>C11+D11</f>
        <v>52061389</v>
      </c>
      <c r="C11" s="28">
        <f>C14+C19+C24+C32+C39+C44+C47+C51+C52+C53</f>
        <v>48295199</v>
      </c>
      <c r="D11" s="28">
        <f>D24+D32+D39+D44</f>
        <v>3766190</v>
      </c>
      <c r="E11" s="35">
        <f>F11+G11</f>
        <v>52061389</v>
      </c>
      <c r="F11" s="36">
        <f>F14+F19+F24+F32+F39+F44+F47+F51+F52+F53+F55+F56</f>
        <v>48232199</v>
      </c>
      <c r="G11" s="34">
        <f>G24+G32+G39+G44</f>
        <v>3829190</v>
      </c>
      <c r="H11" s="45">
        <f>E11-B11</f>
        <v>0</v>
      </c>
      <c r="I11" s="38"/>
      <c r="J11" s="13"/>
      <c r="K11" s="13"/>
      <c r="L11" s="13"/>
    </row>
    <row r="12" spans="1:12" ht="15.75" x14ac:dyDescent="0.2">
      <c r="A12" s="20" t="s">
        <v>13</v>
      </c>
      <c r="B12" s="28"/>
      <c r="C12" s="28"/>
      <c r="D12" s="28"/>
      <c r="E12" s="28"/>
      <c r="F12" s="28"/>
      <c r="G12" s="37"/>
      <c r="H12" s="45"/>
      <c r="I12" s="38"/>
      <c r="J12" s="13"/>
      <c r="K12" s="13"/>
      <c r="L12" s="13"/>
    </row>
    <row r="13" spans="1:12" ht="15.75" x14ac:dyDescent="0.2">
      <c r="A13" s="20" t="s">
        <v>14</v>
      </c>
      <c r="B13" s="28">
        <f>D13</f>
        <v>112350</v>
      </c>
      <c r="C13" s="28"/>
      <c r="D13" s="28">
        <f>D50</f>
        <v>112350</v>
      </c>
      <c r="E13" s="28">
        <v>112350</v>
      </c>
      <c r="F13" s="28"/>
      <c r="G13" s="37">
        <v>112350</v>
      </c>
      <c r="H13" s="30">
        <v>0</v>
      </c>
      <c r="I13" s="38"/>
      <c r="J13" s="13"/>
      <c r="K13" s="13"/>
      <c r="L13" s="13"/>
    </row>
    <row r="14" spans="1:12" s="3" customFormat="1" ht="51.75" customHeight="1" thickBot="1" x14ac:dyDescent="0.25">
      <c r="A14" s="21" t="s">
        <v>15</v>
      </c>
      <c r="B14" s="28">
        <f>C14</f>
        <v>1821840</v>
      </c>
      <c r="C14" s="28">
        <f>C15+C16+C17+C18</f>
        <v>1821840</v>
      </c>
      <c r="D14" s="28"/>
      <c r="E14" s="35">
        <f>F14</f>
        <v>821840</v>
      </c>
      <c r="F14" s="35">
        <f>F15+F16+F17+F18</f>
        <v>821840</v>
      </c>
      <c r="G14" s="37"/>
      <c r="H14" s="30">
        <f>E14-B14</f>
        <v>-1000000</v>
      </c>
      <c r="I14" s="14">
        <v>750000</v>
      </c>
      <c r="J14" s="15"/>
      <c r="K14" s="15">
        <f>F14-I14</f>
        <v>71840</v>
      </c>
      <c r="L14" s="15">
        <f>G14-J14</f>
        <v>0</v>
      </c>
    </row>
    <row r="15" spans="1:12" ht="63.75" thickBot="1" x14ac:dyDescent="0.25">
      <c r="A15" s="22" t="s">
        <v>16</v>
      </c>
      <c r="B15" s="28">
        <f>C15</f>
        <v>743647</v>
      </c>
      <c r="C15" s="28">
        <v>743647</v>
      </c>
      <c r="D15" s="28"/>
      <c r="E15" s="35">
        <f>F15</f>
        <v>25000</v>
      </c>
      <c r="F15" s="35">
        <v>25000</v>
      </c>
      <c r="G15" s="37"/>
      <c r="H15" s="36">
        <f t="shared" ref="H15:H38" si="0">E15-B15</f>
        <v>-718647</v>
      </c>
      <c r="I15" s="14"/>
      <c r="J15" s="13"/>
      <c r="K15" s="15">
        <f t="shared" ref="K15:K60" si="1">F15-I15</f>
        <v>25000</v>
      </c>
      <c r="L15" s="15">
        <f t="shared" ref="L15:L60" si="2">G15-J15</f>
        <v>0</v>
      </c>
    </row>
    <row r="16" spans="1:12" ht="32.25" thickBot="1" x14ac:dyDescent="0.25">
      <c r="A16" s="23" t="s">
        <v>17</v>
      </c>
      <c r="B16" s="35">
        <f t="shared" ref="B16:B18" si="3">C16</f>
        <v>640544</v>
      </c>
      <c r="C16" s="28">
        <v>640544</v>
      </c>
      <c r="D16" s="28"/>
      <c r="E16" s="35">
        <f t="shared" ref="E16:E18" si="4">F16</f>
        <v>655000</v>
      </c>
      <c r="F16" s="35">
        <v>655000</v>
      </c>
      <c r="G16" s="37"/>
      <c r="H16" s="36">
        <f t="shared" si="0"/>
        <v>14456</v>
      </c>
      <c r="I16" s="14"/>
      <c r="J16" s="13"/>
      <c r="K16" s="15">
        <f t="shared" si="1"/>
        <v>655000</v>
      </c>
      <c r="L16" s="15">
        <f t="shared" si="2"/>
        <v>0</v>
      </c>
    </row>
    <row r="17" spans="1:12" ht="53.25" customHeight="1" thickBot="1" x14ac:dyDescent="0.25">
      <c r="A17" s="23" t="s">
        <v>18</v>
      </c>
      <c r="B17" s="35">
        <f t="shared" si="3"/>
        <v>357876</v>
      </c>
      <c r="C17" s="28">
        <v>357876</v>
      </c>
      <c r="D17" s="28"/>
      <c r="E17" s="35">
        <f t="shared" si="4"/>
        <v>115067</v>
      </c>
      <c r="F17" s="35">
        <v>115067</v>
      </c>
      <c r="G17" s="41"/>
      <c r="H17" s="36">
        <f t="shared" si="0"/>
        <v>-242809</v>
      </c>
      <c r="I17" s="14"/>
      <c r="J17" s="13"/>
      <c r="K17" s="15">
        <f>F17-I17</f>
        <v>115067</v>
      </c>
      <c r="L17" s="15">
        <f t="shared" si="2"/>
        <v>0</v>
      </c>
    </row>
    <row r="18" spans="1:12" ht="72" customHeight="1" x14ac:dyDescent="0.2">
      <c r="A18" s="32" t="s">
        <v>19</v>
      </c>
      <c r="B18" s="35">
        <f t="shared" si="3"/>
        <v>79773</v>
      </c>
      <c r="C18" s="33">
        <v>79773</v>
      </c>
      <c r="D18" s="33"/>
      <c r="E18" s="35">
        <f t="shared" si="4"/>
        <v>26773</v>
      </c>
      <c r="F18" s="35">
        <v>26773</v>
      </c>
      <c r="G18" s="33"/>
      <c r="H18" s="36">
        <f t="shared" si="0"/>
        <v>-53000</v>
      </c>
      <c r="I18" s="32"/>
      <c r="J18" s="32"/>
      <c r="K18" s="32">
        <f t="shared" si="1"/>
        <v>26773</v>
      </c>
      <c r="L18" s="32">
        <f t="shared" si="2"/>
        <v>0</v>
      </c>
    </row>
    <row r="19" spans="1:12" s="3" customFormat="1" ht="53.25" customHeight="1" x14ac:dyDescent="0.2">
      <c r="A19" s="21" t="s">
        <v>20</v>
      </c>
      <c r="B19" s="28">
        <f>C19</f>
        <v>2292000</v>
      </c>
      <c r="C19" s="28">
        <f>C20+C21+C22+C23</f>
        <v>2292000</v>
      </c>
      <c r="D19" s="28"/>
      <c r="E19" s="28">
        <f>F19</f>
        <v>1292000</v>
      </c>
      <c r="F19" s="28">
        <f>F20+F21+F22+F23</f>
        <v>1292000</v>
      </c>
      <c r="G19" s="37"/>
      <c r="H19" s="30">
        <f t="shared" si="0"/>
        <v>-1000000</v>
      </c>
      <c r="I19" s="32">
        <v>2050000</v>
      </c>
      <c r="J19" s="12"/>
      <c r="K19" s="15">
        <f t="shared" si="1"/>
        <v>-758000</v>
      </c>
      <c r="L19" s="15">
        <f t="shared" si="2"/>
        <v>0</v>
      </c>
    </row>
    <row r="20" spans="1:12" ht="63.75" thickBot="1" x14ac:dyDescent="0.25">
      <c r="A20" s="22" t="s">
        <v>21</v>
      </c>
      <c r="B20" s="35">
        <f t="shared" ref="B20:B23" si="5">C20</f>
        <v>167000</v>
      </c>
      <c r="C20" s="28">
        <v>167000</v>
      </c>
      <c r="D20" s="28"/>
      <c r="E20" s="35">
        <f t="shared" ref="E20:E23" si="6">F20</f>
        <v>49512</v>
      </c>
      <c r="F20" s="28">
        <v>49512</v>
      </c>
      <c r="G20" s="37"/>
      <c r="H20" s="36">
        <f t="shared" si="0"/>
        <v>-117488</v>
      </c>
      <c r="I20" s="14"/>
      <c r="J20" s="13"/>
      <c r="K20" s="15">
        <f t="shared" si="1"/>
        <v>49512</v>
      </c>
      <c r="L20" s="15">
        <f t="shared" si="2"/>
        <v>0</v>
      </c>
    </row>
    <row r="21" spans="1:12" ht="32.25" thickBot="1" x14ac:dyDescent="0.25">
      <c r="A21" s="23" t="s">
        <v>22</v>
      </c>
      <c r="B21" s="35">
        <f t="shared" si="5"/>
        <v>660000</v>
      </c>
      <c r="C21" s="28">
        <v>660000</v>
      </c>
      <c r="D21" s="28"/>
      <c r="E21" s="35">
        <f t="shared" si="6"/>
        <v>660000</v>
      </c>
      <c r="F21" s="28">
        <v>660000</v>
      </c>
      <c r="G21" s="37"/>
      <c r="H21" s="36">
        <f t="shared" si="0"/>
        <v>0</v>
      </c>
      <c r="I21" s="14"/>
      <c r="J21" s="13"/>
      <c r="K21" s="15">
        <f t="shared" si="1"/>
        <v>660000</v>
      </c>
      <c r="L21" s="15">
        <f t="shared" si="2"/>
        <v>0</v>
      </c>
    </row>
    <row r="22" spans="1:12" ht="54" customHeight="1" thickBot="1" x14ac:dyDescent="0.25">
      <c r="A22" s="22" t="s">
        <v>23</v>
      </c>
      <c r="B22" s="35">
        <f t="shared" si="5"/>
        <v>1017000</v>
      </c>
      <c r="C22" s="28">
        <v>1017000</v>
      </c>
      <c r="D22" s="28"/>
      <c r="E22" s="35">
        <f t="shared" si="6"/>
        <v>416994</v>
      </c>
      <c r="F22" s="28">
        <v>416994</v>
      </c>
      <c r="G22" s="37"/>
      <c r="H22" s="36">
        <f t="shared" si="0"/>
        <v>-600006</v>
      </c>
      <c r="I22" s="14"/>
      <c r="J22" s="13"/>
      <c r="K22" s="15">
        <f t="shared" si="1"/>
        <v>416994</v>
      </c>
      <c r="L22" s="15">
        <f t="shared" si="2"/>
        <v>0</v>
      </c>
    </row>
    <row r="23" spans="1:12" ht="67.5" customHeight="1" thickBot="1" x14ac:dyDescent="0.25">
      <c r="A23" s="22" t="s">
        <v>24</v>
      </c>
      <c r="B23" s="35">
        <f t="shared" si="5"/>
        <v>448000</v>
      </c>
      <c r="C23" s="28">
        <v>448000</v>
      </c>
      <c r="D23" s="28"/>
      <c r="E23" s="35">
        <f t="shared" si="6"/>
        <v>165494</v>
      </c>
      <c r="F23" s="28">
        <v>165494</v>
      </c>
      <c r="G23" s="37"/>
      <c r="H23" s="36">
        <f t="shared" si="0"/>
        <v>-282506</v>
      </c>
      <c r="I23" s="14"/>
      <c r="J23" s="13"/>
      <c r="K23" s="15">
        <f t="shared" si="1"/>
        <v>165494</v>
      </c>
      <c r="L23" s="15">
        <f t="shared" si="2"/>
        <v>0</v>
      </c>
    </row>
    <row r="24" spans="1:12" s="7" customFormat="1" ht="52.5" customHeight="1" thickBot="1" x14ac:dyDescent="0.25">
      <c r="A24" s="21" t="s">
        <v>25</v>
      </c>
      <c r="B24" s="28">
        <f>C24+D24</f>
        <v>22007851</v>
      </c>
      <c r="C24" s="28">
        <f>C25+C26</f>
        <v>20362851</v>
      </c>
      <c r="D24" s="28">
        <f>D25+D26</f>
        <v>1645000</v>
      </c>
      <c r="E24" s="29">
        <f>F24+G24</f>
        <v>22257851</v>
      </c>
      <c r="F24" s="28">
        <f>F25+F26</f>
        <v>20549851</v>
      </c>
      <c r="G24" s="31">
        <f>G25+G26</f>
        <v>1708000</v>
      </c>
      <c r="H24" s="30">
        <f t="shared" si="0"/>
        <v>250000</v>
      </c>
      <c r="I24" s="14">
        <f t="shared" ref="I24" si="7">SUM(I25+I27+I28+I29+I30+I31)</f>
        <v>19832330</v>
      </c>
      <c r="J24" s="12"/>
      <c r="K24" s="15">
        <f t="shared" si="1"/>
        <v>717521</v>
      </c>
      <c r="L24" s="15">
        <f t="shared" si="2"/>
        <v>1708000</v>
      </c>
    </row>
    <row r="25" spans="1:12" ht="48" thickBot="1" x14ac:dyDescent="0.25">
      <c r="A25" s="22" t="s">
        <v>26</v>
      </c>
      <c r="B25" s="28">
        <f>C25+D25</f>
        <v>3458600</v>
      </c>
      <c r="C25" s="28">
        <v>3458600</v>
      </c>
      <c r="D25" s="28"/>
      <c r="E25" s="28">
        <f>F25</f>
        <v>3458600</v>
      </c>
      <c r="F25" s="28">
        <v>3458600</v>
      </c>
      <c r="G25" s="37"/>
      <c r="H25" s="36">
        <f t="shared" si="0"/>
        <v>0</v>
      </c>
      <c r="I25" s="14">
        <v>3358600</v>
      </c>
      <c r="J25" s="13"/>
      <c r="K25" s="15">
        <f t="shared" si="1"/>
        <v>100000</v>
      </c>
      <c r="L25" s="15">
        <f t="shared" si="2"/>
        <v>0</v>
      </c>
    </row>
    <row r="26" spans="1:12" s="8" customFormat="1" ht="45" customHeight="1" x14ac:dyDescent="0.2">
      <c r="A26" s="22" t="s">
        <v>27</v>
      </c>
      <c r="B26" s="28">
        <f>C26+D26</f>
        <v>18549251</v>
      </c>
      <c r="C26" s="28">
        <f>C27+C28+C29+C30+C31</f>
        <v>16904251</v>
      </c>
      <c r="D26" s="28">
        <f>D27+D28+D29+D30</f>
        <v>1645000</v>
      </c>
      <c r="E26" s="29">
        <f>F26+G26</f>
        <v>18799251</v>
      </c>
      <c r="F26" s="36">
        <f>F27+F28+F29+F30+F31</f>
        <v>17091251</v>
      </c>
      <c r="G26" s="31">
        <f>G27+G28+G29+G30</f>
        <v>1708000</v>
      </c>
      <c r="H26" s="36">
        <f t="shared" si="0"/>
        <v>250000</v>
      </c>
      <c r="I26" s="39">
        <f t="shared" ref="I26" si="8">SUM(I27:I31)</f>
        <v>16473730</v>
      </c>
      <c r="J26" s="16"/>
      <c r="K26" s="15">
        <f t="shared" si="1"/>
        <v>617521</v>
      </c>
      <c r="L26" s="15">
        <f t="shared" si="2"/>
        <v>1708000</v>
      </c>
    </row>
    <row r="27" spans="1:12" ht="16.5" thickBot="1" x14ac:dyDescent="0.25">
      <c r="A27" s="22" t="s">
        <v>28</v>
      </c>
      <c r="B27" s="35">
        <f t="shared" ref="B27:B31" si="9">C27+D27</f>
        <v>2399957</v>
      </c>
      <c r="C27" s="28">
        <v>2279957</v>
      </c>
      <c r="D27" s="28">
        <v>120000</v>
      </c>
      <c r="E27" s="35">
        <f t="shared" ref="E27:E31" si="10">F27+G27</f>
        <v>2399957</v>
      </c>
      <c r="F27" s="28">
        <v>2279957</v>
      </c>
      <c r="G27" s="37">
        <v>120000</v>
      </c>
      <c r="H27" s="36">
        <f t="shared" si="0"/>
        <v>0</v>
      </c>
      <c r="I27" s="14">
        <v>2198720</v>
      </c>
      <c r="J27" s="13"/>
      <c r="K27" s="15">
        <f t="shared" si="1"/>
        <v>81237</v>
      </c>
      <c r="L27" s="15">
        <f t="shared" si="2"/>
        <v>120000</v>
      </c>
    </row>
    <row r="28" spans="1:12" ht="16.5" thickBot="1" x14ac:dyDescent="0.25">
      <c r="A28" s="22" t="s">
        <v>29</v>
      </c>
      <c r="B28" s="35">
        <f t="shared" si="9"/>
        <v>5249294</v>
      </c>
      <c r="C28" s="28">
        <v>4599294</v>
      </c>
      <c r="D28" s="28">
        <v>650000</v>
      </c>
      <c r="E28" s="35">
        <f t="shared" si="10"/>
        <v>5249294</v>
      </c>
      <c r="F28" s="36">
        <v>4609294</v>
      </c>
      <c r="G28" s="34">
        <v>640000</v>
      </c>
      <c r="H28" s="36">
        <f t="shared" si="0"/>
        <v>0</v>
      </c>
      <c r="I28" s="14">
        <v>4390370</v>
      </c>
      <c r="J28" s="13"/>
      <c r="K28" s="15">
        <f t="shared" si="1"/>
        <v>218924</v>
      </c>
      <c r="L28" s="15">
        <f t="shared" si="2"/>
        <v>640000</v>
      </c>
    </row>
    <row r="29" spans="1:12" ht="16.5" thickBot="1" x14ac:dyDescent="0.25">
      <c r="A29" s="22" t="s">
        <v>30</v>
      </c>
      <c r="B29" s="35">
        <f t="shared" si="9"/>
        <v>3385000</v>
      </c>
      <c r="C29" s="28">
        <v>3260000</v>
      </c>
      <c r="D29" s="28">
        <v>125000</v>
      </c>
      <c r="E29" s="36">
        <f t="shared" si="10"/>
        <v>3585000</v>
      </c>
      <c r="F29" s="36">
        <v>3387000</v>
      </c>
      <c r="G29" s="34">
        <v>198000</v>
      </c>
      <c r="H29" s="36">
        <f t="shared" si="0"/>
        <v>200000</v>
      </c>
      <c r="I29" s="14">
        <v>3159140</v>
      </c>
      <c r="J29" s="13"/>
      <c r="K29" s="15">
        <f>F29-I29</f>
        <v>227860</v>
      </c>
      <c r="L29" s="15">
        <f t="shared" si="2"/>
        <v>198000</v>
      </c>
    </row>
    <row r="30" spans="1:12" ht="16.5" thickBot="1" x14ac:dyDescent="0.25">
      <c r="A30" s="22" t="s">
        <v>31</v>
      </c>
      <c r="B30" s="35">
        <f t="shared" si="9"/>
        <v>3140000</v>
      </c>
      <c r="C30" s="28">
        <v>2390000</v>
      </c>
      <c r="D30" s="28">
        <v>750000</v>
      </c>
      <c r="E30" s="36">
        <f t="shared" si="10"/>
        <v>3190000</v>
      </c>
      <c r="F30" s="36">
        <v>2440000</v>
      </c>
      <c r="G30" s="37">
        <v>750000</v>
      </c>
      <c r="H30" s="36">
        <f t="shared" si="0"/>
        <v>50000</v>
      </c>
      <c r="I30" s="14">
        <v>2387428</v>
      </c>
      <c r="J30" s="13"/>
      <c r="K30" s="15">
        <f t="shared" si="1"/>
        <v>52572</v>
      </c>
      <c r="L30" s="15">
        <f t="shared" si="2"/>
        <v>750000</v>
      </c>
    </row>
    <row r="31" spans="1:12" ht="16.5" thickBot="1" x14ac:dyDescent="0.25">
      <c r="A31" s="22" t="s">
        <v>32</v>
      </c>
      <c r="B31" s="35">
        <f t="shared" si="9"/>
        <v>4375000</v>
      </c>
      <c r="C31" s="28">
        <v>4375000</v>
      </c>
      <c r="D31" s="28"/>
      <c r="E31" s="35">
        <f t="shared" si="10"/>
        <v>4375000</v>
      </c>
      <c r="F31" s="28">
        <v>4375000</v>
      </c>
      <c r="G31" s="37"/>
      <c r="H31" s="36">
        <f t="shared" si="0"/>
        <v>0</v>
      </c>
      <c r="I31" s="14">
        <v>4338072</v>
      </c>
      <c r="J31" s="13"/>
      <c r="K31" s="15">
        <f t="shared" si="1"/>
        <v>36928</v>
      </c>
      <c r="L31" s="15">
        <f t="shared" si="2"/>
        <v>0</v>
      </c>
    </row>
    <row r="32" spans="1:12" s="3" customFormat="1" ht="51.75" customHeight="1" thickBot="1" x14ac:dyDescent="0.25">
      <c r="A32" s="21" t="s">
        <v>33</v>
      </c>
      <c r="B32" s="35">
        <f>B33</f>
        <v>12567518</v>
      </c>
      <c r="C32" s="35">
        <f t="shared" ref="C32:D32" si="11">C33</f>
        <v>12012601</v>
      </c>
      <c r="D32" s="35">
        <f t="shared" si="11"/>
        <v>554917</v>
      </c>
      <c r="E32" s="30">
        <f>E33</f>
        <v>12317518</v>
      </c>
      <c r="F32" s="36">
        <f t="shared" ref="F32:G32" si="12">F33</f>
        <v>11762601</v>
      </c>
      <c r="G32" s="36">
        <f t="shared" si="12"/>
        <v>554917</v>
      </c>
      <c r="H32" s="30">
        <f t="shared" si="0"/>
        <v>-250000</v>
      </c>
      <c r="I32" s="14">
        <f t="shared" ref="I32" si="13">SUM(I34:I38)</f>
        <v>11143630</v>
      </c>
      <c r="J32" s="12"/>
      <c r="K32" s="15">
        <f t="shared" si="1"/>
        <v>618971</v>
      </c>
      <c r="L32" s="15">
        <f t="shared" si="2"/>
        <v>554917</v>
      </c>
    </row>
    <row r="33" spans="1:12" ht="48" thickBot="1" x14ac:dyDescent="0.25">
      <c r="A33" s="22" t="s">
        <v>34</v>
      </c>
      <c r="B33" s="28">
        <f>C33+D33</f>
        <v>12567518</v>
      </c>
      <c r="C33" s="28">
        <f>C34+C35+C36+C37+C38</f>
        <v>12012601</v>
      </c>
      <c r="D33" s="28">
        <f>D34+D35+D36+D37+D38</f>
        <v>554917</v>
      </c>
      <c r="E33" s="28">
        <f>F33+G33</f>
        <v>12317518</v>
      </c>
      <c r="F33" s="36">
        <f>F34+F35+F36+F37+F38</f>
        <v>11762601</v>
      </c>
      <c r="G33" s="37">
        <f>G34+G35+G36+G37+G38</f>
        <v>554917</v>
      </c>
      <c r="H33" s="36">
        <f t="shared" si="0"/>
        <v>-250000</v>
      </c>
      <c r="I33" s="14"/>
      <c r="J33" s="13"/>
      <c r="K33" s="15">
        <f t="shared" si="1"/>
        <v>11762601</v>
      </c>
      <c r="L33" s="15">
        <f t="shared" si="2"/>
        <v>554917</v>
      </c>
    </row>
    <row r="34" spans="1:12" ht="16.5" thickBot="1" x14ac:dyDescent="0.25">
      <c r="A34" s="24" t="s">
        <v>35</v>
      </c>
      <c r="B34" s="33">
        <f>C34+D34</f>
        <v>2791055</v>
      </c>
      <c r="C34" s="33">
        <v>2633055</v>
      </c>
      <c r="D34" s="33">
        <v>158000</v>
      </c>
      <c r="E34" s="30">
        <f>F34+G34</f>
        <v>2541055</v>
      </c>
      <c r="F34" s="30">
        <v>2383055</v>
      </c>
      <c r="G34" s="37">
        <v>158000</v>
      </c>
      <c r="H34" s="36">
        <f t="shared" si="0"/>
        <v>-250000</v>
      </c>
      <c r="I34" s="14">
        <v>2154370</v>
      </c>
      <c r="J34" s="13"/>
      <c r="K34" s="15">
        <f t="shared" si="1"/>
        <v>228685</v>
      </c>
      <c r="L34" s="15">
        <f t="shared" si="2"/>
        <v>158000</v>
      </c>
    </row>
    <row r="35" spans="1:12" ht="16.5" thickBot="1" x14ac:dyDescent="0.25">
      <c r="A35" s="24" t="s">
        <v>36</v>
      </c>
      <c r="B35" s="35">
        <f t="shared" ref="B35:B38" si="14">C35+D35</f>
        <v>1882855</v>
      </c>
      <c r="C35" s="33">
        <v>1788455</v>
      </c>
      <c r="D35" s="33">
        <v>94400</v>
      </c>
      <c r="E35" s="35">
        <f t="shared" ref="E35:E38" si="15">F35+G35</f>
        <v>1882855</v>
      </c>
      <c r="F35" s="35">
        <v>1788455</v>
      </c>
      <c r="G35" s="37">
        <v>94400</v>
      </c>
      <c r="H35" s="36">
        <f t="shared" si="0"/>
        <v>0</v>
      </c>
      <c r="I35" s="14">
        <v>1694217</v>
      </c>
      <c r="J35" s="13"/>
      <c r="K35" s="15">
        <f t="shared" si="1"/>
        <v>94238</v>
      </c>
      <c r="L35" s="15">
        <f t="shared" si="2"/>
        <v>94400</v>
      </c>
    </row>
    <row r="36" spans="1:12" ht="16.5" thickBot="1" x14ac:dyDescent="0.25">
      <c r="A36" s="18" t="s">
        <v>37</v>
      </c>
      <c r="B36" s="35">
        <f t="shared" si="14"/>
        <v>2566855</v>
      </c>
      <c r="C36" s="33">
        <v>2456355</v>
      </c>
      <c r="D36" s="33">
        <v>110500</v>
      </c>
      <c r="E36" s="35">
        <f t="shared" si="15"/>
        <v>2566855</v>
      </c>
      <c r="F36" s="35">
        <v>2456355</v>
      </c>
      <c r="G36" s="37">
        <v>110500</v>
      </c>
      <c r="H36" s="36">
        <f t="shared" si="0"/>
        <v>0</v>
      </c>
      <c r="I36" s="14">
        <v>2334719</v>
      </c>
      <c r="J36" s="13"/>
      <c r="K36" s="15">
        <f t="shared" si="1"/>
        <v>121636</v>
      </c>
      <c r="L36" s="15">
        <f t="shared" si="2"/>
        <v>110500</v>
      </c>
    </row>
    <row r="37" spans="1:12" ht="16.5" thickBot="1" x14ac:dyDescent="0.25">
      <c r="A37" s="18" t="s">
        <v>38</v>
      </c>
      <c r="B37" s="35">
        <f t="shared" si="14"/>
        <v>2973496</v>
      </c>
      <c r="C37" s="33">
        <v>2892736</v>
      </c>
      <c r="D37" s="33">
        <v>80760</v>
      </c>
      <c r="E37" s="35">
        <f t="shared" si="15"/>
        <v>2973496</v>
      </c>
      <c r="F37" s="35">
        <v>2892736</v>
      </c>
      <c r="G37" s="37">
        <v>80760</v>
      </c>
      <c r="H37" s="36">
        <f t="shared" si="0"/>
        <v>0</v>
      </c>
      <c r="I37" s="14">
        <v>2842736</v>
      </c>
      <c r="J37" s="13"/>
      <c r="K37" s="15">
        <f t="shared" si="1"/>
        <v>50000</v>
      </c>
      <c r="L37" s="15">
        <f t="shared" si="2"/>
        <v>80760</v>
      </c>
    </row>
    <row r="38" spans="1:12" ht="16.5" thickBot="1" x14ac:dyDescent="0.25">
      <c r="A38" s="18" t="s">
        <v>39</v>
      </c>
      <c r="B38" s="35">
        <f t="shared" si="14"/>
        <v>2353257</v>
      </c>
      <c r="C38" s="33">
        <v>2242000</v>
      </c>
      <c r="D38" s="33">
        <v>111257</v>
      </c>
      <c r="E38" s="35">
        <f t="shared" si="15"/>
        <v>2353257</v>
      </c>
      <c r="F38" s="35">
        <v>2242000</v>
      </c>
      <c r="G38" s="37">
        <v>111257</v>
      </c>
      <c r="H38" s="36">
        <f t="shared" si="0"/>
        <v>0</v>
      </c>
      <c r="I38" s="14">
        <v>2117588</v>
      </c>
      <c r="J38" s="13"/>
      <c r="K38" s="15">
        <f t="shared" si="1"/>
        <v>124412</v>
      </c>
      <c r="L38" s="15">
        <f t="shared" si="2"/>
        <v>111257</v>
      </c>
    </row>
    <row r="39" spans="1:12" s="3" customFormat="1" ht="63.75" thickBot="1" x14ac:dyDescent="0.25">
      <c r="A39" s="21" t="s">
        <v>40</v>
      </c>
      <c r="B39" s="33">
        <f>C39+D39</f>
        <v>5195636</v>
      </c>
      <c r="C39" s="33">
        <f>C40+C41+C42</f>
        <v>4029363</v>
      </c>
      <c r="D39" s="33">
        <f>D40+D41+D42</f>
        <v>1166273</v>
      </c>
      <c r="E39" s="35">
        <f>F39+G39</f>
        <v>5195636</v>
      </c>
      <c r="F39" s="35">
        <f>F40+F41+F42</f>
        <v>4029363</v>
      </c>
      <c r="G39" s="35">
        <f>G40+G41+G42</f>
        <v>1166273</v>
      </c>
      <c r="H39" s="30">
        <f>E39-B39</f>
        <v>0</v>
      </c>
      <c r="I39" s="14">
        <v>3893120</v>
      </c>
      <c r="J39" s="12">
        <v>900000</v>
      </c>
      <c r="K39" s="15">
        <f>F39-I39</f>
        <v>136243</v>
      </c>
      <c r="L39" s="15">
        <f t="shared" si="2"/>
        <v>266273</v>
      </c>
    </row>
    <row r="40" spans="1:12" ht="32.25" thickBot="1" x14ac:dyDescent="0.25">
      <c r="A40" s="23" t="s">
        <v>41</v>
      </c>
      <c r="B40" s="35">
        <f t="shared" ref="B40:B42" si="16">C40+D40</f>
        <v>4196159</v>
      </c>
      <c r="C40" s="33">
        <v>3929886</v>
      </c>
      <c r="D40" s="28">
        <v>266273</v>
      </c>
      <c r="E40" s="35">
        <f t="shared" ref="E40:E42" si="17">F40+G40</f>
        <v>4196159</v>
      </c>
      <c r="F40" s="35">
        <v>3929886</v>
      </c>
      <c r="G40" s="35">
        <v>266273</v>
      </c>
      <c r="H40" s="36">
        <f t="shared" ref="H40:H43" si="18">E40-B40</f>
        <v>0</v>
      </c>
      <c r="I40" s="14"/>
      <c r="J40" s="13"/>
      <c r="K40" s="15">
        <f t="shared" si="1"/>
        <v>3929886</v>
      </c>
      <c r="L40" s="15">
        <f t="shared" si="2"/>
        <v>266273</v>
      </c>
    </row>
    <row r="41" spans="1:12" ht="32.25" thickBot="1" x14ac:dyDescent="0.25">
      <c r="A41" s="23" t="s">
        <v>42</v>
      </c>
      <c r="B41" s="35">
        <f t="shared" si="16"/>
        <v>99477</v>
      </c>
      <c r="C41" s="28">
        <v>99477</v>
      </c>
      <c r="D41" s="28"/>
      <c r="E41" s="35">
        <f t="shared" si="17"/>
        <v>99477</v>
      </c>
      <c r="F41" s="35">
        <v>99477</v>
      </c>
      <c r="G41" s="35"/>
      <c r="H41" s="36">
        <f t="shared" si="18"/>
        <v>0</v>
      </c>
      <c r="I41" s="14"/>
      <c r="J41" s="13"/>
      <c r="K41" s="15">
        <f t="shared" si="1"/>
        <v>99477</v>
      </c>
      <c r="L41" s="15">
        <f t="shared" si="2"/>
        <v>0</v>
      </c>
    </row>
    <row r="42" spans="1:12" ht="32.25" thickBot="1" x14ac:dyDescent="0.25">
      <c r="A42" s="23" t="s">
        <v>43</v>
      </c>
      <c r="B42" s="35">
        <f t="shared" si="16"/>
        <v>900000</v>
      </c>
      <c r="C42" s="28"/>
      <c r="D42" s="28">
        <v>900000</v>
      </c>
      <c r="E42" s="35">
        <f t="shared" si="17"/>
        <v>900000</v>
      </c>
      <c r="F42" s="35"/>
      <c r="G42" s="35">
        <v>900000</v>
      </c>
      <c r="H42" s="36">
        <f t="shared" si="18"/>
        <v>0</v>
      </c>
      <c r="I42" s="14"/>
      <c r="J42" s="13"/>
      <c r="K42" s="15">
        <f t="shared" si="1"/>
        <v>0</v>
      </c>
      <c r="L42" s="15">
        <f t="shared" si="2"/>
        <v>900000</v>
      </c>
    </row>
    <row r="43" spans="1:12" s="2" customFormat="1" ht="52.5" customHeight="1" thickBot="1" x14ac:dyDescent="0.25">
      <c r="A43" s="21" t="s">
        <v>44</v>
      </c>
      <c r="B43" s="28">
        <f>C43+D43</f>
        <v>8288894</v>
      </c>
      <c r="C43" s="28">
        <f>C44+C47+C51+C52+C53</f>
        <v>7776544</v>
      </c>
      <c r="D43" s="28">
        <f>D44+D47</f>
        <v>512350</v>
      </c>
      <c r="E43" s="28">
        <f>F43+G43</f>
        <v>10288894</v>
      </c>
      <c r="F43" s="28">
        <f>F44+F47+F51+F52+F53+F55+F56</f>
        <v>9776544</v>
      </c>
      <c r="G43" s="37">
        <f>G44+G47</f>
        <v>512350</v>
      </c>
      <c r="H43" s="30">
        <f t="shared" si="18"/>
        <v>2000000</v>
      </c>
      <c r="I43" s="14"/>
      <c r="J43" s="12"/>
      <c r="K43" s="15">
        <f t="shared" si="1"/>
        <v>9776544</v>
      </c>
      <c r="L43" s="15">
        <f t="shared" si="2"/>
        <v>512350</v>
      </c>
    </row>
    <row r="44" spans="1:12" s="4" customFormat="1" ht="48" thickBot="1" x14ac:dyDescent="0.25">
      <c r="A44" s="23" t="s">
        <v>45</v>
      </c>
      <c r="B44" s="28">
        <f>C44+D44</f>
        <v>4972851</v>
      </c>
      <c r="C44" s="28">
        <f>C45+C46</f>
        <v>4572851</v>
      </c>
      <c r="D44" s="28">
        <f>D45+D46</f>
        <v>400000</v>
      </c>
      <c r="E44" s="28">
        <f>F44+G44</f>
        <v>4972851</v>
      </c>
      <c r="F44" s="28">
        <f>F45+F46</f>
        <v>4572851</v>
      </c>
      <c r="G44" s="37">
        <f>G45+G46</f>
        <v>400000</v>
      </c>
      <c r="H44" s="57">
        <f>E44-B44</f>
        <v>0</v>
      </c>
      <c r="I44" s="14"/>
      <c r="J44" s="17"/>
      <c r="K44" s="15">
        <f t="shared" si="1"/>
        <v>4572851</v>
      </c>
      <c r="L44" s="15">
        <f t="shared" si="2"/>
        <v>400000</v>
      </c>
    </row>
    <row r="45" spans="1:12" ht="38.25" customHeight="1" thickBot="1" x14ac:dyDescent="0.25">
      <c r="A45" s="23" t="s">
        <v>59</v>
      </c>
      <c r="B45" s="35">
        <f t="shared" ref="B45:B46" si="19">C45+D45</f>
        <v>3600000</v>
      </c>
      <c r="C45" s="28">
        <v>3200000</v>
      </c>
      <c r="D45" s="28">
        <v>400000</v>
      </c>
      <c r="E45" s="36">
        <f t="shared" ref="E45:E46" si="20">F45+G45</f>
        <v>3580000</v>
      </c>
      <c r="F45" s="36">
        <v>3180000</v>
      </c>
      <c r="G45" s="37">
        <v>400000</v>
      </c>
      <c r="H45" s="57">
        <f t="shared" ref="H45:H46" si="21">E45-B45</f>
        <v>-20000</v>
      </c>
      <c r="I45" s="14"/>
      <c r="J45" s="13"/>
      <c r="K45" s="15">
        <f t="shared" si="1"/>
        <v>3180000</v>
      </c>
      <c r="L45" s="15">
        <f t="shared" si="2"/>
        <v>400000</v>
      </c>
    </row>
    <row r="46" spans="1:12" ht="32.25" thickBot="1" x14ac:dyDescent="0.25">
      <c r="A46" s="23" t="s">
        <v>60</v>
      </c>
      <c r="B46" s="35">
        <f t="shared" si="19"/>
        <v>1372851</v>
      </c>
      <c r="C46" s="28">
        <v>1372851</v>
      </c>
      <c r="D46" s="28"/>
      <c r="E46" s="36">
        <f t="shared" si="20"/>
        <v>1392851</v>
      </c>
      <c r="F46" s="36">
        <v>1392851</v>
      </c>
      <c r="G46" s="37"/>
      <c r="H46" s="57">
        <f t="shared" si="21"/>
        <v>20000</v>
      </c>
      <c r="I46" s="14"/>
      <c r="J46" s="13"/>
      <c r="K46" s="15">
        <f t="shared" si="1"/>
        <v>1392851</v>
      </c>
      <c r="L46" s="15">
        <f t="shared" si="2"/>
        <v>0</v>
      </c>
    </row>
    <row r="47" spans="1:12" s="4" customFormat="1" ht="39" customHeight="1" thickBot="1" x14ac:dyDescent="0.25">
      <c r="A47" s="23" t="s">
        <v>46</v>
      </c>
      <c r="B47" s="28">
        <f>C47+D47</f>
        <v>2510667</v>
      </c>
      <c r="C47" s="28">
        <f>C48+C49</f>
        <v>2398317</v>
      </c>
      <c r="D47" s="28">
        <f>D48+D49+D50</f>
        <v>112350</v>
      </c>
      <c r="E47" s="35">
        <f>F47+G47</f>
        <v>2510667</v>
      </c>
      <c r="F47" s="35">
        <f>F48+F49</f>
        <v>2398317</v>
      </c>
      <c r="G47" s="35">
        <f>G48+G49</f>
        <v>112350</v>
      </c>
      <c r="H47" s="40">
        <f>E47-B47</f>
        <v>0</v>
      </c>
      <c r="I47" s="14"/>
      <c r="J47" s="17"/>
      <c r="K47" s="15">
        <f t="shared" si="1"/>
        <v>2398317</v>
      </c>
      <c r="L47" s="15">
        <f t="shared" si="2"/>
        <v>112350</v>
      </c>
    </row>
    <row r="48" spans="1:12" ht="38.25" customHeight="1" thickBot="1" x14ac:dyDescent="0.25">
      <c r="A48" s="23" t="s">
        <v>61</v>
      </c>
      <c r="B48" s="35">
        <f t="shared" ref="B48:B49" si="22">C48+D48</f>
        <v>2063834</v>
      </c>
      <c r="C48" s="28">
        <v>2063834</v>
      </c>
      <c r="D48" s="28"/>
      <c r="E48" s="35">
        <f t="shared" ref="E48:E49" si="23">F48+G48</f>
        <v>2176184</v>
      </c>
      <c r="F48" s="35">
        <v>2063834</v>
      </c>
      <c r="G48" s="35">
        <v>112350</v>
      </c>
      <c r="H48" s="40">
        <f t="shared" ref="H48:H49" si="24">E48-B48</f>
        <v>112350</v>
      </c>
      <c r="I48" s="14"/>
      <c r="J48" s="13"/>
      <c r="K48" s="15">
        <f t="shared" si="1"/>
        <v>2063834</v>
      </c>
      <c r="L48" s="15">
        <f t="shared" si="2"/>
        <v>112350</v>
      </c>
    </row>
    <row r="49" spans="1:12" ht="32.25" thickBot="1" x14ac:dyDescent="0.25">
      <c r="A49" s="23" t="s">
        <v>47</v>
      </c>
      <c r="B49" s="35">
        <f t="shared" si="22"/>
        <v>334483</v>
      </c>
      <c r="C49" s="28">
        <v>334483</v>
      </c>
      <c r="D49" s="28"/>
      <c r="E49" s="35">
        <f t="shared" si="23"/>
        <v>334483</v>
      </c>
      <c r="F49" s="35">
        <v>334483</v>
      </c>
      <c r="G49" s="35"/>
      <c r="H49" s="40">
        <f t="shared" si="24"/>
        <v>0</v>
      </c>
      <c r="I49" s="14"/>
      <c r="J49" s="13"/>
      <c r="K49" s="15">
        <f t="shared" si="1"/>
        <v>334483</v>
      </c>
      <c r="L49" s="15">
        <f t="shared" si="2"/>
        <v>0</v>
      </c>
    </row>
    <row r="50" spans="1:12" s="6" customFormat="1" ht="16.5" thickBot="1" x14ac:dyDescent="0.25">
      <c r="A50" s="23" t="s">
        <v>55</v>
      </c>
      <c r="B50" s="28">
        <f>D50</f>
        <v>112350</v>
      </c>
      <c r="C50" s="28"/>
      <c r="D50" s="28">
        <v>112350</v>
      </c>
      <c r="E50" s="28"/>
      <c r="F50" s="28"/>
      <c r="G50" s="37"/>
      <c r="H50" s="40"/>
      <c r="I50" s="14"/>
      <c r="J50" s="13"/>
      <c r="K50" s="15">
        <f t="shared" si="1"/>
        <v>0</v>
      </c>
      <c r="L50" s="15">
        <f t="shared" si="2"/>
        <v>0</v>
      </c>
    </row>
    <row r="51" spans="1:12" ht="48" thickBot="1" x14ac:dyDescent="0.25">
      <c r="A51" s="23" t="s">
        <v>48</v>
      </c>
      <c r="B51" s="28"/>
      <c r="C51" s="28">
        <v>605376</v>
      </c>
      <c r="D51" s="28"/>
      <c r="E51" s="28"/>
      <c r="F51" s="28">
        <v>605376</v>
      </c>
      <c r="G51" s="37"/>
      <c r="H51" s="40">
        <f>F51-C51</f>
        <v>0</v>
      </c>
      <c r="I51" s="14">
        <v>605376</v>
      </c>
      <c r="J51" s="13"/>
      <c r="K51" s="15">
        <f t="shared" si="1"/>
        <v>0</v>
      </c>
      <c r="L51" s="15">
        <f t="shared" si="2"/>
        <v>0</v>
      </c>
    </row>
    <row r="52" spans="1:12" ht="32.25" thickBot="1" x14ac:dyDescent="0.25">
      <c r="A52" s="23" t="s">
        <v>49</v>
      </c>
      <c r="B52" s="28"/>
      <c r="C52" s="28">
        <v>50000</v>
      </c>
      <c r="D52" s="28"/>
      <c r="E52" s="28"/>
      <c r="F52" s="28">
        <v>50000</v>
      </c>
      <c r="G52" s="37"/>
      <c r="H52" s="40">
        <f t="shared" ref="H52:H53" si="25">F52-C52</f>
        <v>0</v>
      </c>
      <c r="I52" s="14">
        <v>50000</v>
      </c>
      <c r="J52" s="13"/>
      <c r="K52" s="15">
        <f t="shared" si="1"/>
        <v>0</v>
      </c>
      <c r="L52" s="15">
        <f t="shared" si="2"/>
        <v>0</v>
      </c>
    </row>
    <row r="53" spans="1:12" ht="32.25" thickBot="1" x14ac:dyDescent="0.25">
      <c r="A53" s="23" t="s">
        <v>50</v>
      </c>
      <c r="B53" s="28"/>
      <c r="C53" s="28">
        <v>150000</v>
      </c>
      <c r="D53" s="28"/>
      <c r="E53" s="28"/>
      <c r="F53" s="28">
        <v>150000</v>
      </c>
      <c r="G53" s="37"/>
      <c r="H53" s="40">
        <f t="shared" si="25"/>
        <v>0</v>
      </c>
      <c r="I53" s="14"/>
      <c r="J53" s="13"/>
      <c r="K53" s="15">
        <f t="shared" si="1"/>
        <v>150000</v>
      </c>
      <c r="L53" s="15">
        <f t="shared" si="2"/>
        <v>0</v>
      </c>
    </row>
    <row r="54" spans="1:12" ht="32.25" thickBot="1" x14ac:dyDescent="0.25">
      <c r="A54" s="23" t="s">
        <v>63</v>
      </c>
      <c r="B54" s="35"/>
      <c r="C54" s="35"/>
      <c r="D54" s="35"/>
      <c r="E54" s="35"/>
      <c r="F54" s="35"/>
      <c r="G54" s="37"/>
      <c r="H54" s="40"/>
      <c r="I54" s="14"/>
      <c r="J54" s="13"/>
      <c r="K54" s="15"/>
      <c r="L54" s="15"/>
    </row>
    <row r="55" spans="1:12" ht="16.5" thickBot="1" x14ac:dyDescent="0.25">
      <c r="A55" s="56" t="s">
        <v>64</v>
      </c>
      <c r="B55" s="35"/>
      <c r="C55" s="35"/>
      <c r="D55" s="35"/>
      <c r="E55" s="35"/>
      <c r="F55" s="35">
        <v>1000000</v>
      </c>
      <c r="G55" s="37"/>
      <c r="H55" s="36">
        <f>F55-C55</f>
        <v>1000000</v>
      </c>
      <c r="I55" s="14"/>
      <c r="J55" s="13"/>
      <c r="K55" s="15"/>
      <c r="L55" s="15"/>
    </row>
    <row r="56" spans="1:12" ht="32.25" thickBot="1" x14ac:dyDescent="0.25">
      <c r="A56" s="56" t="s">
        <v>65</v>
      </c>
      <c r="B56" s="35"/>
      <c r="C56" s="35"/>
      <c r="D56" s="35"/>
      <c r="E56" s="35"/>
      <c r="F56" s="35">
        <v>1000000</v>
      </c>
      <c r="G56" s="37"/>
      <c r="H56" s="36">
        <f>F56-C56</f>
        <v>1000000</v>
      </c>
      <c r="I56" s="14"/>
      <c r="J56" s="13"/>
      <c r="K56" s="15"/>
      <c r="L56" s="15"/>
    </row>
    <row r="57" spans="1:12" s="2" customFormat="1" ht="48" thickBot="1" x14ac:dyDescent="0.25">
      <c r="A57" s="25" t="s">
        <v>51</v>
      </c>
      <c r="B57" s="28">
        <f>D57+C57</f>
        <v>9200000</v>
      </c>
      <c r="C57" s="28"/>
      <c r="D57" s="28">
        <f>D59+D60</f>
        <v>9200000</v>
      </c>
      <c r="E57" s="35">
        <f>G57+F57</f>
        <v>9200000</v>
      </c>
      <c r="F57" s="35"/>
      <c r="G57" s="35">
        <f>G59+G60</f>
        <v>9200000</v>
      </c>
      <c r="H57" s="30"/>
      <c r="I57" s="14"/>
      <c r="J57" s="12"/>
      <c r="K57" s="15">
        <f t="shared" si="1"/>
        <v>0</v>
      </c>
      <c r="L57" s="15">
        <f t="shared" si="2"/>
        <v>9200000</v>
      </c>
    </row>
    <row r="58" spans="1:12" ht="32.25" thickBot="1" x14ac:dyDescent="0.25">
      <c r="A58" s="23" t="s">
        <v>52</v>
      </c>
      <c r="B58" s="35"/>
      <c r="C58" s="28"/>
      <c r="D58" s="28"/>
      <c r="E58" s="35"/>
      <c r="F58" s="35"/>
      <c r="G58" s="35"/>
      <c r="H58" s="33"/>
      <c r="I58" s="14"/>
      <c r="J58" s="13"/>
      <c r="K58" s="15">
        <f t="shared" si="1"/>
        <v>0</v>
      </c>
      <c r="L58" s="15">
        <f t="shared" si="2"/>
        <v>0</v>
      </c>
    </row>
    <row r="59" spans="1:12" ht="16.5" thickBot="1" x14ac:dyDescent="0.25">
      <c r="A59" s="23" t="s">
        <v>53</v>
      </c>
      <c r="B59" s="35">
        <f t="shared" ref="B58:B60" si="26">D59+C59</f>
        <v>8700000</v>
      </c>
      <c r="C59" s="28"/>
      <c r="D59" s="28">
        <v>8700000</v>
      </c>
      <c r="E59" s="35">
        <f t="shared" ref="E59:E60" si="27">G59+F59</f>
        <v>8700000</v>
      </c>
      <c r="F59" s="35"/>
      <c r="G59" s="35">
        <v>8700000</v>
      </c>
      <c r="H59" s="33"/>
      <c r="I59" s="14"/>
      <c r="J59" s="13"/>
      <c r="K59" s="15">
        <f t="shared" si="1"/>
        <v>0</v>
      </c>
      <c r="L59" s="15">
        <f t="shared" si="2"/>
        <v>8700000</v>
      </c>
    </row>
    <row r="60" spans="1:12" ht="21" customHeight="1" thickBot="1" x14ac:dyDescent="0.25">
      <c r="A60" s="23" t="s">
        <v>54</v>
      </c>
      <c r="B60" s="35">
        <f t="shared" si="26"/>
        <v>500000</v>
      </c>
      <c r="C60" s="28"/>
      <c r="D60" s="28">
        <v>500000</v>
      </c>
      <c r="E60" s="35">
        <f t="shared" si="27"/>
        <v>500000</v>
      </c>
      <c r="F60" s="35"/>
      <c r="G60" s="35">
        <v>500000</v>
      </c>
      <c r="H60" s="33"/>
      <c r="I60" s="14"/>
      <c r="J60" s="13"/>
      <c r="K60" s="15">
        <f t="shared" si="1"/>
        <v>0</v>
      </c>
      <c r="L60" s="15">
        <f t="shared" si="2"/>
        <v>500000</v>
      </c>
    </row>
    <row r="61" spans="1:12" ht="18.75" x14ac:dyDescent="0.2">
      <c r="A61" s="1"/>
      <c r="H61" s="9"/>
    </row>
    <row r="62" spans="1:12" x14ac:dyDescent="0.2">
      <c r="H62" s="9"/>
    </row>
    <row r="63" spans="1:12" x14ac:dyDescent="0.2">
      <c r="H63" s="9"/>
    </row>
  </sheetData>
  <mergeCells count="27">
    <mergeCell ref="J4:J8"/>
    <mergeCell ref="K4:L4"/>
    <mergeCell ref="K6:K8"/>
    <mergeCell ref="L6:L8"/>
    <mergeCell ref="H11:H12"/>
    <mergeCell ref="A2:G2"/>
    <mergeCell ref="I4:I8"/>
    <mergeCell ref="I9:I10"/>
    <mergeCell ref="H9:H10"/>
    <mergeCell ref="D7:D8"/>
    <mergeCell ref="G7:G8"/>
    <mergeCell ref="B9:B10"/>
    <mergeCell ref="C9:C10"/>
    <mergeCell ref="D9:D10"/>
    <mergeCell ref="E9:E10"/>
    <mergeCell ref="F9:F10"/>
    <mergeCell ref="G9:G10"/>
    <mergeCell ref="A4:A8"/>
    <mergeCell ref="B4:D4"/>
    <mergeCell ref="B5:D5"/>
    <mergeCell ref="E4:G4"/>
    <mergeCell ref="E5:G5"/>
    <mergeCell ref="H4:H8"/>
    <mergeCell ref="B6:B8"/>
    <mergeCell ref="C6:D6"/>
    <mergeCell ref="E6:E8"/>
    <mergeCell ref="F6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3" manualBreakCount="3">
    <brk id="18" max="16383" man="1"/>
    <brk id="31" max="16383" man="1"/>
    <brk id="46" max="11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Нагорна Ніна Іванівна</dc:creator>
  <cp:lastModifiedBy>Михальова Галина Федорівна</cp:lastModifiedBy>
  <cp:lastPrinted>2020-06-01T15:05:45Z</cp:lastPrinted>
  <dcterms:created xsi:type="dcterms:W3CDTF">2019-12-12T09:57:58Z</dcterms:created>
  <dcterms:modified xsi:type="dcterms:W3CDTF">2020-06-01T15:06:15Z</dcterms:modified>
</cp:coreProperties>
</file>