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308" activeTab="2"/>
  </bookViews>
  <sheets>
    <sheet name="Додаток 1" sheetId="5" r:id="rId1"/>
    <sheet name="Додаток 2" sheetId="7" r:id="rId2"/>
    <sheet name="Додаток 3" sheetId="4" r:id="rId3"/>
  </sheets>
  <definedNames>
    <definedName name="_xlnm.Print_Area" localSheetId="0">'Додаток 1'!$A$1:$L$68</definedName>
    <definedName name="_xlnm.Print_Area" localSheetId="2">'Додаток 3'!$A$1:$L$133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4" l="1"/>
  <c r="D80" i="4" l="1"/>
  <c r="F23" i="7"/>
  <c r="E36" i="7" l="1"/>
  <c r="K23" i="7"/>
  <c r="J23" i="7"/>
  <c r="G23" i="7"/>
  <c r="D23" i="7"/>
  <c r="G18" i="7" l="1"/>
  <c r="H63" i="5"/>
  <c r="H61" i="5"/>
  <c r="H57" i="5"/>
  <c r="H56" i="5"/>
  <c r="H54" i="5"/>
  <c r="H52" i="5"/>
  <c r="J49" i="5" l="1"/>
  <c r="K49" i="5" l="1"/>
  <c r="I49" i="5" l="1"/>
  <c r="H47" i="5" l="1"/>
  <c r="H46" i="5"/>
  <c r="H44" i="5"/>
  <c r="H41" i="5"/>
  <c r="H38" i="5"/>
  <c r="H33" i="5"/>
  <c r="H34" i="5"/>
  <c r="H32" i="5"/>
  <c r="H30" i="5"/>
  <c r="H28" i="5"/>
  <c r="H24" i="5"/>
  <c r="H25" i="5"/>
  <c r="H23" i="5"/>
  <c r="H21" i="5"/>
  <c r="H20" i="5"/>
  <c r="H19" i="5"/>
  <c r="H16" i="5"/>
  <c r="H17" i="5"/>
  <c r="H14" i="5"/>
  <c r="H13" i="5"/>
  <c r="H12" i="5"/>
  <c r="H10" i="5"/>
  <c r="H9" i="5"/>
  <c r="H15" i="5"/>
  <c r="G96" i="4" l="1"/>
  <c r="G95" i="4"/>
  <c r="G94" i="4"/>
  <c r="J38" i="7" l="1"/>
  <c r="G38" i="7"/>
  <c r="K36" i="7"/>
  <c r="J36" i="7" s="1"/>
  <c r="H36" i="7"/>
  <c r="G36" i="7" s="1"/>
  <c r="D36" i="7"/>
  <c r="J33" i="7"/>
  <c r="G33" i="7"/>
  <c r="K31" i="7"/>
  <c r="J31" i="7" s="1"/>
  <c r="H31" i="7"/>
  <c r="G31" i="7" s="1"/>
  <c r="E31" i="7"/>
  <c r="D31" i="7" s="1"/>
  <c r="J28" i="7"/>
  <c r="J26" i="7"/>
  <c r="H23" i="7"/>
  <c r="L23" i="7"/>
  <c r="I23" i="7"/>
  <c r="E23" i="7"/>
  <c r="J20" i="7"/>
  <c r="G20" i="7"/>
  <c r="D17" i="7"/>
  <c r="D15" i="7"/>
  <c r="K14" i="7"/>
  <c r="H14" i="7"/>
  <c r="E14" i="7"/>
  <c r="D14" i="7" l="1"/>
  <c r="J14" i="7"/>
  <c r="G14" i="7"/>
  <c r="G10" i="7" s="1"/>
  <c r="H10" i="7"/>
  <c r="K10" i="7"/>
  <c r="D44" i="4"/>
  <c r="J10" i="7" l="1"/>
  <c r="D31" i="4"/>
  <c r="D13" i="4" l="1"/>
  <c r="H29" i="5" l="1"/>
  <c r="H31" i="5"/>
  <c r="H51" i="5"/>
  <c r="H53" i="5"/>
  <c r="J35" i="5" l="1"/>
  <c r="J129" i="4" l="1"/>
  <c r="J125" i="4"/>
  <c r="J124" i="4"/>
  <c r="J122" i="4"/>
  <c r="J119" i="4" s="1"/>
  <c r="J116" i="4" s="1"/>
  <c r="G129" i="4"/>
  <c r="G125" i="4"/>
  <c r="G124" i="4"/>
  <c r="G122" i="4"/>
  <c r="G119" i="4" s="1"/>
  <c r="G116" i="4" s="1"/>
  <c r="D129" i="4"/>
  <c r="D125" i="4"/>
  <c r="D124" i="4"/>
  <c r="D122" i="4"/>
  <c r="D119" i="4" s="1"/>
  <c r="D116" i="4" s="1"/>
  <c r="K119" i="4"/>
  <c r="K116" i="4" s="1"/>
  <c r="H119" i="4"/>
  <c r="H116" i="4" s="1"/>
  <c r="E119" i="4"/>
  <c r="E116" i="4" s="1"/>
  <c r="D113" i="4"/>
  <c r="K111" i="4"/>
  <c r="J111" i="4" s="1"/>
  <c r="H111" i="4"/>
  <c r="G111" i="4" s="1"/>
  <c r="E111" i="4"/>
  <c r="D111" i="4" s="1"/>
  <c r="K110" i="4"/>
  <c r="H110" i="4"/>
  <c r="G110" i="4" s="1"/>
  <c r="E110" i="4"/>
  <c r="D110" i="4" s="1"/>
  <c r="K100" i="4"/>
  <c r="J100" i="4" s="1"/>
  <c r="H100" i="4"/>
  <c r="G100" i="4" s="1"/>
  <c r="E100" i="4"/>
  <c r="J113" i="4"/>
  <c r="J110" i="4"/>
  <c r="J108" i="4"/>
  <c r="J106" i="4"/>
  <c r="J103" i="4"/>
  <c r="G113" i="4"/>
  <c r="G108" i="4"/>
  <c r="G106" i="4"/>
  <c r="G103" i="4"/>
  <c r="D108" i="4"/>
  <c r="D106" i="4"/>
  <c r="D103" i="4"/>
  <c r="D100" i="4"/>
  <c r="E92" i="4"/>
  <c r="D92" i="4" s="1"/>
  <c r="E91" i="4"/>
  <c r="D90" i="4"/>
  <c r="D89" i="4"/>
  <c r="D91" i="4"/>
  <c r="K92" i="4"/>
  <c r="K91" i="4"/>
  <c r="J91" i="4" s="1"/>
  <c r="K90" i="4"/>
  <c r="J90" i="4" s="1"/>
  <c r="K89" i="4"/>
  <c r="J92" i="4"/>
  <c r="J89" i="4"/>
  <c r="J80" i="4"/>
  <c r="J96" i="4"/>
  <c r="J95" i="4"/>
  <c r="J94" i="4"/>
  <c r="J87" i="4"/>
  <c r="J86" i="4"/>
  <c r="J85" i="4"/>
  <c r="J84" i="4"/>
  <c r="J83" i="4"/>
  <c r="G86" i="4"/>
  <c r="G85" i="4"/>
  <c r="G84" i="4"/>
  <c r="G83" i="4"/>
  <c r="D96" i="4"/>
  <c r="D95" i="4"/>
  <c r="D94" i="4"/>
  <c r="D87" i="4"/>
  <c r="D86" i="4"/>
  <c r="D85" i="4"/>
  <c r="J76" i="4" l="1"/>
  <c r="J75" i="4"/>
  <c r="J74" i="4"/>
  <c r="J71" i="4"/>
  <c r="J70" i="4"/>
  <c r="J69" i="4"/>
  <c r="J68" i="4"/>
  <c r="E79" i="4"/>
  <c r="D79" i="4" s="1"/>
  <c r="D65" i="4" l="1"/>
  <c r="K63" i="4"/>
  <c r="H63" i="4"/>
  <c r="E63" i="4"/>
  <c r="J13" i="4"/>
  <c r="G13" i="4"/>
  <c r="R53" i="5"/>
  <c r="Q58" i="5"/>
  <c r="R58" i="5"/>
  <c r="P58" i="5"/>
  <c r="R55" i="5"/>
  <c r="Q55" i="5"/>
  <c r="P55" i="5"/>
  <c r="Q53" i="5"/>
  <c r="P53" i="5"/>
  <c r="R51" i="5"/>
  <c r="Q51" i="5"/>
  <c r="P51" i="5"/>
  <c r="R43" i="5"/>
  <c r="R48" i="5"/>
  <c r="R45" i="5"/>
  <c r="Q48" i="5"/>
  <c r="P48" i="5"/>
  <c r="Q45" i="5"/>
  <c r="P45" i="5"/>
  <c r="P43" i="5"/>
  <c r="R34" i="5"/>
  <c r="Q34" i="5"/>
  <c r="P34" i="5"/>
  <c r="R31" i="5"/>
  <c r="Q31" i="5"/>
  <c r="P31" i="5"/>
  <c r="R29" i="5"/>
  <c r="Q29" i="5"/>
  <c r="P29" i="5"/>
  <c r="R27" i="5"/>
  <c r="Q27" i="5"/>
  <c r="P27" i="5"/>
  <c r="R24" i="5"/>
  <c r="Q24" i="5"/>
  <c r="P24" i="5"/>
  <c r="R22" i="5"/>
  <c r="Q22" i="5"/>
  <c r="P22" i="5"/>
  <c r="R20" i="5"/>
  <c r="Q20" i="5"/>
  <c r="P20" i="5"/>
  <c r="R18" i="5"/>
  <c r="Q18" i="5"/>
  <c r="P18" i="5"/>
  <c r="R16" i="5"/>
  <c r="Q16" i="5"/>
  <c r="P16" i="5"/>
  <c r="R14" i="5"/>
  <c r="Q14" i="5"/>
  <c r="P14" i="5"/>
  <c r="R12" i="5"/>
  <c r="Q12" i="5"/>
  <c r="P12" i="5"/>
  <c r="R9" i="5"/>
  <c r="Q9" i="5"/>
  <c r="P9" i="5"/>
  <c r="J63" i="4" l="1"/>
  <c r="D63" i="4"/>
  <c r="D9" i="4" s="1"/>
  <c r="G63" i="4"/>
  <c r="H45" i="5"/>
  <c r="Q43" i="5"/>
  <c r="K63" i="5" l="1"/>
  <c r="J63" i="5"/>
  <c r="I63" i="5"/>
  <c r="H62" i="5"/>
  <c r="K59" i="5"/>
  <c r="J59" i="5"/>
  <c r="I59" i="5"/>
  <c r="H58" i="5"/>
  <c r="H55" i="5"/>
  <c r="H48" i="5"/>
  <c r="H43" i="5"/>
  <c r="H42" i="5"/>
  <c r="H40" i="5"/>
  <c r="H39" i="5"/>
  <c r="H37" i="5"/>
  <c r="K35" i="5"/>
  <c r="I35" i="5"/>
  <c r="H27" i="5"/>
  <c r="H22" i="5"/>
  <c r="H18" i="5"/>
  <c r="H49" i="5" l="1"/>
  <c r="K64" i="5"/>
  <c r="I64" i="5"/>
  <c r="J64" i="5"/>
  <c r="H59" i="5"/>
  <c r="H35" i="5"/>
  <c r="K127" i="4"/>
  <c r="J127" i="4" s="1"/>
  <c r="H127" i="4"/>
  <c r="G127" i="4" s="1"/>
  <c r="E127" i="4"/>
  <c r="D127" i="4" s="1"/>
  <c r="H64" i="5" l="1"/>
  <c r="L9" i="4"/>
  <c r="K9" i="4"/>
  <c r="J9" i="4"/>
  <c r="I9" i="4"/>
  <c r="H9" i="4"/>
  <c r="G9" i="4"/>
  <c r="F9" i="4"/>
  <c r="E9" i="4"/>
  <c r="K58" i="4"/>
  <c r="J58" i="4"/>
  <c r="H58" i="4"/>
  <c r="G58" i="4"/>
  <c r="E58" i="4"/>
  <c r="D58" i="4"/>
  <c r="K47" i="4"/>
  <c r="J47" i="4"/>
  <c r="K46" i="4"/>
  <c r="J46" i="4"/>
  <c r="H47" i="4"/>
  <c r="G47" i="4"/>
  <c r="H46" i="4"/>
  <c r="G46" i="4"/>
  <c r="E47" i="4"/>
  <c r="D47" i="4"/>
  <c r="E46" i="4"/>
  <c r="D46" i="4"/>
  <c r="K44" i="4"/>
  <c r="J44" i="4"/>
  <c r="K43" i="4"/>
  <c r="J43" i="4"/>
  <c r="H44" i="4"/>
  <c r="G44" i="4"/>
  <c r="H43" i="4"/>
  <c r="G43" i="4"/>
  <c r="E44" i="4"/>
  <c r="E43" i="4"/>
  <c r="D43" i="4"/>
  <c r="K31" i="4"/>
  <c r="J31" i="4"/>
  <c r="H31" i="4"/>
  <c r="H28" i="4" s="1"/>
  <c r="G31" i="4"/>
  <c r="G28" i="4" s="1"/>
  <c r="E31" i="4"/>
  <c r="E28" i="4" s="1"/>
  <c r="K38" i="4"/>
  <c r="J38" i="4"/>
  <c r="H38" i="4"/>
  <c r="G38" i="4"/>
  <c r="E38" i="4"/>
  <c r="D38" i="4"/>
  <c r="K34" i="4"/>
  <c r="J34" i="4"/>
  <c r="H34" i="4"/>
  <c r="G34" i="4"/>
  <c r="E34" i="4"/>
  <c r="D34" i="4"/>
  <c r="K24" i="4"/>
  <c r="J24" i="4"/>
  <c r="H24" i="4"/>
  <c r="G24" i="4"/>
  <c r="E24" i="4"/>
  <c r="D24" i="4"/>
  <c r="K23" i="4"/>
  <c r="J23" i="4"/>
  <c r="H23" i="4"/>
  <c r="G23" i="4"/>
  <c r="E23" i="4"/>
  <c r="D23" i="4"/>
  <c r="G45" i="4" l="1"/>
  <c r="H45" i="4"/>
  <c r="E45" i="4"/>
  <c r="J42" i="4"/>
  <c r="K42" i="4"/>
  <c r="H42" i="4"/>
  <c r="G42" i="4"/>
  <c r="D42" i="4"/>
  <c r="E42" i="4"/>
  <c r="G26" i="4"/>
  <c r="D28" i="4"/>
  <c r="J28" i="4"/>
  <c r="J45" i="4"/>
  <c r="K28" i="4"/>
  <c r="D45" i="4"/>
  <c r="K45" i="4"/>
  <c r="H26" i="4"/>
  <c r="J26" i="4"/>
  <c r="K26" i="4"/>
</calcChain>
</file>

<file path=xl/sharedStrings.xml><?xml version="1.0" encoding="utf-8"?>
<sst xmlns="http://schemas.openxmlformats.org/spreadsheetml/2006/main" count="512" uniqueCount="249">
  <si>
    <t>Джерела фінансування</t>
  </si>
  <si>
    <t>Міський бюджет</t>
  </si>
  <si>
    <t>Підпрограма 3. Забезпечення проведення культурно-освітніх заходів</t>
  </si>
  <si>
    <t>Підпрограма 4. Компенсаційні виплати на пільговий проїзд електротранспортом окремим категоріям громадян</t>
  </si>
  <si>
    <r>
      <t xml:space="preserve">Підпрограма 1. </t>
    </r>
    <r>
      <rPr>
        <b/>
        <u/>
        <sz val="11"/>
        <color rgb="FF000000"/>
        <rFont val="Times New Roman"/>
        <family val="1"/>
        <charset val="204"/>
      </rPr>
      <t>Здійснення заходів та реалізація проектів на виконання Державної цільової соціальної програми «Молодь України»</t>
    </r>
  </si>
  <si>
    <t>2020 рік (прогноз)</t>
  </si>
  <si>
    <t>2021 рік (прогноз)</t>
  </si>
  <si>
    <t>загальний фонд</t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</si>
  <si>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Забезпечення оздоровленням та відпочинком дітей</t>
    </r>
  </si>
  <si>
    <t>Заступник начальника відділу
у справах молоді та спорту                                                                                                                           Є.О. Обравіт</t>
  </si>
  <si>
    <t>Відповідальні виконавці, КПКВК, завдання програми, результативні показники</t>
  </si>
  <si>
    <t>Разом</t>
  </si>
  <si>
    <t>Всього на виконання Програми, грн.</t>
  </si>
  <si>
    <t>КПКВК 0213130 «Реалізація державної політики у молодіжній сфері»</t>
  </si>
  <si>
    <t>Показники виконання:</t>
  </si>
  <si>
    <t>середні витрати на забезпечення участі у  заходах державної політики у молодіжній сфері одного учасника, грн.</t>
  </si>
  <si>
    <t>кількість учасників проектів громадських організацій, осіб, у т.ч.:</t>
  </si>
  <si>
    <t>проекту у сфері національно-патріотичного виховання, грн.</t>
  </si>
  <si>
    <t>середні витрати на забезпечення участі в одному проекті одного учасника, грн., у т.ч.:</t>
  </si>
  <si>
    <t>середні витрати на забезпечення участі в одному проекті у сфері роботи з дітьми та молоддю одного учасника, грн.</t>
  </si>
  <si>
    <t>середні витрати на забезпечення участі в одному проекті у сфері роботи національно-патріотичного виховання  одного учасника, грн.</t>
  </si>
  <si>
    <t>кількість придбаних путівок на оздоровлення дітей, од.</t>
  </si>
  <si>
    <t>кількість придбаних путівок на відпочинок  у наметові табори, од.</t>
  </si>
  <si>
    <t>середні витрати на оздоровлення однієї дитини, грн.</t>
  </si>
  <si>
    <t>середні витрати на відпочинок однієї дитини у наметових таборах, грн.</t>
  </si>
  <si>
    <t>середня вартість однієї путівки на оздоровлення, грн.</t>
  </si>
  <si>
    <t>середня вартість однієї путівки на відпочинок у наметових таборах, грн.</t>
  </si>
  <si>
    <t>КПКВК 0214060 «Забезпечення діяльності інших закладів галузі культури і мистецтва»</t>
  </si>
  <si>
    <t>кількість міських культурно-освітніх заходів для молоді, од.</t>
  </si>
  <si>
    <t>середні витрати на проведення одного заходу, грн.</t>
  </si>
  <si>
    <t>середні витрати на забезпечення участі одного учасника в заходах, грн.</t>
  </si>
  <si>
    <t>Обсяг видатків на компенсацію за пільговий проїзд електротранспортом студентам та учням, грн.</t>
  </si>
  <si>
    <t>кількість осіб, які мають право на пільговий проїзд електротранспортом, осіб</t>
  </si>
  <si>
    <t>кількість підприємств – отримувачів компенсації за пільговий проїзд студентів/учнів, од.</t>
  </si>
  <si>
    <t>середньомісячний розмір компенсації за пільговий проїзд електротранспортом, грн.</t>
  </si>
  <si>
    <t>Код програмної класифікації видатків та кредитування</t>
  </si>
  <si>
    <t>спеціальний
фонд</t>
  </si>
  <si>
    <t>в тому числі:</t>
  </si>
  <si>
    <r>
      <t xml:space="preserve">Мета програми: </t>
    </r>
    <r>
      <rPr>
        <sz val="11"/>
        <rFont val="Times New Roman"/>
        <family val="1"/>
        <charset val="204"/>
      </rPr>
      <t>Створення належних умов для соціального становлення та розвитку молоді, організація оздоровлення та забезпечення відпочинком дітей та молоді</t>
    </r>
  </si>
  <si>
    <r>
      <t>Підпрограма 1.</t>
    </r>
    <r>
      <rPr>
        <b/>
        <u/>
        <sz val="11"/>
        <color rgb="FF000000"/>
        <rFont val="Times New Roman"/>
        <family val="1"/>
        <charset val="204"/>
      </rPr>
      <t xml:space="preserve"> Здійснення заходів та реалізація проектів на виконання Державної цільової соціальної програми «Молодь України»</t>
    </r>
  </si>
  <si>
    <t>середній розмір однієї премії міського голови за особливі досягнення молоді, грн.</t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</si>
  <si>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спорту, відділ бухгалтерського обліку та звітності)</t>
    </r>
  </si>
  <si>
    <t>Всього на виконання Підпрограми 1.</t>
  </si>
  <si>
    <t>Завдання 1.
Створення сприятливих умов для соціального становлення та розвитку молоді.</t>
  </si>
  <si>
    <t>кількість міських заходів державної політики у молодіжній сфері у од.</t>
  </si>
  <si>
    <t>кількість учасників заходів державної політики у молодіжній сфері, осіб.</t>
  </si>
  <si>
    <t>показник затрат:</t>
  </si>
  <si>
    <t>показник продукту:</t>
  </si>
  <si>
    <t>показник ефективності:</t>
  </si>
  <si>
    <t xml:space="preserve">середні витрати на проведення одного заходу державної політики у молодіжній сфері, грн. </t>
  </si>
  <si>
    <t>показник якості:</t>
  </si>
  <si>
    <t>збільшення кількості молоді, охопленої міськими заходами державної політики у молодіжній сфері, порівняно з минулим роком, %.</t>
  </si>
  <si>
    <t>кількість молоді, охопленої міськими заходами державної політики у молодіжній сфері, від загальної кількості молоді у місті, %.</t>
  </si>
  <si>
    <t>Завдання 2.
Залучення інститутів громадянського суспільства до реалізації проектів та здійснення заходів для молоді.</t>
  </si>
  <si>
    <t>кількість проектів-переможців у сфері роботи з дітьми та молоддю, од.</t>
  </si>
  <si>
    <t>кількість проектів-переможців у сфері національно-патріотичного виховання, од.</t>
  </si>
  <si>
    <t>середні витрати на проведення одного проекту, грн., у т.ч.:</t>
  </si>
  <si>
    <t>проекту у сфері роботи з дітьми та молоддю, грн.</t>
  </si>
  <si>
    <t>збільшення кількості молоді, охопленої проектами інститутами громадського суспільства, порівняно з минулим роком, %.</t>
  </si>
  <si>
    <t>кількість молоді, охопленої проектами інститутами громадського суспільства, від загальної кількості молоді у місті, %.</t>
  </si>
  <si>
    <t>кількість видів відзнак, од.</t>
  </si>
  <si>
    <t>кількість відзначених молодих людей премією міського голови за особливі досягнення молоді, чол.</t>
  </si>
  <si>
    <t>динаміка кількості відзначених молодих людей, порівняно з минулим роком, %.</t>
  </si>
  <si>
    <r>
      <t>Мета: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дітей.</t>
    </r>
  </si>
  <si>
    <r>
      <t>Мета: С</t>
    </r>
    <r>
      <rPr>
        <sz val="11"/>
        <rFont val="Times New Roman"/>
        <family val="1"/>
        <charset val="204"/>
      </rPr>
      <t>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</si>
  <si>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t>Всього на виконання Підпрограми 2.</t>
  </si>
  <si>
    <r>
      <t>КПКВК</t>
    </r>
    <r>
      <rPr>
        <b/>
        <sz val="11"/>
        <color rgb="FF000000"/>
        <rFont val="Times New Roman"/>
        <family val="1"/>
        <charset val="204"/>
      </rPr>
      <t xml:space="preserve"> 0213140 </t>
    </r>
    <r>
      <rPr>
        <b/>
        <sz val="11"/>
        <rFont val="Times New Roman"/>
        <family val="1"/>
        <charset val="204"/>
      </rPr>
      <t>«Оздоровлення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катастрофи»</t>
    </r>
  </si>
  <si>
    <r>
      <t xml:space="preserve">Завдання 1.
</t>
    </r>
    <r>
      <rPr>
        <b/>
        <sz val="11"/>
        <color rgb="FF000000"/>
        <rFont val="Times New Roman"/>
        <family val="1"/>
        <charset val="204"/>
      </rPr>
      <t>Організація оздоровлення та забезпечення відпочинком дітей та молоді, які потребують особливої уваги та підтримки.</t>
    </r>
  </si>
  <si>
    <t>кількість дітей, яким надані послуги з оздоровлення, осіб.</t>
  </si>
  <si>
    <t>кількість дітей, яким надані послуги з відпочинку у наметових таборах, осіб.</t>
  </si>
  <si>
    <t>Завдання 2. Організація відпочину та забезпечення оздоровленням дітей дошкільного та шкільного віку</t>
  </si>
  <si>
    <r>
      <t xml:space="preserve">Мета: </t>
    </r>
    <r>
      <rPr>
        <sz val="11"/>
        <rFont val="Times New Roman"/>
        <family val="1"/>
        <charset val="204"/>
      </rPr>
      <t>Підтримка та розвиток культурно-освітніх заходів.</t>
    </r>
  </si>
  <si>
    <t>Всього на виконання Підпрограми 3.</t>
  </si>
  <si>
    <r>
      <t xml:space="preserve">Відповідальний виконавець: </t>
    </r>
    <r>
      <rPr>
        <sz val="11"/>
        <rFont val="Times New Roman"/>
        <family val="1"/>
        <charset val="204"/>
      </rPr>
  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  </r>
  </si>
  <si>
    <t>Завдання 1. Організація та проведення  культурно-освітніх заходів, грн.</t>
  </si>
  <si>
    <t>кількість учасників заходів, осіб.</t>
  </si>
  <si>
    <t>збільшення кількості молоді, охопленої культурно-освітніми заходами, порівняно з минулим роком , %.</t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</si>
  <si>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громадян.</t>
    </r>
  </si>
  <si>
    <t xml:space="preserve">Завдання 1. Проведення розрахунків за пільговий проїзд електротранспортом студентів вищих навчальних закладів І-ІV рівнів акредитації та учнів професійно-технічних навчальних закладів міста Суми </t>
  </si>
  <si>
    <t>питома вага відшкодованих компенсацій до нарахованих, %.</t>
  </si>
  <si>
    <t>кількість проектів, які стали переможцями конкурсу, од.</t>
  </si>
  <si>
    <t>учасників у сфері роботи з дітьми та молоддю, осіб.</t>
  </si>
  <si>
    <t>учасників у сфері національно-патріотичного виховання, осіб.</t>
  </si>
  <si>
    <t>проектів-переможців у сфері національно-патріотичного виховання, од.</t>
  </si>
  <si>
    <t>проектів-переможців у сфері роботи з дітьми та молоддю, грн.</t>
  </si>
  <si>
    <t>видатки на реалізацію проектів, які стали переможцями конкурсу, грн., у т.ч.:</t>
  </si>
  <si>
    <t>Результативні показники виконання завдань програми «Молодь міста Суми на 2019-2021 роки»</t>
  </si>
  <si>
    <t>Завдання 3.
Відзначення здобутих особливих досягнень дітей та молоді</t>
  </si>
  <si>
    <t>Всього на виконання Підпрограми 4.</t>
  </si>
  <si>
    <t>Заступник начальника відділу
у справах молоді та спорту                                                                                                                                                                      Є.О. Обравіт</t>
  </si>
  <si>
    <t>2019 рік (план)</t>
  </si>
  <si>
    <t>Напрями діяльності програми «Молодь міста Суми на 2019-2021 роки»</t>
  </si>
  <si>
    <t>№ З/П</t>
  </si>
  <si>
    <t>Пріоритетні завдання</t>
  </si>
  <si>
    <t>Заходи Програми</t>
  </si>
  <si>
    <t>Строк виконання заходу</t>
  </si>
  <si>
    <t>Виконавці</t>
  </si>
  <si>
    <t>Орієнтовні обсяги фінансування, грн.</t>
  </si>
  <si>
    <t>Очікуваний результат</t>
  </si>
  <si>
    <t>всього</t>
  </si>
  <si>
    <t>у т.ч. по роках</t>
  </si>
  <si>
    <t>1.</t>
  </si>
  <si>
    <t xml:space="preserve">Створення сприятливих умов для соціального становлення та розвитку молоді </t>
  </si>
  <si>
    <t xml:space="preserve">1.1. Створення належних умов для формування громадянської позиції, національно-патріотичне виховання молоді. Проведення круглих столів, форумів, виставок, фестивалів, концертів, тематичних зустрічей, перегляд кінострічок, наметових таборів тощо. Виготовлення інформаційно-патріотичних роликів, видання інформаційно-методичних матеріалів. Підтримка та участь у всеукраїнських та регіональних заходах різних форматів, спрямованих на практичний розвиток та удосконалення патріотичного виховання молоді. </t>
  </si>
  <si>
    <t>2019 – 2021 роки</t>
  </si>
  <si>
    <t>Відділ у справах  молоді та спорту Сумської міської ради, відділ бухгалтерського обліку та звітності Сумської міської ради, КУ «Сумський міський центр дозвілля молоді» СМР</t>
  </si>
  <si>
    <t xml:space="preserve">1.2. Формування патріотичної свідомості молоді, зокрема у навчальних закладах і молодіжному середовищі шляхом розвитку української пам’яті, популяризації української культури і народних традицій, залучення молоді до суспільно-значущої діяльності. Створення у навчальних закладах та бібліотеках куточків Пам’яті, меморіальних куточків.    </t>
  </si>
  <si>
    <t xml:space="preserve">Не потребує фінансування </t>
  </si>
  <si>
    <t>-</t>
  </si>
  <si>
    <r>
      <t>1.3.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Підвищення рівня правових  знань, правової культури та правої поведінки молоді Проведення акцій, ігор, конкурсів, дебатів, засідань у форматі круглих столів, видання інформаційно-методичних матеріалів. Виготовлення інформаційних роликів. Ознайомлення молоді з основними положеннями Конституції України та інших законів України. </t>
    </r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</si>
  <si>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</si>
  <si>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>Підвищення рівня громадянської свідомості молоді, зниження рівня правопорушень серед молоді засобом залучення молоді до участі у громадській діяльності</t>
  </si>
  <si>
    <t xml:space="preserve">1.4. Формування бережливого ставлення до навколишнього природнього середовища. Проведення толок, акцій, конкурсів, концертів тощо. Виготовлення інформаційних роликів. Видання інформаційно-методичних матеріалів. </t>
  </si>
  <si>
    <t>Відділ у справах  молоді та спорту, управління освіти і науки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</t>
  </si>
  <si>
    <t xml:space="preserve">Міський бюджет </t>
  </si>
  <si>
    <t xml:space="preserve">Підвищення рівня  екологічної культури молоді, збільшення кількості молоді  </t>
  </si>
  <si>
    <t xml:space="preserve">1.5. Створення сприятливих умов та здійснення заходів, спрямованих на працевлаштування молоді, забезпечення первинної і вторинної зайнятості та самозайнятості молоді, розвиток неформальної освіти Організація профорієнтаційної і волонтерської роботи серед молоді, розвиток системи учнівського та студентського самоврядування, лідерських якостей, молодіжного підприємництва, організація стажування молоді, акцій, семінарів, тренінгів тощо. Виготовлення інформаційних роликів., видання інформаційно-методичних матеріалів. </t>
  </si>
  <si>
    <t>Відділ у справах молоді та спорту Сумської міської ради, міський центр зайнятості,  управління освіти і науки Сумської міської ради, відділ бухгалтерського обліку та звітності Сумської міської ради</t>
  </si>
  <si>
    <r>
      <t>Забезпечення залучення молоді до волонтерства,</t>
    </r>
    <r>
      <rPr>
        <sz val="11"/>
        <color rgb="FF000000"/>
        <rFont val="Times New Roman"/>
        <family val="1"/>
        <charset val="204"/>
      </rPr>
      <t xml:space="preserve"> як засобу вторинної зайнятості і форми неформальної освіти молоді</t>
    </r>
    <r>
      <rPr>
        <sz val="11"/>
        <rFont val="Times New Roman"/>
        <family val="1"/>
        <charset val="204"/>
      </rPr>
      <t xml:space="preserve">  розвиток молодіжного підприємництва. </t>
    </r>
  </si>
  <si>
    <t>1.6. Надання організаційної, консультативної, юридичної допомоги під час реєстрації і діяльності молодіжних громадських організацій. Здійснення заходів щодо налагодження співпраці з молодіжними та дитячими громадськими організаціями.  Виготовлення інформаційних роликів, видання інформаційно-методичних матеріалів.</t>
  </si>
  <si>
    <t>Відділ у справах молоді та спорту Сумської міської ради, КУ «Сумський міський центр дозвілля молоді» СМР, Управління «Центр надання адміністративних послуг у місті Суми»</t>
  </si>
  <si>
    <t>Підвищення рівня самоорганізації і самоврядування молодіжних спільнот внаслідок формування інституцій та осередків громадянського суспільства</t>
  </si>
  <si>
    <r>
      <t>1.7. Проведення заходів на утвердження здорового способу життя серед молоді, ігор, фестивалів тощо.</t>
    </r>
    <r>
      <rPr>
        <sz val="11"/>
        <rFont val="Times New Roman"/>
        <family val="1"/>
        <charset val="204"/>
      </rPr>
      <t xml:space="preserve"> Виготовлення інформаційних роликів, видання інформаційно-методичних матеріалів.</t>
    </r>
  </si>
  <si>
    <t>Відділ у справах молоді та спорту Сумської міської ради, відділ бухгалтерського обліку та звітності Сумської міської ради,  КУ «Сумський міський центр дозвілля молоді» СМР</t>
  </si>
  <si>
    <t>Поширення у молодіжному середовищі засад та принципів здорового й безпечного способу життя</t>
  </si>
  <si>
    <t>1.8. Забезпечення змістовного дозвілля молоді,  проведення: міських молодіжних та дитячих творчих заходів: фестивалів, конкурсів, ігор КВН, заходів до Дня молоді, Дня студента, тощо. Забезпечення участі творчих команд і колективів у заходах різних рівнів. Виготовлення інформаційних роликів.</t>
  </si>
  <si>
    <t xml:space="preserve">Відділ у справах молоді та спорту Сумської міської ради, відділ бухгалтерського обліку та звітності Сумської міської ради  </t>
  </si>
  <si>
    <t>Підвищення рівня зайнятості молоді.</t>
  </si>
  <si>
    <t xml:space="preserve">1.9. Сприяти участі молоді в міжнародних конкурсах різних сфер діяльності ,сприяти організації та підтримці міжнародних конференцій, семінарів на актуальні теми, створювати інформаційний простір для обізнаності молоді щодо можливостей міжнародного співробітництва. </t>
  </si>
  <si>
    <t>Відділ у справах  молоді та спорту Сумської міської ради, відділ бухгалтерського обліку та звітності Сумської міської ради, Департамент комунікації та інформаційної політики Сумської міської ради, Відділ «Проектний офіс» Сумської міської ради</t>
  </si>
  <si>
    <t xml:space="preserve">Забезпечення інтеграції молоді міста в європейські та світові молодіжні структури, впровадження кращих практик у реалізацію молодіжної політики </t>
  </si>
  <si>
    <t>1.10. Інформаційна підтримка  заходів, направлених створення сприятливих умов для соціального становлення та розвитку молоді. Постійне висвітлення в ЗМІ матеріалів щодо розвитку в місті національно-патріотичного виховання молоді.</t>
  </si>
  <si>
    <t>Департамент комунікації та інформаційної політики Сумської міської ради</t>
  </si>
  <si>
    <t>Не потребує фінансування</t>
  </si>
  <si>
    <t xml:space="preserve">Підвищення рівня обізнаності населення щодо роботи, що здійснюється у напрямку національно-патріотичного виховання молоді. </t>
  </si>
  <si>
    <t>1.11. Виготовлення іміджевої продукції.</t>
  </si>
  <si>
    <t>Відділ у справах  молоді та спорту Сумської міської ради, відділ бухгалтерського обліку та звітності Сумської міської ради</t>
  </si>
  <si>
    <t>Популяризація та підвищення іміджу міста на теренах України шляхом привітань іміджевою продукцією учасників з  інших міст та регіонів країни.</t>
  </si>
  <si>
    <t>2.</t>
  </si>
  <si>
    <t xml:space="preserve">Залучення інститутів громадянського суспільства до реалізації проектів та здійснення заходів для молоді </t>
  </si>
  <si>
    <t>2.1. Проведення конкурсу проектів, розроблених інститутами громадянського суспільства у сфері роботи з дітьми та молоддю.</t>
  </si>
  <si>
    <t>Запровадження цікавих та актуальних у молодіжному середовищі проектів</t>
  </si>
  <si>
    <r>
      <t>2.2.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Проведення конкурсу проектів програм серед інститутів громадянського суспільства з національно-патріотичного виховання молоді.</t>
    </r>
  </si>
  <si>
    <t>Запровадження цікавих та актуальних у молодіжному середовищі проектів у напрямку національно-патріотичного виховання молоді</t>
  </si>
  <si>
    <t>3.</t>
  </si>
  <si>
    <t>Відзначення здобутих особливих досягнень дітей та молоді</t>
  </si>
  <si>
    <t>3.1.Виплата премій міського голови за особливі досягнення молоді у розбудові міста.</t>
  </si>
  <si>
    <t>Відділ у справах молоді та спорту Сумської міської ради, бухгалтерського обліку та звітності Сумської міської ради</t>
  </si>
  <si>
    <t>Збільшення чисельності активної молоді через заохочення та стимулювання відзнаками, преміями та подарунками</t>
  </si>
  <si>
    <t>Усього:</t>
  </si>
  <si>
    <r>
      <t xml:space="preserve">Підпрограма 2. 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b/>
        <u/>
        <sz val="11"/>
        <color rgb="FF000000"/>
        <rFont val="Times New Roman"/>
        <family val="1"/>
        <charset val="204"/>
      </rPr>
  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  </r>
  </si>
  <si>
    <t>Організація оздоровлення та забезпечення відпочинком дітей та молоді, які потребують особливої уваги та підтримки</t>
  </si>
  <si>
    <t>1.1. Придбання путівок на оздоровлення дітей та молоді, які потребують особливої соціальної уваги та підтримки в позаміських дитячих закладах оздоровлення та відпочинку.</t>
  </si>
  <si>
    <t>Відділ у справах молоді та спорту Сумської міської ради, відділ бухгалтерського обліку та звітності Сумської міської ради спільно з комунальними установами та закладами, які займаються оздоровленням та відпочинком дітей</t>
  </si>
  <si>
    <t>Забезпечення повноцінним відпочинком і оздоровленням дітей пільгових категорій</t>
  </si>
  <si>
    <t>з них: субвенція з обласного бюджету</t>
  </si>
  <si>
    <t>1.2. Придбання путівок на  відпочинок дітей та молоді, які потребують особливої соціальної уваги та підтримки в наметових таборах пересувного типу.</t>
  </si>
  <si>
    <t>Організація відпочину та забезпечення оздоровленням дітей дошкільного та шкільного віку</t>
  </si>
  <si>
    <t xml:space="preserve">Забезпечення реалізації права дитини на відпочинок </t>
  </si>
  <si>
    <t>Забезпечення реалізації права дитини на оздоровлення</t>
  </si>
  <si>
    <t xml:space="preserve">                                                          </t>
  </si>
  <si>
    <t xml:space="preserve">Організація та проведення культурно-освітніх заходів </t>
  </si>
  <si>
    <t>КУ «Сумський міський центр дозвілля молоді» СМР, відділ бухгалтерського обліку та звітності Сумської міської ради</t>
  </si>
  <si>
    <r>
      <t xml:space="preserve">Підвищення рівня обізнаності молоді,  формування почуття 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патріотизму, духовності, моральності та загальнолюдських життєвих принципів </t>
    </r>
  </si>
  <si>
    <t>Популяризація форм та методів здорового способу життя, змістовного та інтелектуального  дозвілля</t>
  </si>
  <si>
    <t>Залучення молоді до формування традицій змістовного дозвілля, створення нових майданчиків для розкриття молоддю творчого, креативного потенціалу, спрямованого на розвиток молодіжного та культурного життя міста</t>
  </si>
  <si>
    <t>Створення осередків  неформальної освіти для молоді, підготовка волонтерських кадрів, лідерів молодіжного громадського руху</t>
  </si>
  <si>
    <t xml:space="preserve">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</t>
  </si>
  <si>
    <t>1.1. Виплата компенсацій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 (50%).</t>
  </si>
  <si>
    <t>Відділу транспорту, зв’язку та телекомунікаційних послуг, відділ бухгалтерського обліку та звітності Сумської міської ради), комунальне підприємство  Сумської міської ради «Електроавтотранс»</t>
  </si>
  <si>
    <t xml:space="preserve">Забезпечення  пільговим проїздом  студентів вищих навчальних закладів I-IV рівнів акредитації та учнів професійно-технічних навчальних закладів міста Суми  </t>
  </si>
  <si>
    <t>РАЗОМ:</t>
  </si>
  <si>
    <t>2.1. Придбання путівок для оздоровлення учнів, які потребують особливої соціальної уваги та підтримки в позаміських дитячих закладах оздоровлення та відпочинку.</t>
  </si>
  <si>
    <t>2.2. Організація і забезпечення відпочинком учнів у таборах з денним перебуванням, дитячих закладах праці та відпочинку при закладах загальної середньої освіти.</t>
  </si>
  <si>
    <t>2.3 Забезпечення оздоровленням вихованців закладів дошкільної освіти.</t>
  </si>
  <si>
    <t>Управління освіти і науки Сумської міської ради  спільно з закладами загальної середньої освіти</t>
  </si>
  <si>
    <t>Управління освіти і науки Сумської міської ради  спільно з  закладами дошкільної освіти</t>
  </si>
  <si>
    <t>Забезпечення повноцінним оздоровленням дітей пільгових категорій</t>
  </si>
  <si>
    <t>динаміка кількості дітей, охоплених заходами з оздоровлення (порівняно з минулим роком), %.</t>
  </si>
  <si>
    <t>динаміка кількості дітей, охоплених заходами з оздоровлення у наметових таборах (порівняно з минулим роком), %.</t>
  </si>
  <si>
    <t>кількість придбаних путівок для оздоровлення учнів, які потребують особливої соціальної уваги та підтримки, од.</t>
  </si>
  <si>
    <t>кількість учнів, яким надані послуги з оздоровлення в позаміських дитячих закладах оздоровлення та відпочинку, осіб.</t>
  </si>
  <si>
    <t>кількість учнів, які забезпечені відпочинком у таборах з денним перебуванням при закладах загальної середньої освіти, осіб.</t>
  </si>
  <si>
    <t>кількість учнів, які забезпечені відпочинком у дитячих закладах праці та відпочинку при закладах загальної середньої освіти, осіб.</t>
  </si>
  <si>
    <t>кількість вихованців, яким надані послуги з оздоровлення в закладах дошкільної освіти, осіб.</t>
  </si>
  <si>
    <t>середні витрати на оздоровлення одного учня в позаміських дитячих закладах оздоровлення та відпочинку, грн.</t>
  </si>
  <si>
    <t>середні витрати на харчування одного учня у таборі з денним перебуванням при закладі загальної середньої освіти, грн.</t>
  </si>
  <si>
    <t>середні витрати на харчування одного учня у дитячому закладі праці та відпочинку при  закладі загальної середньої освіти, грн.</t>
  </si>
  <si>
    <t>середні витрати для придбання свіжих овочів та фруктів на одного вихованця закладу дошкільної освіти, грн.</t>
  </si>
  <si>
    <t>кількості учнів, охоплених заходами з оздоровлення (порівняно з минулим роком), %.</t>
  </si>
  <si>
    <t>кількість учнів, які охоплені заходами з відпочинку у порівнянні з минулим роком, %.</t>
  </si>
  <si>
    <t>кількість вихованців, охоплених оздоровленням у закладах дошкільної освіти у порівнянні з минулим роком, %.</t>
  </si>
  <si>
    <t>1.1. Організація та проведення заходів з національно-патріотичного виховання та громадянської освіти молоді шляхом проведення акцій, навчально-виховних таборів, походів, інформаційних кампаній, а також відзначення державних, національних свят та пам'ятних дат тощо.</t>
  </si>
  <si>
    <t>1.2. Організація та проведення заходів, спрямованих на формування мотивації до здорового способу життя, популяризацію альтернативних форм відпочинку шляхом участі молоді у туристичних походах і байдаркових сплавах, наметових таборах, спортивних заходах, тощо.</t>
  </si>
  <si>
    <t>1.3.  Залучення молоді до відзначення загальноміських свят, організація та проведення культурно-розважальних, мистецьких молодіжних заходів, акцій, проектів, конкурсів тощо, спрямованих на забезпечення змістовного дозвілля молоді та реалізацію їх творчих здібностей.</t>
  </si>
  <si>
    <t>1.4. Організація освітніх та інформаційних  заходів з використанням методик неформальної освіти для молоді, спрямованих на набуття молодими людьми компетентностей,необхідних для активної участі молоді у різних сферах суспільного життя.</t>
  </si>
  <si>
    <t>0213130</t>
  </si>
  <si>
    <t>0213140</t>
  </si>
  <si>
    <t>0214060</t>
  </si>
  <si>
    <r>
      <t>Збільшення щороку кількості молоді, залученої до програм та заходів, спрямованих на національно-патріотичне виховання.</t>
    </r>
    <r>
      <rPr>
        <sz val="11"/>
        <color rgb="FF000000"/>
        <rFont val="Times New Roman"/>
        <family val="1"/>
        <charset val="204"/>
      </rPr>
      <t xml:space="preserve"> Піднесення патріотизму та громадянської свідомості молоді</t>
    </r>
  </si>
  <si>
    <r>
      <t xml:space="preserve">від </t>
    </r>
    <r>
      <rPr>
        <sz val="11"/>
        <color theme="0"/>
        <rFont val="Times New Roman"/>
        <family val="1"/>
        <charset val="204"/>
      </rPr>
      <t>31 липня</t>
    </r>
    <r>
      <rPr>
        <sz val="11"/>
        <color theme="1"/>
        <rFont val="Times New Roman"/>
        <family val="1"/>
        <charset val="204"/>
      </rPr>
      <t xml:space="preserve"> 2019 року № </t>
    </r>
    <r>
      <rPr>
        <sz val="11"/>
        <color theme="0"/>
        <rFont val="Times New Roman"/>
        <family val="1"/>
        <charset val="204"/>
      </rPr>
      <t>5398</t>
    </r>
    <r>
      <rPr>
        <sz val="11"/>
        <color theme="1"/>
        <rFont val="Times New Roman"/>
        <family val="1"/>
        <charset val="204"/>
      </rPr>
      <t xml:space="preserve">-МР               </t>
    </r>
  </si>
  <si>
    <t>Перелік завдань програми «Молодь міста Суми на 2019-2021 роки»</t>
  </si>
  <si>
    <t>Мета, завдання, КПКВК</t>
  </si>
  <si>
    <t>2019  рік (план)</t>
  </si>
  <si>
    <t>Відповідальні виконавці</t>
  </si>
  <si>
    <t>Обсяг витрат</t>
  </si>
  <si>
    <t>у тому числі
кошти міського бюджету</t>
  </si>
  <si>
    <t>спеціальний фонд</t>
  </si>
  <si>
    <t>Всього на виконання програми:</t>
  </si>
  <si>
    <r>
      <t xml:space="preserve">Мета програми: 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молоді, організація оздоровлення та забезпечення відпочинком дітей та молоді</t>
    </r>
  </si>
  <si>
    <r>
      <t xml:space="preserve">Мета: </t>
    </r>
    <r>
      <rPr>
        <sz val="11"/>
        <rFont val="Times New Roman"/>
        <family val="1"/>
        <charset val="204"/>
      </rPr>
      <t>створення належних умов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для реалізації заходів молодіжної політики.</t>
    </r>
  </si>
  <si>
    <r>
      <t xml:space="preserve">Всього на виконання Підпрограми 1.
</t>
    </r>
    <r>
      <rPr>
        <sz val="11"/>
        <rFont val="Times New Roman"/>
        <family val="1"/>
        <charset val="204"/>
      </rPr>
      <t>КПКВК 0213130</t>
    </r>
  </si>
  <si>
    <r>
      <t xml:space="preserve">Завдання 1.
</t>
    </r>
    <r>
      <rPr>
        <sz val="11"/>
        <rFont val="Times New Roman"/>
        <family val="1"/>
        <charset val="204"/>
      </rPr>
      <t>Створення сприятливих умов для соціального становлення та розвитку молоді.</t>
    </r>
  </si>
  <si>
    <r>
      <t xml:space="preserve">Завдання 2.
</t>
    </r>
    <r>
      <rPr>
        <sz val="11"/>
        <rFont val="Times New Roman"/>
        <family val="1"/>
        <charset val="204"/>
      </rPr>
      <t>Залучення інститутів громадянського суспільства до реалізації проектів та здійснення заходів для молоді.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</si>
  <si>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управління освіти і науки Сумської міської ради</t>
  </si>
  <si>
    <r>
      <t xml:space="preserve">Завдання 3.
</t>
    </r>
    <r>
      <rPr>
        <sz val="11"/>
        <rFont val="Times New Roman"/>
        <family val="1"/>
        <charset val="204"/>
      </rPr>
      <t>Відзначення здобутих особливих досягнень дітей та молоді.</t>
    </r>
  </si>
  <si>
    <r>
      <t>Підпрограма 2.</t>
    </r>
    <r>
      <rPr>
        <b/>
        <u/>
        <sz val="11"/>
        <color rgb="FF000000"/>
        <rFont val="Times New Roman"/>
        <family val="1"/>
        <charset val="204"/>
      </rPr>
      <t xml:space="preserve"> Оздоровлення та відпочинок дітей (крім заходів з оздоровлення дітей, що здійснюються за рахунок коштів на оздоровлення громадян,
які постраждали внаслідок Чорнобильської катастрофи)</t>
    </r>
  </si>
  <si>
    <r>
      <t xml:space="preserve">Мета: </t>
    </r>
    <r>
      <rPr>
        <sz val="11"/>
        <rFont val="Times New Roman"/>
        <family val="1"/>
        <charset val="204"/>
      </rPr>
      <t xml:space="preserve">Організація оздоровлення та забезпечення відпочинком дітей. </t>
    </r>
  </si>
  <si>
    <r>
      <t>Завдання 1.</t>
    </r>
    <r>
      <rPr>
        <sz val="11"/>
        <rFont val="Times New Roman"/>
        <family val="1"/>
        <charset val="204"/>
      </rPr>
      <t xml:space="preserve"> Організація оздоровлення та забезпечення відпочинком дітей та молоді, які потребують особливої уваги та підтримки.
КПКВК 0213140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</si>
  <si>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 звітності Сумської міської ради</t>
  </si>
  <si>
    <t xml:space="preserve">з них:
субвенція з обласного бюджету </t>
  </si>
  <si>
    <r>
      <t>Завдання 2.</t>
    </r>
    <r>
      <rPr>
        <sz val="11"/>
        <rFont val="Times New Roman"/>
        <family val="1"/>
        <charset val="204"/>
      </rPr>
      <t xml:space="preserve"> Організація відпочину та забезпечення оздоровленням дітей дошкільного та шкільного віку. КПКВК 0613140</t>
    </r>
  </si>
  <si>
    <t>Управління освіти і науки Сумської міської ради</t>
  </si>
  <si>
    <r>
      <t>Мета:</t>
    </r>
    <r>
      <rPr>
        <sz val="11"/>
        <rFont val="Times New Roman"/>
        <family val="1"/>
        <charset val="204"/>
      </rPr>
      <t xml:space="preserve"> Підтримка та розвиток культурно-освітніх заходів</t>
    </r>
  </si>
  <si>
    <r>
      <t xml:space="preserve">Всього на виконання Підпрограми 3.
</t>
    </r>
    <r>
      <rPr>
        <sz val="11"/>
        <rFont val="Times New Roman"/>
        <family val="1"/>
        <charset val="204"/>
      </rPr>
      <t>КПКВК 0214060</t>
    </r>
  </si>
  <si>
    <r>
      <t>Завдання 1.</t>
    </r>
    <r>
      <rPr>
        <sz val="11"/>
        <rFont val="Times New Roman"/>
        <family val="1"/>
        <charset val="204"/>
      </rPr>
      <t xml:space="preserve"> Організація та проведення культурно-освітніх заходів.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</si>
  <si>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КУ «Сумський міський центр дозвілля молоді» СМР</t>
  </si>
  <si>
    <r>
      <t xml:space="preserve">Мета: </t>
    </r>
    <r>
      <rPr>
        <sz val="11"/>
        <rFont val="Times New Roman"/>
        <family val="1"/>
        <charset val="204"/>
      </rPr>
      <t>Забезпечення пільговим проїздом в електротранспорті окремих категорій громадян</t>
    </r>
  </si>
  <si>
    <r>
      <t>Завдання 1.</t>
    </r>
    <r>
      <rPr>
        <sz val="11"/>
        <rFont val="Times New Roman"/>
        <family val="1"/>
        <charset val="204"/>
      </rPr>
      <t xml:space="preserve"> Проведення розрахунків за пільговий проїзд електротранспортом студентів вищих навчальних закладів I-IV рівнів акредитації та учнів професійно-технічних навчальних закладів міста Суми.</t>
    </r>
  </si>
  <si>
    <t>Заступник начальника відділу
у справах молоді та спорту                                                                                                                                                   Є.О. Обравіт</t>
  </si>
  <si>
    <t xml:space="preserve"> О.М. Лисенко</t>
  </si>
  <si>
    <r>
      <t xml:space="preserve">від </t>
    </r>
    <r>
      <rPr>
        <sz val="11"/>
        <color theme="0"/>
        <rFont val="Times New Roman"/>
        <family val="1"/>
        <charset val="204"/>
      </rPr>
      <t xml:space="preserve">27 березня </t>
    </r>
    <r>
      <rPr>
        <sz val="11"/>
        <color theme="1"/>
        <rFont val="Times New Roman"/>
        <family val="1"/>
        <charset val="204"/>
      </rPr>
      <t xml:space="preserve">2019 року                            </t>
    </r>
  </si>
  <si>
    <r>
      <t xml:space="preserve">№ </t>
    </r>
    <r>
      <rPr>
        <sz val="11"/>
        <color theme="0"/>
        <rFont val="Times New Roman"/>
        <family val="1"/>
        <charset val="204"/>
      </rPr>
      <t>4800</t>
    </r>
    <r>
      <rPr>
        <sz val="11"/>
        <color theme="1"/>
        <rFont val="Times New Roman"/>
        <family val="1"/>
        <charset val="204"/>
      </rPr>
      <t>-МР</t>
    </r>
  </si>
  <si>
    <r>
      <t xml:space="preserve">від </t>
    </r>
    <r>
      <rPr>
        <sz val="12"/>
        <color theme="0"/>
        <rFont val="Times New Roman"/>
        <family val="1"/>
        <charset val="204"/>
      </rPr>
      <t>31 липня</t>
    </r>
    <r>
      <rPr>
        <sz val="12"/>
        <color theme="1"/>
        <rFont val="Times New Roman"/>
        <family val="1"/>
        <charset val="204"/>
      </rPr>
      <t xml:space="preserve"> 2019 року  № </t>
    </r>
    <r>
      <rPr>
        <sz val="12"/>
        <color theme="0"/>
        <rFont val="Times New Roman"/>
        <family val="1"/>
        <charset val="204"/>
      </rPr>
      <t>5398</t>
    </r>
    <r>
      <rPr>
        <sz val="12"/>
        <color theme="1"/>
        <rFont val="Times New Roman"/>
        <family val="1"/>
        <charset val="204"/>
      </rPr>
      <t>-МР</t>
    </r>
  </si>
  <si>
    <r>
      <t>Виконавчий комітет Сумської міської ради (відділ у справах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молоді та спорту Сумської міської ради, відділ бухгалтерського обліку та звітності Сумської міської ради)</t>
    </r>
  </si>
  <si>
    <t>Бюджет ОТГ</t>
  </si>
  <si>
    <t>у тому числі
кошти бюджету ОТГ</t>
  </si>
  <si>
    <t xml:space="preserve">                                  Додаток 1           
до рішення Сумської міської ради «Про внесення змін до рішення Сумської міської ради від 28 листопада 2018 року № 4149-МР «Про програму «Молодь міста Суми на 2019 – 2021 роки» (зі змінами) </t>
  </si>
  <si>
    <t>Додаток 2           
до рішення Сумської міської ради «Про внесення змін до рішення Сумської міської ради від                               28 листопада 2018 року № 4149-МР «Про програму «Молодь міста Суми  на 2019 – 2021 роки» (зі змінами)</t>
  </si>
  <si>
    <t xml:space="preserve">                           Додаток 3           
до рішення Сумської міської ради «Про внесення змін до рішення Сумської міської ради від  28 листопада 2018 року № 4149-МР «Про програму «Молодь міста Суми на 2019 – 2021 роки» (зі змінами) </t>
  </si>
  <si>
    <r>
      <t>Відповідальний виконавець</t>
    </r>
    <r>
      <rPr>
        <sz val="11"/>
        <rFont val="Times New Roman"/>
        <family val="1"/>
        <charset val="204"/>
      </rPr>
      <t>: 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ради, департамент комунікацій та інформаційної політики Сумської міської ради) управління освіти і науки Сумської міської ради, відділ культури Сумської міської ради.</t>
    </r>
  </si>
  <si>
    <t>Виконавчий комітет Сумської міської ради (відділ у справах молоді та спорту Сумської міської ради, відділ бухгалтерського обліку та звітності Сумської міської ради), управління освіти і науки Сумської міської ради, відділ культури  Сумської міської ради</t>
  </si>
  <si>
    <t>Відділ у справах  молоді та спорту Сумської міської ради, відділ бухгалтерського обліку та звітності Сумської міської ради, управління освіти і науки Сумської міської ради, КУ «Сумський міський центр дозвілля молоді» СМР, Відділ культури Сумської міської ради.</t>
  </si>
  <si>
    <r>
      <t xml:space="preserve">Всього на виконання Підпрограми 4.
</t>
    </r>
    <r>
      <rPr>
        <sz val="11"/>
        <rFont val="Times New Roman"/>
        <family val="1"/>
        <charset val="204"/>
      </rPr>
      <t>КПКВК 0213036</t>
    </r>
  </si>
  <si>
    <t>0213036</t>
  </si>
  <si>
    <r>
      <t xml:space="preserve">КПКВК 0213036 </t>
    </r>
    <r>
      <rPr>
        <b/>
        <sz val="11"/>
        <rFont val="Times New Roman"/>
        <family val="1"/>
        <charset val="204"/>
      </rPr>
      <t>«Компенсаційні виплати на пільговий проїзд електротранспортом окремим категоріям громадян»</t>
    </r>
  </si>
  <si>
    <t>Сумський міський голова                                                                                                                                                                                                                                                   О.М. Лисенко 
Виконавець: Михальова Г.Ф.
_____________________</t>
  </si>
  <si>
    <r>
      <rPr>
        <sz val="14"/>
        <color theme="1"/>
        <rFont val="Times New Roman"/>
        <family val="1"/>
        <charset val="204"/>
      </rPr>
      <t xml:space="preserve">Сумський міський голова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Михальова Г.Ф.
_____________________</t>
    </r>
  </si>
  <si>
    <r>
      <rPr>
        <sz val="14"/>
        <color theme="1"/>
        <rFont val="Times New Roman"/>
        <family val="1"/>
        <charset val="204"/>
      </rPr>
      <t xml:space="preserve">Сумський міський голова                                                                                                                                                                                                                    О.М. Лисенко 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Виконавець: Михальова Г.Ф.
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</si>
</sst>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horizontal="left" indent="1"/>
    </xf>
    <xf numFmtId="3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top" wrapText="1" indent="1"/>
    </xf>
    <xf numFmtId="0" fontId="12" fillId="2" borderId="0" xfId="0" applyFont="1" applyFill="1" applyAlignment="1">
      <alignment horizontal="left" vertical="top" indent="1"/>
    </xf>
    <xf numFmtId="0" fontId="1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indent="1"/>
    </xf>
    <xf numFmtId="3" fontId="6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 indent="1"/>
    </xf>
    <xf numFmtId="3" fontId="8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 indent="1"/>
    </xf>
    <xf numFmtId="4" fontId="2" fillId="2" borderId="0" xfId="0" applyNumberFormat="1" applyFont="1" applyFill="1" applyAlignment="1">
      <alignment horizontal="left" indent="1"/>
    </xf>
    <xf numFmtId="2" fontId="2" fillId="2" borderId="0" xfId="0" applyNumberFormat="1" applyFont="1" applyFill="1" applyAlignment="1">
      <alignment horizontal="left" indent="1"/>
    </xf>
    <xf numFmtId="4" fontId="2" fillId="0" borderId="0" xfId="0" applyNumberFormat="1" applyFont="1" applyAlignment="1">
      <alignment horizontal="left" indent="1"/>
    </xf>
    <xf numFmtId="0" fontId="6" fillId="2" borderId="1" xfId="0" applyFont="1" applyFill="1" applyBorder="1" applyAlignment="1">
      <alignment horizontal="left" vertical="center" wrapText="1" indent="1"/>
    </xf>
    <xf numFmtId="49" fontId="10" fillId="0" borderId="1" xfId="1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top" inden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indent="1"/>
    </xf>
    <xf numFmtId="0" fontId="6" fillId="2" borderId="1" xfId="0" applyFont="1" applyFill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 indent="1"/>
    </xf>
    <xf numFmtId="0" fontId="6" fillId="2" borderId="6" xfId="0" applyFont="1" applyFill="1" applyBorder="1" applyAlignment="1">
      <alignment horizontal="left" vertical="top" wrapText="1" indent="1"/>
    </xf>
    <xf numFmtId="0" fontId="8" fillId="2" borderId="5" xfId="0" applyFont="1" applyFill="1" applyBorder="1" applyAlignment="1">
      <alignment horizontal="left" vertical="top" wrapText="1" indent="1"/>
    </xf>
    <xf numFmtId="0" fontId="8" fillId="2" borderId="6" xfId="0" applyFont="1" applyFill="1" applyBorder="1" applyAlignment="1">
      <alignment horizontal="left" vertical="top" wrapText="1" indent="1"/>
    </xf>
    <xf numFmtId="0" fontId="5" fillId="2" borderId="5" xfId="0" applyFont="1" applyFill="1" applyBorder="1" applyAlignment="1">
      <alignment horizontal="left" vertical="top" wrapText="1" indent="1"/>
    </xf>
    <xf numFmtId="0" fontId="5" fillId="2" borderId="6" xfId="0" applyFont="1" applyFill="1" applyBorder="1" applyAlignment="1">
      <alignment horizontal="left" vertical="top" wrapText="1" indent="1"/>
    </xf>
    <xf numFmtId="0" fontId="5" fillId="2" borderId="7" xfId="0" applyFont="1" applyFill="1" applyBorder="1" applyAlignment="1">
      <alignment horizontal="left" vertical="top" wrapText="1" indent="1"/>
    </xf>
    <xf numFmtId="0" fontId="7" fillId="2" borderId="5" xfId="0" applyFont="1" applyFill="1" applyBorder="1" applyAlignment="1">
      <alignment horizontal="left" vertical="top" wrapText="1" indent="1"/>
    </xf>
    <xf numFmtId="0" fontId="7" fillId="2" borderId="7" xfId="0" applyFont="1" applyFill="1" applyBorder="1" applyAlignment="1">
      <alignment horizontal="left" vertical="top" wrapText="1" indent="1"/>
    </xf>
    <xf numFmtId="0" fontId="7" fillId="2" borderId="6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top" wrapText="1" indent="15"/>
    </xf>
    <xf numFmtId="0" fontId="3" fillId="2" borderId="0" xfId="0" applyFont="1" applyFill="1" applyAlignment="1">
      <alignment horizontal="left" vertical="top" indent="15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left" vertical="top" wrapText="1" indent="1"/>
    </xf>
    <xf numFmtId="0" fontId="8" fillId="2" borderId="7" xfId="0" applyFont="1" applyFill="1" applyBorder="1" applyAlignment="1">
      <alignment horizontal="left" vertical="top" wrapText="1" indent="1"/>
    </xf>
    <xf numFmtId="0" fontId="6" fillId="2" borderId="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justify" vertical="top"/>
    </xf>
    <xf numFmtId="0" fontId="3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top" wrapText="1" inden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5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7" xfId="0" applyFont="1" applyBorder="1" applyAlignment="1">
      <alignment horizontal="left" vertical="top" wrapText="1" indent="1"/>
    </xf>
    <xf numFmtId="0" fontId="6" fillId="0" borderId="7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 inden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8"/>
  <sheetViews>
    <sheetView view="pageBreakPreview" topLeftCell="A57" zoomScale="80" zoomScaleNormal="70" zoomScaleSheetLayoutView="80" workbookViewId="0">
      <selection activeCell="I48" sqref="I48"/>
    </sheetView>
  </sheetViews>
  <sheetFormatPr defaultRowHeight="15" x14ac:dyDescent="0.25"/>
  <cols>
    <col min="1" max="1" width="2.5703125" style="23" customWidth="1"/>
    <col min="2" max="2" width="5.28515625" style="21" customWidth="1"/>
    <col min="3" max="3" width="20.140625" style="22" customWidth="1"/>
    <col min="4" max="4" width="33.5703125" style="23" customWidth="1"/>
    <col min="5" max="5" width="11.28515625" style="23" customWidth="1"/>
    <col min="6" max="6" width="25.42578125" style="23" customWidth="1"/>
    <col min="7" max="7" width="14.85546875" style="23" customWidth="1"/>
    <col min="8" max="8" width="10.7109375" style="23" customWidth="1"/>
    <col min="9" max="9" width="11.42578125" style="23" customWidth="1"/>
    <col min="10" max="10" width="11.42578125" style="23" bestFit="1" customWidth="1"/>
    <col min="11" max="11" width="14.42578125" style="23" customWidth="1"/>
    <col min="12" max="12" width="22.42578125" style="23" customWidth="1"/>
    <col min="13" max="15" width="9.140625" style="23"/>
    <col min="16" max="18" width="14.28515625" style="23" bestFit="1" customWidth="1"/>
    <col min="19" max="16384" width="9.140625" style="23"/>
  </cols>
  <sheetData>
    <row r="1" spans="2:18" ht="96.75" customHeight="1" x14ac:dyDescent="0.25">
      <c r="J1" s="85" t="s">
        <v>237</v>
      </c>
      <c r="K1" s="86"/>
      <c r="L1" s="86"/>
    </row>
    <row r="2" spans="2:18" ht="13.5" customHeight="1" x14ac:dyDescent="0.25">
      <c r="J2" s="96" t="s">
        <v>200</v>
      </c>
      <c r="K2" s="96"/>
      <c r="L2" s="97"/>
    </row>
    <row r="3" spans="2:18" ht="18.75" x14ac:dyDescent="0.25">
      <c r="B3" s="87" t="s">
        <v>91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2:18" ht="17.25" customHeight="1" x14ac:dyDescent="0.25"/>
    <row r="5" spans="2:18" ht="20.25" customHeight="1" x14ac:dyDescent="0.25">
      <c r="B5" s="88" t="s">
        <v>92</v>
      </c>
      <c r="C5" s="88" t="s">
        <v>93</v>
      </c>
      <c r="D5" s="88" t="s">
        <v>94</v>
      </c>
      <c r="E5" s="88" t="s">
        <v>95</v>
      </c>
      <c r="F5" s="88" t="s">
        <v>96</v>
      </c>
      <c r="G5" s="88" t="s">
        <v>0</v>
      </c>
      <c r="H5" s="89" t="s">
        <v>97</v>
      </c>
      <c r="I5" s="90"/>
      <c r="J5" s="90"/>
      <c r="K5" s="91"/>
      <c r="L5" s="92" t="s">
        <v>98</v>
      </c>
    </row>
    <row r="6" spans="2:18" ht="18.75" customHeight="1" x14ac:dyDescent="0.25">
      <c r="B6" s="88"/>
      <c r="C6" s="88"/>
      <c r="D6" s="88"/>
      <c r="E6" s="88"/>
      <c r="F6" s="88"/>
      <c r="G6" s="88"/>
      <c r="H6" s="95" t="s">
        <v>99</v>
      </c>
      <c r="I6" s="89" t="s">
        <v>100</v>
      </c>
      <c r="J6" s="90"/>
      <c r="K6" s="91"/>
      <c r="L6" s="93"/>
    </row>
    <row r="7" spans="2:18" ht="15.75" customHeight="1" x14ac:dyDescent="0.25">
      <c r="B7" s="88"/>
      <c r="C7" s="88"/>
      <c r="D7" s="88"/>
      <c r="E7" s="88"/>
      <c r="F7" s="88"/>
      <c r="G7" s="88"/>
      <c r="H7" s="95"/>
      <c r="I7" s="24">
        <v>2019</v>
      </c>
      <c r="J7" s="24">
        <v>2020</v>
      </c>
      <c r="K7" s="24">
        <v>2021</v>
      </c>
      <c r="L7" s="94"/>
    </row>
    <row r="8" spans="2:18" ht="24" customHeight="1" x14ac:dyDescent="0.25">
      <c r="B8" s="76" t="s">
        <v>4</v>
      </c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2:18" ht="123" customHeight="1" x14ac:dyDescent="0.25">
      <c r="B9" s="92" t="s">
        <v>101</v>
      </c>
      <c r="C9" s="61" t="s">
        <v>102</v>
      </c>
      <c r="D9" s="80" t="s">
        <v>103</v>
      </c>
      <c r="E9" s="83" t="s">
        <v>104</v>
      </c>
      <c r="F9" s="57" t="s">
        <v>105</v>
      </c>
      <c r="G9" s="25" t="s">
        <v>1</v>
      </c>
      <c r="H9" s="26">
        <f>SUM(I9)</f>
        <v>198722</v>
      </c>
      <c r="I9" s="26">
        <v>198722</v>
      </c>
      <c r="J9" s="26" t="s">
        <v>108</v>
      </c>
      <c r="K9" s="26" t="s">
        <v>108</v>
      </c>
      <c r="L9" s="80" t="s">
        <v>199</v>
      </c>
      <c r="P9" s="32">
        <f>ROUND(I9,0)</f>
        <v>198722</v>
      </c>
      <c r="Q9" s="32">
        <f>ROUND(J10,0)</f>
        <v>212036</v>
      </c>
      <c r="R9" s="32" t="e">
        <f>ROUND(K9,0)</f>
        <v>#VALUE!</v>
      </c>
    </row>
    <row r="10" spans="2:18" ht="132" customHeight="1" x14ac:dyDescent="0.25">
      <c r="B10" s="93"/>
      <c r="C10" s="63"/>
      <c r="D10" s="82"/>
      <c r="E10" s="84"/>
      <c r="F10" s="58"/>
      <c r="G10" s="49" t="s">
        <v>235</v>
      </c>
      <c r="H10" s="26">
        <f>SUM(J10:K10)</f>
        <v>435734</v>
      </c>
      <c r="I10" s="26" t="s">
        <v>108</v>
      </c>
      <c r="J10" s="26">
        <v>212036</v>
      </c>
      <c r="K10" s="26">
        <v>223698</v>
      </c>
      <c r="L10" s="81"/>
      <c r="P10" s="32"/>
      <c r="Q10" s="32"/>
      <c r="R10" s="32"/>
    </row>
    <row r="11" spans="2:18" ht="195.75" customHeight="1" x14ac:dyDescent="0.25">
      <c r="B11" s="93"/>
      <c r="C11" s="63"/>
      <c r="D11" s="25" t="s">
        <v>106</v>
      </c>
      <c r="E11" s="25" t="s">
        <v>104</v>
      </c>
      <c r="F11" s="25" t="s">
        <v>242</v>
      </c>
      <c r="G11" s="25" t="s">
        <v>107</v>
      </c>
      <c r="H11" s="26" t="s">
        <v>108</v>
      </c>
      <c r="I11" s="26"/>
      <c r="J11" s="26"/>
      <c r="K11" s="26"/>
      <c r="L11" s="82"/>
    </row>
    <row r="12" spans="2:18" ht="100.5" customHeight="1" x14ac:dyDescent="0.25">
      <c r="B12" s="93"/>
      <c r="C12" s="63"/>
      <c r="D12" s="57" t="s">
        <v>109</v>
      </c>
      <c r="E12" s="57" t="s">
        <v>104</v>
      </c>
      <c r="F12" s="57" t="s">
        <v>110</v>
      </c>
      <c r="G12" s="25" t="s">
        <v>1</v>
      </c>
      <c r="H12" s="26">
        <f>SUM(I12)</f>
        <v>20610</v>
      </c>
      <c r="I12" s="26">
        <v>20610</v>
      </c>
      <c r="J12" s="26" t="s">
        <v>108</v>
      </c>
      <c r="K12" s="26" t="s">
        <v>108</v>
      </c>
      <c r="L12" s="27" t="s">
        <v>111</v>
      </c>
      <c r="P12" s="23">
        <f t="shared" ref="P12:P31" si="0">ROUND(I12,0)</f>
        <v>20610</v>
      </c>
      <c r="Q12" s="23" t="e">
        <f t="shared" ref="Q12:Q31" si="1">ROUND(J12,0)</f>
        <v>#VALUE!</v>
      </c>
      <c r="R12" s="23" t="e">
        <f t="shared" ref="R12:R31" si="2">ROUND(K12,0)</f>
        <v>#VALUE!</v>
      </c>
    </row>
    <row r="13" spans="2:18" ht="81.75" customHeight="1" x14ac:dyDescent="0.25">
      <c r="B13" s="93"/>
      <c r="C13" s="63"/>
      <c r="D13" s="58"/>
      <c r="E13" s="58"/>
      <c r="F13" s="58"/>
      <c r="G13" s="51" t="s">
        <v>235</v>
      </c>
      <c r="H13" s="26">
        <f>SUM(J13:K13)</f>
        <v>45191</v>
      </c>
      <c r="I13" s="26" t="s">
        <v>108</v>
      </c>
      <c r="J13" s="26">
        <v>21991</v>
      </c>
      <c r="K13" s="26">
        <v>23200</v>
      </c>
      <c r="L13" s="50"/>
    </row>
    <row r="14" spans="2:18" ht="90.75" customHeight="1" x14ac:dyDescent="0.25">
      <c r="B14" s="93"/>
      <c r="C14" s="63"/>
      <c r="D14" s="57" t="s">
        <v>112</v>
      </c>
      <c r="E14" s="57" t="s">
        <v>104</v>
      </c>
      <c r="F14" s="57" t="s">
        <v>113</v>
      </c>
      <c r="G14" s="25" t="s">
        <v>114</v>
      </c>
      <c r="H14" s="26">
        <f>SUM(I14)</f>
        <v>17900</v>
      </c>
      <c r="I14" s="26">
        <v>17900</v>
      </c>
      <c r="J14" s="26" t="s">
        <v>108</v>
      </c>
      <c r="K14" s="26" t="s">
        <v>108</v>
      </c>
      <c r="L14" s="57" t="s">
        <v>115</v>
      </c>
      <c r="P14" s="23">
        <f t="shared" si="0"/>
        <v>17900</v>
      </c>
      <c r="Q14" s="23" t="e">
        <f t="shared" si="1"/>
        <v>#VALUE!</v>
      </c>
      <c r="R14" s="23" t="e">
        <f t="shared" si="2"/>
        <v>#VALUE!</v>
      </c>
    </row>
    <row r="15" spans="2:18" ht="87" customHeight="1" x14ac:dyDescent="0.25">
      <c r="B15" s="93"/>
      <c r="C15" s="63"/>
      <c r="D15" s="58"/>
      <c r="E15" s="58"/>
      <c r="F15" s="58"/>
      <c r="G15" s="51" t="s">
        <v>235</v>
      </c>
      <c r="H15" s="26">
        <f>SUM(J15:K15)</f>
        <v>39249</v>
      </c>
      <c r="I15" s="26" t="s">
        <v>108</v>
      </c>
      <c r="J15" s="26">
        <v>19099</v>
      </c>
      <c r="K15" s="26">
        <v>20150</v>
      </c>
      <c r="L15" s="58"/>
    </row>
    <row r="16" spans="2:18" ht="101.25" customHeight="1" x14ac:dyDescent="0.25">
      <c r="B16" s="93"/>
      <c r="C16" s="63"/>
      <c r="D16" s="57" t="s">
        <v>116</v>
      </c>
      <c r="E16" s="57" t="s">
        <v>104</v>
      </c>
      <c r="F16" s="57" t="s">
        <v>117</v>
      </c>
      <c r="G16" s="25" t="s">
        <v>1</v>
      </c>
      <c r="H16" s="26">
        <f>SUM(I16)</f>
        <v>138469</v>
      </c>
      <c r="I16" s="26">
        <v>138469</v>
      </c>
      <c r="J16" s="26" t="s">
        <v>108</v>
      </c>
      <c r="K16" s="26" t="s">
        <v>108</v>
      </c>
      <c r="L16" s="57" t="s">
        <v>118</v>
      </c>
      <c r="P16" s="23">
        <f t="shared" si="0"/>
        <v>138469</v>
      </c>
      <c r="Q16" s="23" t="e">
        <f t="shared" si="1"/>
        <v>#VALUE!</v>
      </c>
      <c r="R16" s="23" t="e">
        <f t="shared" si="2"/>
        <v>#VALUE!</v>
      </c>
    </row>
    <row r="17" spans="2:18" ht="44.25" customHeight="1" x14ac:dyDescent="0.25">
      <c r="B17" s="93"/>
      <c r="C17" s="63"/>
      <c r="D17" s="58"/>
      <c r="E17" s="58"/>
      <c r="F17" s="58"/>
      <c r="G17" s="55" t="s">
        <v>235</v>
      </c>
      <c r="H17" s="26">
        <f>SUM(J17:K17)</f>
        <v>303618</v>
      </c>
      <c r="I17" s="26" t="s">
        <v>108</v>
      </c>
      <c r="J17" s="26">
        <v>147746</v>
      </c>
      <c r="K17" s="26">
        <v>155872</v>
      </c>
      <c r="L17" s="58"/>
    </row>
    <row r="18" spans="2:18" ht="102.75" customHeight="1" x14ac:dyDescent="0.25">
      <c r="B18" s="93"/>
      <c r="C18" s="63"/>
      <c r="D18" s="57" t="s">
        <v>119</v>
      </c>
      <c r="E18" s="57" t="s">
        <v>104</v>
      </c>
      <c r="F18" s="57" t="s">
        <v>120</v>
      </c>
      <c r="G18" s="25" t="s">
        <v>1</v>
      </c>
      <c r="H18" s="26">
        <f t="shared" ref="H18:H31" si="3">SUM(I18:K18)</f>
        <v>16950</v>
      </c>
      <c r="I18" s="26">
        <v>16950</v>
      </c>
      <c r="J18" s="26" t="s">
        <v>108</v>
      </c>
      <c r="K18" s="26" t="s">
        <v>108</v>
      </c>
      <c r="L18" s="59" t="s">
        <v>121</v>
      </c>
      <c r="P18" s="23">
        <f t="shared" si="0"/>
        <v>16950</v>
      </c>
      <c r="Q18" s="23" t="e">
        <f t="shared" si="1"/>
        <v>#VALUE!</v>
      </c>
      <c r="R18" s="23" t="e">
        <f t="shared" si="2"/>
        <v>#VALUE!</v>
      </c>
    </row>
    <row r="19" spans="2:18" ht="78.75" customHeight="1" x14ac:dyDescent="0.25">
      <c r="B19" s="93"/>
      <c r="C19" s="63"/>
      <c r="D19" s="58"/>
      <c r="E19" s="58"/>
      <c r="F19" s="58"/>
      <c r="G19" s="55" t="s">
        <v>235</v>
      </c>
      <c r="H19" s="26">
        <f>SUM(J19:K19)</f>
        <v>37166</v>
      </c>
      <c r="I19" s="26" t="s">
        <v>108</v>
      </c>
      <c r="J19" s="26">
        <v>18086</v>
      </c>
      <c r="K19" s="26">
        <v>19080</v>
      </c>
      <c r="L19" s="60"/>
    </row>
    <row r="20" spans="2:18" ht="88.5" customHeight="1" x14ac:dyDescent="0.25">
      <c r="B20" s="93"/>
      <c r="C20" s="63"/>
      <c r="D20" s="59" t="s">
        <v>122</v>
      </c>
      <c r="E20" s="57" t="s">
        <v>104</v>
      </c>
      <c r="F20" s="57" t="s">
        <v>123</v>
      </c>
      <c r="G20" s="25" t="s">
        <v>1</v>
      </c>
      <c r="H20" s="28">
        <f>SUM(I20)</f>
        <v>98160</v>
      </c>
      <c r="I20" s="28">
        <v>98160</v>
      </c>
      <c r="J20" s="26" t="s">
        <v>108</v>
      </c>
      <c r="K20" s="26" t="s">
        <v>108</v>
      </c>
      <c r="L20" s="57" t="s">
        <v>124</v>
      </c>
      <c r="P20" s="23">
        <f t="shared" si="0"/>
        <v>98160</v>
      </c>
      <c r="Q20" s="23" t="e">
        <f t="shared" si="1"/>
        <v>#VALUE!</v>
      </c>
      <c r="R20" s="23" t="e">
        <f t="shared" si="2"/>
        <v>#VALUE!</v>
      </c>
    </row>
    <row r="21" spans="2:18" ht="43.5" customHeight="1" x14ac:dyDescent="0.25">
      <c r="B21" s="93"/>
      <c r="C21" s="63"/>
      <c r="D21" s="60"/>
      <c r="E21" s="58"/>
      <c r="F21" s="58"/>
      <c r="G21" s="55" t="s">
        <v>235</v>
      </c>
      <c r="H21" s="28">
        <f>SUM(J21:K21)</f>
        <v>215234</v>
      </c>
      <c r="I21" s="26" t="s">
        <v>108</v>
      </c>
      <c r="J21" s="28">
        <v>104737</v>
      </c>
      <c r="K21" s="28">
        <v>110497</v>
      </c>
      <c r="L21" s="58"/>
    </row>
    <row r="22" spans="2:18" ht="107.25" customHeight="1" x14ac:dyDescent="0.25">
      <c r="B22" s="93"/>
      <c r="C22" s="63"/>
      <c r="D22" s="57" t="s">
        <v>125</v>
      </c>
      <c r="E22" s="57" t="s">
        <v>104</v>
      </c>
      <c r="F22" s="57" t="s">
        <v>126</v>
      </c>
      <c r="G22" s="25" t="s">
        <v>1</v>
      </c>
      <c r="H22" s="28">
        <f t="shared" si="3"/>
        <v>199447</v>
      </c>
      <c r="I22" s="28">
        <v>199447</v>
      </c>
      <c r="J22" s="26" t="s">
        <v>108</v>
      </c>
      <c r="K22" s="26" t="s">
        <v>108</v>
      </c>
      <c r="L22" s="57" t="s">
        <v>127</v>
      </c>
      <c r="P22" s="23">
        <f t="shared" si="0"/>
        <v>199447</v>
      </c>
      <c r="Q22" s="23" t="e">
        <f t="shared" si="1"/>
        <v>#VALUE!</v>
      </c>
      <c r="R22" s="23" t="e">
        <f t="shared" si="2"/>
        <v>#VALUE!</v>
      </c>
    </row>
    <row r="23" spans="2:18" ht="43.5" customHeight="1" x14ac:dyDescent="0.25">
      <c r="B23" s="93"/>
      <c r="C23" s="63"/>
      <c r="D23" s="58"/>
      <c r="E23" s="58"/>
      <c r="F23" s="58"/>
      <c r="G23" s="55" t="s">
        <v>235</v>
      </c>
      <c r="H23" s="28">
        <f>SUM(J23:K23)</f>
        <v>437324</v>
      </c>
      <c r="I23" s="26" t="s">
        <v>108</v>
      </c>
      <c r="J23" s="28">
        <v>212810</v>
      </c>
      <c r="K23" s="28">
        <v>224514</v>
      </c>
      <c r="L23" s="58"/>
    </row>
    <row r="24" spans="2:18" ht="123" customHeight="1" x14ac:dyDescent="0.25">
      <c r="B24" s="93"/>
      <c r="C24" s="63"/>
      <c r="D24" s="57" t="s">
        <v>128</v>
      </c>
      <c r="E24" s="57" t="s">
        <v>104</v>
      </c>
      <c r="F24" s="57" t="s">
        <v>129</v>
      </c>
      <c r="G24" s="25" t="s">
        <v>1</v>
      </c>
      <c r="H24" s="26">
        <f>SUM(I24)</f>
        <v>20000</v>
      </c>
      <c r="I24" s="26">
        <v>20000</v>
      </c>
      <c r="J24" s="26" t="s">
        <v>108</v>
      </c>
      <c r="K24" s="26" t="s">
        <v>108</v>
      </c>
      <c r="L24" s="59" t="s">
        <v>130</v>
      </c>
      <c r="P24" s="23">
        <f t="shared" si="0"/>
        <v>20000</v>
      </c>
      <c r="Q24" s="23" t="e">
        <f t="shared" si="1"/>
        <v>#VALUE!</v>
      </c>
      <c r="R24" s="23" t="e">
        <f t="shared" si="2"/>
        <v>#VALUE!</v>
      </c>
    </row>
    <row r="25" spans="2:18" ht="60" customHeight="1" x14ac:dyDescent="0.25">
      <c r="B25" s="93"/>
      <c r="C25" s="63"/>
      <c r="D25" s="58"/>
      <c r="E25" s="58"/>
      <c r="F25" s="58"/>
      <c r="G25" s="55" t="s">
        <v>235</v>
      </c>
      <c r="H25" s="26">
        <f>SUM(J25:K25)</f>
        <v>43854</v>
      </c>
      <c r="I25" s="26" t="s">
        <v>108</v>
      </c>
      <c r="J25" s="26">
        <v>21340</v>
      </c>
      <c r="K25" s="26">
        <v>22514</v>
      </c>
      <c r="L25" s="60"/>
    </row>
    <row r="26" spans="2:18" ht="135.75" customHeight="1" x14ac:dyDescent="0.25">
      <c r="B26" s="93"/>
      <c r="C26" s="63"/>
      <c r="D26" s="25" t="s">
        <v>131</v>
      </c>
      <c r="E26" s="25" t="s">
        <v>104</v>
      </c>
      <c r="F26" s="25" t="s">
        <v>132</v>
      </c>
      <c r="G26" s="25" t="s">
        <v>133</v>
      </c>
      <c r="H26" s="26" t="s">
        <v>108</v>
      </c>
      <c r="I26" s="26"/>
      <c r="J26" s="26"/>
      <c r="K26" s="26"/>
      <c r="L26" s="25" t="s">
        <v>134</v>
      </c>
    </row>
    <row r="27" spans="2:18" ht="119.25" customHeight="1" x14ac:dyDescent="0.25">
      <c r="B27" s="93"/>
      <c r="C27" s="63"/>
      <c r="D27" s="59" t="s">
        <v>135</v>
      </c>
      <c r="E27" s="57" t="s">
        <v>104</v>
      </c>
      <c r="F27" s="57" t="s">
        <v>136</v>
      </c>
      <c r="G27" s="25" t="s">
        <v>1</v>
      </c>
      <c r="H27" s="26">
        <f t="shared" si="3"/>
        <v>15000</v>
      </c>
      <c r="I27" s="26">
        <v>15000</v>
      </c>
      <c r="J27" s="26" t="s">
        <v>108</v>
      </c>
      <c r="K27" s="26" t="s">
        <v>108</v>
      </c>
      <c r="L27" s="57" t="s">
        <v>137</v>
      </c>
      <c r="P27" s="23">
        <f t="shared" si="0"/>
        <v>15000</v>
      </c>
      <c r="Q27" s="23" t="e">
        <f t="shared" si="1"/>
        <v>#VALUE!</v>
      </c>
      <c r="R27" s="23" t="e">
        <f t="shared" si="2"/>
        <v>#VALUE!</v>
      </c>
    </row>
    <row r="28" spans="2:18" ht="43.5" customHeight="1" x14ac:dyDescent="0.25">
      <c r="B28" s="94"/>
      <c r="C28" s="62"/>
      <c r="D28" s="60"/>
      <c r="E28" s="58"/>
      <c r="F28" s="58"/>
      <c r="G28" s="55" t="s">
        <v>235</v>
      </c>
      <c r="H28" s="26">
        <f>SUM(J28:K28)</f>
        <v>32890</v>
      </c>
      <c r="I28" s="26" t="s">
        <v>108</v>
      </c>
      <c r="J28" s="26">
        <v>16005</v>
      </c>
      <c r="K28" s="26">
        <v>16885</v>
      </c>
      <c r="L28" s="58"/>
    </row>
    <row r="29" spans="2:18" ht="91.5" customHeight="1" x14ac:dyDescent="0.25">
      <c r="B29" s="61" t="s">
        <v>138</v>
      </c>
      <c r="C29" s="61" t="s">
        <v>139</v>
      </c>
      <c r="D29" s="57" t="s">
        <v>140</v>
      </c>
      <c r="E29" s="57" t="s">
        <v>104</v>
      </c>
      <c r="F29" s="57" t="s">
        <v>136</v>
      </c>
      <c r="G29" s="25" t="s">
        <v>1</v>
      </c>
      <c r="H29" s="26">
        <f>SUM(I29:K29)</f>
        <v>450000</v>
      </c>
      <c r="I29" s="26">
        <v>450000</v>
      </c>
      <c r="J29" s="26" t="s">
        <v>108</v>
      </c>
      <c r="K29" s="26" t="s">
        <v>108</v>
      </c>
      <c r="L29" s="27" t="s">
        <v>141</v>
      </c>
      <c r="P29" s="23">
        <f t="shared" si="0"/>
        <v>450000</v>
      </c>
      <c r="Q29" s="23" t="e">
        <f t="shared" si="1"/>
        <v>#VALUE!</v>
      </c>
      <c r="R29" s="23" t="e">
        <f t="shared" si="2"/>
        <v>#VALUE!</v>
      </c>
    </row>
    <row r="30" spans="2:18" ht="42.75" customHeight="1" x14ac:dyDescent="0.25">
      <c r="B30" s="63"/>
      <c r="C30" s="63"/>
      <c r="D30" s="58"/>
      <c r="E30" s="58"/>
      <c r="F30" s="58"/>
      <c r="G30" s="55" t="s">
        <v>235</v>
      </c>
      <c r="H30" s="26">
        <f>SUM(J30:K30)</f>
        <v>866500</v>
      </c>
      <c r="I30" s="26" t="s">
        <v>108</v>
      </c>
      <c r="J30" s="26">
        <v>423500</v>
      </c>
      <c r="K30" s="26">
        <v>443000</v>
      </c>
      <c r="L30" s="50"/>
    </row>
    <row r="31" spans="2:18" ht="116.25" customHeight="1" x14ac:dyDescent="0.25">
      <c r="B31" s="63"/>
      <c r="C31" s="63"/>
      <c r="D31" s="57" t="s">
        <v>142</v>
      </c>
      <c r="E31" s="57" t="s">
        <v>104</v>
      </c>
      <c r="F31" s="57" t="s">
        <v>136</v>
      </c>
      <c r="G31" s="25" t="s">
        <v>1</v>
      </c>
      <c r="H31" s="26">
        <f t="shared" si="3"/>
        <v>50000</v>
      </c>
      <c r="I31" s="26">
        <v>50000</v>
      </c>
      <c r="J31" s="26" t="s">
        <v>108</v>
      </c>
      <c r="K31" s="26" t="s">
        <v>108</v>
      </c>
      <c r="L31" s="27" t="s">
        <v>143</v>
      </c>
      <c r="P31" s="23">
        <f t="shared" si="0"/>
        <v>50000</v>
      </c>
      <c r="Q31" s="23" t="e">
        <f t="shared" si="1"/>
        <v>#VALUE!</v>
      </c>
      <c r="R31" s="23" t="e">
        <f t="shared" si="2"/>
        <v>#VALUE!</v>
      </c>
    </row>
    <row r="32" spans="2:18" ht="44.25" customHeight="1" x14ac:dyDescent="0.25">
      <c r="B32" s="62"/>
      <c r="C32" s="62"/>
      <c r="D32" s="58"/>
      <c r="E32" s="58"/>
      <c r="F32" s="58"/>
      <c r="G32" s="55" t="s">
        <v>235</v>
      </c>
      <c r="H32" s="26">
        <f>SUM(J32:K32)</f>
        <v>230000</v>
      </c>
      <c r="I32" s="26" t="s">
        <v>108</v>
      </c>
      <c r="J32" s="26">
        <v>110000</v>
      </c>
      <c r="K32" s="26">
        <v>120000</v>
      </c>
      <c r="L32" s="50"/>
    </row>
    <row r="33" spans="2:18" ht="44.25" customHeight="1" x14ac:dyDescent="0.25">
      <c r="B33" s="61" t="s">
        <v>144</v>
      </c>
      <c r="C33" s="61" t="s">
        <v>145</v>
      </c>
      <c r="D33" s="57" t="s">
        <v>146</v>
      </c>
      <c r="E33" s="57" t="s">
        <v>104</v>
      </c>
      <c r="F33" s="57" t="s">
        <v>147</v>
      </c>
      <c r="G33" s="51" t="s">
        <v>1</v>
      </c>
      <c r="H33" s="26">
        <f>SUM(I33:K33)</f>
        <v>50000</v>
      </c>
      <c r="I33" s="26">
        <v>50000</v>
      </c>
      <c r="J33" s="26" t="s">
        <v>108</v>
      </c>
      <c r="K33" s="26" t="s">
        <v>108</v>
      </c>
      <c r="L33" s="59" t="s">
        <v>148</v>
      </c>
    </row>
    <row r="34" spans="2:18" ht="63" customHeight="1" x14ac:dyDescent="0.25">
      <c r="B34" s="62"/>
      <c r="C34" s="62"/>
      <c r="D34" s="58"/>
      <c r="E34" s="58"/>
      <c r="F34" s="58"/>
      <c r="G34" s="55" t="s">
        <v>235</v>
      </c>
      <c r="H34" s="26">
        <f>SUM(I34:K34)</f>
        <v>109634</v>
      </c>
      <c r="I34" s="26" t="s">
        <v>108</v>
      </c>
      <c r="J34" s="26">
        <v>53350</v>
      </c>
      <c r="K34" s="26">
        <v>56284</v>
      </c>
      <c r="L34" s="60"/>
      <c r="P34" s="23" t="e">
        <f>ROUND(I34,0)</f>
        <v>#VALUE!</v>
      </c>
      <c r="Q34" s="23">
        <f>ROUND(J34,0)</f>
        <v>53350</v>
      </c>
      <c r="R34" s="23">
        <f>ROUND(K34,0)</f>
        <v>56284</v>
      </c>
    </row>
    <row r="35" spans="2:18" ht="38.25" customHeight="1" x14ac:dyDescent="0.25">
      <c r="B35" s="67" t="s">
        <v>149</v>
      </c>
      <c r="C35" s="68"/>
      <c r="D35" s="68"/>
      <c r="E35" s="68"/>
      <c r="F35" s="68"/>
      <c r="G35" s="69"/>
      <c r="H35" s="30">
        <f>SUM(H9:H34)</f>
        <v>4071652</v>
      </c>
      <c r="I35" s="30">
        <f>SUM(I9:I34)</f>
        <v>1275258</v>
      </c>
      <c r="J35" s="30">
        <f>SUM(J10:J34)</f>
        <v>1360700</v>
      </c>
      <c r="K35" s="30">
        <f>SUM(K9:K34)</f>
        <v>1435694</v>
      </c>
      <c r="L35" s="29"/>
    </row>
    <row r="36" spans="2:18" ht="42" customHeight="1" x14ac:dyDescent="0.25">
      <c r="B36" s="31"/>
      <c r="C36" s="74" t="s">
        <v>150</v>
      </c>
      <c r="D36" s="74"/>
      <c r="E36" s="74"/>
      <c r="F36" s="74"/>
      <c r="G36" s="74"/>
      <c r="H36" s="74"/>
      <c r="I36" s="74"/>
      <c r="J36" s="74"/>
      <c r="K36" s="74"/>
      <c r="L36" s="74"/>
    </row>
    <row r="37" spans="2:18" ht="48" customHeight="1" x14ac:dyDescent="0.25">
      <c r="B37" s="98" t="s">
        <v>101</v>
      </c>
      <c r="C37" s="98" t="s">
        <v>151</v>
      </c>
      <c r="D37" s="77" t="s">
        <v>152</v>
      </c>
      <c r="E37" s="78" t="s">
        <v>104</v>
      </c>
      <c r="F37" s="77" t="s">
        <v>153</v>
      </c>
      <c r="G37" s="27" t="s">
        <v>1</v>
      </c>
      <c r="H37" s="26">
        <f t="shared" ref="H37:H48" si="4">SUM(I37:K37)</f>
        <v>2799275</v>
      </c>
      <c r="I37" s="26">
        <v>2799275</v>
      </c>
      <c r="J37" s="26" t="s">
        <v>108</v>
      </c>
      <c r="K37" s="26" t="s">
        <v>108</v>
      </c>
      <c r="L37" s="59" t="s">
        <v>154</v>
      </c>
    </row>
    <row r="38" spans="2:18" ht="58.5" customHeight="1" x14ac:dyDescent="0.25">
      <c r="B38" s="98"/>
      <c r="C38" s="98"/>
      <c r="D38" s="77"/>
      <c r="E38" s="78"/>
      <c r="F38" s="77"/>
      <c r="G38" s="55" t="s">
        <v>235</v>
      </c>
      <c r="H38" s="26">
        <f>SUM(J38:K38)</f>
        <v>6728065</v>
      </c>
      <c r="I38" s="26" t="s">
        <v>108</v>
      </c>
      <c r="J38" s="26">
        <v>3290000</v>
      </c>
      <c r="K38" s="26">
        <v>3438065</v>
      </c>
      <c r="L38" s="79"/>
    </row>
    <row r="39" spans="2:18" ht="61.5" customHeight="1" x14ac:dyDescent="0.25">
      <c r="B39" s="98"/>
      <c r="C39" s="98"/>
      <c r="D39" s="77"/>
      <c r="E39" s="78"/>
      <c r="F39" s="77"/>
      <c r="G39" s="27" t="s">
        <v>155</v>
      </c>
      <c r="H39" s="26">
        <f t="shared" si="4"/>
        <v>7866994</v>
      </c>
      <c r="I39" s="26">
        <v>2576029</v>
      </c>
      <c r="J39" s="26">
        <v>2590000</v>
      </c>
      <c r="K39" s="26">
        <v>2700965</v>
      </c>
      <c r="L39" s="79"/>
    </row>
    <row r="40" spans="2:18" ht="51" customHeight="1" x14ac:dyDescent="0.25">
      <c r="B40" s="98"/>
      <c r="C40" s="98"/>
      <c r="D40" s="77" t="s">
        <v>156</v>
      </c>
      <c r="E40" s="78" t="s">
        <v>104</v>
      </c>
      <c r="F40" s="77" t="s">
        <v>153</v>
      </c>
      <c r="G40" s="27" t="s">
        <v>1</v>
      </c>
      <c r="H40" s="26">
        <f t="shared" si="4"/>
        <v>264000</v>
      </c>
      <c r="I40" s="26">
        <v>264000</v>
      </c>
      <c r="J40" s="26" t="s">
        <v>108</v>
      </c>
      <c r="K40" s="26" t="s">
        <v>108</v>
      </c>
      <c r="L40" s="77" t="s">
        <v>154</v>
      </c>
    </row>
    <row r="41" spans="2:18" ht="53.25" customHeight="1" x14ac:dyDescent="0.25">
      <c r="B41" s="98"/>
      <c r="C41" s="98"/>
      <c r="D41" s="77"/>
      <c r="E41" s="78"/>
      <c r="F41" s="77"/>
      <c r="G41" s="55" t="s">
        <v>235</v>
      </c>
      <c r="H41" s="26">
        <f>SUM(J41:K41)</f>
        <v>673000</v>
      </c>
      <c r="I41" s="26" t="s">
        <v>108</v>
      </c>
      <c r="J41" s="26">
        <v>315000</v>
      </c>
      <c r="K41" s="26">
        <v>358000</v>
      </c>
      <c r="L41" s="77"/>
    </row>
    <row r="42" spans="2:18" ht="61.5" customHeight="1" x14ac:dyDescent="0.25">
      <c r="B42" s="98"/>
      <c r="C42" s="98"/>
      <c r="D42" s="77"/>
      <c r="E42" s="78"/>
      <c r="F42" s="77"/>
      <c r="G42" s="27" t="s">
        <v>155</v>
      </c>
      <c r="H42" s="26">
        <f t="shared" si="4"/>
        <v>937000</v>
      </c>
      <c r="I42" s="26">
        <v>264000</v>
      </c>
      <c r="J42" s="26">
        <v>315000</v>
      </c>
      <c r="K42" s="26">
        <v>358000</v>
      </c>
      <c r="L42" s="77"/>
    </row>
    <row r="43" spans="2:18" ht="54" customHeight="1" x14ac:dyDescent="0.25">
      <c r="B43" s="64" t="s">
        <v>138</v>
      </c>
      <c r="C43" s="64" t="s">
        <v>157</v>
      </c>
      <c r="D43" s="59" t="s">
        <v>172</v>
      </c>
      <c r="E43" s="57" t="s">
        <v>104</v>
      </c>
      <c r="F43" s="57" t="s">
        <v>175</v>
      </c>
      <c r="G43" s="27" t="s">
        <v>1</v>
      </c>
      <c r="H43" s="26">
        <f t="shared" si="4"/>
        <v>2037000</v>
      </c>
      <c r="I43" s="26">
        <v>2037000</v>
      </c>
      <c r="J43" s="26" t="s">
        <v>108</v>
      </c>
      <c r="K43" s="26" t="s">
        <v>108</v>
      </c>
      <c r="L43" s="59" t="s">
        <v>177</v>
      </c>
      <c r="P43" s="33">
        <f t="shared" ref="P43:P48" si="5">ROUND(I43,0)</f>
        <v>2037000</v>
      </c>
      <c r="Q43" s="33" t="e">
        <f t="shared" ref="Q43:Q48" si="6">ROUND(J43,0)</f>
        <v>#VALUE!</v>
      </c>
      <c r="R43" s="33" t="e">
        <f t="shared" ref="R43:R48" si="7">ROUND(K43,0)</f>
        <v>#VALUE!</v>
      </c>
    </row>
    <row r="44" spans="2:18" ht="48" customHeight="1" x14ac:dyDescent="0.25">
      <c r="B44" s="65"/>
      <c r="C44" s="65"/>
      <c r="D44" s="60"/>
      <c r="E44" s="58"/>
      <c r="F44" s="58"/>
      <c r="G44" s="55" t="s">
        <v>235</v>
      </c>
      <c r="H44" s="26">
        <f>SUM(J44:K44)</f>
        <v>4853337</v>
      </c>
      <c r="I44" s="26" t="s">
        <v>108</v>
      </c>
      <c r="J44" s="26">
        <v>2450000</v>
      </c>
      <c r="K44" s="26">
        <v>2403337</v>
      </c>
      <c r="L44" s="60"/>
      <c r="P44" s="33"/>
      <c r="Q44" s="33"/>
      <c r="R44" s="33"/>
    </row>
    <row r="45" spans="2:18" ht="49.5" customHeight="1" x14ac:dyDescent="0.25">
      <c r="B45" s="65"/>
      <c r="C45" s="65"/>
      <c r="D45" s="59" t="s">
        <v>173</v>
      </c>
      <c r="E45" s="57" t="s">
        <v>104</v>
      </c>
      <c r="F45" s="57" t="s">
        <v>175</v>
      </c>
      <c r="G45" s="27" t="s">
        <v>1</v>
      </c>
      <c r="H45" s="26">
        <f t="shared" si="4"/>
        <v>2726343</v>
      </c>
      <c r="I45" s="26">
        <v>2726343</v>
      </c>
      <c r="J45" s="26" t="s">
        <v>108</v>
      </c>
      <c r="K45" s="26" t="s">
        <v>108</v>
      </c>
      <c r="L45" s="59" t="s">
        <v>158</v>
      </c>
      <c r="P45" s="33">
        <f t="shared" si="5"/>
        <v>2726343</v>
      </c>
      <c r="Q45" s="33" t="e">
        <f t="shared" si="6"/>
        <v>#VALUE!</v>
      </c>
      <c r="R45" s="33" t="e">
        <f t="shared" si="7"/>
        <v>#VALUE!</v>
      </c>
    </row>
    <row r="46" spans="2:18" ht="42.75" customHeight="1" x14ac:dyDescent="0.25">
      <c r="B46" s="65"/>
      <c r="C46" s="65"/>
      <c r="D46" s="60"/>
      <c r="E46" s="58"/>
      <c r="F46" s="58"/>
      <c r="G46" s="55" t="s">
        <v>235</v>
      </c>
      <c r="H46" s="26">
        <f>SUM(J46:K46)</f>
        <v>3051102</v>
      </c>
      <c r="I46" s="26" t="s">
        <v>108</v>
      </c>
      <c r="J46" s="26">
        <v>1435350</v>
      </c>
      <c r="K46" s="26">
        <v>1615752</v>
      </c>
      <c r="L46" s="60"/>
      <c r="P46" s="33"/>
      <c r="Q46" s="33"/>
      <c r="R46" s="33"/>
    </row>
    <row r="47" spans="2:18" ht="46.5" customHeight="1" x14ac:dyDescent="0.25">
      <c r="B47" s="65"/>
      <c r="C47" s="65"/>
      <c r="D47" s="59" t="s">
        <v>174</v>
      </c>
      <c r="E47" s="59" t="s">
        <v>104</v>
      </c>
      <c r="F47" s="59" t="s">
        <v>176</v>
      </c>
      <c r="G47" s="50" t="s">
        <v>114</v>
      </c>
      <c r="H47" s="26">
        <f>SUM(I47)</f>
        <v>364750</v>
      </c>
      <c r="I47" s="26">
        <v>364750</v>
      </c>
      <c r="J47" s="26" t="s">
        <v>108</v>
      </c>
      <c r="K47" s="26" t="s">
        <v>108</v>
      </c>
      <c r="L47" s="59" t="s">
        <v>159</v>
      </c>
      <c r="P47" s="33"/>
      <c r="Q47" s="33"/>
      <c r="R47" s="33"/>
    </row>
    <row r="48" spans="2:18" ht="45" customHeight="1" x14ac:dyDescent="0.25">
      <c r="B48" s="66"/>
      <c r="C48" s="66"/>
      <c r="D48" s="60"/>
      <c r="E48" s="60"/>
      <c r="F48" s="60"/>
      <c r="G48" s="55" t="s">
        <v>235</v>
      </c>
      <c r="H48" s="26">
        <f t="shared" si="4"/>
        <v>1133445</v>
      </c>
      <c r="I48" s="26" t="s">
        <v>108</v>
      </c>
      <c r="J48" s="26">
        <v>526700</v>
      </c>
      <c r="K48" s="26">
        <v>606745</v>
      </c>
      <c r="L48" s="60"/>
      <c r="P48" s="33" t="e">
        <f t="shared" si="5"/>
        <v>#VALUE!</v>
      </c>
      <c r="Q48" s="33">
        <f t="shared" si="6"/>
        <v>526700</v>
      </c>
      <c r="R48" s="33">
        <f t="shared" si="7"/>
        <v>606745</v>
      </c>
    </row>
    <row r="49" spans="2:18" ht="26.25" customHeight="1" x14ac:dyDescent="0.25">
      <c r="B49" s="67" t="s">
        <v>149</v>
      </c>
      <c r="C49" s="68"/>
      <c r="D49" s="68"/>
      <c r="E49" s="68"/>
      <c r="F49" s="68"/>
      <c r="G49" s="69"/>
      <c r="H49" s="30">
        <f>SUM(H48,H47,H46,H45,H44,H43,H41,H40,H37,H38)</f>
        <v>24630317</v>
      </c>
      <c r="I49" s="30">
        <f>SUM(I47,I45,I43,I40,I37)</f>
        <v>8191368</v>
      </c>
      <c r="J49" s="30">
        <f>SUM(J48,J46,J44,J41,J38)</f>
        <v>8017050</v>
      </c>
      <c r="K49" s="30">
        <f>SUM(K48,K46,K44,K41,K38)</f>
        <v>8421899</v>
      </c>
      <c r="L49" s="29" t="s">
        <v>160</v>
      </c>
    </row>
    <row r="50" spans="2:18" ht="32.25" customHeight="1" x14ac:dyDescent="0.25">
      <c r="B50" s="31"/>
      <c r="C50" s="74" t="s">
        <v>2</v>
      </c>
      <c r="D50" s="74"/>
      <c r="E50" s="74"/>
      <c r="F50" s="74"/>
      <c r="G50" s="74"/>
      <c r="H50" s="74"/>
      <c r="I50" s="74"/>
      <c r="J50" s="74"/>
      <c r="K50" s="74"/>
      <c r="L50" s="74"/>
    </row>
    <row r="51" spans="2:18" ht="63.75" customHeight="1" x14ac:dyDescent="0.25">
      <c r="B51" s="75" t="s">
        <v>101</v>
      </c>
      <c r="C51" s="61" t="s">
        <v>161</v>
      </c>
      <c r="D51" s="59" t="s">
        <v>192</v>
      </c>
      <c r="E51" s="59" t="s">
        <v>104</v>
      </c>
      <c r="F51" s="59" t="s">
        <v>162</v>
      </c>
      <c r="G51" s="27" t="s">
        <v>1</v>
      </c>
      <c r="H51" s="26">
        <f t="shared" ref="H51:H58" si="8">SUM(I51:K51)</f>
        <v>105498</v>
      </c>
      <c r="I51" s="26">
        <v>105498</v>
      </c>
      <c r="J51" s="26" t="s">
        <v>108</v>
      </c>
      <c r="K51" s="26" t="s">
        <v>108</v>
      </c>
      <c r="L51" s="59" t="s">
        <v>163</v>
      </c>
      <c r="P51" s="23">
        <f t="shared" ref="P51:P55" si="9">ROUND(I51,0)</f>
        <v>105498</v>
      </c>
      <c r="Q51" s="23" t="e">
        <f t="shared" ref="Q51:Q58" si="10">ROUND(J51,0)</f>
        <v>#VALUE!</v>
      </c>
      <c r="R51" s="23" t="e">
        <f t="shared" ref="R51:R58" si="11">ROUND(K51,0)</f>
        <v>#VALUE!</v>
      </c>
    </row>
    <row r="52" spans="2:18" ht="85.5" customHeight="1" x14ac:dyDescent="0.25">
      <c r="B52" s="75"/>
      <c r="C52" s="63"/>
      <c r="D52" s="60"/>
      <c r="E52" s="60"/>
      <c r="F52" s="60"/>
      <c r="G52" s="55" t="s">
        <v>235</v>
      </c>
      <c r="H52" s="26">
        <f>SUM(J52,K52)</f>
        <v>231530</v>
      </c>
      <c r="I52" s="26" t="s">
        <v>108</v>
      </c>
      <c r="J52" s="26">
        <v>112800</v>
      </c>
      <c r="K52" s="26">
        <v>118730</v>
      </c>
      <c r="L52" s="60"/>
    </row>
    <row r="53" spans="2:18" ht="96.75" customHeight="1" x14ac:dyDescent="0.25">
      <c r="B53" s="75"/>
      <c r="C53" s="63"/>
      <c r="D53" s="59" t="s">
        <v>193</v>
      </c>
      <c r="E53" s="59" t="s">
        <v>104</v>
      </c>
      <c r="F53" s="59" t="s">
        <v>162</v>
      </c>
      <c r="G53" s="27" t="s">
        <v>1</v>
      </c>
      <c r="H53" s="26">
        <f t="shared" si="8"/>
        <v>180000</v>
      </c>
      <c r="I53" s="26">
        <v>180000</v>
      </c>
      <c r="J53" s="26"/>
      <c r="K53" s="26"/>
      <c r="L53" s="59" t="s">
        <v>164</v>
      </c>
      <c r="P53" s="23">
        <f t="shared" si="9"/>
        <v>180000</v>
      </c>
      <c r="Q53" s="23">
        <f t="shared" si="10"/>
        <v>0</v>
      </c>
      <c r="R53" s="23">
        <f t="shared" si="11"/>
        <v>0</v>
      </c>
    </row>
    <row r="54" spans="2:18" ht="54.75" customHeight="1" x14ac:dyDescent="0.25">
      <c r="B54" s="75"/>
      <c r="C54" s="63"/>
      <c r="D54" s="60"/>
      <c r="E54" s="60"/>
      <c r="F54" s="60"/>
      <c r="G54" s="55" t="s">
        <v>235</v>
      </c>
      <c r="H54" s="26">
        <f>SUM(J54,K54)</f>
        <v>390000</v>
      </c>
      <c r="I54" s="26" t="s">
        <v>108</v>
      </c>
      <c r="J54" s="26">
        <v>192000</v>
      </c>
      <c r="K54" s="26">
        <v>198000</v>
      </c>
      <c r="L54" s="60"/>
    </row>
    <row r="55" spans="2:18" ht="129" customHeight="1" x14ac:dyDescent="0.25">
      <c r="B55" s="75"/>
      <c r="C55" s="63"/>
      <c r="D55" s="59" t="s">
        <v>194</v>
      </c>
      <c r="E55" s="59" t="s">
        <v>104</v>
      </c>
      <c r="F55" s="59" t="s">
        <v>162</v>
      </c>
      <c r="G55" s="27" t="s">
        <v>1</v>
      </c>
      <c r="H55" s="26">
        <f t="shared" si="8"/>
        <v>1305783</v>
      </c>
      <c r="I55" s="26">
        <v>1305783</v>
      </c>
      <c r="J55" s="26" t="s">
        <v>108</v>
      </c>
      <c r="K55" s="26" t="s">
        <v>108</v>
      </c>
      <c r="L55" s="59" t="s">
        <v>165</v>
      </c>
      <c r="P55" s="23">
        <f t="shared" si="9"/>
        <v>1305783</v>
      </c>
      <c r="Q55" s="23" t="e">
        <f t="shared" si="10"/>
        <v>#VALUE!</v>
      </c>
      <c r="R55" s="23" t="e">
        <f t="shared" si="11"/>
        <v>#VALUE!</v>
      </c>
    </row>
    <row r="56" spans="2:18" ht="65.25" customHeight="1" x14ac:dyDescent="0.25">
      <c r="B56" s="75"/>
      <c r="C56" s="63"/>
      <c r="D56" s="60"/>
      <c r="E56" s="60"/>
      <c r="F56" s="60"/>
      <c r="G56" s="55" t="s">
        <v>235</v>
      </c>
      <c r="H56" s="26">
        <f>SUM(J56,K56)</f>
        <v>2868367</v>
      </c>
      <c r="I56" s="26" t="s">
        <v>108</v>
      </c>
      <c r="J56" s="26">
        <v>1393187</v>
      </c>
      <c r="K56" s="26">
        <v>1475180</v>
      </c>
      <c r="L56" s="60"/>
    </row>
    <row r="57" spans="2:18" ht="87.75" customHeight="1" x14ac:dyDescent="0.25">
      <c r="B57" s="75"/>
      <c r="C57" s="63"/>
      <c r="D57" s="59" t="s">
        <v>195</v>
      </c>
      <c r="E57" s="57" t="s">
        <v>104</v>
      </c>
      <c r="F57" s="59" t="s">
        <v>162</v>
      </c>
      <c r="G57" s="27" t="s">
        <v>1</v>
      </c>
      <c r="H57" s="26">
        <f>I57</f>
        <v>341763</v>
      </c>
      <c r="I57" s="26">
        <v>341763</v>
      </c>
      <c r="J57" s="26" t="s">
        <v>108</v>
      </c>
      <c r="K57" s="26" t="s">
        <v>108</v>
      </c>
      <c r="L57" s="59" t="s">
        <v>166</v>
      </c>
    </row>
    <row r="58" spans="2:18" ht="46.5" customHeight="1" x14ac:dyDescent="0.25">
      <c r="B58" s="75"/>
      <c r="C58" s="62"/>
      <c r="D58" s="60"/>
      <c r="E58" s="58"/>
      <c r="F58" s="60"/>
      <c r="G58" s="55" t="s">
        <v>235</v>
      </c>
      <c r="H58" s="26">
        <f t="shared" si="8"/>
        <v>748659</v>
      </c>
      <c r="I58" s="26" t="s">
        <v>108</v>
      </c>
      <c r="J58" s="26">
        <v>364570</v>
      </c>
      <c r="K58" s="26">
        <v>384089</v>
      </c>
      <c r="L58" s="60"/>
      <c r="P58" s="23">
        <f>ROUND(I57,0)</f>
        <v>341763</v>
      </c>
      <c r="Q58" s="23">
        <f t="shared" si="10"/>
        <v>364570</v>
      </c>
      <c r="R58" s="23">
        <f t="shared" si="11"/>
        <v>384089</v>
      </c>
    </row>
    <row r="59" spans="2:18" ht="37.5" customHeight="1" x14ac:dyDescent="0.25">
      <c r="B59" s="67" t="s">
        <v>149</v>
      </c>
      <c r="C59" s="68"/>
      <c r="D59" s="68"/>
      <c r="E59" s="68"/>
      <c r="F59" s="68"/>
      <c r="G59" s="69"/>
      <c r="H59" s="30">
        <f>SUM(H51:H58)</f>
        <v>6171600</v>
      </c>
      <c r="I59" s="30">
        <f>SUM(I51:I57)</f>
        <v>1933044</v>
      </c>
      <c r="J59" s="30">
        <f t="shared" ref="J59:K59" si="12">SUM(J51:J58)</f>
        <v>2062557</v>
      </c>
      <c r="K59" s="30">
        <f t="shared" si="12"/>
        <v>2175999</v>
      </c>
      <c r="L59" s="29"/>
    </row>
    <row r="60" spans="2:18" ht="37.5" customHeight="1" x14ac:dyDescent="0.25">
      <c r="B60" s="31"/>
      <c r="C60" s="76" t="s">
        <v>3</v>
      </c>
      <c r="D60" s="76"/>
      <c r="E60" s="76"/>
      <c r="F60" s="76"/>
      <c r="G60" s="76"/>
      <c r="H60" s="76"/>
      <c r="I60" s="76"/>
      <c r="J60" s="76"/>
      <c r="K60" s="76"/>
      <c r="L60" s="76"/>
    </row>
    <row r="61" spans="2:18" ht="37.5" customHeight="1" x14ac:dyDescent="0.25">
      <c r="B61" s="61" t="s">
        <v>101</v>
      </c>
      <c r="C61" s="61" t="s">
        <v>167</v>
      </c>
      <c r="D61" s="57" t="s">
        <v>168</v>
      </c>
      <c r="E61" s="57" t="s">
        <v>104</v>
      </c>
      <c r="F61" s="59" t="s">
        <v>169</v>
      </c>
      <c r="G61" s="25" t="s">
        <v>1</v>
      </c>
      <c r="H61" s="26">
        <f>I61</f>
        <v>81375</v>
      </c>
      <c r="I61" s="26">
        <v>81375</v>
      </c>
      <c r="J61" s="26" t="s">
        <v>108</v>
      </c>
      <c r="K61" s="26" t="s">
        <v>108</v>
      </c>
      <c r="L61" s="57" t="s">
        <v>170</v>
      </c>
    </row>
    <row r="62" spans="2:18" ht="225" customHeight="1" x14ac:dyDescent="0.25">
      <c r="B62" s="62"/>
      <c r="C62" s="62"/>
      <c r="D62" s="58"/>
      <c r="E62" s="58"/>
      <c r="F62" s="60"/>
      <c r="G62" s="55" t="s">
        <v>235</v>
      </c>
      <c r="H62" s="26">
        <f t="shared" ref="H62" si="13">SUM(I62:K62)</f>
        <v>178125</v>
      </c>
      <c r="I62" s="26" t="s">
        <v>108</v>
      </c>
      <c r="J62" s="26">
        <v>86625</v>
      </c>
      <c r="K62" s="26">
        <v>91500</v>
      </c>
      <c r="L62" s="58"/>
    </row>
    <row r="63" spans="2:18" ht="29.25" customHeight="1" x14ac:dyDescent="0.25">
      <c r="B63" s="67" t="s">
        <v>149</v>
      </c>
      <c r="C63" s="68"/>
      <c r="D63" s="68"/>
      <c r="E63" s="68"/>
      <c r="F63" s="68"/>
      <c r="G63" s="69"/>
      <c r="H63" s="30">
        <f>SUM(H61,H62)</f>
        <v>259500</v>
      </c>
      <c r="I63" s="30">
        <f>SUM(I61)</f>
        <v>81375</v>
      </c>
      <c r="J63" s="30">
        <f t="shared" ref="J63:K63" si="14">SUM(J62)</f>
        <v>86625</v>
      </c>
      <c r="K63" s="30">
        <f t="shared" si="14"/>
        <v>91500</v>
      </c>
      <c r="L63" s="29"/>
    </row>
    <row r="64" spans="2:18" ht="29.25" customHeight="1" x14ac:dyDescent="0.25">
      <c r="B64" s="67" t="s">
        <v>171</v>
      </c>
      <c r="C64" s="68"/>
      <c r="D64" s="68"/>
      <c r="E64" s="68"/>
      <c r="F64" s="68"/>
      <c r="G64" s="69"/>
      <c r="H64" s="30">
        <f>H35+H49+H59+H63</f>
        <v>35133069</v>
      </c>
      <c r="I64" s="30">
        <f>I35+I49+I59+I63</f>
        <v>11481045</v>
      </c>
      <c r="J64" s="30">
        <f>J35+J49+J59+J63</f>
        <v>11526932</v>
      </c>
      <c r="K64" s="30">
        <f>K35+K49+K59+K63</f>
        <v>12125092</v>
      </c>
      <c r="L64" s="29"/>
    </row>
    <row r="66" spans="2:12" ht="62.25" customHeight="1" x14ac:dyDescent="0.25"/>
    <row r="67" spans="2:12" ht="48" hidden="1" customHeight="1" x14ac:dyDescent="0.25">
      <c r="B67" s="70" t="s">
        <v>9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</row>
    <row r="68" spans="2:12" ht="82.5" customHeight="1" x14ac:dyDescent="0.25">
      <c r="B68" s="72" t="s">
        <v>248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</row>
  </sheetData>
  <mergeCells count="123">
    <mergeCell ref="B35:G35"/>
    <mergeCell ref="C36:L36"/>
    <mergeCell ref="B37:B42"/>
    <mergeCell ref="C37:C42"/>
    <mergeCell ref="L33:L34"/>
    <mergeCell ref="B29:B32"/>
    <mergeCell ref="B9:B28"/>
    <mergeCell ref="D31:D32"/>
    <mergeCell ref="E31:E32"/>
    <mergeCell ref="F31:F32"/>
    <mergeCell ref="D27:D28"/>
    <mergeCell ref="E27:E28"/>
    <mergeCell ref="F27:F28"/>
    <mergeCell ref="C9:C28"/>
    <mergeCell ref="D29:D30"/>
    <mergeCell ref="E29:E30"/>
    <mergeCell ref="F29:F30"/>
    <mergeCell ref="C29:C32"/>
    <mergeCell ref="D22:D23"/>
    <mergeCell ref="E22:E23"/>
    <mergeCell ref="B33:B34"/>
    <mergeCell ref="C33:C34"/>
    <mergeCell ref="D33:D34"/>
    <mergeCell ref="E33:E34"/>
    <mergeCell ref="F33:F34"/>
    <mergeCell ref="B8:L8"/>
    <mergeCell ref="L9:L11"/>
    <mergeCell ref="D9:D10"/>
    <mergeCell ref="E9:E10"/>
    <mergeCell ref="F9:F10"/>
    <mergeCell ref="J1:L1"/>
    <mergeCell ref="B3:L3"/>
    <mergeCell ref="B5:B7"/>
    <mergeCell ref="C5:C7"/>
    <mergeCell ref="D5:D7"/>
    <mergeCell ref="E5:E7"/>
    <mergeCell ref="F5:F7"/>
    <mergeCell ref="G5:G7"/>
    <mergeCell ref="H5:K5"/>
    <mergeCell ref="L5:L7"/>
    <mergeCell ref="H6:H7"/>
    <mergeCell ref="I6:K6"/>
    <mergeCell ref="J2:L2"/>
    <mergeCell ref="L27:L28"/>
    <mergeCell ref="L18:L19"/>
    <mergeCell ref="L14:L15"/>
    <mergeCell ref="D14:D15"/>
    <mergeCell ref="F14:F15"/>
    <mergeCell ref="D12:D13"/>
    <mergeCell ref="E12:E13"/>
    <mergeCell ref="F12:F13"/>
    <mergeCell ref="D16:D17"/>
    <mergeCell ref="E16:E17"/>
    <mergeCell ref="F16:F17"/>
    <mergeCell ref="F22:F23"/>
    <mergeCell ref="D24:D25"/>
    <mergeCell ref="E24:E25"/>
    <mergeCell ref="F24:F25"/>
    <mergeCell ref="E18:E19"/>
    <mergeCell ref="F18:F19"/>
    <mergeCell ref="F20:F21"/>
    <mergeCell ref="D20:D21"/>
    <mergeCell ref="E20:E21"/>
    <mergeCell ref="D18:D19"/>
    <mergeCell ref="E14:E15"/>
    <mergeCell ref="D37:D39"/>
    <mergeCell ref="E37:E39"/>
    <mergeCell ref="F37:F39"/>
    <mergeCell ref="L37:L39"/>
    <mergeCell ref="D40:D42"/>
    <mergeCell ref="E40:E42"/>
    <mergeCell ref="F40:F42"/>
    <mergeCell ref="L40:L42"/>
    <mergeCell ref="D53:D54"/>
    <mergeCell ref="E53:E54"/>
    <mergeCell ref="F53:F54"/>
    <mergeCell ref="C43:C48"/>
    <mergeCell ref="B64:G64"/>
    <mergeCell ref="B67:L67"/>
    <mergeCell ref="B68:L68"/>
    <mergeCell ref="B49:G49"/>
    <mergeCell ref="C50:L50"/>
    <mergeCell ref="B51:B58"/>
    <mergeCell ref="B59:G59"/>
    <mergeCell ref="C60:L60"/>
    <mergeCell ref="B63:G63"/>
    <mergeCell ref="L43:L44"/>
    <mergeCell ref="L45:L46"/>
    <mergeCell ref="L47:L48"/>
    <mergeCell ref="D47:D48"/>
    <mergeCell ref="E47:E48"/>
    <mergeCell ref="F47:F48"/>
    <mergeCell ref="D43:D44"/>
    <mergeCell ref="E43:E44"/>
    <mergeCell ref="F43:F44"/>
    <mergeCell ref="D45:D46"/>
    <mergeCell ref="E45:E46"/>
    <mergeCell ref="F45:F46"/>
    <mergeCell ref="L55:L56"/>
    <mergeCell ref="L16:L17"/>
    <mergeCell ref="L24:L25"/>
    <mergeCell ref="L20:L21"/>
    <mergeCell ref="L22:L23"/>
    <mergeCell ref="L53:L54"/>
    <mergeCell ref="L51:L52"/>
    <mergeCell ref="L57:L58"/>
    <mergeCell ref="B61:B62"/>
    <mergeCell ref="C61:C62"/>
    <mergeCell ref="D61:D62"/>
    <mergeCell ref="E61:E62"/>
    <mergeCell ref="F61:F62"/>
    <mergeCell ref="L61:L62"/>
    <mergeCell ref="D55:D56"/>
    <mergeCell ref="E55:E56"/>
    <mergeCell ref="F55:F56"/>
    <mergeCell ref="C51:C58"/>
    <mergeCell ref="D57:D58"/>
    <mergeCell ref="E57:E58"/>
    <mergeCell ref="F57:F58"/>
    <mergeCell ref="D51:D52"/>
    <mergeCell ref="E51:E52"/>
    <mergeCell ref="F51:F52"/>
    <mergeCell ref="B43:B48"/>
  </mergeCells>
  <printOptions horizontalCentered="1"/>
  <pageMargins left="0.78740157480314965" right="0.78740157480314965" top="1.1811023622047245" bottom="0.39370078740157483" header="0" footer="0"/>
  <pageSetup paperSize="9" scale="70" fitToHeight="0" orientation="landscape" r:id="rId1"/>
  <rowBreaks count="5" manualBreakCount="5">
    <brk id="11" max="11" man="1"/>
    <brk id="19" max="11" man="1"/>
    <brk id="35" max="16383" man="1"/>
    <brk id="49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view="pageBreakPreview" zoomScale="85" zoomScaleNormal="85" zoomScaleSheetLayoutView="85" workbookViewId="0">
      <selection activeCell="F27" sqref="F27"/>
    </sheetView>
  </sheetViews>
  <sheetFormatPr defaultRowHeight="15" x14ac:dyDescent="0.25"/>
  <cols>
    <col min="1" max="1" width="3.42578125" style="1" customWidth="1"/>
    <col min="2" max="2" width="22.140625" style="41" customWidth="1"/>
    <col min="3" max="3" width="14.140625" style="10" customWidth="1"/>
    <col min="4" max="12" width="13.5703125" style="1" customWidth="1"/>
    <col min="13" max="13" width="27.140625" style="1" customWidth="1"/>
    <col min="14" max="16384" width="9.140625" style="1"/>
  </cols>
  <sheetData>
    <row r="1" spans="2:13" ht="6.75" customHeight="1" x14ac:dyDescent="0.25"/>
    <row r="2" spans="2:13" ht="93" customHeight="1" x14ac:dyDescent="0.25">
      <c r="K2" s="99" t="s">
        <v>238</v>
      </c>
      <c r="L2" s="100"/>
      <c r="M2" s="100"/>
    </row>
    <row r="3" spans="2:13" x14ac:dyDescent="0.25">
      <c r="K3" s="96" t="s">
        <v>231</v>
      </c>
      <c r="L3" s="96"/>
      <c r="M3" s="23" t="s">
        <v>232</v>
      </c>
    </row>
    <row r="4" spans="2:13" ht="18.75" x14ac:dyDescent="0.25">
      <c r="B4" s="101" t="s">
        <v>201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2:13" ht="15.75" customHeight="1" x14ac:dyDescent="0.25"/>
    <row r="6" spans="2:13" ht="33" customHeight="1" x14ac:dyDescent="0.25">
      <c r="B6" s="102" t="s">
        <v>202</v>
      </c>
      <c r="C6" s="102" t="s">
        <v>0</v>
      </c>
      <c r="D6" s="105" t="s">
        <v>203</v>
      </c>
      <c r="E6" s="105"/>
      <c r="F6" s="105"/>
      <c r="G6" s="106" t="s">
        <v>5</v>
      </c>
      <c r="H6" s="107"/>
      <c r="I6" s="108"/>
      <c r="J6" s="106" t="s">
        <v>6</v>
      </c>
      <c r="K6" s="107"/>
      <c r="L6" s="108"/>
      <c r="M6" s="42" t="s">
        <v>204</v>
      </c>
    </row>
    <row r="7" spans="2:13" ht="42" customHeight="1" x14ac:dyDescent="0.25">
      <c r="B7" s="103"/>
      <c r="C7" s="103"/>
      <c r="D7" s="102" t="s">
        <v>205</v>
      </c>
      <c r="E7" s="105" t="s">
        <v>206</v>
      </c>
      <c r="F7" s="105"/>
      <c r="G7" s="102" t="s">
        <v>205</v>
      </c>
      <c r="H7" s="105" t="s">
        <v>236</v>
      </c>
      <c r="I7" s="105"/>
      <c r="J7" s="42"/>
      <c r="K7" s="105" t="s">
        <v>236</v>
      </c>
      <c r="L7" s="105"/>
      <c r="M7" s="42"/>
    </row>
    <row r="8" spans="2:13" ht="30" customHeight="1" x14ac:dyDescent="0.25">
      <c r="B8" s="104"/>
      <c r="C8" s="104"/>
      <c r="D8" s="104"/>
      <c r="E8" s="42" t="s">
        <v>7</v>
      </c>
      <c r="F8" s="42" t="s">
        <v>207</v>
      </c>
      <c r="G8" s="104"/>
      <c r="H8" s="42" t="s">
        <v>7</v>
      </c>
      <c r="I8" s="42" t="s">
        <v>207</v>
      </c>
      <c r="J8" s="42" t="s">
        <v>205</v>
      </c>
      <c r="K8" s="42" t="s">
        <v>7</v>
      </c>
      <c r="L8" s="42" t="s">
        <v>207</v>
      </c>
      <c r="M8" s="43"/>
    </row>
    <row r="9" spans="2:13" ht="30" customHeight="1" x14ac:dyDescent="0.25">
      <c r="B9" s="111" t="s">
        <v>208</v>
      </c>
      <c r="C9" s="39" t="s">
        <v>1</v>
      </c>
      <c r="D9" s="6">
        <v>11481045</v>
      </c>
      <c r="E9" s="6">
        <v>10177052</v>
      </c>
      <c r="F9" s="6">
        <v>1303993</v>
      </c>
      <c r="G9" s="53" t="s">
        <v>108</v>
      </c>
      <c r="H9" s="53" t="s">
        <v>108</v>
      </c>
      <c r="I9" s="54"/>
      <c r="J9" s="53" t="s">
        <v>108</v>
      </c>
      <c r="K9" s="53" t="s">
        <v>108</v>
      </c>
      <c r="L9" s="54"/>
      <c r="M9" s="43"/>
    </row>
    <row r="10" spans="2:13" ht="45.75" customHeight="1" x14ac:dyDescent="0.25">
      <c r="B10" s="112"/>
      <c r="C10" s="52" t="s">
        <v>235</v>
      </c>
      <c r="D10" s="7" t="s">
        <v>108</v>
      </c>
      <c r="E10" s="7" t="s">
        <v>108</v>
      </c>
      <c r="F10" s="7"/>
      <c r="G10" s="7">
        <f t="shared" ref="G10:K10" si="0">G14+G23+G31+G36</f>
        <v>11526932</v>
      </c>
      <c r="H10" s="7">
        <f t="shared" si="0"/>
        <v>11526932</v>
      </c>
      <c r="I10" s="7"/>
      <c r="J10" s="7">
        <f t="shared" si="0"/>
        <v>12125092</v>
      </c>
      <c r="K10" s="7">
        <f t="shared" si="0"/>
        <v>12125092</v>
      </c>
      <c r="L10" s="7"/>
      <c r="M10" s="44"/>
    </row>
    <row r="11" spans="2:13" ht="24" customHeight="1" x14ac:dyDescent="0.25">
      <c r="B11" s="109" t="s">
        <v>209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2:13" ht="36" customHeight="1" x14ac:dyDescent="0.25">
      <c r="B12" s="110" t="s">
        <v>4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2:13" ht="21" customHeight="1" x14ac:dyDescent="0.25">
      <c r="B13" s="109" t="s">
        <v>210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</row>
    <row r="14" spans="2:13" ht="44.25" customHeight="1" x14ac:dyDescent="0.25">
      <c r="B14" s="11" t="s">
        <v>211</v>
      </c>
      <c r="C14" s="11"/>
      <c r="D14" s="6">
        <f>SUM(D15:D20)</f>
        <v>1275258</v>
      </c>
      <c r="E14" s="6">
        <f>SUM(E15:E19)</f>
        <v>1275258</v>
      </c>
      <c r="F14" s="6"/>
      <c r="G14" s="6">
        <f>SUM(G15:G20)</f>
        <v>1360700</v>
      </c>
      <c r="H14" s="6">
        <f>SUM(H15:H20)</f>
        <v>1360700</v>
      </c>
      <c r="I14" s="6"/>
      <c r="J14" s="6">
        <f t="shared" ref="J14:K14" si="1">SUM(J15:J20)</f>
        <v>1435694</v>
      </c>
      <c r="K14" s="6">
        <f t="shared" si="1"/>
        <v>1435694</v>
      </c>
      <c r="L14" s="6"/>
      <c r="M14" s="40"/>
    </row>
    <row r="15" spans="2:13" ht="114.75" customHeight="1" x14ac:dyDescent="0.25">
      <c r="B15" s="113" t="s">
        <v>212</v>
      </c>
      <c r="C15" s="20" t="s">
        <v>1</v>
      </c>
      <c r="D15" s="26">
        <f>SUM(E15:F15)</f>
        <v>725258</v>
      </c>
      <c r="E15" s="26">
        <v>725258</v>
      </c>
      <c r="F15" s="26"/>
      <c r="G15" s="26" t="s">
        <v>108</v>
      </c>
      <c r="H15" s="26" t="s">
        <v>108</v>
      </c>
      <c r="I15" s="26"/>
      <c r="J15" s="26" t="s">
        <v>108</v>
      </c>
      <c r="K15" s="26" t="s">
        <v>108</v>
      </c>
      <c r="L15" s="26"/>
      <c r="M15" s="115" t="s">
        <v>241</v>
      </c>
    </row>
    <row r="16" spans="2:13" ht="51" customHeight="1" x14ac:dyDescent="0.25">
      <c r="B16" s="114"/>
      <c r="C16" s="56" t="s">
        <v>235</v>
      </c>
      <c r="D16" s="26" t="s">
        <v>108</v>
      </c>
      <c r="E16" s="26" t="s">
        <v>108</v>
      </c>
      <c r="F16" s="26"/>
      <c r="G16" s="26">
        <v>773850</v>
      </c>
      <c r="H16" s="26">
        <v>773850</v>
      </c>
      <c r="I16" s="26"/>
      <c r="J16" s="26">
        <v>816410</v>
      </c>
      <c r="K16" s="26">
        <v>816410</v>
      </c>
      <c r="L16" s="26"/>
      <c r="M16" s="116"/>
    </row>
    <row r="17" spans="2:13" ht="94.5" customHeight="1" x14ac:dyDescent="0.25">
      <c r="B17" s="113" t="s">
        <v>213</v>
      </c>
      <c r="C17" s="20" t="s">
        <v>1</v>
      </c>
      <c r="D17" s="26">
        <f t="shared" ref="D17" si="2">SUM(E17:F17)</f>
        <v>500000</v>
      </c>
      <c r="E17" s="26">
        <v>500000</v>
      </c>
      <c r="F17" s="26"/>
      <c r="G17" s="26" t="s">
        <v>108</v>
      </c>
      <c r="H17" s="26" t="s">
        <v>108</v>
      </c>
      <c r="I17" s="26"/>
      <c r="J17" s="26" t="s">
        <v>108</v>
      </c>
      <c r="K17" s="26" t="s">
        <v>108</v>
      </c>
      <c r="L17" s="26"/>
      <c r="M17" s="115" t="s">
        <v>214</v>
      </c>
    </row>
    <row r="18" spans="2:13" ht="45" customHeight="1" x14ac:dyDescent="0.25">
      <c r="B18" s="114"/>
      <c r="C18" s="56" t="s">
        <v>235</v>
      </c>
      <c r="D18" s="26" t="s">
        <v>108</v>
      </c>
      <c r="E18" s="26" t="s">
        <v>108</v>
      </c>
      <c r="F18" s="26"/>
      <c r="G18" s="26">
        <f t="shared" ref="G18:G20" si="3">SUM(H18:I18)</f>
        <v>533500</v>
      </c>
      <c r="H18" s="26">
        <v>533500</v>
      </c>
      <c r="I18" s="26"/>
      <c r="J18" s="26">
        <v>563000</v>
      </c>
      <c r="K18" s="26">
        <v>563000</v>
      </c>
      <c r="L18" s="26"/>
      <c r="M18" s="116"/>
    </row>
    <row r="19" spans="2:13" ht="30.75" customHeight="1" x14ac:dyDescent="0.25">
      <c r="B19" s="113" t="s">
        <v>215</v>
      </c>
      <c r="C19" s="20" t="s">
        <v>1</v>
      </c>
      <c r="D19" s="26">
        <v>50000</v>
      </c>
      <c r="E19" s="26">
        <v>50000</v>
      </c>
      <c r="F19" s="26"/>
      <c r="G19" s="26" t="s">
        <v>108</v>
      </c>
      <c r="H19" s="26" t="s">
        <v>108</v>
      </c>
      <c r="I19" s="26"/>
      <c r="J19" s="26" t="s">
        <v>108</v>
      </c>
      <c r="K19" s="26" t="s">
        <v>108</v>
      </c>
      <c r="L19" s="26"/>
      <c r="M19" s="115" t="s">
        <v>214</v>
      </c>
    </row>
    <row r="20" spans="2:13" ht="101.25" customHeight="1" x14ac:dyDescent="0.25">
      <c r="B20" s="114"/>
      <c r="C20" s="56" t="s">
        <v>235</v>
      </c>
      <c r="D20" s="26" t="s">
        <v>108</v>
      </c>
      <c r="E20" s="26" t="s">
        <v>108</v>
      </c>
      <c r="F20" s="26"/>
      <c r="G20" s="26">
        <f t="shared" si="3"/>
        <v>53350</v>
      </c>
      <c r="H20" s="26">
        <v>53350</v>
      </c>
      <c r="I20" s="26"/>
      <c r="J20" s="26">
        <f t="shared" ref="J20" si="4">SUM(K20:L20)</f>
        <v>56284</v>
      </c>
      <c r="K20" s="26">
        <v>56284</v>
      </c>
      <c r="L20" s="26"/>
      <c r="M20" s="116"/>
    </row>
    <row r="21" spans="2:13" ht="55.5" customHeight="1" x14ac:dyDescent="0.25">
      <c r="B21" s="110" t="s">
        <v>216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2:13" ht="33.75" customHeight="1" x14ac:dyDescent="0.25">
      <c r="B22" s="109" t="s">
        <v>217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2:13" ht="37.5" customHeight="1" x14ac:dyDescent="0.25">
      <c r="B23" s="11" t="s">
        <v>65</v>
      </c>
      <c r="C23" s="20"/>
      <c r="D23" s="6">
        <f>D24+D27</f>
        <v>8191368</v>
      </c>
      <c r="E23" s="6">
        <f>E24+E27</f>
        <v>6887375</v>
      </c>
      <c r="F23" s="6">
        <f>F24+F27</f>
        <v>1303993</v>
      </c>
      <c r="G23" s="6">
        <f>G25+G28</f>
        <v>8017050</v>
      </c>
      <c r="H23" s="6">
        <f>H25+H28</f>
        <v>8017050</v>
      </c>
      <c r="I23" s="6">
        <f t="shared" ref="I23:L23" si="5">I24+I28</f>
        <v>0</v>
      </c>
      <c r="J23" s="6">
        <f>J25+J28</f>
        <v>8421899</v>
      </c>
      <c r="K23" s="6">
        <f>K25+K28</f>
        <v>8421899</v>
      </c>
      <c r="L23" s="6">
        <f t="shared" si="5"/>
        <v>0</v>
      </c>
      <c r="M23" s="11"/>
    </row>
    <row r="24" spans="2:13" ht="39.75" customHeight="1" x14ac:dyDescent="0.25">
      <c r="B24" s="113" t="s">
        <v>218</v>
      </c>
      <c r="C24" s="20" t="s">
        <v>1</v>
      </c>
      <c r="D24" s="2">
        <v>3063275</v>
      </c>
      <c r="E24" s="2">
        <v>3063275</v>
      </c>
      <c r="F24" s="2"/>
      <c r="G24" s="2" t="s">
        <v>108</v>
      </c>
      <c r="H24" s="2" t="s">
        <v>108</v>
      </c>
      <c r="I24" s="2"/>
      <c r="J24" s="2" t="s">
        <v>108</v>
      </c>
      <c r="K24" s="2" t="s">
        <v>108</v>
      </c>
      <c r="L24" s="2"/>
      <c r="M24" s="115" t="s">
        <v>219</v>
      </c>
    </row>
    <row r="25" spans="2:13" ht="44.25" customHeight="1" x14ac:dyDescent="0.25">
      <c r="B25" s="120"/>
      <c r="C25" s="56" t="s">
        <v>235</v>
      </c>
      <c r="D25" s="2" t="s">
        <v>108</v>
      </c>
      <c r="E25" s="2" t="s">
        <v>108</v>
      </c>
      <c r="F25" s="2"/>
      <c r="G25" s="2">
        <v>3605000</v>
      </c>
      <c r="H25" s="2">
        <v>3605000</v>
      </c>
      <c r="I25" s="2"/>
      <c r="J25" s="2">
        <v>3796065</v>
      </c>
      <c r="K25" s="2">
        <v>3796065</v>
      </c>
      <c r="L25" s="2"/>
      <c r="M25" s="121"/>
    </row>
    <row r="26" spans="2:13" ht="59.25" customHeight="1" x14ac:dyDescent="0.25">
      <c r="B26" s="114"/>
      <c r="C26" s="20" t="s">
        <v>220</v>
      </c>
      <c r="D26" s="2">
        <v>2576029</v>
      </c>
      <c r="E26" s="2">
        <v>2576029</v>
      </c>
      <c r="F26" s="2"/>
      <c r="G26" s="2">
        <v>2905000</v>
      </c>
      <c r="H26" s="2">
        <v>2500000</v>
      </c>
      <c r="I26" s="2"/>
      <c r="J26" s="2">
        <f t="shared" ref="J26:J28" si="6">SUM(K26:L26)</f>
        <v>3058965</v>
      </c>
      <c r="K26" s="2">
        <v>3058965</v>
      </c>
      <c r="L26" s="2"/>
      <c r="M26" s="116"/>
    </row>
    <row r="27" spans="2:13" ht="46.5" customHeight="1" x14ac:dyDescent="0.25">
      <c r="B27" s="113" t="s">
        <v>221</v>
      </c>
      <c r="C27" s="20" t="s">
        <v>1</v>
      </c>
      <c r="D27" s="2">
        <v>5128093</v>
      </c>
      <c r="E27" s="2">
        <v>3824100</v>
      </c>
      <c r="F27" s="2">
        <v>1303993</v>
      </c>
      <c r="G27" s="2" t="s">
        <v>108</v>
      </c>
      <c r="H27" s="2" t="s">
        <v>108</v>
      </c>
      <c r="I27" s="2"/>
      <c r="J27" s="2" t="s">
        <v>108</v>
      </c>
      <c r="K27" s="2" t="s">
        <v>108</v>
      </c>
      <c r="L27" s="2"/>
      <c r="M27" s="115" t="s">
        <v>222</v>
      </c>
    </row>
    <row r="28" spans="2:13" ht="105.75" customHeight="1" x14ac:dyDescent="0.25">
      <c r="B28" s="114"/>
      <c r="C28" s="56" t="s">
        <v>235</v>
      </c>
      <c r="D28" s="2" t="s">
        <v>108</v>
      </c>
      <c r="E28" s="2" t="s">
        <v>108</v>
      </c>
      <c r="F28" s="2"/>
      <c r="G28" s="2">
        <v>4412050</v>
      </c>
      <c r="H28" s="2">
        <v>4412050</v>
      </c>
      <c r="I28" s="2"/>
      <c r="J28" s="2">
        <f t="shared" si="6"/>
        <v>4625834</v>
      </c>
      <c r="K28" s="2">
        <v>4625834</v>
      </c>
      <c r="L28" s="2"/>
      <c r="M28" s="116"/>
    </row>
    <row r="29" spans="2:13" ht="27.75" customHeight="1" x14ac:dyDescent="0.25">
      <c r="B29" s="110" t="s">
        <v>2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2:13" ht="19.5" customHeight="1" x14ac:dyDescent="0.25">
      <c r="B30" s="109" t="s">
        <v>223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2:13" ht="48.75" customHeight="1" x14ac:dyDescent="0.25">
      <c r="B31" s="11" t="s">
        <v>224</v>
      </c>
      <c r="C31" s="20"/>
      <c r="D31" s="6">
        <f t="shared" ref="D31" si="7">SUM(E31:F31)</f>
        <v>1933044</v>
      </c>
      <c r="E31" s="6">
        <f>SUM(E32)</f>
        <v>1933044</v>
      </c>
      <c r="F31" s="6"/>
      <c r="G31" s="6">
        <f t="shared" ref="G31:G33" si="8">SUM(H31:I31)</f>
        <v>2062557</v>
      </c>
      <c r="H31" s="6">
        <f t="shared" ref="H31" si="9">SUM(H33)</f>
        <v>2062557</v>
      </c>
      <c r="I31" s="6"/>
      <c r="J31" s="6">
        <f t="shared" ref="J31:J33" si="10">SUM(K31:L31)</f>
        <v>2175999</v>
      </c>
      <c r="K31" s="6">
        <f t="shared" ref="K31" si="11">SUM(K33)</f>
        <v>2175999</v>
      </c>
      <c r="L31" s="6"/>
      <c r="M31" s="11"/>
    </row>
    <row r="32" spans="2:13" ht="48.75" customHeight="1" x14ac:dyDescent="0.25">
      <c r="B32" s="113" t="s">
        <v>225</v>
      </c>
      <c r="C32" s="20" t="s">
        <v>1</v>
      </c>
      <c r="D32" s="2">
        <v>1933044</v>
      </c>
      <c r="E32" s="2">
        <v>1933044</v>
      </c>
      <c r="F32" s="6"/>
      <c r="G32" s="2" t="s">
        <v>108</v>
      </c>
      <c r="H32" s="2" t="s">
        <v>108</v>
      </c>
      <c r="I32" s="6"/>
      <c r="J32" s="2" t="s">
        <v>108</v>
      </c>
      <c r="K32" s="2" t="s">
        <v>108</v>
      </c>
      <c r="L32" s="6"/>
      <c r="M32" s="115" t="s">
        <v>226</v>
      </c>
    </row>
    <row r="33" spans="2:13" ht="87.75" customHeight="1" x14ac:dyDescent="0.25">
      <c r="B33" s="114"/>
      <c r="C33" s="56" t="s">
        <v>235</v>
      </c>
      <c r="D33" s="2" t="s">
        <v>108</v>
      </c>
      <c r="E33" s="2" t="s">
        <v>108</v>
      </c>
      <c r="F33" s="2"/>
      <c r="G33" s="2">
        <f t="shared" si="8"/>
        <v>2062557</v>
      </c>
      <c r="H33" s="2">
        <v>2062557</v>
      </c>
      <c r="I33" s="2"/>
      <c r="J33" s="2">
        <f t="shared" si="10"/>
        <v>2175999</v>
      </c>
      <c r="K33" s="2">
        <v>2175999</v>
      </c>
      <c r="L33" s="2"/>
      <c r="M33" s="116"/>
    </row>
    <row r="34" spans="2:13" ht="30" customHeight="1" x14ac:dyDescent="0.25">
      <c r="B34" s="110" t="s">
        <v>3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</row>
    <row r="35" spans="2:13" ht="22.5" customHeight="1" x14ac:dyDescent="0.25">
      <c r="B35" s="109" t="s">
        <v>227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2:13" ht="57.75" x14ac:dyDescent="0.25">
      <c r="B36" s="11" t="s">
        <v>243</v>
      </c>
      <c r="C36" s="20"/>
      <c r="D36" s="6">
        <f t="shared" ref="D36" si="12">SUM(E36:F36)</f>
        <v>81375</v>
      </c>
      <c r="E36" s="6">
        <f>SUM(E37)</f>
        <v>81375</v>
      </c>
      <c r="F36" s="6"/>
      <c r="G36" s="6">
        <f t="shared" ref="G36:G38" si="13">SUM(H36:I36)</f>
        <v>86625</v>
      </c>
      <c r="H36" s="6">
        <f t="shared" ref="H36:K36" si="14">SUM(H38)</f>
        <v>86625</v>
      </c>
      <c r="I36" s="6"/>
      <c r="J36" s="6">
        <f t="shared" ref="J36:J38" si="15">SUM(K36:L36)</f>
        <v>91500</v>
      </c>
      <c r="K36" s="6">
        <f t="shared" si="14"/>
        <v>91500</v>
      </c>
      <c r="L36" s="6"/>
      <c r="M36" s="11"/>
    </row>
    <row r="37" spans="2:13" ht="32.25" customHeight="1" x14ac:dyDescent="0.25">
      <c r="B37" s="113" t="s">
        <v>228</v>
      </c>
      <c r="C37" s="20" t="s">
        <v>1</v>
      </c>
      <c r="D37" s="2">
        <v>81375</v>
      </c>
      <c r="E37" s="2">
        <v>81375</v>
      </c>
      <c r="F37" s="6"/>
      <c r="G37" s="2" t="s">
        <v>108</v>
      </c>
      <c r="H37" s="2" t="s">
        <v>108</v>
      </c>
      <c r="I37" s="6"/>
      <c r="J37" s="2" t="s">
        <v>108</v>
      </c>
      <c r="K37" s="2" t="s">
        <v>108</v>
      </c>
      <c r="L37" s="6"/>
      <c r="M37" s="115" t="s">
        <v>234</v>
      </c>
    </row>
    <row r="38" spans="2:13" ht="132.75" customHeight="1" x14ac:dyDescent="0.25">
      <c r="B38" s="114"/>
      <c r="C38" s="56" t="s">
        <v>235</v>
      </c>
      <c r="D38" s="2" t="s">
        <v>108</v>
      </c>
      <c r="E38" s="2" t="s">
        <v>108</v>
      </c>
      <c r="F38" s="2"/>
      <c r="G38" s="2">
        <f t="shared" si="13"/>
        <v>86625</v>
      </c>
      <c r="H38" s="2">
        <v>86625</v>
      </c>
      <c r="I38" s="2"/>
      <c r="J38" s="2">
        <f t="shared" si="15"/>
        <v>91500</v>
      </c>
      <c r="K38" s="2">
        <v>91500</v>
      </c>
      <c r="L38" s="2"/>
      <c r="M38" s="116"/>
    </row>
    <row r="39" spans="2:13" ht="63.75" customHeight="1" x14ac:dyDescent="0.25"/>
    <row r="40" spans="2:13" ht="18.75" customHeight="1" x14ac:dyDescent="0.25"/>
    <row r="41" spans="2:13" ht="33.75" hidden="1" customHeight="1" x14ac:dyDescent="0.25">
      <c r="B41" s="117" t="s">
        <v>229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</row>
    <row r="42" spans="2:13" ht="87.75" customHeight="1" x14ac:dyDescent="0.25">
      <c r="B42" s="118" t="s">
        <v>247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45" t="s">
        <v>230</v>
      </c>
    </row>
  </sheetData>
  <mergeCells count="39">
    <mergeCell ref="B41:M41"/>
    <mergeCell ref="B42:L42"/>
    <mergeCell ref="B21:M21"/>
    <mergeCell ref="B22:M22"/>
    <mergeCell ref="B24:B26"/>
    <mergeCell ref="M24:M26"/>
    <mergeCell ref="B29:M29"/>
    <mergeCell ref="B30:M30"/>
    <mergeCell ref="B27:B28"/>
    <mergeCell ref="M27:M28"/>
    <mergeCell ref="B32:B33"/>
    <mergeCell ref="M32:M33"/>
    <mergeCell ref="B37:B38"/>
    <mergeCell ref="M37:M38"/>
    <mergeCell ref="B11:M11"/>
    <mergeCell ref="B12:M12"/>
    <mergeCell ref="B34:M34"/>
    <mergeCell ref="B35:M35"/>
    <mergeCell ref="B9:B10"/>
    <mergeCell ref="B15:B16"/>
    <mergeCell ref="M15:M16"/>
    <mergeCell ref="B13:M13"/>
    <mergeCell ref="B17:B18"/>
    <mergeCell ref="M17:M18"/>
    <mergeCell ref="B19:B20"/>
    <mergeCell ref="M19:M20"/>
    <mergeCell ref="K2:M2"/>
    <mergeCell ref="K3:L3"/>
    <mergeCell ref="B4:M4"/>
    <mergeCell ref="B6:B8"/>
    <mergeCell ref="C6:C8"/>
    <mergeCell ref="D6:F6"/>
    <mergeCell ref="G6:I6"/>
    <mergeCell ref="J6:L6"/>
    <mergeCell ref="D7:D8"/>
    <mergeCell ref="E7:F7"/>
    <mergeCell ref="G7:G8"/>
    <mergeCell ref="H7:I7"/>
    <mergeCell ref="K7:L7"/>
  </mergeCells>
  <printOptions horizontalCentered="1" verticalCentered="1"/>
  <pageMargins left="0.19685039370078741" right="0.19685039370078741" top="0.39370078740157483" bottom="0.39370078740157483" header="0" footer="0"/>
  <pageSetup paperSize="9" scale="76" fitToHeight="0" orientation="landscape" r:id="rId1"/>
  <rowBreaks count="2" manualBreakCount="2">
    <brk id="16" max="12" man="1"/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33"/>
  <sheetViews>
    <sheetView tabSelected="1" view="pageBreakPreview" zoomScale="118" zoomScaleNormal="70" zoomScaleSheetLayoutView="118" workbookViewId="0">
      <pane ySplit="8" topLeftCell="A87" activePane="bottomLeft" state="frozen"/>
      <selection pane="bottomLeft" activeCell="E90" sqref="E90"/>
    </sheetView>
  </sheetViews>
  <sheetFormatPr defaultRowHeight="15" x14ac:dyDescent="0.25"/>
  <cols>
    <col min="1" max="1" width="2.140625" style="1" customWidth="1"/>
    <col min="2" max="2" width="42.42578125" style="1" customWidth="1"/>
    <col min="3" max="3" width="14.42578125" style="10" customWidth="1"/>
    <col min="4" max="12" width="15.42578125" style="1" customWidth="1"/>
    <col min="13" max="18" width="9.140625" style="1"/>
    <col min="19" max="22" width="13.7109375" style="34" customWidth="1"/>
    <col min="23" max="23" width="11" style="1" customWidth="1"/>
    <col min="24" max="16384" width="9.140625" style="1"/>
  </cols>
  <sheetData>
    <row r="1" spans="2:12" ht="4.5" customHeight="1" x14ac:dyDescent="0.25"/>
    <row r="2" spans="2:12" ht="99.75" customHeight="1" x14ac:dyDescent="0.25">
      <c r="J2" s="85" t="s">
        <v>239</v>
      </c>
      <c r="K2" s="86"/>
      <c r="L2" s="86"/>
    </row>
    <row r="3" spans="2:12" ht="15.75" x14ac:dyDescent="0.25">
      <c r="J3" s="122" t="s">
        <v>233</v>
      </c>
      <c r="K3" s="122"/>
      <c r="L3" s="122"/>
    </row>
    <row r="4" spans="2:12" ht="18.75" x14ac:dyDescent="0.3">
      <c r="B4" s="123" t="s">
        <v>86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6" spans="2:12" ht="24" customHeight="1" x14ac:dyDescent="0.25">
      <c r="B6" s="124" t="s">
        <v>10</v>
      </c>
      <c r="C6" s="124" t="s">
        <v>35</v>
      </c>
      <c r="D6" s="124" t="s">
        <v>90</v>
      </c>
      <c r="E6" s="124"/>
      <c r="F6" s="124"/>
      <c r="G6" s="124" t="s">
        <v>5</v>
      </c>
      <c r="H6" s="124"/>
      <c r="I6" s="124"/>
      <c r="J6" s="124" t="s">
        <v>6</v>
      </c>
      <c r="K6" s="124"/>
      <c r="L6" s="124"/>
    </row>
    <row r="7" spans="2:12" ht="26.25" customHeight="1" x14ac:dyDescent="0.25">
      <c r="B7" s="124"/>
      <c r="C7" s="124"/>
      <c r="D7" s="124" t="s">
        <v>11</v>
      </c>
      <c r="E7" s="124" t="s">
        <v>37</v>
      </c>
      <c r="F7" s="124"/>
      <c r="G7" s="124" t="s">
        <v>11</v>
      </c>
      <c r="H7" s="124" t="s">
        <v>37</v>
      </c>
      <c r="I7" s="124"/>
      <c r="J7" s="124" t="s">
        <v>11</v>
      </c>
      <c r="K7" s="124" t="s">
        <v>37</v>
      </c>
      <c r="L7" s="124"/>
    </row>
    <row r="8" spans="2:12" ht="36" customHeight="1" x14ac:dyDescent="0.25">
      <c r="B8" s="124"/>
      <c r="C8" s="124"/>
      <c r="D8" s="124"/>
      <c r="E8" s="9" t="s">
        <v>7</v>
      </c>
      <c r="F8" s="9" t="s">
        <v>36</v>
      </c>
      <c r="G8" s="124"/>
      <c r="H8" s="9" t="s">
        <v>7</v>
      </c>
      <c r="I8" s="9" t="s">
        <v>36</v>
      </c>
      <c r="J8" s="124"/>
      <c r="K8" s="9" t="s">
        <v>7</v>
      </c>
      <c r="L8" s="9" t="s">
        <v>36</v>
      </c>
    </row>
    <row r="9" spans="2:12" ht="36.75" customHeight="1" x14ac:dyDescent="0.25">
      <c r="B9" s="8" t="s">
        <v>12</v>
      </c>
      <c r="C9" s="16"/>
      <c r="D9" s="7">
        <f>D13+D63+D100+D116</f>
        <v>11481045</v>
      </c>
      <c r="E9" s="7">
        <f t="shared" ref="E9:L9" si="0">E13+E63+E100+E116</f>
        <v>10177052</v>
      </c>
      <c r="F9" s="7">
        <f t="shared" si="0"/>
        <v>0</v>
      </c>
      <c r="G9" s="7">
        <f t="shared" si="0"/>
        <v>11526932</v>
      </c>
      <c r="H9" s="7">
        <f t="shared" si="0"/>
        <v>11526932</v>
      </c>
      <c r="I9" s="7">
        <f t="shared" si="0"/>
        <v>0</v>
      </c>
      <c r="J9" s="7">
        <f t="shared" si="0"/>
        <v>12125092</v>
      </c>
      <c r="K9" s="7">
        <f t="shared" si="0"/>
        <v>12125092</v>
      </c>
      <c r="L9" s="7">
        <f t="shared" si="0"/>
        <v>0</v>
      </c>
    </row>
    <row r="10" spans="2:12" ht="29.25" customHeight="1" x14ac:dyDescent="0.25">
      <c r="B10" s="109" t="s">
        <v>38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2:12" ht="29.25" customHeight="1" x14ac:dyDescent="0.25">
      <c r="B11" s="110" t="s">
        <v>39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</row>
    <row r="12" spans="2:12" ht="22.5" customHeight="1" x14ac:dyDescent="0.25">
      <c r="B12" s="109" t="s">
        <v>64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13" spans="2:12" ht="23.25" customHeight="1" x14ac:dyDescent="0.25">
      <c r="B13" s="3" t="s">
        <v>42</v>
      </c>
      <c r="C13" s="8"/>
      <c r="D13" s="6">
        <f>E13</f>
        <v>1275258</v>
      </c>
      <c r="E13" s="6">
        <v>1275258</v>
      </c>
      <c r="F13" s="6"/>
      <c r="G13" s="6">
        <f>H13</f>
        <v>1360700</v>
      </c>
      <c r="H13" s="6">
        <v>1360700</v>
      </c>
      <c r="I13" s="6"/>
      <c r="J13" s="6">
        <f>K13</f>
        <v>1435694</v>
      </c>
      <c r="K13" s="6">
        <v>1435694</v>
      </c>
      <c r="L13" s="6"/>
    </row>
    <row r="14" spans="2:12" ht="40.5" customHeight="1" x14ac:dyDescent="0.25">
      <c r="B14" s="3" t="s">
        <v>13</v>
      </c>
      <c r="C14" s="36" t="s">
        <v>196</v>
      </c>
      <c r="D14" s="6"/>
      <c r="E14" s="6"/>
      <c r="F14" s="6"/>
      <c r="G14" s="6"/>
      <c r="H14" s="6"/>
      <c r="I14" s="6"/>
      <c r="J14" s="6"/>
      <c r="K14" s="6"/>
      <c r="L14" s="6"/>
    </row>
    <row r="15" spans="2:12" ht="145.5" customHeight="1" x14ac:dyDescent="0.25">
      <c r="B15" s="3" t="s">
        <v>240</v>
      </c>
      <c r="C15" s="17"/>
      <c r="D15" s="2"/>
      <c r="E15" s="2"/>
      <c r="F15" s="2"/>
      <c r="G15" s="2"/>
      <c r="H15" s="2"/>
      <c r="I15" s="2"/>
      <c r="J15" s="2"/>
      <c r="K15" s="2"/>
      <c r="L15" s="2"/>
    </row>
    <row r="16" spans="2:12" ht="63.75" customHeight="1" x14ac:dyDescent="0.25">
      <c r="B16" s="3" t="s">
        <v>43</v>
      </c>
      <c r="C16" s="17"/>
      <c r="D16" s="6">
        <v>725258</v>
      </c>
      <c r="E16" s="6">
        <v>725258</v>
      </c>
      <c r="F16" s="6"/>
      <c r="G16" s="6">
        <v>773850</v>
      </c>
      <c r="H16" s="6">
        <v>773850</v>
      </c>
      <c r="I16" s="6"/>
      <c r="J16" s="6">
        <v>816410</v>
      </c>
      <c r="K16" s="6">
        <v>816410</v>
      </c>
      <c r="L16" s="6"/>
    </row>
    <row r="17" spans="2:12" ht="15.75" customHeight="1" x14ac:dyDescent="0.25">
      <c r="B17" s="3" t="s">
        <v>14</v>
      </c>
      <c r="C17" s="14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customHeight="1" x14ac:dyDescent="0.25">
      <c r="B18" s="3" t="s">
        <v>46</v>
      </c>
      <c r="C18" s="14"/>
      <c r="D18" s="2"/>
      <c r="E18" s="2"/>
      <c r="F18" s="2"/>
      <c r="G18" s="2"/>
      <c r="H18" s="2"/>
      <c r="I18" s="2"/>
      <c r="J18" s="2"/>
      <c r="K18" s="2"/>
      <c r="L18" s="2"/>
    </row>
    <row r="19" spans="2:12" ht="39" customHeight="1" x14ac:dyDescent="0.25">
      <c r="B19" s="4" t="s">
        <v>44</v>
      </c>
      <c r="C19" s="14"/>
      <c r="D19" s="2">
        <v>38</v>
      </c>
      <c r="E19" s="2">
        <v>38</v>
      </c>
      <c r="F19" s="2"/>
      <c r="G19" s="2">
        <v>38</v>
      </c>
      <c r="H19" s="2">
        <v>38</v>
      </c>
      <c r="I19" s="2"/>
      <c r="J19" s="2">
        <v>38</v>
      </c>
      <c r="K19" s="2">
        <v>38</v>
      </c>
      <c r="L19" s="2"/>
    </row>
    <row r="20" spans="2:12" ht="15.75" customHeight="1" x14ac:dyDescent="0.25">
      <c r="B20" s="3" t="s">
        <v>47</v>
      </c>
      <c r="C20" s="14"/>
      <c r="D20" s="2"/>
      <c r="E20" s="2"/>
      <c r="F20" s="2"/>
      <c r="G20" s="2"/>
      <c r="H20" s="2"/>
      <c r="I20" s="2"/>
      <c r="J20" s="2"/>
      <c r="K20" s="2"/>
      <c r="L20" s="2"/>
    </row>
    <row r="21" spans="2:12" ht="39.75" customHeight="1" x14ac:dyDescent="0.25">
      <c r="B21" s="4" t="s">
        <v>45</v>
      </c>
      <c r="C21" s="14"/>
      <c r="D21" s="2">
        <v>40005</v>
      </c>
      <c r="E21" s="2">
        <v>40005</v>
      </c>
      <c r="F21" s="2"/>
      <c r="G21" s="2">
        <v>42010</v>
      </c>
      <c r="H21" s="2">
        <v>42010</v>
      </c>
      <c r="I21" s="2"/>
      <c r="J21" s="2">
        <v>44005</v>
      </c>
      <c r="K21" s="2">
        <v>44005</v>
      </c>
      <c r="L21" s="2"/>
    </row>
    <row r="22" spans="2:12" ht="15.75" customHeight="1" x14ac:dyDescent="0.25">
      <c r="B22" s="3" t="s">
        <v>48</v>
      </c>
      <c r="C22" s="14"/>
      <c r="D22" s="2"/>
      <c r="E22" s="2"/>
      <c r="F22" s="2"/>
      <c r="G22" s="2"/>
      <c r="H22" s="2"/>
      <c r="I22" s="2"/>
      <c r="J22" s="2"/>
      <c r="K22" s="2"/>
      <c r="L22" s="2"/>
    </row>
    <row r="23" spans="2:12" ht="38.25" customHeight="1" x14ac:dyDescent="0.25">
      <c r="B23" s="4" t="s">
        <v>49</v>
      </c>
      <c r="C23" s="14"/>
      <c r="D23" s="2">
        <f>D16/D19</f>
        <v>19085.736842105263</v>
      </c>
      <c r="E23" s="2">
        <f t="shared" ref="E23:K23" si="1">E16/E19</f>
        <v>19085.736842105263</v>
      </c>
      <c r="F23" s="2"/>
      <c r="G23" s="2">
        <f t="shared" si="1"/>
        <v>20364.473684210527</v>
      </c>
      <c r="H23" s="2">
        <f t="shared" si="1"/>
        <v>20364.473684210527</v>
      </c>
      <c r="I23" s="2"/>
      <c r="J23" s="2">
        <f t="shared" si="1"/>
        <v>21484.473684210527</v>
      </c>
      <c r="K23" s="2">
        <f t="shared" si="1"/>
        <v>21484.473684210527</v>
      </c>
      <c r="L23" s="2"/>
    </row>
    <row r="24" spans="2:12" ht="55.5" customHeight="1" x14ac:dyDescent="0.25">
      <c r="B24" s="5" t="s">
        <v>15</v>
      </c>
      <c r="C24" s="14"/>
      <c r="D24" s="2">
        <f>D16/D21</f>
        <v>18.129183852018496</v>
      </c>
      <c r="E24" s="2">
        <f>E16/E21</f>
        <v>18.129183852018496</v>
      </c>
      <c r="F24" s="2"/>
      <c r="G24" s="2">
        <f t="shared" ref="G24:H24" si="2">G16/G21</f>
        <v>18.420614139490599</v>
      </c>
      <c r="H24" s="2">
        <f t="shared" si="2"/>
        <v>18.420614139490599</v>
      </c>
      <c r="I24" s="2"/>
      <c r="J24" s="2">
        <f t="shared" ref="J24:K24" si="3">J16/J21</f>
        <v>18.552664469946595</v>
      </c>
      <c r="K24" s="2">
        <f t="shared" si="3"/>
        <v>18.552664469946595</v>
      </c>
      <c r="L24" s="2"/>
    </row>
    <row r="25" spans="2:12" ht="15.75" customHeight="1" x14ac:dyDescent="0.25">
      <c r="B25" s="3" t="s">
        <v>50</v>
      </c>
      <c r="C25" s="14"/>
      <c r="D25" s="2"/>
      <c r="E25" s="2"/>
      <c r="F25" s="2"/>
      <c r="G25" s="2"/>
      <c r="H25" s="2"/>
      <c r="I25" s="2"/>
      <c r="J25" s="2"/>
      <c r="K25" s="2"/>
      <c r="L25" s="2"/>
    </row>
    <row r="26" spans="2:12" ht="66.75" customHeight="1" x14ac:dyDescent="0.25">
      <c r="B26" s="4" t="s">
        <v>51</v>
      </c>
      <c r="C26" s="14"/>
      <c r="D26" s="2">
        <v>200</v>
      </c>
      <c r="E26" s="2">
        <v>200</v>
      </c>
      <c r="F26" s="2"/>
      <c r="G26" s="2">
        <f>G23*100/D23</f>
        <v>106.69996056575728</v>
      </c>
      <c r="H26" s="2">
        <f>H23*100/E23</f>
        <v>106.69996056575728</v>
      </c>
      <c r="I26" s="2"/>
      <c r="J26" s="2">
        <f>J23*100/G23</f>
        <v>105.4997738579828</v>
      </c>
      <c r="K26" s="2">
        <f>K23*100/H23</f>
        <v>105.4997738579828</v>
      </c>
      <c r="L26" s="2"/>
    </row>
    <row r="27" spans="2:12" ht="56.25" customHeight="1" x14ac:dyDescent="0.25">
      <c r="B27" s="4" t="s">
        <v>52</v>
      </c>
      <c r="C27" s="14"/>
      <c r="D27" s="2">
        <v>53</v>
      </c>
      <c r="E27" s="2">
        <v>53</v>
      </c>
      <c r="F27" s="2"/>
      <c r="G27" s="2">
        <v>56</v>
      </c>
      <c r="H27" s="2">
        <v>56</v>
      </c>
      <c r="I27" s="2"/>
      <c r="J27" s="2">
        <v>58</v>
      </c>
      <c r="K27" s="2">
        <v>58</v>
      </c>
      <c r="L27" s="2"/>
    </row>
    <row r="28" spans="2:12" ht="58.5" customHeight="1" x14ac:dyDescent="0.25">
      <c r="B28" s="3" t="s">
        <v>53</v>
      </c>
      <c r="C28" s="17"/>
      <c r="D28" s="6">
        <f>D31</f>
        <v>500000</v>
      </c>
      <c r="E28" s="6">
        <f>E31</f>
        <v>500000</v>
      </c>
      <c r="F28" s="6"/>
      <c r="G28" s="6">
        <f t="shared" ref="G28:H28" si="4">G31</f>
        <v>533500</v>
      </c>
      <c r="H28" s="6">
        <f t="shared" si="4"/>
        <v>533500</v>
      </c>
      <c r="I28" s="6"/>
      <c r="J28" s="6">
        <f t="shared" ref="J28:K28" si="5">J31</f>
        <v>563000</v>
      </c>
      <c r="K28" s="6">
        <f t="shared" si="5"/>
        <v>563000</v>
      </c>
      <c r="L28" s="6"/>
    </row>
    <row r="29" spans="2:12" ht="15.75" customHeight="1" x14ac:dyDescent="0.25">
      <c r="B29" s="3" t="s">
        <v>14</v>
      </c>
      <c r="C29" s="14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customHeight="1" x14ac:dyDescent="0.25">
      <c r="B30" s="3" t="s">
        <v>46</v>
      </c>
      <c r="C30" s="14"/>
      <c r="D30" s="2"/>
      <c r="E30" s="2"/>
      <c r="F30" s="2"/>
      <c r="G30" s="2"/>
      <c r="H30" s="2"/>
      <c r="I30" s="2"/>
      <c r="J30" s="2"/>
      <c r="K30" s="2"/>
      <c r="L30" s="2"/>
    </row>
    <row r="31" spans="2:12" ht="36.75" customHeight="1" x14ac:dyDescent="0.25">
      <c r="B31" s="12" t="s">
        <v>85</v>
      </c>
      <c r="C31" s="15"/>
      <c r="D31" s="2">
        <f>SUM(D32:D33)</f>
        <v>500000</v>
      </c>
      <c r="E31" s="2">
        <f>SUM(E32:E33)</f>
        <v>500000</v>
      </c>
      <c r="F31" s="2"/>
      <c r="G31" s="2">
        <f t="shared" ref="G31:H31" si="6">SUM(G32:G33)</f>
        <v>533500</v>
      </c>
      <c r="H31" s="2">
        <f t="shared" si="6"/>
        <v>533500</v>
      </c>
      <c r="I31" s="2"/>
      <c r="J31" s="2">
        <f t="shared" ref="J31:K31" si="7">SUM(J32:J33)</f>
        <v>563000</v>
      </c>
      <c r="K31" s="2">
        <f t="shared" si="7"/>
        <v>563000</v>
      </c>
      <c r="L31" s="2"/>
    </row>
    <row r="32" spans="2:12" ht="39" customHeight="1" x14ac:dyDescent="0.25">
      <c r="B32" s="12" t="s">
        <v>84</v>
      </c>
      <c r="C32" s="15"/>
      <c r="D32" s="2">
        <v>450000</v>
      </c>
      <c r="E32" s="2">
        <v>450000</v>
      </c>
      <c r="F32" s="2"/>
      <c r="G32" s="2">
        <v>423500</v>
      </c>
      <c r="H32" s="2">
        <v>423500</v>
      </c>
      <c r="I32" s="2"/>
      <c r="J32" s="2">
        <v>443000</v>
      </c>
      <c r="K32" s="2">
        <v>443000</v>
      </c>
      <c r="L32" s="2"/>
    </row>
    <row r="33" spans="2:12" ht="39" customHeight="1" x14ac:dyDescent="0.25">
      <c r="B33" s="12" t="s">
        <v>83</v>
      </c>
      <c r="C33" s="15"/>
      <c r="D33" s="2">
        <v>50000</v>
      </c>
      <c r="E33" s="2">
        <v>50000</v>
      </c>
      <c r="F33" s="2"/>
      <c r="G33" s="2">
        <v>110000</v>
      </c>
      <c r="H33" s="2">
        <v>110000</v>
      </c>
      <c r="I33" s="2"/>
      <c r="J33" s="2">
        <v>120000</v>
      </c>
      <c r="K33" s="2">
        <v>120000</v>
      </c>
      <c r="L33" s="2"/>
    </row>
    <row r="34" spans="2:12" ht="34.5" customHeight="1" x14ac:dyDescent="0.25">
      <c r="B34" s="4" t="s">
        <v>80</v>
      </c>
      <c r="C34" s="14"/>
      <c r="D34" s="2">
        <f>D35+D36</f>
        <v>15</v>
      </c>
      <c r="E34" s="2">
        <f>E35+E36</f>
        <v>15</v>
      </c>
      <c r="F34" s="2"/>
      <c r="G34" s="2">
        <f t="shared" ref="G34:H34" si="8">G35+G36</f>
        <v>15</v>
      </c>
      <c r="H34" s="2">
        <f t="shared" si="8"/>
        <v>15</v>
      </c>
      <c r="I34" s="2"/>
      <c r="J34" s="2">
        <f t="shared" ref="J34:K34" si="9">J35+J36</f>
        <v>15</v>
      </c>
      <c r="K34" s="2">
        <f t="shared" si="9"/>
        <v>15</v>
      </c>
      <c r="L34" s="2"/>
    </row>
    <row r="35" spans="2:12" ht="30.75" customHeight="1" x14ac:dyDescent="0.25">
      <c r="B35" s="4" t="s">
        <v>54</v>
      </c>
      <c r="C35" s="14"/>
      <c r="D35" s="2">
        <v>11</v>
      </c>
      <c r="E35" s="2">
        <v>11</v>
      </c>
      <c r="F35" s="2"/>
      <c r="G35" s="2">
        <v>10</v>
      </c>
      <c r="H35" s="2">
        <v>10</v>
      </c>
      <c r="I35" s="2"/>
      <c r="J35" s="2">
        <v>10</v>
      </c>
      <c r="K35" s="2">
        <v>10</v>
      </c>
      <c r="L35" s="2"/>
    </row>
    <row r="36" spans="2:12" ht="29.25" customHeight="1" x14ac:dyDescent="0.25">
      <c r="B36" s="4" t="s">
        <v>55</v>
      </c>
      <c r="C36" s="14"/>
      <c r="D36" s="2">
        <v>4</v>
      </c>
      <c r="E36" s="2">
        <v>4</v>
      </c>
      <c r="F36" s="2"/>
      <c r="G36" s="2">
        <v>5</v>
      </c>
      <c r="H36" s="2">
        <v>5</v>
      </c>
      <c r="I36" s="2"/>
      <c r="J36" s="2">
        <v>5</v>
      </c>
      <c r="K36" s="2">
        <v>5</v>
      </c>
      <c r="L36" s="2"/>
    </row>
    <row r="37" spans="2:12" ht="15.75" customHeight="1" x14ac:dyDescent="0.25">
      <c r="B37" s="3" t="s">
        <v>47</v>
      </c>
      <c r="C37" s="14"/>
      <c r="D37" s="2"/>
      <c r="E37" s="2"/>
      <c r="F37" s="2"/>
      <c r="G37" s="2"/>
      <c r="H37" s="2"/>
      <c r="I37" s="2"/>
      <c r="J37" s="2"/>
      <c r="K37" s="2"/>
      <c r="L37" s="2"/>
    </row>
    <row r="38" spans="2:12" ht="37.5" customHeight="1" x14ac:dyDescent="0.25">
      <c r="B38" s="4" t="s">
        <v>16</v>
      </c>
      <c r="C38" s="14"/>
      <c r="D38" s="2">
        <f>D39+D40</f>
        <v>35000</v>
      </c>
      <c r="E38" s="2">
        <f>E39+E40</f>
        <v>35000</v>
      </c>
      <c r="F38" s="2"/>
      <c r="G38" s="2">
        <f>G39+G40</f>
        <v>36500</v>
      </c>
      <c r="H38" s="2">
        <f>H39+H40</f>
        <v>36500</v>
      </c>
      <c r="I38" s="2"/>
      <c r="J38" s="2">
        <f>J39+J40</f>
        <v>38000</v>
      </c>
      <c r="K38" s="2">
        <f>K39+K40</f>
        <v>38000</v>
      </c>
      <c r="L38" s="2"/>
    </row>
    <row r="39" spans="2:12" ht="32.25" customHeight="1" x14ac:dyDescent="0.25">
      <c r="B39" s="4" t="s">
        <v>81</v>
      </c>
      <c r="C39" s="14"/>
      <c r="D39" s="2">
        <v>25000</v>
      </c>
      <c r="E39" s="2">
        <v>25000</v>
      </c>
      <c r="F39" s="2"/>
      <c r="G39" s="2">
        <v>21000</v>
      </c>
      <c r="H39" s="2">
        <v>21000</v>
      </c>
      <c r="I39" s="2"/>
      <c r="J39" s="2">
        <v>22000</v>
      </c>
      <c r="K39" s="2">
        <v>22000</v>
      </c>
      <c r="L39" s="2"/>
    </row>
    <row r="40" spans="2:12" ht="30.75" customHeight="1" x14ac:dyDescent="0.25">
      <c r="B40" s="4" t="s">
        <v>82</v>
      </c>
      <c r="C40" s="14"/>
      <c r="D40" s="2">
        <v>10000</v>
      </c>
      <c r="E40" s="2">
        <v>10000</v>
      </c>
      <c r="F40" s="2"/>
      <c r="G40" s="2">
        <v>15500</v>
      </c>
      <c r="H40" s="2">
        <v>15500</v>
      </c>
      <c r="I40" s="2"/>
      <c r="J40" s="2">
        <v>16000</v>
      </c>
      <c r="K40" s="2">
        <v>16000</v>
      </c>
      <c r="L40" s="2"/>
    </row>
    <row r="41" spans="2:12" ht="15.75" customHeight="1" x14ac:dyDescent="0.25">
      <c r="B41" s="3" t="s">
        <v>48</v>
      </c>
      <c r="C41" s="14"/>
      <c r="D41" s="2"/>
      <c r="E41" s="2"/>
      <c r="F41" s="2"/>
      <c r="G41" s="2"/>
      <c r="H41" s="2"/>
      <c r="I41" s="2"/>
      <c r="J41" s="2"/>
      <c r="K41" s="2"/>
      <c r="L41" s="2"/>
    </row>
    <row r="42" spans="2:12" ht="36" customHeight="1" x14ac:dyDescent="0.25">
      <c r="B42" s="4" t="s">
        <v>56</v>
      </c>
      <c r="C42" s="14"/>
      <c r="D42" s="2">
        <f>D31/D34</f>
        <v>33333.333333333336</v>
      </c>
      <c r="E42" s="2">
        <f t="shared" ref="E42:E44" si="10">E31/E34</f>
        <v>33333.333333333336</v>
      </c>
      <c r="F42" s="2"/>
      <c r="G42" s="2">
        <f t="shared" ref="G42:H42" si="11">G31/G34</f>
        <v>35566.666666666664</v>
      </c>
      <c r="H42" s="2">
        <f t="shared" si="11"/>
        <v>35566.666666666664</v>
      </c>
      <c r="I42" s="2"/>
      <c r="J42" s="2">
        <f t="shared" ref="J42:K42" si="12">J31/J34</f>
        <v>37533.333333333336</v>
      </c>
      <c r="K42" s="2">
        <f t="shared" si="12"/>
        <v>37533.333333333336</v>
      </c>
      <c r="L42" s="2"/>
    </row>
    <row r="43" spans="2:12" ht="34.5" customHeight="1" x14ac:dyDescent="0.25">
      <c r="B43" s="4" t="s">
        <v>57</v>
      </c>
      <c r="C43" s="14"/>
      <c r="D43" s="2">
        <f t="shared" ref="D43" si="13">D32/D35</f>
        <v>40909.090909090912</v>
      </c>
      <c r="E43" s="2">
        <f t="shared" si="10"/>
        <v>40909.090909090912</v>
      </c>
      <c r="F43" s="2"/>
      <c r="G43" s="2">
        <f t="shared" ref="G43:H43" si="14">G32/G35</f>
        <v>42350</v>
      </c>
      <c r="H43" s="2">
        <f t="shared" si="14"/>
        <v>42350</v>
      </c>
      <c r="I43" s="2"/>
      <c r="J43" s="2">
        <f t="shared" ref="J43:K43" si="15">J32/J35</f>
        <v>44300</v>
      </c>
      <c r="K43" s="2">
        <f t="shared" si="15"/>
        <v>44300</v>
      </c>
      <c r="L43" s="2"/>
    </row>
    <row r="44" spans="2:12" ht="33" customHeight="1" x14ac:dyDescent="0.25">
      <c r="B44" s="4" t="s">
        <v>17</v>
      </c>
      <c r="C44" s="14"/>
      <c r="D44" s="2">
        <f t="shared" ref="D44" si="16">D33/D36</f>
        <v>12500</v>
      </c>
      <c r="E44" s="2">
        <f t="shared" si="10"/>
        <v>12500</v>
      </c>
      <c r="F44" s="2"/>
      <c r="G44" s="2">
        <f t="shared" ref="G44:H44" si="17">G33/G36</f>
        <v>22000</v>
      </c>
      <c r="H44" s="2">
        <f t="shared" si="17"/>
        <v>22000</v>
      </c>
      <c r="I44" s="2"/>
      <c r="J44" s="2">
        <f t="shared" ref="J44:K44" si="18">J33/J36</f>
        <v>24000</v>
      </c>
      <c r="K44" s="2">
        <f t="shared" si="18"/>
        <v>24000</v>
      </c>
      <c r="L44" s="2"/>
    </row>
    <row r="45" spans="2:12" ht="35.25" customHeight="1" x14ac:dyDescent="0.25">
      <c r="B45" s="4" t="s">
        <v>18</v>
      </c>
      <c r="C45" s="14"/>
      <c r="D45" s="2">
        <f t="shared" ref="D45:E45" si="19">D31/D38</f>
        <v>14.285714285714286</v>
      </c>
      <c r="E45" s="2">
        <f t="shared" si="19"/>
        <v>14.285714285714286</v>
      </c>
      <c r="F45" s="2"/>
      <c r="G45" s="2">
        <f t="shared" ref="G45:H45" si="20">G31/G38</f>
        <v>14.616438356164384</v>
      </c>
      <c r="H45" s="2">
        <f t="shared" si="20"/>
        <v>14.616438356164384</v>
      </c>
      <c r="I45" s="2"/>
      <c r="J45" s="2">
        <f t="shared" ref="J45:K45" si="21">J31/J38</f>
        <v>14.815789473684211</v>
      </c>
      <c r="K45" s="2">
        <f t="shared" si="21"/>
        <v>14.815789473684211</v>
      </c>
      <c r="L45" s="2"/>
    </row>
    <row r="46" spans="2:12" ht="50.25" customHeight="1" x14ac:dyDescent="0.25">
      <c r="B46" s="4" t="s">
        <v>19</v>
      </c>
      <c r="C46" s="14"/>
      <c r="D46" s="2">
        <f>D32/D39</f>
        <v>18</v>
      </c>
      <c r="E46" s="2">
        <f t="shared" ref="E46:E47" si="22">E32/E39</f>
        <v>18</v>
      </c>
      <c r="F46" s="2"/>
      <c r="G46" s="2">
        <f t="shared" ref="G46:H46" si="23">G32/G39</f>
        <v>20.166666666666668</v>
      </c>
      <c r="H46" s="2">
        <f t="shared" si="23"/>
        <v>20.166666666666668</v>
      </c>
      <c r="I46" s="2"/>
      <c r="J46" s="2">
        <f t="shared" ref="J46:K46" si="24">J32/J39</f>
        <v>20.136363636363637</v>
      </c>
      <c r="K46" s="2">
        <f t="shared" si="24"/>
        <v>20.136363636363637</v>
      </c>
      <c r="L46" s="2"/>
    </row>
    <row r="47" spans="2:12" ht="60" customHeight="1" x14ac:dyDescent="0.25">
      <c r="B47" s="4" t="s">
        <v>20</v>
      </c>
      <c r="C47" s="14"/>
      <c r="D47" s="2">
        <f t="shared" ref="D47" si="25">D33/D40</f>
        <v>5</v>
      </c>
      <c r="E47" s="2">
        <f t="shared" si="22"/>
        <v>5</v>
      </c>
      <c r="F47" s="2"/>
      <c r="G47" s="2">
        <f t="shared" ref="G47:H47" si="26">G33/G40</f>
        <v>7.096774193548387</v>
      </c>
      <c r="H47" s="2">
        <f t="shared" si="26"/>
        <v>7.096774193548387</v>
      </c>
      <c r="I47" s="2"/>
      <c r="J47" s="2">
        <f t="shared" ref="J47:K47" si="27">J33/J40</f>
        <v>7.5</v>
      </c>
      <c r="K47" s="2">
        <f t="shared" si="27"/>
        <v>7.5</v>
      </c>
      <c r="L47" s="2"/>
    </row>
    <row r="48" spans="2:12" ht="15.75" customHeight="1" x14ac:dyDescent="0.25">
      <c r="B48" s="3" t="s">
        <v>50</v>
      </c>
      <c r="C48" s="14"/>
      <c r="D48" s="2"/>
      <c r="E48" s="2"/>
      <c r="F48" s="2"/>
      <c r="G48" s="2"/>
      <c r="H48" s="2"/>
      <c r="I48" s="2"/>
      <c r="J48" s="2"/>
      <c r="K48" s="2"/>
      <c r="L48" s="2"/>
    </row>
    <row r="49" spans="2:22" s="23" customFormat="1" ht="45.75" customHeight="1" x14ac:dyDescent="0.25">
      <c r="B49" s="38" t="s">
        <v>58</v>
      </c>
      <c r="C49" s="35"/>
      <c r="D49" s="26">
        <v>875</v>
      </c>
      <c r="E49" s="26">
        <v>875</v>
      </c>
      <c r="F49" s="26"/>
      <c r="G49" s="26">
        <v>104</v>
      </c>
      <c r="H49" s="26">
        <v>104</v>
      </c>
      <c r="I49" s="26"/>
      <c r="J49" s="26">
        <v>104</v>
      </c>
      <c r="K49" s="26">
        <v>104</v>
      </c>
      <c r="L49" s="26"/>
      <c r="S49" s="32"/>
      <c r="T49" s="32"/>
      <c r="U49" s="32"/>
      <c r="V49" s="32"/>
    </row>
    <row r="50" spans="2:22" s="23" customFormat="1" ht="46.5" customHeight="1" x14ac:dyDescent="0.25">
      <c r="B50" s="38" t="s">
        <v>59</v>
      </c>
      <c r="C50" s="35"/>
      <c r="D50" s="26">
        <v>46</v>
      </c>
      <c r="E50" s="26">
        <v>46</v>
      </c>
      <c r="F50" s="26"/>
      <c r="G50" s="26">
        <v>48</v>
      </c>
      <c r="H50" s="26">
        <v>48</v>
      </c>
      <c r="I50" s="26"/>
      <c r="J50" s="26">
        <v>50</v>
      </c>
      <c r="K50" s="26">
        <v>50</v>
      </c>
      <c r="L50" s="26"/>
      <c r="S50" s="32"/>
      <c r="T50" s="32"/>
      <c r="U50" s="32"/>
      <c r="V50" s="32"/>
    </row>
    <row r="51" spans="2:22" ht="44.25" customHeight="1" x14ac:dyDescent="0.25">
      <c r="B51" s="11" t="s">
        <v>87</v>
      </c>
      <c r="C51" s="13"/>
      <c r="D51" s="6">
        <v>50000</v>
      </c>
      <c r="E51" s="6">
        <v>50000</v>
      </c>
      <c r="F51" s="6"/>
      <c r="G51" s="6">
        <v>53350</v>
      </c>
      <c r="H51" s="6">
        <v>53350</v>
      </c>
      <c r="I51" s="6"/>
      <c r="J51" s="6">
        <v>56284</v>
      </c>
      <c r="K51" s="6">
        <v>56284</v>
      </c>
      <c r="L51" s="6"/>
    </row>
    <row r="52" spans="2:22" ht="15.75" customHeight="1" x14ac:dyDescent="0.25">
      <c r="B52" s="3" t="s">
        <v>14</v>
      </c>
      <c r="C52" s="14"/>
      <c r="D52" s="2"/>
      <c r="E52" s="2"/>
      <c r="F52" s="2"/>
      <c r="G52" s="2"/>
      <c r="H52" s="2"/>
      <c r="I52" s="2"/>
      <c r="J52" s="2"/>
      <c r="K52" s="2"/>
      <c r="L52" s="2"/>
    </row>
    <row r="53" spans="2:22" ht="15.75" customHeight="1" x14ac:dyDescent="0.25">
      <c r="B53" s="3" t="s">
        <v>46</v>
      </c>
      <c r="C53" s="14"/>
      <c r="D53" s="2"/>
      <c r="E53" s="2"/>
      <c r="F53" s="2"/>
      <c r="G53" s="2"/>
      <c r="H53" s="2"/>
      <c r="I53" s="2"/>
      <c r="J53" s="2"/>
      <c r="K53" s="2"/>
      <c r="L53" s="2"/>
    </row>
    <row r="54" spans="2:22" ht="18" customHeight="1" x14ac:dyDescent="0.25">
      <c r="B54" s="4" t="s">
        <v>60</v>
      </c>
      <c r="C54" s="14"/>
      <c r="D54" s="2">
        <v>1</v>
      </c>
      <c r="E54" s="2">
        <v>1</v>
      </c>
      <c r="F54" s="2"/>
      <c r="G54" s="2">
        <v>1</v>
      </c>
      <c r="H54" s="2">
        <v>1</v>
      </c>
      <c r="I54" s="2"/>
      <c r="J54" s="2">
        <v>1</v>
      </c>
      <c r="K54" s="2">
        <v>1</v>
      </c>
      <c r="L54" s="2"/>
    </row>
    <row r="55" spans="2:22" ht="15.75" customHeight="1" x14ac:dyDescent="0.25">
      <c r="B55" s="3" t="s">
        <v>47</v>
      </c>
      <c r="C55" s="14"/>
      <c r="D55" s="2"/>
      <c r="E55" s="2"/>
      <c r="F55" s="2"/>
      <c r="G55" s="2"/>
      <c r="H55" s="2"/>
      <c r="I55" s="2"/>
      <c r="J55" s="2"/>
      <c r="K55" s="2"/>
      <c r="L55" s="2"/>
    </row>
    <row r="56" spans="2:22" ht="48" customHeight="1" x14ac:dyDescent="0.25">
      <c r="B56" s="4" t="s">
        <v>61</v>
      </c>
      <c r="C56" s="14"/>
      <c r="D56" s="2">
        <v>5</v>
      </c>
      <c r="E56" s="2">
        <v>5</v>
      </c>
      <c r="F56" s="2"/>
      <c r="G56" s="2">
        <v>5</v>
      </c>
      <c r="H56" s="2">
        <v>5</v>
      </c>
      <c r="I56" s="2"/>
      <c r="J56" s="2">
        <v>5</v>
      </c>
      <c r="K56" s="2">
        <v>5</v>
      </c>
      <c r="L56" s="2"/>
    </row>
    <row r="57" spans="2:22" ht="15.75" customHeight="1" x14ac:dyDescent="0.25">
      <c r="B57" s="3" t="s">
        <v>48</v>
      </c>
      <c r="C57" s="14"/>
      <c r="D57" s="2"/>
      <c r="E57" s="2"/>
      <c r="F57" s="2"/>
      <c r="G57" s="2"/>
      <c r="H57" s="2"/>
      <c r="I57" s="2"/>
      <c r="J57" s="2"/>
      <c r="K57" s="2"/>
      <c r="L57" s="2"/>
    </row>
    <row r="58" spans="2:22" ht="31.5" customHeight="1" x14ac:dyDescent="0.25">
      <c r="B58" s="4" t="s">
        <v>40</v>
      </c>
      <c r="C58" s="14"/>
      <c r="D58" s="2">
        <f>D51/D56</f>
        <v>10000</v>
      </c>
      <c r="E58" s="2">
        <f>E51/E56</f>
        <v>10000</v>
      </c>
      <c r="F58" s="2"/>
      <c r="G58" s="2">
        <f t="shared" ref="G58:H58" si="28">G51/G56</f>
        <v>10670</v>
      </c>
      <c r="H58" s="2">
        <f t="shared" si="28"/>
        <v>10670</v>
      </c>
      <c r="I58" s="2"/>
      <c r="J58" s="2">
        <f t="shared" ref="J58:K58" si="29">J51/J56</f>
        <v>11256.8</v>
      </c>
      <c r="K58" s="2">
        <f t="shared" si="29"/>
        <v>11256.8</v>
      </c>
      <c r="L58" s="2"/>
    </row>
    <row r="59" spans="2:22" ht="15.75" customHeight="1" x14ac:dyDescent="0.25">
      <c r="B59" s="3" t="s">
        <v>50</v>
      </c>
      <c r="C59" s="14"/>
      <c r="D59" s="2"/>
      <c r="E59" s="2"/>
      <c r="F59" s="2"/>
      <c r="G59" s="2"/>
      <c r="H59" s="2"/>
      <c r="I59" s="2"/>
      <c r="J59" s="2"/>
      <c r="K59" s="2"/>
      <c r="L59" s="2"/>
    </row>
    <row r="60" spans="2:22" ht="32.25" customHeight="1" x14ac:dyDescent="0.25">
      <c r="B60" s="4" t="s">
        <v>62</v>
      </c>
      <c r="C60" s="14"/>
      <c r="D60" s="2">
        <v>100</v>
      </c>
      <c r="E60" s="2">
        <v>100</v>
      </c>
      <c r="F60" s="2"/>
      <c r="G60" s="2">
        <v>100</v>
      </c>
      <c r="H60" s="2">
        <v>100</v>
      </c>
      <c r="I60" s="2"/>
      <c r="J60" s="2">
        <v>100</v>
      </c>
      <c r="K60" s="2">
        <v>100</v>
      </c>
      <c r="L60" s="2"/>
    </row>
    <row r="61" spans="2:22" ht="29.25" customHeight="1" x14ac:dyDescent="0.25">
      <c r="B61" s="110" t="s">
        <v>8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</row>
    <row r="62" spans="2:22" ht="21.75" customHeight="1" x14ac:dyDescent="0.25">
      <c r="B62" s="109" t="s">
        <v>63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2:22" ht="23.25" customHeight="1" x14ac:dyDescent="0.25">
      <c r="B63" s="3" t="s">
        <v>65</v>
      </c>
      <c r="C63" s="8"/>
      <c r="D63" s="6">
        <f>D65+D80</f>
        <v>8191368</v>
      </c>
      <c r="E63" s="6">
        <f>E65+E80</f>
        <v>6887375</v>
      </c>
      <c r="F63" s="6"/>
      <c r="G63" s="6">
        <f t="shared" ref="G63:H63" si="30">G65+G80</f>
        <v>8017050</v>
      </c>
      <c r="H63" s="6">
        <f t="shared" si="30"/>
        <v>8017050</v>
      </c>
      <c r="I63" s="6"/>
      <c r="J63" s="6">
        <f t="shared" ref="J63:K63" si="31">J65+J80</f>
        <v>8421899</v>
      </c>
      <c r="K63" s="6">
        <f t="shared" si="31"/>
        <v>8421899</v>
      </c>
      <c r="L63" s="6"/>
    </row>
    <row r="64" spans="2:22" ht="84.75" customHeight="1" x14ac:dyDescent="0.25">
      <c r="B64" s="3" t="s">
        <v>66</v>
      </c>
      <c r="C64" s="37" t="s">
        <v>197</v>
      </c>
      <c r="D64" s="6"/>
      <c r="E64" s="6"/>
      <c r="F64" s="6"/>
      <c r="G64" s="6"/>
      <c r="H64" s="6"/>
      <c r="I64" s="6"/>
      <c r="J64" s="6"/>
      <c r="K64" s="6"/>
      <c r="L64" s="8"/>
    </row>
    <row r="65" spans="2:22" ht="68.25" customHeight="1" x14ac:dyDescent="0.25">
      <c r="B65" s="3" t="s">
        <v>67</v>
      </c>
      <c r="C65" s="17"/>
      <c r="D65" s="6">
        <f>E65</f>
        <v>3063275</v>
      </c>
      <c r="E65" s="6">
        <v>3063275</v>
      </c>
      <c r="F65" s="6"/>
      <c r="G65" s="6">
        <v>3605000</v>
      </c>
      <c r="H65" s="6">
        <v>3605000</v>
      </c>
      <c r="I65" s="6"/>
      <c r="J65" s="6">
        <v>3796065</v>
      </c>
      <c r="K65" s="6">
        <v>3796065</v>
      </c>
      <c r="L65" s="6"/>
    </row>
    <row r="66" spans="2:22" ht="15.75" customHeight="1" x14ac:dyDescent="0.25">
      <c r="B66" s="3" t="s">
        <v>14</v>
      </c>
      <c r="C66" s="18"/>
      <c r="D66" s="2"/>
      <c r="E66" s="2"/>
      <c r="F66" s="2"/>
      <c r="G66" s="2"/>
      <c r="H66" s="2"/>
      <c r="I66" s="2"/>
      <c r="J66" s="2"/>
      <c r="K66" s="2"/>
      <c r="L66" s="14"/>
    </row>
    <row r="67" spans="2:22" ht="15.75" customHeight="1" x14ac:dyDescent="0.25">
      <c r="B67" s="3" t="s">
        <v>47</v>
      </c>
      <c r="C67" s="18"/>
      <c r="D67" s="2"/>
      <c r="E67" s="2"/>
      <c r="F67" s="2"/>
      <c r="G67" s="2"/>
      <c r="H67" s="2"/>
      <c r="I67" s="2"/>
      <c r="J67" s="2"/>
      <c r="K67" s="2"/>
      <c r="L67" s="14"/>
    </row>
    <row r="68" spans="2:22" ht="33" customHeight="1" x14ac:dyDescent="0.25">
      <c r="B68" s="20" t="s">
        <v>68</v>
      </c>
      <c r="C68" s="48"/>
      <c r="D68" s="2">
        <v>441</v>
      </c>
      <c r="E68" s="2">
        <v>441</v>
      </c>
      <c r="F68" s="2"/>
      <c r="G68" s="2">
        <v>470</v>
      </c>
      <c r="H68" s="2">
        <v>470</v>
      </c>
      <c r="I68" s="2"/>
      <c r="J68" s="2">
        <f t="shared" ref="J68:J80" si="32">K68</f>
        <v>480</v>
      </c>
      <c r="K68" s="2">
        <v>480</v>
      </c>
      <c r="L68" s="48"/>
    </row>
    <row r="69" spans="2:22" ht="32.25" customHeight="1" x14ac:dyDescent="0.25">
      <c r="B69" s="20" t="s">
        <v>69</v>
      </c>
      <c r="C69" s="48"/>
      <c r="D69" s="2">
        <v>80</v>
      </c>
      <c r="E69" s="2">
        <v>80</v>
      </c>
      <c r="F69" s="2"/>
      <c r="G69" s="2">
        <v>90</v>
      </c>
      <c r="H69" s="2">
        <v>90</v>
      </c>
      <c r="I69" s="2"/>
      <c r="J69" s="2">
        <f t="shared" si="32"/>
        <v>100</v>
      </c>
      <c r="K69" s="2">
        <v>100</v>
      </c>
      <c r="L69" s="48"/>
    </row>
    <row r="70" spans="2:22" ht="29.25" customHeight="1" x14ac:dyDescent="0.25">
      <c r="B70" s="20" t="s">
        <v>21</v>
      </c>
      <c r="C70" s="48"/>
      <c r="D70" s="2">
        <v>441</v>
      </c>
      <c r="E70" s="2">
        <v>441</v>
      </c>
      <c r="F70" s="2"/>
      <c r="G70" s="2">
        <v>470</v>
      </c>
      <c r="H70" s="2">
        <v>470</v>
      </c>
      <c r="I70" s="2"/>
      <c r="J70" s="2">
        <f t="shared" si="32"/>
        <v>480</v>
      </c>
      <c r="K70" s="2">
        <v>480</v>
      </c>
      <c r="L70" s="48"/>
    </row>
    <row r="71" spans="2:22" ht="30" customHeight="1" x14ac:dyDescent="0.25">
      <c r="B71" s="20" t="s">
        <v>22</v>
      </c>
      <c r="C71" s="48"/>
      <c r="D71" s="2">
        <v>80</v>
      </c>
      <c r="E71" s="2">
        <v>80</v>
      </c>
      <c r="F71" s="2"/>
      <c r="G71" s="2">
        <v>90</v>
      </c>
      <c r="H71" s="2">
        <v>90</v>
      </c>
      <c r="I71" s="2"/>
      <c r="J71" s="2">
        <f t="shared" si="32"/>
        <v>100</v>
      </c>
      <c r="K71" s="2">
        <v>100</v>
      </c>
      <c r="L71" s="48"/>
    </row>
    <row r="72" spans="2:22" ht="15.75" customHeight="1" x14ac:dyDescent="0.25">
      <c r="B72" s="11" t="s">
        <v>48</v>
      </c>
      <c r="C72" s="48"/>
      <c r="D72" s="2"/>
      <c r="E72" s="2"/>
      <c r="F72" s="2"/>
      <c r="G72" s="2"/>
      <c r="H72" s="2"/>
      <c r="I72" s="2"/>
      <c r="J72" s="2"/>
      <c r="K72" s="2"/>
      <c r="L72" s="48"/>
    </row>
    <row r="73" spans="2:22" ht="28.5" customHeight="1" x14ac:dyDescent="0.25">
      <c r="B73" s="20" t="s">
        <v>23</v>
      </c>
      <c r="C73" s="48"/>
      <c r="D73" s="2">
        <v>6348</v>
      </c>
      <c r="E73" s="2">
        <v>6348</v>
      </c>
      <c r="F73" s="2"/>
      <c r="G73" s="2">
        <v>7000</v>
      </c>
      <c r="H73" s="2">
        <v>7000</v>
      </c>
      <c r="I73" s="2"/>
      <c r="J73" s="2">
        <v>7155</v>
      </c>
      <c r="K73" s="2">
        <v>7155</v>
      </c>
      <c r="L73" s="48"/>
    </row>
    <row r="74" spans="2:22" ht="33.75" customHeight="1" x14ac:dyDescent="0.25">
      <c r="B74" s="20" t="s">
        <v>24</v>
      </c>
      <c r="C74" s="48"/>
      <c r="D74" s="2">
        <v>3300</v>
      </c>
      <c r="E74" s="2">
        <v>3300</v>
      </c>
      <c r="F74" s="2"/>
      <c r="G74" s="2">
        <v>3500</v>
      </c>
      <c r="H74" s="2">
        <v>3500</v>
      </c>
      <c r="I74" s="2"/>
      <c r="J74" s="2">
        <f t="shared" si="32"/>
        <v>3580</v>
      </c>
      <c r="K74" s="2">
        <v>3580</v>
      </c>
      <c r="L74" s="48"/>
    </row>
    <row r="75" spans="2:22" ht="30.75" customHeight="1" x14ac:dyDescent="0.25">
      <c r="B75" s="20" t="s">
        <v>25</v>
      </c>
      <c r="C75" s="48"/>
      <c r="D75" s="2">
        <v>6348</v>
      </c>
      <c r="E75" s="2">
        <v>6348</v>
      </c>
      <c r="F75" s="2"/>
      <c r="G75" s="2">
        <v>7000</v>
      </c>
      <c r="H75" s="2">
        <v>7000</v>
      </c>
      <c r="I75" s="2"/>
      <c r="J75" s="2">
        <f t="shared" si="32"/>
        <v>7200</v>
      </c>
      <c r="K75" s="2">
        <v>7200</v>
      </c>
      <c r="L75" s="48"/>
    </row>
    <row r="76" spans="2:22" ht="35.25" customHeight="1" x14ac:dyDescent="0.25">
      <c r="B76" s="20" t="s">
        <v>26</v>
      </c>
      <c r="C76" s="48"/>
      <c r="D76" s="2">
        <v>3300</v>
      </c>
      <c r="E76" s="2">
        <v>3300</v>
      </c>
      <c r="F76" s="2"/>
      <c r="G76" s="2">
        <v>3500</v>
      </c>
      <c r="H76" s="2">
        <v>3500</v>
      </c>
      <c r="I76" s="2"/>
      <c r="J76" s="2">
        <f t="shared" si="32"/>
        <v>7155</v>
      </c>
      <c r="K76" s="2">
        <v>7155</v>
      </c>
      <c r="L76" s="48"/>
    </row>
    <row r="77" spans="2:22" ht="18.75" customHeight="1" x14ac:dyDescent="0.25">
      <c r="B77" s="11" t="s">
        <v>50</v>
      </c>
      <c r="C77" s="48"/>
      <c r="D77" s="2"/>
      <c r="E77" s="2"/>
      <c r="F77" s="2"/>
      <c r="G77" s="2"/>
      <c r="H77" s="2"/>
      <c r="I77" s="2"/>
      <c r="J77" s="2"/>
      <c r="K77" s="2"/>
      <c r="L77" s="48"/>
    </row>
    <row r="78" spans="2:22" ht="46.5" customHeight="1" x14ac:dyDescent="0.25">
      <c r="B78" s="20" t="s">
        <v>178</v>
      </c>
      <c r="C78" s="48"/>
      <c r="D78" s="2">
        <v>134</v>
      </c>
      <c r="E78" s="2">
        <v>134</v>
      </c>
      <c r="F78" s="2"/>
      <c r="G78" s="2">
        <v>107</v>
      </c>
      <c r="H78" s="2">
        <v>107</v>
      </c>
      <c r="I78" s="2"/>
      <c r="J78" s="2">
        <v>102</v>
      </c>
      <c r="K78" s="2">
        <v>102</v>
      </c>
      <c r="L78" s="48"/>
    </row>
    <row r="79" spans="2:22" ht="49.5" customHeight="1" x14ac:dyDescent="0.25">
      <c r="B79" s="46" t="s">
        <v>179</v>
      </c>
      <c r="C79" s="35"/>
      <c r="D79" s="26">
        <f t="shared" ref="D79" si="33">E79</f>
        <v>85.106382978723403</v>
      </c>
      <c r="E79" s="26">
        <f>E69/94*100</f>
        <v>85.106382978723403</v>
      </c>
      <c r="F79" s="26"/>
      <c r="G79" s="26">
        <v>113</v>
      </c>
      <c r="H79" s="26">
        <v>113</v>
      </c>
      <c r="I79" s="26"/>
      <c r="J79" s="26">
        <v>111</v>
      </c>
      <c r="K79" s="26">
        <v>111</v>
      </c>
      <c r="L79" s="35"/>
    </row>
    <row r="80" spans="2:22" ht="44.25" customHeight="1" x14ac:dyDescent="0.25">
      <c r="B80" s="11" t="s">
        <v>70</v>
      </c>
      <c r="C80" s="47"/>
      <c r="D80" s="6">
        <f>E80+F80</f>
        <v>5128093</v>
      </c>
      <c r="E80" s="6">
        <v>3824100</v>
      </c>
      <c r="F80" s="6">
        <v>1303993</v>
      </c>
      <c r="G80" s="6">
        <v>4412050</v>
      </c>
      <c r="H80" s="6">
        <v>4412050</v>
      </c>
      <c r="I80" s="6"/>
      <c r="J80" s="6">
        <f t="shared" si="32"/>
        <v>4625834</v>
      </c>
      <c r="K80" s="6">
        <v>4625834</v>
      </c>
      <c r="L80" s="6"/>
      <c r="S80" s="34">
        <v>2135000</v>
      </c>
      <c r="T80" s="34">
        <v>1411200</v>
      </c>
      <c r="U80" s="34">
        <v>24150</v>
      </c>
      <c r="V80" s="34">
        <v>540260</v>
      </c>
    </row>
    <row r="81" spans="2:22" ht="15.75" customHeight="1" x14ac:dyDescent="0.25">
      <c r="B81" s="11" t="s">
        <v>14</v>
      </c>
      <c r="C81" s="48"/>
      <c r="D81" s="2"/>
      <c r="E81" s="2"/>
      <c r="F81" s="2"/>
      <c r="G81" s="2"/>
      <c r="H81" s="2"/>
      <c r="I81" s="2"/>
      <c r="J81" s="2"/>
      <c r="K81" s="2"/>
      <c r="L81" s="2"/>
    </row>
    <row r="82" spans="2:22" ht="15.75" customHeight="1" x14ac:dyDescent="0.25">
      <c r="B82" s="11" t="s">
        <v>47</v>
      </c>
      <c r="C82" s="48"/>
      <c r="D82" s="2"/>
      <c r="E82" s="2"/>
      <c r="F82" s="2"/>
      <c r="G82" s="2"/>
      <c r="H82" s="2"/>
      <c r="I82" s="2"/>
      <c r="J82" s="2"/>
      <c r="K82" s="2"/>
      <c r="L82" s="2"/>
      <c r="S82" s="34">
        <v>2278045</v>
      </c>
      <c r="T82" s="34">
        <v>1505750</v>
      </c>
      <c r="U82" s="34">
        <v>25768</v>
      </c>
      <c r="V82" s="34">
        <v>576457</v>
      </c>
    </row>
    <row r="83" spans="2:22" ht="57" customHeight="1" x14ac:dyDescent="0.25">
      <c r="B83" s="20" t="s">
        <v>180</v>
      </c>
      <c r="C83" s="48"/>
      <c r="D83" s="2">
        <v>291</v>
      </c>
      <c r="E83" s="2">
        <v>291</v>
      </c>
      <c r="F83" s="2"/>
      <c r="G83" s="2">
        <f t="shared" ref="G83:G86" si="34">H83</f>
        <v>350</v>
      </c>
      <c r="H83" s="2">
        <v>350</v>
      </c>
      <c r="I83" s="2"/>
      <c r="J83" s="2">
        <f t="shared" ref="J83:J87" si="35">K83</f>
        <v>350</v>
      </c>
      <c r="K83" s="2">
        <v>350</v>
      </c>
      <c r="L83" s="2"/>
      <c r="S83" s="34">
        <v>2403337</v>
      </c>
      <c r="T83" s="34">
        <v>1588567</v>
      </c>
      <c r="U83" s="34">
        <v>27185</v>
      </c>
      <c r="V83" s="34">
        <v>608163</v>
      </c>
    </row>
    <row r="84" spans="2:22" ht="44.25" customHeight="1" x14ac:dyDescent="0.25">
      <c r="B84" s="20" t="s">
        <v>181</v>
      </c>
      <c r="C84" s="48"/>
      <c r="D84" s="2">
        <v>291</v>
      </c>
      <c r="E84" s="2">
        <v>291</v>
      </c>
      <c r="F84" s="2"/>
      <c r="G84" s="2">
        <f t="shared" si="34"/>
        <v>350</v>
      </c>
      <c r="H84" s="2">
        <v>350</v>
      </c>
      <c r="I84" s="2"/>
      <c r="J84" s="2">
        <f t="shared" si="35"/>
        <v>350</v>
      </c>
      <c r="K84" s="2">
        <v>350</v>
      </c>
      <c r="L84" s="2"/>
    </row>
    <row r="85" spans="2:22" ht="48.75" customHeight="1" x14ac:dyDescent="0.25">
      <c r="B85" s="20" t="s">
        <v>182</v>
      </c>
      <c r="C85" s="48"/>
      <c r="D85" s="2">
        <f t="shared" ref="D85:D87" si="36">E85</f>
        <v>5548</v>
      </c>
      <c r="E85" s="2">
        <v>5548</v>
      </c>
      <c r="F85" s="2"/>
      <c r="G85" s="2">
        <f t="shared" si="34"/>
        <v>5600</v>
      </c>
      <c r="H85" s="2">
        <v>5600</v>
      </c>
      <c r="I85" s="2"/>
      <c r="J85" s="2">
        <f t="shared" si="35"/>
        <v>5600</v>
      </c>
      <c r="K85" s="2">
        <v>5600</v>
      </c>
      <c r="L85" s="2"/>
    </row>
    <row r="86" spans="2:22" ht="48.75" customHeight="1" x14ac:dyDescent="0.25">
      <c r="B86" s="20" t="s">
        <v>183</v>
      </c>
      <c r="C86" s="48"/>
      <c r="D86" s="2">
        <f t="shared" si="36"/>
        <v>75</v>
      </c>
      <c r="E86" s="2">
        <v>75</v>
      </c>
      <c r="F86" s="2"/>
      <c r="G86" s="2">
        <f t="shared" si="34"/>
        <v>75</v>
      </c>
      <c r="H86" s="2">
        <v>75</v>
      </c>
      <c r="I86" s="2"/>
      <c r="J86" s="2">
        <f t="shared" si="35"/>
        <v>75</v>
      </c>
      <c r="K86" s="2">
        <v>75</v>
      </c>
      <c r="L86" s="2"/>
    </row>
    <row r="87" spans="2:22" ht="44.25" customHeight="1" x14ac:dyDescent="0.25">
      <c r="B87" s="20" t="s">
        <v>184</v>
      </c>
      <c r="C87" s="48"/>
      <c r="D87" s="26">
        <f t="shared" si="36"/>
        <v>3390</v>
      </c>
      <c r="E87" s="2">
        <v>3390</v>
      </c>
      <c r="F87" s="2"/>
      <c r="G87" s="2">
        <v>3420</v>
      </c>
      <c r="H87" s="2">
        <v>3420</v>
      </c>
      <c r="I87" s="2"/>
      <c r="J87" s="2">
        <f t="shared" si="35"/>
        <v>3500</v>
      </c>
      <c r="K87" s="2">
        <v>3500</v>
      </c>
      <c r="L87" s="2"/>
    </row>
    <row r="88" spans="2:22" ht="15.75" customHeight="1" x14ac:dyDescent="0.25">
      <c r="B88" s="11" t="s">
        <v>48</v>
      </c>
      <c r="C88" s="48"/>
      <c r="D88" s="2"/>
      <c r="E88" s="2"/>
      <c r="F88" s="2"/>
      <c r="G88" s="2"/>
      <c r="H88" s="2"/>
      <c r="I88" s="2"/>
      <c r="J88" s="2"/>
      <c r="K88" s="2"/>
      <c r="L88" s="2"/>
    </row>
    <row r="89" spans="2:22" ht="46.5" customHeight="1" x14ac:dyDescent="0.25">
      <c r="B89" s="20" t="s">
        <v>185</v>
      </c>
      <c r="C89" s="48"/>
      <c r="D89" s="2">
        <f t="shared" ref="D89:D92" si="37">E89</f>
        <v>7000</v>
      </c>
      <c r="E89" s="2">
        <v>7000</v>
      </c>
      <c r="F89" s="2"/>
      <c r="G89" s="2">
        <v>7000</v>
      </c>
      <c r="H89" s="2">
        <v>7000</v>
      </c>
      <c r="I89" s="2"/>
      <c r="J89" s="2">
        <f t="shared" ref="J89:J92" si="38">K89</f>
        <v>6866.6771428571428</v>
      </c>
      <c r="K89" s="2">
        <f>S83/K83</f>
        <v>6866.6771428571428</v>
      </c>
      <c r="L89" s="2"/>
    </row>
    <row r="90" spans="2:22" ht="47.25" customHeight="1" x14ac:dyDescent="0.25">
      <c r="B90" s="20" t="s">
        <v>186</v>
      </c>
      <c r="C90" s="48"/>
      <c r="D90" s="2">
        <f t="shared" si="37"/>
        <v>254.36193222782984</v>
      </c>
      <c r="E90" s="2">
        <f>T80/E85</f>
        <v>254.36193222782984</v>
      </c>
      <c r="F90" s="2"/>
      <c r="G90" s="2">
        <v>252</v>
      </c>
      <c r="H90" s="2">
        <v>252</v>
      </c>
      <c r="I90" s="2"/>
      <c r="J90" s="2">
        <f t="shared" si="38"/>
        <v>283.67267857142855</v>
      </c>
      <c r="K90" s="2">
        <f>T83/K85</f>
        <v>283.67267857142855</v>
      </c>
      <c r="L90" s="2"/>
    </row>
    <row r="91" spans="2:22" ht="48.75" customHeight="1" x14ac:dyDescent="0.25">
      <c r="B91" s="20" t="s">
        <v>187</v>
      </c>
      <c r="C91" s="48"/>
      <c r="D91" s="2">
        <f t="shared" si="37"/>
        <v>322</v>
      </c>
      <c r="E91" s="2">
        <f>U80/E86</f>
        <v>322</v>
      </c>
      <c r="F91" s="2"/>
      <c r="G91" s="2">
        <v>322</v>
      </c>
      <c r="H91" s="2">
        <v>322</v>
      </c>
      <c r="I91" s="2"/>
      <c r="J91" s="2">
        <f t="shared" si="38"/>
        <v>362.46666666666664</v>
      </c>
      <c r="K91" s="2">
        <f>U83/K86</f>
        <v>362.46666666666664</v>
      </c>
      <c r="L91" s="2"/>
    </row>
    <row r="92" spans="2:22" ht="47.25" customHeight="1" x14ac:dyDescent="0.25">
      <c r="B92" s="20" t="s">
        <v>188</v>
      </c>
      <c r="C92" s="48"/>
      <c r="D92" s="2">
        <f t="shared" si="37"/>
        <v>159.36873156342182</v>
      </c>
      <c r="E92" s="2">
        <f>V80/E87</f>
        <v>159.36873156342182</v>
      </c>
      <c r="F92" s="2"/>
      <c r="G92" s="2">
        <v>154</v>
      </c>
      <c r="H92" s="2">
        <v>154</v>
      </c>
      <c r="I92" s="2"/>
      <c r="J92" s="2">
        <f t="shared" si="38"/>
        <v>173.76085714285713</v>
      </c>
      <c r="K92" s="2">
        <f>V83/K87</f>
        <v>173.76085714285713</v>
      </c>
      <c r="L92" s="2"/>
    </row>
    <row r="93" spans="2:22" ht="15.75" customHeight="1" x14ac:dyDescent="0.25">
      <c r="B93" s="11" t="s">
        <v>50</v>
      </c>
      <c r="C93" s="48"/>
      <c r="D93" s="2"/>
      <c r="E93" s="2"/>
      <c r="F93" s="2"/>
      <c r="G93" s="2"/>
      <c r="H93" s="2"/>
      <c r="I93" s="2"/>
      <c r="J93" s="2"/>
      <c r="K93" s="2"/>
      <c r="L93" s="2"/>
    </row>
    <row r="94" spans="2:22" ht="54.75" customHeight="1" x14ac:dyDescent="0.25">
      <c r="B94" s="20" t="s">
        <v>189</v>
      </c>
      <c r="C94" s="48"/>
      <c r="D94" s="2">
        <f t="shared" ref="D94:D96" si="39">E94</f>
        <v>100</v>
      </c>
      <c r="E94" s="2">
        <v>100</v>
      </c>
      <c r="F94" s="2"/>
      <c r="G94" s="2">
        <f t="shared" ref="G94:G96" si="40">H94</f>
        <v>100</v>
      </c>
      <c r="H94" s="2">
        <v>100</v>
      </c>
      <c r="I94" s="2"/>
      <c r="J94" s="2">
        <f t="shared" ref="J94:J96" si="41">K94</f>
        <v>100</v>
      </c>
      <c r="K94" s="2">
        <v>100</v>
      </c>
      <c r="L94" s="2"/>
    </row>
    <row r="95" spans="2:22" ht="46.5" customHeight="1" x14ac:dyDescent="0.25">
      <c r="B95" s="20" t="s">
        <v>190</v>
      </c>
      <c r="C95" s="48"/>
      <c r="D95" s="2">
        <f t="shared" si="39"/>
        <v>100</v>
      </c>
      <c r="E95" s="2">
        <v>100</v>
      </c>
      <c r="F95" s="2"/>
      <c r="G95" s="2">
        <f t="shared" si="40"/>
        <v>100</v>
      </c>
      <c r="H95" s="2">
        <v>100</v>
      </c>
      <c r="I95" s="2"/>
      <c r="J95" s="2">
        <f t="shared" si="41"/>
        <v>100</v>
      </c>
      <c r="K95" s="2">
        <v>100</v>
      </c>
      <c r="L95" s="2"/>
    </row>
    <row r="96" spans="2:22" ht="48.75" customHeight="1" x14ac:dyDescent="0.25">
      <c r="B96" s="20" t="s">
        <v>191</v>
      </c>
      <c r="C96" s="48"/>
      <c r="D96" s="2">
        <f t="shared" si="39"/>
        <v>100</v>
      </c>
      <c r="E96" s="2">
        <v>100</v>
      </c>
      <c r="F96" s="2"/>
      <c r="G96" s="2">
        <f t="shared" si="40"/>
        <v>100</v>
      </c>
      <c r="H96" s="2">
        <v>100</v>
      </c>
      <c r="I96" s="2"/>
      <c r="J96" s="2">
        <f t="shared" si="41"/>
        <v>100</v>
      </c>
      <c r="K96" s="2">
        <v>100</v>
      </c>
      <c r="L96" s="2"/>
    </row>
    <row r="97" spans="2:12" ht="31.5" customHeight="1" x14ac:dyDescent="0.25">
      <c r="B97" s="110" t="s">
        <v>2</v>
      </c>
      <c r="C97" s="110"/>
      <c r="D97" s="110"/>
      <c r="E97" s="110"/>
      <c r="F97" s="110"/>
      <c r="G97" s="110"/>
      <c r="H97" s="110"/>
      <c r="I97" s="110"/>
      <c r="J97" s="110"/>
      <c r="K97" s="110"/>
      <c r="L97" s="110"/>
    </row>
    <row r="98" spans="2:12" ht="23.25" customHeight="1" x14ac:dyDescent="0.25">
      <c r="B98" s="109" t="s">
        <v>71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2:12" x14ac:dyDescent="0.25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</row>
    <row r="100" spans="2:12" ht="27" customHeight="1" x14ac:dyDescent="0.25">
      <c r="B100" s="11" t="s">
        <v>72</v>
      </c>
      <c r="C100" s="11"/>
      <c r="D100" s="6">
        <f t="shared" ref="D100" si="42">E100</f>
        <v>1933044</v>
      </c>
      <c r="E100" s="6">
        <f>E103</f>
        <v>1933044</v>
      </c>
      <c r="F100" s="6"/>
      <c r="G100" s="6">
        <f t="shared" ref="G100" si="43">H100</f>
        <v>2062557</v>
      </c>
      <c r="H100" s="6">
        <f>H103</f>
        <v>2062557</v>
      </c>
      <c r="I100" s="6"/>
      <c r="J100" s="6">
        <f t="shared" ref="J100" si="44">K100</f>
        <v>2175999</v>
      </c>
      <c r="K100" s="6">
        <f>K103</f>
        <v>2175999</v>
      </c>
      <c r="L100" s="6"/>
    </row>
    <row r="101" spans="2:12" ht="51.75" customHeight="1" x14ac:dyDescent="0.25">
      <c r="B101" s="11" t="s">
        <v>27</v>
      </c>
      <c r="C101" s="37" t="s">
        <v>198</v>
      </c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08.75" customHeight="1" x14ac:dyDescent="0.25">
      <c r="B102" s="11" t="s">
        <v>73</v>
      </c>
      <c r="C102" s="47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37.5" customHeight="1" x14ac:dyDescent="0.25">
      <c r="B103" s="11" t="s">
        <v>74</v>
      </c>
      <c r="C103" s="47"/>
      <c r="D103" s="6">
        <f t="shared" ref="D103" si="45">E103</f>
        <v>1933044</v>
      </c>
      <c r="E103" s="6">
        <v>1933044</v>
      </c>
      <c r="F103" s="6"/>
      <c r="G103" s="6">
        <f t="shared" ref="G103" si="46">H103</f>
        <v>2062557</v>
      </c>
      <c r="H103" s="6">
        <v>2062557</v>
      </c>
      <c r="I103" s="6"/>
      <c r="J103" s="6">
        <f t="shared" ref="J103" si="47">K103</f>
        <v>2175999</v>
      </c>
      <c r="K103" s="6">
        <v>2175999</v>
      </c>
      <c r="L103" s="6"/>
    </row>
    <row r="104" spans="2:12" ht="15.75" customHeight="1" x14ac:dyDescent="0.25">
      <c r="B104" s="11" t="s">
        <v>14</v>
      </c>
      <c r="C104" s="14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5.75" customHeight="1" x14ac:dyDescent="0.25">
      <c r="B105" s="11" t="s">
        <v>46</v>
      </c>
      <c r="C105" s="14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31.5" customHeight="1" x14ac:dyDescent="0.25">
      <c r="B106" s="12" t="s">
        <v>28</v>
      </c>
      <c r="C106" s="14"/>
      <c r="D106" s="2">
        <f t="shared" ref="D106" si="48">E106</f>
        <v>23</v>
      </c>
      <c r="E106" s="2">
        <v>23</v>
      </c>
      <c r="F106" s="2"/>
      <c r="G106" s="2">
        <f t="shared" ref="G106" si="49">H106</f>
        <v>23</v>
      </c>
      <c r="H106" s="2">
        <v>23</v>
      </c>
      <c r="I106" s="2"/>
      <c r="J106" s="2">
        <f t="shared" ref="J106" si="50">K106</f>
        <v>23</v>
      </c>
      <c r="K106" s="2">
        <v>23</v>
      </c>
      <c r="L106" s="2"/>
    </row>
    <row r="107" spans="2:12" ht="15.75" customHeight="1" x14ac:dyDescent="0.25">
      <c r="B107" s="11" t="s">
        <v>47</v>
      </c>
      <c r="C107" s="8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21" customHeight="1" x14ac:dyDescent="0.25">
      <c r="B108" s="12" t="s">
        <v>75</v>
      </c>
      <c r="C108" s="8"/>
      <c r="D108" s="2">
        <f t="shared" ref="D108" si="51">E108</f>
        <v>22496</v>
      </c>
      <c r="E108" s="2">
        <v>22496</v>
      </c>
      <c r="F108" s="2"/>
      <c r="G108" s="2">
        <f t="shared" ref="G108" si="52">H108</f>
        <v>22496</v>
      </c>
      <c r="H108" s="2">
        <v>22496</v>
      </c>
      <c r="I108" s="2"/>
      <c r="J108" s="2">
        <f t="shared" ref="J108" si="53">K108</f>
        <v>22496</v>
      </c>
      <c r="K108" s="2">
        <v>22496</v>
      </c>
      <c r="L108" s="2"/>
    </row>
    <row r="109" spans="2:12" ht="15.75" customHeight="1" x14ac:dyDescent="0.25">
      <c r="B109" s="11" t="s">
        <v>48</v>
      </c>
      <c r="C109" s="8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30" x14ac:dyDescent="0.25">
      <c r="B110" s="12" t="s">
        <v>29</v>
      </c>
      <c r="C110" s="8"/>
      <c r="D110" s="2">
        <f t="shared" ref="D110:D113" si="54">E110</f>
        <v>84045.391304347824</v>
      </c>
      <c r="E110" s="2">
        <f>E103/E106</f>
        <v>84045.391304347824</v>
      </c>
      <c r="F110" s="2"/>
      <c r="G110" s="2">
        <f t="shared" ref="G110:G111" si="55">H110</f>
        <v>89676.391304347824</v>
      </c>
      <c r="H110" s="2">
        <f>H103/H106</f>
        <v>89676.391304347824</v>
      </c>
      <c r="I110" s="2"/>
      <c r="J110" s="2">
        <f t="shared" ref="J110:J111" si="56">K110</f>
        <v>94608.65217391304</v>
      </c>
      <c r="K110" s="2">
        <f>K103/K106</f>
        <v>94608.65217391304</v>
      </c>
      <c r="L110" s="2"/>
    </row>
    <row r="111" spans="2:12" ht="30.75" customHeight="1" x14ac:dyDescent="0.25">
      <c r="B111" s="12" t="s">
        <v>30</v>
      </c>
      <c r="C111" s="8"/>
      <c r="D111" s="2">
        <f t="shared" si="54"/>
        <v>85.928342816500717</v>
      </c>
      <c r="E111" s="2">
        <f>E103/E108</f>
        <v>85.928342816500717</v>
      </c>
      <c r="F111" s="2"/>
      <c r="G111" s="2">
        <f t="shared" si="55"/>
        <v>91.685499644381224</v>
      </c>
      <c r="H111" s="2">
        <f>H103/H108</f>
        <v>91.685499644381224</v>
      </c>
      <c r="I111" s="2"/>
      <c r="J111" s="2">
        <f t="shared" si="56"/>
        <v>96.728262802275964</v>
      </c>
      <c r="K111" s="2">
        <f>K103/K108</f>
        <v>96.728262802275964</v>
      </c>
      <c r="L111" s="2"/>
    </row>
    <row r="112" spans="2:12" ht="15.75" customHeight="1" x14ac:dyDescent="0.25">
      <c r="B112" s="11" t="s">
        <v>50</v>
      </c>
      <c r="C112" s="8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48.75" customHeight="1" x14ac:dyDescent="0.25">
      <c r="B113" s="12" t="s">
        <v>76</v>
      </c>
      <c r="C113" s="8"/>
      <c r="D113" s="2">
        <f t="shared" si="54"/>
        <v>81.8</v>
      </c>
      <c r="E113" s="2">
        <v>81.8</v>
      </c>
      <c r="F113" s="2"/>
      <c r="G113" s="2">
        <f t="shared" ref="G113" si="57">H113</f>
        <v>100</v>
      </c>
      <c r="H113" s="2">
        <v>100</v>
      </c>
      <c r="I113" s="2"/>
      <c r="J113" s="2">
        <f t="shared" ref="J113" si="58">K113</f>
        <v>100</v>
      </c>
      <c r="K113" s="2">
        <v>100</v>
      </c>
      <c r="L113" s="2"/>
    </row>
    <row r="114" spans="2:12" ht="24.75" customHeight="1" x14ac:dyDescent="0.25">
      <c r="B114" s="110" t="s">
        <v>3</v>
      </c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5" spans="2:12" ht="27" customHeight="1" x14ac:dyDescent="0.25">
      <c r="B115" s="109" t="s">
        <v>77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 ht="24" customHeight="1" x14ac:dyDescent="0.25">
      <c r="B116" s="11" t="s">
        <v>88</v>
      </c>
      <c r="C116" s="17"/>
      <c r="D116" s="6">
        <f>D119</f>
        <v>81375</v>
      </c>
      <c r="E116" s="6">
        <f>E119</f>
        <v>81375</v>
      </c>
      <c r="F116" s="6"/>
      <c r="G116" s="6">
        <f>G119</f>
        <v>86625</v>
      </c>
      <c r="H116" s="6">
        <f>H119</f>
        <v>86625</v>
      </c>
      <c r="I116" s="6"/>
      <c r="J116" s="6">
        <f>J119</f>
        <v>91500</v>
      </c>
      <c r="K116" s="6">
        <f>K119</f>
        <v>91500</v>
      </c>
      <c r="L116" s="6"/>
    </row>
    <row r="117" spans="2:12" ht="57" x14ac:dyDescent="0.25">
      <c r="B117" s="19" t="s">
        <v>245</v>
      </c>
      <c r="C117" s="37" t="s">
        <v>244</v>
      </c>
      <c r="D117" s="6"/>
      <c r="E117" s="6"/>
      <c r="F117" s="6"/>
      <c r="G117" s="6"/>
      <c r="H117" s="6"/>
      <c r="I117" s="6"/>
      <c r="J117" s="6"/>
      <c r="K117" s="6"/>
      <c r="L117" s="6"/>
    </row>
    <row r="118" spans="2:12" ht="63.75" customHeight="1" x14ac:dyDescent="0.25">
      <c r="B118" s="8" t="s">
        <v>41</v>
      </c>
      <c r="C118" s="8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85.5" x14ac:dyDescent="0.25">
      <c r="B119" s="13" t="s">
        <v>78</v>
      </c>
      <c r="C119" s="13"/>
      <c r="D119" s="6">
        <f>D122</f>
        <v>81375</v>
      </c>
      <c r="E119" s="6">
        <f>E122</f>
        <v>81375</v>
      </c>
      <c r="F119" s="6"/>
      <c r="G119" s="6">
        <f>G122</f>
        <v>86625</v>
      </c>
      <c r="H119" s="6">
        <f>H122</f>
        <v>86625</v>
      </c>
      <c r="I119" s="6"/>
      <c r="J119" s="6">
        <f>J122</f>
        <v>91500</v>
      </c>
      <c r="K119" s="6">
        <f>K122</f>
        <v>91500</v>
      </c>
      <c r="L119" s="6"/>
    </row>
    <row r="120" spans="2:12" ht="15.75" customHeight="1" x14ac:dyDescent="0.25">
      <c r="B120" s="11" t="s">
        <v>14</v>
      </c>
      <c r="C120" s="8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5.75" customHeight="1" x14ac:dyDescent="0.25">
      <c r="B121" s="11" t="s">
        <v>46</v>
      </c>
      <c r="C121" s="8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45" x14ac:dyDescent="0.25">
      <c r="B122" s="14" t="s">
        <v>31</v>
      </c>
      <c r="C122" s="8"/>
      <c r="D122" s="2">
        <f t="shared" ref="D122" si="59">E122</f>
        <v>81375</v>
      </c>
      <c r="E122" s="2">
        <v>81375</v>
      </c>
      <c r="F122" s="2"/>
      <c r="G122" s="26">
        <f t="shared" ref="G122" si="60">H122</f>
        <v>86625</v>
      </c>
      <c r="H122" s="26">
        <v>86625</v>
      </c>
      <c r="I122" s="26"/>
      <c r="J122" s="26">
        <f t="shared" ref="J122" si="61">K122</f>
        <v>91500</v>
      </c>
      <c r="K122" s="26">
        <v>91500</v>
      </c>
      <c r="L122" s="2"/>
    </row>
    <row r="123" spans="2:12" ht="15.75" customHeight="1" x14ac:dyDescent="0.25">
      <c r="B123" s="11" t="s">
        <v>47</v>
      </c>
      <c r="C123" s="8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30" x14ac:dyDescent="0.25">
      <c r="B124" s="14" t="s">
        <v>32</v>
      </c>
      <c r="C124" s="8"/>
      <c r="D124" s="2">
        <f t="shared" ref="D124:D125" si="62">E124</f>
        <v>25600</v>
      </c>
      <c r="E124" s="2">
        <v>25600</v>
      </c>
      <c r="F124" s="2"/>
      <c r="G124" s="2">
        <f t="shared" ref="G124:G125" si="63">H124</f>
        <v>25600</v>
      </c>
      <c r="H124" s="2">
        <v>25600</v>
      </c>
      <c r="I124" s="2"/>
      <c r="J124" s="2">
        <f t="shared" ref="J124:J125" si="64">K124</f>
        <v>25600</v>
      </c>
      <c r="K124" s="2">
        <v>25600</v>
      </c>
      <c r="L124" s="2"/>
    </row>
    <row r="125" spans="2:12" ht="45" x14ac:dyDescent="0.25">
      <c r="B125" s="14" t="s">
        <v>33</v>
      </c>
      <c r="C125" s="8"/>
      <c r="D125" s="2">
        <f t="shared" si="62"/>
        <v>1</v>
      </c>
      <c r="E125" s="2">
        <v>1</v>
      </c>
      <c r="F125" s="2"/>
      <c r="G125" s="2">
        <f t="shared" si="63"/>
        <v>1</v>
      </c>
      <c r="H125" s="2">
        <v>1</v>
      </c>
      <c r="I125" s="2"/>
      <c r="J125" s="2">
        <f t="shared" si="64"/>
        <v>1</v>
      </c>
      <c r="K125" s="2">
        <v>1</v>
      </c>
      <c r="L125" s="2"/>
    </row>
    <row r="126" spans="2:12" ht="15.75" customHeight="1" x14ac:dyDescent="0.25">
      <c r="B126" s="11" t="s">
        <v>48</v>
      </c>
      <c r="C126" s="8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30" x14ac:dyDescent="0.25">
      <c r="B127" s="14" t="s">
        <v>34</v>
      </c>
      <c r="C127" s="14"/>
      <c r="D127" s="2">
        <f t="shared" ref="D127" si="65">E127</f>
        <v>8137.5</v>
      </c>
      <c r="E127" s="2">
        <f>E122/10</f>
        <v>8137.5</v>
      </c>
      <c r="F127" s="2"/>
      <c r="G127" s="2">
        <f t="shared" ref="G127" si="66">H127</f>
        <v>8662.5</v>
      </c>
      <c r="H127" s="2">
        <f>H122/10</f>
        <v>8662.5</v>
      </c>
      <c r="I127" s="2"/>
      <c r="J127" s="2">
        <f t="shared" ref="J127" si="67">K127</f>
        <v>9150</v>
      </c>
      <c r="K127" s="2">
        <f>K122/10</f>
        <v>9150</v>
      </c>
      <c r="L127" s="2"/>
    </row>
    <row r="128" spans="2:12" ht="15.75" customHeight="1" x14ac:dyDescent="0.25">
      <c r="B128" s="11" t="s">
        <v>50</v>
      </c>
      <c r="C128" s="8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30" x14ac:dyDescent="0.25">
      <c r="B129" s="14" t="s">
        <v>79</v>
      </c>
      <c r="C129" s="8"/>
      <c r="D129" s="2">
        <f t="shared" ref="D129" si="68">E129</f>
        <v>100</v>
      </c>
      <c r="E129" s="2">
        <v>100</v>
      </c>
      <c r="F129" s="2"/>
      <c r="G129" s="2">
        <f t="shared" ref="G129" si="69">H129</f>
        <v>100</v>
      </c>
      <c r="H129" s="2">
        <v>100</v>
      </c>
      <c r="I129" s="2"/>
      <c r="J129" s="2">
        <f t="shared" ref="J129" si="70">K129</f>
        <v>100</v>
      </c>
      <c r="K129" s="2">
        <v>100</v>
      </c>
      <c r="L129" s="2"/>
    </row>
    <row r="130" spans="2:12" ht="96.75" customHeight="1" x14ac:dyDescent="0.25"/>
    <row r="131" spans="2:12" ht="35.25" customHeight="1" x14ac:dyDescent="0.25"/>
    <row r="132" spans="2:12" ht="40.5" hidden="1" customHeight="1" x14ac:dyDescent="0.25">
      <c r="B132" s="117" t="s">
        <v>89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 ht="82.5" customHeight="1" x14ac:dyDescent="0.25">
      <c r="B133" s="125" t="s">
        <v>246</v>
      </c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</sheetData>
  <mergeCells count="26">
    <mergeCell ref="H7:I7"/>
    <mergeCell ref="B114:L114"/>
    <mergeCell ref="B115:L115"/>
    <mergeCell ref="C6:C8"/>
    <mergeCell ref="B133:L133"/>
    <mergeCell ref="B98:L98"/>
    <mergeCell ref="B99:L99"/>
    <mergeCell ref="B97:L97"/>
    <mergeCell ref="B61:L61"/>
    <mergeCell ref="B62:L62"/>
    <mergeCell ref="J3:L3"/>
    <mergeCell ref="B4:L4"/>
    <mergeCell ref="J2:L2"/>
    <mergeCell ref="B132:L132"/>
    <mergeCell ref="B10:L10"/>
    <mergeCell ref="B11:L11"/>
    <mergeCell ref="B12:L12"/>
    <mergeCell ref="J7:J8"/>
    <mergeCell ref="K7:L7"/>
    <mergeCell ref="B6:B8"/>
    <mergeCell ref="D6:F6"/>
    <mergeCell ref="G6:I6"/>
    <mergeCell ref="J6:L6"/>
    <mergeCell ref="D7:D8"/>
    <mergeCell ref="E7:F7"/>
    <mergeCell ref="G7:G8"/>
  </mergeCells>
  <printOptions horizontalCentered="1" verticalCentered="1"/>
  <pageMargins left="0.78740157480314965" right="0.78740157480314965" top="1.1811023622047245" bottom="0.39370078740157483" header="0" footer="0"/>
  <pageSetup paperSize="9" scale="65" fitToHeight="0" orientation="landscape" r:id="rId1"/>
  <rowBreaks count="6" manualBreakCount="6">
    <brk id="21" max="11" man="1"/>
    <brk id="40" max="11" man="1"/>
    <brk id="60" max="11" man="1"/>
    <brk id="79" max="11" man="1"/>
    <brk id="96" max="11" man="1"/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Додаток 1</vt:lpstr>
      <vt:lpstr>Додаток 2</vt:lpstr>
      <vt:lpstr>Додаток 3</vt:lpstr>
      <vt:lpstr>'Додаток 1'!Область_печати</vt:lpstr>
      <vt:lpstr>'Додаток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2019-12-13T07:12:47Z</dcterms:modified>
</cp:coreProperties>
</file>