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'Лист1'!$A$175</definedName>
    <definedName name="_xlnm.Print_Titles" localSheetId="0">'Лист1'!$9:$11</definedName>
    <definedName name="_xlnm.Print_Area" localSheetId="0">'Лист1'!$A$1:$L$274</definedName>
  </definedNames>
  <calcPr fullCalcOnLoad="1"/>
</workbook>
</file>

<file path=xl/sharedStrings.xml><?xml version="1.0" encoding="utf-8"?>
<sst xmlns="http://schemas.openxmlformats.org/spreadsheetml/2006/main" count="611" uniqueCount="349">
  <si>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</si>
  <si>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</si>
  <si>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</si>
  <si>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</si>
  <si>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</si>
  <si>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</si>
  <si>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</si>
  <si>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</si>
  <si>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</si>
  <si>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</si>
  <si>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</si>
  <si>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</si>
  <si>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</si>
  <si>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</si>
  <si>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</si>
  <si>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</si>
  <si>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</si>
  <si>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</si>
  <si>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</si>
  <si>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</si>
  <si>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</si>
  <si>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</si>
  <si>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</si>
  <si>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</si>
  <si>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</si>
  <si>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</si>
  <si>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</si>
  <si>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</si>
  <si>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</si>
  <si>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</si>
  <si>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</si>
  <si>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</si>
  <si>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</si>
  <si>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</si>
  <si>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</si>
  <si>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</si>
  <si>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</si>
  <si>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</si>
  <si>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</si>
  <si>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</si>
  <si>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</si>
  <si>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</si>
  <si>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</si>
  <si>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</si>
  <si>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</si>
  <si>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</si>
  <si>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</si>
  <si>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</si>
  <si>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</si>
  <si>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</si>
  <si>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</si>
  <si>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</si>
  <si>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</si>
  <si>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</si>
  <si>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</si>
  <si>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</si>
  <si>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</si>
  <si>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</si>
  <si>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</si>
  <si>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</si>
  <si>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</si>
  <si>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</si>
  <si>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</si>
  <si>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</si>
  <si>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</si>
  <si>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</si>
  <si>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</si>
  <si>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</si>
  <si>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</si>
  <si>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</si>
  <si>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</si>
  <si>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</si>
  <si>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</si>
  <si>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</si>
  <si>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</si>
  <si>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</si>
  <si>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</si>
  <si>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</si>
  <si>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</si>
  <si>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</si>
  <si>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</si>
  <si>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</si>
  <si>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</si>
  <si>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</si>
  <si>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</si>
  <si>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</si>
  <si>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</si>
  <si>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</si>
  <si>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</si>
  <si>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</si>
  <si>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</si>
  <si>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</si>
  <si>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</si>
  <si>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</si>
  <si>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</si>
  <si>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</si>
  <si>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</si>
  <si>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</si>
  <si>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</si>
  <si>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</si>
  <si>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</si>
  <si>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</si>
  <si>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</si>
  <si>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</si>
  <si>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</si>
  <si>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</si>
  <si>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</si>
  <si>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</si>
  <si>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</si>
  <si>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</si>
  <si>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</si>
  <si>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</si>
  <si>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</si>
  <si>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</si>
  <si>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</si>
  <si>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</si>
  <si>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</si>
  <si>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</si>
  <si>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</si>
  <si>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</si>
  <si>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</si>
  <si>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</si>
  <si>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</si>
  <si>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</si>
  <si>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</si>
  <si>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</si>
  <si>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</si>
  <si>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</si>
  <si>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</si>
  <si>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</si>
  <si>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</si>
  <si>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</si>
  <si>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</si>
  <si>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</si>
  <si>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</si>
  <si>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</si>
  <si>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</si>
  <si>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</si>
  <si>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</si>
  <si>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</si>
  <si>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</si>
  <si>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</si>
  <si>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</si>
  <si>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</si>
  <si>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</si>
  <si>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</si>
  <si>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</si>
  <si>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</si>
  <si>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</si>
  <si>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</si>
  <si>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</si>
  <si>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</si>
  <si>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</si>
  <si>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</si>
  <si>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</si>
  <si>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</si>
  <si>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</si>
  <si>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</si>
  <si>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</si>
  <si>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</si>
  <si>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</si>
  <si>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</si>
  <si>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</si>
  <si>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</si>
  <si>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</si>
  <si>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</si>
  <si>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</si>
  <si>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</si>
  <si>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</si>
  <si>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</si>
  <si>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</si>
  <si>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</si>
  <si>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</si>
  <si>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</si>
  <si>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</si>
  <si>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</si>
  <si>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</si>
  <si>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</si>
  <si>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</si>
  <si>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</si>
  <si>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</si>
  <si>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</si>
  <si>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</si>
  <si>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</si>
  <si>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</si>
  <si>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</si>
  <si>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</si>
  <si>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</si>
  <si>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</si>
  <si>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</si>
  <si>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</si>
  <si>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</si>
  <si>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</si>
  <si>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</si>
  <si>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</si>
  <si>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</si>
  <si>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</si>
  <si>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</si>
  <si>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</si>
  <si>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</si>
  <si>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</si>
  <si>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</si>
  <si>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</si>
  <si>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</si>
  <si>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</si>
  <si>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</si>
  <si>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</si>
  <si>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</si>
  <si>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</si>
  <si>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</si>
  <si>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</si>
  <si>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</si>
  <si>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</si>
  <si>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</si>
  <si>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</si>
  <si>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14.2. Придбання віконних блоків для бібліотек-філій №№ 1, 3, 4, 16, 18</t>
  </si>
  <si>
    <t>14.3. Придбання енергозберігаючих вікон для ДМШ № 3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</si>
  <si>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</si>
  <si>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</si>
  <si>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</si>
  <si>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</si>
  <si>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</si>
  <si>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</si>
  <si>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</si>
  <si>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</si>
  <si>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</si>
  <si>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</si>
  <si>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</si>
  <si>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</si>
  <si>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</si>
  <si>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</si>
  <si>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</si>
  <si>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</si>
  <si>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</si>
  <si>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</si>
  <si>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</si>
  <si>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</si>
  <si>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</si>
  <si>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</si>
  <si>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</si>
  <si>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</si>
  <si>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</si>
  <si>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</si>
  <si>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</si>
  <si>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</si>
  <si>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</si>
  <si>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</si>
  <si>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</si>
  <si>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</si>
  <si>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</si>
  <si>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</si>
  <si>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</si>
  <si>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</si>
  <si>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</si>
  <si>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</si>
  <si>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</si>
  <si>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</si>
  <si>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</si>
  <si>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</si>
  <si>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</si>
  <si>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</si>
  <si>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</si>
  <si>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</si>
  <si>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</si>
  <si>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</si>
  <si>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</si>
  <si>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</si>
  <si>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</si>
  <si>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3.2. Капітальний ремонт будівлі (заміна віконних блоків) ССШ № 1</t>
  </si>
  <si>
    <t>Економія теплової енергії - 13 МВт∙год/рік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</si>
  <si>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</si>
  <si>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</si>
  <si>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</si>
  <si>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</si>
  <si>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</si>
  <si>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</si>
  <si>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</si>
  <si>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</si>
  <si>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</si>
  <si>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</si>
  <si>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</si>
  <si>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</si>
  <si>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</si>
  <si>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</si>
  <si>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</si>
  <si>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</si>
  <si>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</si>
  <si>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</si>
  <si>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</si>
  <si>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</si>
  <si>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</si>
  <si>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</si>
  <si>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</si>
  <si>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</si>
  <si>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</si>
  <si>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</si>
  <si>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</si>
  <si>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</si>
  <si>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</si>
  <si>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</si>
  <si>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</si>
  <si>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</si>
  <si>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</si>
  <si>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</si>
  <si>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</si>
  <si>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</si>
  <si>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</si>
  <si>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</si>
  <si>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</si>
  <si>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</si>
  <si>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</si>
  <si>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</si>
  <si>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</si>
  <si>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</si>
  <si>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</si>
  <si>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Виконавець: Липова С.А.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</si>
  <si>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</si>
  <si>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</si>
  <si>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</si>
  <si>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</si>
  <si>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</si>
  <si>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</si>
  <si>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</si>
  <si>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</si>
  <si>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</si>
  <si>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</si>
  <si>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r>
      <t xml:space="preserve">від </t>
    </r>
    <r>
      <rPr>
        <sz val="22"/>
        <color indexed="8"/>
        <rFont val="Times New Roman"/>
        <family val="1"/>
      </rPr>
      <t xml:space="preserve">                              №  </t>
    </r>
  </si>
  <si>
    <t>1.1.1. Проведення енергоаудитів в рамках реалізації проекту «Підвищення енерго-ефективності в дошкільних навчальних закладах міста Суми»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</si>
  <si>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</si>
  <si>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</si>
  <si>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Економія теплової енергії- 47 Мвтгод/рік, 345,9 кв. м вікон, 10 кв. м дверей</t>
  </si>
  <si>
    <t>Економія теплової енергії - 52 Мвтгод/рік, 385,54 кв. м вікон, 53,32 кв.м дверей</t>
  </si>
  <si>
    <t>Економія теплової енергії - 61 Мвтгод/рік, 459,14 кв. м вікон, 6 кв.м дверей</t>
  </si>
  <si>
    <t>Економія теплової енергії 45,7 Мвтгод/рік, 401,21 кв.м вікон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</si>
  <si>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</si>
  <si>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</si>
  <si>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</si>
  <si>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</si>
  <si>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</si>
  <si>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</si>
  <si>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</si>
  <si>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</si>
  <si>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</si>
  <si>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</si>
  <si>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</si>
  <si>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</si>
  <si>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</si>
  <si>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</si>
  <si>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9.12. Капітальний ремонт будівлі (утеплення стін підвалу з влаштуванням відмостки) комунальне некомерційне підприємство "Центральна міська клінічна лікарня" Сумської міської ради по вул. 20 років Перемоги, 13, м. Суми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</si>
</sst>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  <numFmt numFmtId="187" formatCode="[$-FC19]d\ mmmm\ yyyy\ &quot;г.&quot;"/>
    <numFmt numFmtId="188" formatCode="_-* #,##0\ _г_р_н_._-;\-* #,##0\ _г_р_н_._-;_-* &quot;-&quot;??\ _г_р_н_._-;_-@_-"/>
    <numFmt numFmtId="189" formatCode="_-* #,##0.00000\ _г_р_н_._-;\-* #,##0.00000\ _г_р_н_._-;_-* &quot;-&quot;??\ _г_р_н_._-;_-@_-"/>
    <numFmt numFmtId="190" formatCode="_-* #,##0.000000\ _г_р_н_._-;\-* #,##0.000000\ _г_р_н_._-;_-* &quot;-&quot;??\ _г_р_н_._-;_-@_-"/>
    <numFmt numFmtId="191" formatCode="_-* #,##0.00000\ _₽_-;\-* #,##0.00000\ _₽_-;_-* &quot;-&quot;?????\ _₽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0.000"/>
    <numFmt numFmtId="195" formatCode="_-* #,##0.0000\ _₽_-;\-* #,##0.0000\ _₽_-;_-* &quot;-&quot;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1" fontId="61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2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1" fontId="63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1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6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/>
    </xf>
    <xf numFmtId="179" fontId="8" fillId="33" borderId="16" xfId="60" applyNumberFormat="1" applyFont="1" applyFill="1" applyBorder="1" applyAlignment="1">
      <alignment horizontal="center" vertical="center"/>
    </xf>
    <xf numFmtId="179" fontId="8" fillId="33" borderId="17" xfId="6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3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1" fontId="6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3" fillId="33" borderId="0" xfId="0" applyFont="1" applyFill="1" applyAlignment="1">
      <alignment horizontal="center" vertical="center" textRotation="180"/>
    </xf>
    <xf numFmtId="0" fontId="59" fillId="33" borderId="17" xfId="0" applyFont="1" applyFill="1" applyBorder="1" applyAlignment="1">
      <alignment vertical="top" wrapText="1"/>
    </xf>
    <xf numFmtId="180" fontId="62" fillId="33" borderId="12" xfId="0" applyNumberFormat="1" applyFont="1" applyFill="1" applyBorder="1" applyAlignment="1">
      <alignment horizontal="center" vertical="center" wrapText="1"/>
    </xf>
    <xf numFmtId="171" fontId="61" fillId="33" borderId="21" xfId="0" applyNumberFormat="1" applyFont="1" applyFill="1" applyBorder="1" applyAlignment="1">
      <alignment/>
    </xf>
    <xf numFmtId="0" fontId="66" fillId="33" borderId="0" xfId="0" applyFont="1" applyFill="1" applyAlignment="1">
      <alignment horizontal="center" vertical="center" textRotation="180"/>
    </xf>
    <xf numFmtId="0" fontId="67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textRotation="180"/>
    </xf>
    <xf numFmtId="181" fontId="8" fillId="33" borderId="12" xfId="60" applyNumberFormat="1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79" fontId="8" fillId="33" borderId="13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89" fontId="9" fillId="33" borderId="12" xfId="60" applyNumberFormat="1" applyFont="1" applyFill="1" applyBorder="1" applyAlignment="1">
      <alignment horizontal="center" vertical="center" wrapText="1"/>
    </xf>
    <xf numFmtId="194" fontId="8" fillId="33" borderId="12" xfId="0" applyNumberFormat="1" applyFont="1" applyFill="1" applyBorder="1" applyAlignment="1">
      <alignment horizontal="center" vertical="center" wrapText="1"/>
    </xf>
    <xf numFmtId="185" fontId="8" fillId="33" borderId="12" xfId="60" applyNumberFormat="1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81" fontId="6" fillId="33" borderId="12" xfId="60" applyNumberFormat="1" applyFont="1" applyFill="1" applyBorder="1" applyAlignment="1">
      <alignment horizontal="center" vertical="center" wrapText="1"/>
    </xf>
    <xf numFmtId="43" fontId="8" fillId="33" borderId="13" xfId="0" applyNumberFormat="1" applyFont="1" applyFill="1" applyBorder="1" applyAlignment="1">
      <alignment vertical="center" wrapText="1"/>
    </xf>
    <xf numFmtId="189" fontId="8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1" fontId="9" fillId="33" borderId="13" xfId="60" applyNumberFormat="1" applyFont="1" applyFill="1" applyBorder="1" applyAlignment="1">
      <alignment horizontal="center" vertical="center" wrapText="1"/>
    </xf>
    <xf numFmtId="181" fontId="9" fillId="33" borderId="17" xfId="6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79" fontId="9" fillId="33" borderId="13" xfId="60" applyFont="1" applyFill="1" applyBorder="1" applyAlignment="1">
      <alignment horizontal="center" vertical="center" wrapText="1"/>
    </xf>
    <xf numFmtId="179" fontId="9" fillId="33" borderId="17" xfId="6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justify" vertical="center" wrapText="1"/>
    </xf>
    <xf numFmtId="0" fontId="62" fillId="0" borderId="24" xfId="0" applyFont="1" applyBorder="1" applyAlignment="1">
      <alignment horizontal="justify" vertical="center" wrapText="1"/>
    </xf>
    <xf numFmtId="0" fontId="62" fillId="0" borderId="25" xfId="0" applyFont="1" applyBorder="1" applyAlignment="1">
      <alignment horizontal="justify" vertical="center" wrapText="1"/>
    </xf>
    <xf numFmtId="0" fontId="62" fillId="0" borderId="26" xfId="0" applyFont="1" applyBorder="1" applyAlignment="1">
      <alignment horizontal="justify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vertical="top" wrapText="1"/>
    </xf>
    <xf numFmtId="0" fontId="67" fillId="33" borderId="0" xfId="0" applyFont="1" applyFill="1" applyAlignment="1">
      <alignment horizontal="justify" vertical="center" wrapText="1"/>
    </xf>
    <xf numFmtId="0" fontId="67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59" fillId="33" borderId="16" xfId="0" applyFont="1" applyFill="1" applyBorder="1" applyAlignment="1">
      <alignment horizontal="center" wrapText="1"/>
    </xf>
    <xf numFmtId="0" fontId="59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horizontal="left" vertical="top" wrapText="1"/>
    </xf>
    <xf numFmtId="0" fontId="62" fillId="33" borderId="25" xfId="0" applyFont="1" applyFill="1" applyBorder="1" applyAlignment="1">
      <alignment horizontal="left" vertical="top" wrapText="1"/>
    </xf>
    <xf numFmtId="0" fontId="62" fillId="33" borderId="2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79" fontId="8" fillId="33" borderId="12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6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vertical="center" wrapText="1"/>
    </xf>
    <xf numFmtId="0" fontId="58" fillId="0" borderId="13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center" wrapText="1"/>
    </xf>
    <xf numFmtId="0" fontId="58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49" fontId="62" fillId="0" borderId="23" xfId="0" applyNumberFormat="1" applyFont="1" applyBorder="1" applyAlignment="1">
      <alignment horizontal="justify" vertical="top" wrapText="1"/>
    </xf>
    <xf numFmtId="49" fontId="62" fillId="0" borderId="24" xfId="0" applyNumberFormat="1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62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62" fillId="33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58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62" fillId="0" borderId="26" xfId="0" applyFont="1" applyBorder="1" applyAlignment="1">
      <alignment horizontal="justify" vertical="top" wrapText="1"/>
    </xf>
    <xf numFmtId="179" fontId="6" fillId="33" borderId="12" xfId="6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7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2" fillId="0" borderId="25" xfId="0" applyFont="1" applyBorder="1" applyAlignment="1">
      <alignment horizontal="left" vertical="top" wrapText="1"/>
    </xf>
    <xf numFmtId="0" fontId="62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vertical="center" wrapText="1"/>
    </xf>
    <xf numFmtId="0" fontId="59" fillId="33" borderId="26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9" fontId="8" fillId="33" borderId="22" xfId="6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68" fillId="0" borderId="0" xfId="0" applyNumberFormat="1" applyFont="1" applyAlignment="1">
      <alignment horizont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62" fillId="0" borderId="22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16" fontId="62" fillId="0" borderId="22" xfId="0" applyNumberFormat="1" applyFont="1" applyBorder="1" applyAlignment="1">
      <alignment horizontal="justify" vertical="top" wrapText="1"/>
    </xf>
    <xf numFmtId="0" fontId="62" fillId="0" borderId="21" xfId="0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0" fillId="0" borderId="16" xfId="0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10" fillId="33" borderId="12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wrapText="1"/>
    </xf>
    <xf numFmtId="0" fontId="58" fillId="33" borderId="1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left" vertical="top" wrapText="1"/>
    </xf>
    <xf numFmtId="0" fontId="62" fillId="33" borderId="2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2" fillId="33" borderId="22" xfId="0" applyFont="1" applyFill="1" applyBorder="1" applyAlignment="1">
      <alignment horizontal="justify" vertical="distributed" wrapText="1"/>
    </xf>
    <xf numFmtId="0" fontId="59" fillId="33" borderId="21" xfId="0" applyFont="1" applyFill="1" applyBorder="1" applyAlignment="1">
      <alignment horizontal="justify" vertical="distributed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left"/>
    </xf>
    <xf numFmtId="1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81" fontId="62" fillId="33" borderId="12" xfId="6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tabSelected="1" view="pageBreakPreview" zoomScale="51" zoomScaleNormal="73" zoomScaleSheetLayoutView="51" zoomScalePageLayoutView="0" workbookViewId="0" topLeftCell="A1">
      <selection activeCell="K262" sqref="K262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377" t="s">
        <v>79</v>
      </c>
      <c r="M2" s="377"/>
      <c r="N2" s="28"/>
      <c r="O2" s="28"/>
    </row>
    <row r="3" spans="1:15" ht="214.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310</v>
      </c>
      <c r="K3" s="376" t="s">
        <v>311</v>
      </c>
      <c r="L3" s="376"/>
      <c r="M3" s="287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309</v>
      </c>
      <c r="K4" s="415" t="s">
        <v>326</v>
      </c>
      <c r="L4" s="377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620"/>
      <c r="K5" s="621"/>
      <c r="L5" s="621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579"/>
      <c r="K6" s="580"/>
      <c r="L6" s="29"/>
      <c r="M6" s="279"/>
      <c r="N6" s="28"/>
      <c r="O6" s="28"/>
    </row>
    <row r="7" spans="1:15" s="2" customFormat="1" ht="40.5" customHeight="1">
      <c r="A7" s="30"/>
      <c r="B7" s="584" t="s">
        <v>80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398" t="s">
        <v>0</v>
      </c>
      <c r="B9" s="398" t="s">
        <v>1</v>
      </c>
      <c r="C9" s="398" t="s">
        <v>2</v>
      </c>
      <c r="D9" s="398"/>
      <c r="E9" s="398" t="s">
        <v>3</v>
      </c>
      <c r="F9" s="398"/>
      <c r="G9" s="398" t="s">
        <v>4</v>
      </c>
      <c r="H9" s="398" t="s">
        <v>5</v>
      </c>
      <c r="I9" s="398" t="s">
        <v>174</v>
      </c>
      <c r="J9" s="398"/>
      <c r="K9" s="398"/>
      <c r="L9" s="398" t="s">
        <v>104</v>
      </c>
      <c r="M9" s="279"/>
      <c r="N9" s="35"/>
      <c r="O9" s="36"/>
    </row>
    <row r="10" spans="1:15" ht="22.5">
      <c r="A10" s="398"/>
      <c r="B10" s="398"/>
      <c r="C10" s="398"/>
      <c r="D10" s="398"/>
      <c r="E10" s="398"/>
      <c r="F10" s="398"/>
      <c r="G10" s="398"/>
      <c r="H10" s="398"/>
      <c r="I10" s="37">
        <v>2017</v>
      </c>
      <c r="J10" s="37">
        <v>2018</v>
      </c>
      <c r="K10" s="37">
        <v>2019</v>
      </c>
      <c r="L10" s="398"/>
      <c r="M10" s="279"/>
      <c r="N10" s="38"/>
      <c r="O10" s="28"/>
    </row>
    <row r="11" spans="1:15" ht="22.5">
      <c r="A11" s="37">
        <v>1</v>
      </c>
      <c r="B11" s="37">
        <v>2</v>
      </c>
      <c r="C11" s="398">
        <v>3</v>
      </c>
      <c r="D11" s="398"/>
      <c r="E11" s="398">
        <v>4</v>
      </c>
      <c r="F11" s="398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398" t="s">
        <v>6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279"/>
      <c r="N12" s="38"/>
      <c r="O12" s="28"/>
    </row>
    <row r="13" spans="1:15" ht="22.5">
      <c r="A13" s="398" t="s">
        <v>7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279"/>
      <c r="N13" s="39"/>
      <c r="O13" s="28"/>
    </row>
    <row r="14" spans="1:15" ht="23.25" customHeight="1">
      <c r="A14" s="323" t="s">
        <v>8</v>
      </c>
      <c r="B14" s="323" t="s">
        <v>148</v>
      </c>
      <c r="C14" s="522" t="s">
        <v>193</v>
      </c>
      <c r="D14" s="522"/>
      <c r="E14" s="398" t="s">
        <v>57</v>
      </c>
      <c r="F14" s="398"/>
      <c r="G14" s="402" t="s">
        <v>10</v>
      </c>
      <c r="H14" s="158" t="s">
        <v>11</v>
      </c>
      <c r="I14" s="525"/>
      <c r="J14" s="160"/>
      <c r="K14" s="167">
        <v>9618.7</v>
      </c>
      <c r="L14" s="622" t="s">
        <v>233</v>
      </c>
      <c r="M14" s="279"/>
      <c r="N14" s="38"/>
      <c r="O14" s="28"/>
    </row>
    <row r="15" spans="1:15" ht="24.75" customHeight="1">
      <c r="A15" s="324"/>
      <c r="B15" s="324"/>
      <c r="C15" s="522"/>
      <c r="D15" s="522"/>
      <c r="E15" s="398"/>
      <c r="F15" s="398"/>
      <c r="G15" s="335"/>
      <c r="H15" s="159"/>
      <c r="I15" s="526"/>
      <c r="J15" s="161"/>
      <c r="K15" s="168"/>
      <c r="L15" s="623"/>
      <c r="M15" s="279"/>
      <c r="N15" s="39"/>
      <c r="O15" s="28"/>
    </row>
    <row r="16" spans="1:15" ht="15" customHeight="1">
      <c r="A16" s="324"/>
      <c r="B16" s="324"/>
      <c r="C16" s="522"/>
      <c r="D16" s="522"/>
      <c r="E16" s="398"/>
      <c r="F16" s="398"/>
      <c r="G16" s="335"/>
      <c r="H16" s="159"/>
      <c r="I16" s="526"/>
      <c r="J16" s="161"/>
      <c r="K16" s="168"/>
      <c r="L16" s="623"/>
      <c r="M16" s="279"/>
      <c r="N16" s="39"/>
      <c r="O16" s="28"/>
    </row>
    <row r="17" spans="1:15" ht="125.25" customHeight="1">
      <c r="A17" s="324"/>
      <c r="B17" s="324"/>
      <c r="C17" s="522"/>
      <c r="D17" s="522"/>
      <c r="E17" s="398"/>
      <c r="F17" s="398"/>
      <c r="G17" s="335"/>
      <c r="H17" s="402" t="s">
        <v>182</v>
      </c>
      <c r="I17" s="526"/>
      <c r="J17" s="160"/>
      <c r="K17" s="167">
        <v>48093.53</v>
      </c>
      <c r="L17" s="623"/>
      <c r="M17" s="283">
        <v>5</v>
      </c>
      <c r="N17" s="38"/>
      <c r="O17" s="28"/>
    </row>
    <row r="18" spans="1:15" ht="33.75" customHeight="1">
      <c r="A18" s="324"/>
      <c r="B18" s="324"/>
      <c r="C18" s="522"/>
      <c r="D18" s="522"/>
      <c r="E18" s="398"/>
      <c r="F18" s="398"/>
      <c r="G18" s="335"/>
      <c r="H18" s="407"/>
      <c r="I18" s="526"/>
      <c r="J18" s="161"/>
      <c r="K18" s="168"/>
      <c r="L18" s="623"/>
      <c r="M18" s="279"/>
      <c r="N18" s="28"/>
      <c r="O18" s="28"/>
    </row>
    <row r="19" spans="1:15" ht="156.75" customHeight="1">
      <c r="A19" s="324"/>
      <c r="B19" s="324"/>
      <c r="C19" s="522"/>
      <c r="D19" s="522"/>
      <c r="E19" s="398"/>
      <c r="F19" s="398"/>
      <c r="G19" s="335"/>
      <c r="H19" s="454"/>
      <c r="I19" s="527"/>
      <c r="J19" s="162"/>
      <c r="K19" s="169"/>
      <c r="L19" s="624"/>
      <c r="M19" s="279"/>
      <c r="N19" s="28"/>
      <c r="O19" s="28"/>
    </row>
    <row r="20" spans="1:15" ht="95.25" customHeight="1">
      <c r="A20" s="324"/>
      <c r="B20" s="324"/>
      <c r="C20" s="536" t="s">
        <v>327</v>
      </c>
      <c r="D20" s="537"/>
      <c r="E20" s="328">
        <v>2019</v>
      </c>
      <c r="F20" s="329"/>
      <c r="G20" s="335"/>
      <c r="H20" s="298" t="s">
        <v>11</v>
      </c>
      <c r="I20" s="300"/>
      <c r="J20" s="299"/>
      <c r="K20" s="168">
        <v>586</v>
      </c>
      <c r="L20" s="301" t="s">
        <v>90</v>
      </c>
      <c r="M20" s="279"/>
      <c r="N20" s="28"/>
      <c r="O20" s="28"/>
    </row>
    <row r="21" spans="1:15" ht="39" customHeight="1">
      <c r="A21" s="324"/>
      <c r="B21" s="324"/>
      <c r="C21" s="522" t="s">
        <v>194</v>
      </c>
      <c r="D21" s="522"/>
      <c r="E21" s="398" t="s">
        <v>9</v>
      </c>
      <c r="F21" s="398"/>
      <c r="G21" s="335"/>
      <c r="H21" s="341" t="s">
        <v>257</v>
      </c>
      <c r="I21" s="395">
        <v>4346</v>
      </c>
      <c r="J21" s="532">
        <v>603.4</v>
      </c>
      <c r="K21" s="332"/>
      <c r="L21" s="535" t="s">
        <v>128</v>
      </c>
      <c r="M21" s="279"/>
      <c r="N21" s="28"/>
      <c r="O21" s="28"/>
    </row>
    <row r="22" spans="1:15" ht="38.25" customHeight="1">
      <c r="A22" s="324"/>
      <c r="B22" s="324"/>
      <c r="C22" s="522"/>
      <c r="D22" s="522"/>
      <c r="E22" s="398"/>
      <c r="F22" s="398"/>
      <c r="G22" s="335"/>
      <c r="H22" s="341"/>
      <c r="I22" s="395"/>
      <c r="J22" s="533"/>
      <c r="K22" s="528"/>
      <c r="L22" s="535"/>
      <c r="M22" s="279"/>
      <c r="N22" s="28"/>
      <c r="O22" s="28"/>
    </row>
    <row r="23" spans="1:15" ht="42.75" customHeight="1">
      <c r="A23" s="324"/>
      <c r="B23" s="324"/>
      <c r="C23" s="522"/>
      <c r="D23" s="522"/>
      <c r="E23" s="398"/>
      <c r="F23" s="398"/>
      <c r="G23" s="335"/>
      <c r="H23" s="341"/>
      <c r="I23" s="395"/>
      <c r="J23" s="534"/>
      <c r="K23" s="333"/>
      <c r="L23" s="535"/>
      <c r="M23" s="279"/>
      <c r="N23" s="28"/>
      <c r="O23" s="28"/>
    </row>
    <row r="24" spans="1:15" ht="45" customHeight="1">
      <c r="A24" s="325"/>
      <c r="B24" s="325"/>
      <c r="C24" s="522"/>
      <c r="D24" s="522"/>
      <c r="E24" s="398"/>
      <c r="F24" s="398"/>
      <c r="G24" s="336"/>
      <c r="H24" s="82" t="s">
        <v>11</v>
      </c>
      <c r="I24" s="41">
        <v>2500</v>
      </c>
      <c r="J24" s="41">
        <v>50</v>
      </c>
      <c r="K24" s="238">
        <v>3500</v>
      </c>
      <c r="L24" s="535"/>
      <c r="M24" s="279"/>
      <c r="N24" s="28"/>
      <c r="O24" s="28"/>
    </row>
    <row r="25" spans="1:15" ht="90.75" customHeight="1">
      <c r="A25" s="129"/>
      <c r="B25" s="129"/>
      <c r="C25" s="428" t="s">
        <v>195</v>
      </c>
      <c r="D25" s="464"/>
      <c r="E25" s="385" t="s">
        <v>57</v>
      </c>
      <c r="F25" s="418"/>
      <c r="G25" s="402" t="s">
        <v>10</v>
      </c>
      <c r="H25" s="120" t="s">
        <v>222</v>
      </c>
      <c r="I25" s="124"/>
      <c r="J25" s="264"/>
      <c r="K25" s="121">
        <f>30943.5+2235.003</f>
        <v>33178.503</v>
      </c>
      <c r="L25" s="478" t="s">
        <v>234</v>
      </c>
      <c r="M25" s="279"/>
      <c r="N25" s="28"/>
      <c r="O25" s="28"/>
    </row>
    <row r="26" spans="1:15" ht="117" customHeight="1">
      <c r="A26" s="275"/>
      <c r="B26" s="275"/>
      <c r="C26" s="465"/>
      <c r="D26" s="466"/>
      <c r="E26" s="419"/>
      <c r="F26" s="420"/>
      <c r="G26" s="407"/>
      <c r="H26" s="120" t="s">
        <v>11</v>
      </c>
      <c r="I26" s="124"/>
      <c r="J26" s="315">
        <v>689.155</v>
      </c>
      <c r="K26" s="314">
        <f>13630.655-369.155</f>
        <v>13261.5</v>
      </c>
      <c r="L26" s="479"/>
      <c r="M26" s="279"/>
      <c r="N26" s="28"/>
      <c r="O26" s="28"/>
    </row>
    <row r="27" spans="1:15" ht="86.25" customHeight="1">
      <c r="A27" s="373" t="s">
        <v>12</v>
      </c>
      <c r="B27" s="373" t="s">
        <v>13</v>
      </c>
      <c r="C27" s="522" t="s">
        <v>196</v>
      </c>
      <c r="D27" s="522"/>
      <c r="E27" s="398" t="s">
        <v>9</v>
      </c>
      <c r="F27" s="398"/>
      <c r="G27" s="198" t="s">
        <v>14</v>
      </c>
      <c r="H27" s="82" t="s">
        <v>11</v>
      </c>
      <c r="I27" s="42">
        <v>413.5</v>
      </c>
      <c r="J27" s="42"/>
      <c r="K27" s="197"/>
      <c r="L27" s="15"/>
      <c r="M27" s="279"/>
      <c r="N27" s="28"/>
      <c r="O27" s="28"/>
    </row>
    <row r="28" spans="1:15" ht="39.75" customHeight="1">
      <c r="A28" s="371"/>
      <c r="B28" s="371"/>
      <c r="C28" s="337" t="s">
        <v>87</v>
      </c>
      <c r="D28" s="338"/>
      <c r="E28" s="341">
        <v>2017</v>
      </c>
      <c r="F28" s="341"/>
      <c r="G28" s="412" t="s">
        <v>14</v>
      </c>
      <c r="H28" s="341" t="s">
        <v>11</v>
      </c>
      <c r="I28" s="488">
        <v>413.5</v>
      </c>
      <c r="J28" s="495"/>
      <c r="K28" s="495"/>
      <c r="L28" s="523" t="s">
        <v>82</v>
      </c>
      <c r="M28" s="87"/>
      <c r="N28" s="28"/>
      <c r="O28" s="28"/>
    </row>
    <row r="29" spans="1:15" ht="21" customHeight="1">
      <c r="A29" s="371"/>
      <c r="B29" s="371"/>
      <c r="C29" s="513"/>
      <c r="D29" s="514"/>
      <c r="E29" s="341"/>
      <c r="F29" s="341"/>
      <c r="G29" s="413"/>
      <c r="H29" s="341"/>
      <c r="I29" s="488"/>
      <c r="J29" s="495"/>
      <c r="K29" s="495"/>
      <c r="L29" s="523"/>
      <c r="M29" s="87"/>
      <c r="N29" s="28"/>
      <c r="O29" s="28"/>
    </row>
    <row r="30" spans="1:15" ht="73.5" customHeight="1">
      <c r="A30" s="371"/>
      <c r="B30" s="371"/>
      <c r="C30" s="403" t="s">
        <v>328</v>
      </c>
      <c r="D30" s="403"/>
      <c r="E30" s="398">
        <v>2019</v>
      </c>
      <c r="F30" s="398"/>
      <c r="G30" s="413"/>
      <c r="H30" s="40" t="s">
        <v>11</v>
      </c>
      <c r="I30" s="42"/>
      <c r="J30" s="42"/>
      <c r="K30" s="207">
        <v>272</v>
      </c>
      <c r="L30" s="15" t="s">
        <v>235</v>
      </c>
      <c r="M30" s="87"/>
      <c r="N30" s="28"/>
      <c r="O30" s="28"/>
    </row>
    <row r="31" spans="1:15" ht="73.5" customHeight="1">
      <c r="A31" s="372"/>
      <c r="B31" s="372"/>
      <c r="C31" s="378" t="s">
        <v>329</v>
      </c>
      <c r="D31" s="379"/>
      <c r="E31" s="328">
        <v>2019</v>
      </c>
      <c r="F31" s="329"/>
      <c r="G31" s="414"/>
      <c r="H31" s="291" t="s">
        <v>11</v>
      </c>
      <c r="I31" s="294"/>
      <c r="J31" s="294"/>
      <c r="K31" s="294">
        <v>200</v>
      </c>
      <c r="L31" s="293" t="s">
        <v>322</v>
      </c>
      <c r="M31" s="87"/>
      <c r="N31" s="28"/>
      <c r="O31" s="28"/>
    </row>
    <row r="32" spans="1:15" ht="63" customHeight="1">
      <c r="A32" s="5" t="s">
        <v>15</v>
      </c>
      <c r="B32" s="477" t="s">
        <v>86</v>
      </c>
      <c r="C32" s="489" t="s">
        <v>197</v>
      </c>
      <c r="D32" s="490"/>
      <c r="E32" s="484" t="s">
        <v>45</v>
      </c>
      <c r="F32" s="575"/>
      <c r="G32" s="617" t="s">
        <v>14</v>
      </c>
      <c r="H32" s="83" t="s">
        <v>105</v>
      </c>
      <c r="I32" s="354">
        <f>SUM(I42:I59)</f>
        <v>7244.097999999999</v>
      </c>
      <c r="J32" s="354">
        <f>J60+J61+J62+J63</f>
        <v>1880</v>
      </c>
      <c r="K32" s="354"/>
      <c r="L32" s="571" t="s">
        <v>16</v>
      </c>
      <c r="M32" s="87"/>
      <c r="N32" s="28"/>
      <c r="O32" s="28"/>
    </row>
    <row r="33" spans="1:15" ht="12.75" customHeight="1" hidden="1" thickBot="1">
      <c r="A33" s="6"/>
      <c r="B33" s="367"/>
      <c r="C33" s="491"/>
      <c r="D33" s="492"/>
      <c r="E33" s="576"/>
      <c r="F33" s="577"/>
      <c r="G33" s="612"/>
      <c r="H33" s="23"/>
      <c r="I33" s="365"/>
      <c r="J33" s="365"/>
      <c r="K33" s="365"/>
      <c r="L33" s="572"/>
      <c r="M33" s="87"/>
      <c r="N33" s="28"/>
      <c r="O33" s="28"/>
    </row>
    <row r="34" spans="1:15" ht="8.25" customHeight="1" hidden="1" thickBot="1">
      <c r="A34" s="7"/>
      <c r="B34" s="367"/>
      <c r="C34" s="491"/>
      <c r="D34" s="492"/>
      <c r="E34" s="576"/>
      <c r="F34" s="577"/>
      <c r="G34" s="612"/>
      <c r="H34" s="23"/>
      <c r="I34" s="365"/>
      <c r="J34" s="365"/>
      <c r="K34" s="365"/>
      <c r="L34" s="572"/>
      <c r="M34" s="87"/>
      <c r="N34" s="28"/>
      <c r="O34" s="28"/>
    </row>
    <row r="35" spans="1:15" ht="21.75" customHeight="1" hidden="1" thickBot="1">
      <c r="A35" s="7"/>
      <c r="B35" s="367"/>
      <c r="C35" s="491"/>
      <c r="D35" s="492"/>
      <c r="E35" s="576"/>
      <c r="F35" s="577"/>
      <c r="G35" s="612"/>
      <c r="H35" s="23"/>
      <c r="I35" s="365"/>
      <c r="J35" s="365"/>
      <c r="K35" s="365"/>
      <c r="L35" s="572"/>
      <c r="M35" s="87"/>
      <c r="N35" s="28"/>
      <c r="O35" s="28"/>
    </row>
    <row r="36" spans="1:15" ht="4.5" customHeight="1" hidden="1" thickBot="1">
      <c r="A36" s="7"/>
      <c r="B36" s="367"/>
      <c r="C36" s="491"/>
      <c r="D36" s="492"/>
      <c r="E36" s="576"/>
      <c r="F36" s="577"/>
      <c r="G36" s="612"/>
      <c r="H36" s="23"/>
      <c r="I36" s="365"/>
      <c r="J36" s="365"/>
      <c r="K36" s="365"/>
      <c r="L36" s="572"/>
      <c r="M36" s="87"/>
      <c r="N36" s="28"/>
      <c r="O36" s="28"/>
    </row>
    <row r="37" spans="1:15" ht="21.75" customHeight="1" hidden="1" thickBot="1">
      <c r="A37" s="7"/>
      <c r="B37" s="367"/>
      <c r="C37" s="491"/>
      <c r="D37" s="492"/>
      <c r="E37" s="576"/>
      <c r="F37" s="577"/>
      <c r="G37" s="612"/>
      <c r="H37" s="23"/>
      <c r="I37" s="365"/>
      <c r="J37" s="365"/>
      <c r="K37" s="365"/>
      <c r="L37" s="572"/>
      <c r="M37" s="87"/>
      <c r="N37" s="28"/>
      <c r="O37" s="28"/>
    </row>
    <row r="38" spans="1:15" ht="21.75" customHeight="1" hidden="1" thickBot="1">
      <c r="A38" s="7"/>
      <c r="B38" s="367"/>
      <c r="C38" s="491"/>
      <c r="D38" s="492"/>
      <c r="E38" s="576"/>
      <c r="F38" s="577"/>
      <c r="G38" s="612"/>
      <c r="H38" s="23"/>
      <c r="I38" s="365"/>
      <c r="J38" s="365"/>
      <c r="K38" s="365"/>
      <c r="L38" s="572"/>
      <c r="M38" s="87"/>
      <c r="N38" s="28"/>
      <c r="O38" s="28"/>
    </row>
    <row r="39" spans="1:15" ht="21.75" customHeight="1" hidden="1" thickBot="1">
      <c r="A39" s="7"/>
      <c r="B39" s="367"/>
      <c r="C39" s="491"/>
      <c r="D39" s="492"/>
      <c r="E39" s="576"/>
      <c r="F39" s="577"/>
      <c r="G39" s="612"/>
      <c r="H39" s="23"/>
      <c r="I39" s="365"/>
      <c r="J39" s="365"/>
      <c r="K39" s="365"/>
      <c r="L39" s="572"/>
      <c r="M39" s="87"/>
      <c r="N39" s="28"/>
      <c r="O39" s="28"/>
    </row>
    <row r="40" spans="1:15" ht="21.75" customHeight="1" hidden="1" thickBot="1">
      <c r="A40" s="7"/>
      <c r="B40" s="367"/>
      <c r="C40" s="491"/>
      <c r="D40" s="492"/>
      <c r="E40" s="576"/>
      <c r="F40" s="577"/>
      <c r="G40" s="612"/>
      <c r="H40" s="23"/>
      <c r="I40" s="365"/>
      <c r="J40" s="365"/>
      <c r="K40" s="365"/>
      <c r="L40" s="572"/>
      <c r="M40" s="87"/>
      <c r="N40" s="28"/>
      <c r="O40" s="28"/>
    </row>
    <row r="41" spans="1:15" ht="21.75" customHeight="1" hidden="1" thickBot="1">
      <c r="A41" s="8"/>
      <c r="B41" s="367"/>
      <c r="C41" s="493"/>
      <c r="D41" s="494"/>
      <c r="E41" s="530"/>
      <c r="F41" s="531"/>
      <c r="G41" s="612"/>
      <c r="H41" s="23"/>
      <c r="I41" s="366"/>
      <c r="J41" s="366"/>
      <c r="K41" s="366"/>
      <c r="L41" s="573"/>
      <c r="M41" s="87"/>
      <c r="N41" s="28"/>
      <c r="O41" s="28"/>
    </row>
    <row r="42" spans="1:15" ht="46.5" customHeight="1">
      <c r="A42" s="9"/>
      <c r="B42" s="367"/>
      <c r="C42" s="467" t="s">
        <v>17</v>
      </c>
      <c r="D42" s="467"/>
      <c r="E42" s="408">
        <v>2017</v>
      </c>
      <c r="F42" s="408"/>
      <c r="G42" s="612"/>
      <c r="H42" s="16" t="s">
        <v>11</v>
      </c>
      <c r="I42" s="22">
        <f>1557.36</f>
        <v>1557.36</v>
      </c>
      <c r="J42" s="22"/>
      <c r="K42" s="22"/>
      <c r="L42" s="18" t="s">
        <v>83</v>
      </c>
      <c r="M42" s="87"/>
      <c r="N42" s="44"/>
      <c r="O42" s="28"/>
    </row>
    <row r="43" spans="1:15" ht="47.25" customHeight="1">
      <c r="A43" s="10"/>
      <c r="B43" s="45"/>
      <c r="C43" s="467" t="s">
        <v>18</v>
      </c>
      <c r="D43" s="467"/>
      <c r="E43" s="408">
        <v>2017</v>
      </c>
      <c r="F43" s="408"/>
      <c r="G43" s="19"/>
      <c r="H43" s="16" t="s">
        <v>75</v>
      </c>
      <c r="I43" s="22">
        <v>300</v>
      </c>
      <c r="J43" s="22"/>
      <c r="K43" s="22"/>
      <c r="L43" s="568" t="s">
        <v>129</v>
      </c>
      <c r="M43" s="283">
        <v>6</v>
      </c>
      <c r="N43" s="44"/>
      <c r="O43" s="28"/>
    </row>
    <row r="44" spans="1:15" ht="22.5" customHeight="1">
      <c r="A44" s="10"/>
      <c r="B44" s="45"/>
      <c r="C44" s="467"/>
      <c r="D44" s="467"/>
      <c r="E44" s="408"/>
      <c r="F44" s="408"/>
      <c r="G44" s="19"/>
      <c r="H44" s="16" t="s">
        <v>11</v>
      </c>
      <c r="I44" s="22">
        <v>9</v>
      </c>
      <c r="J44" s="22"/>
      <c r="K44" s="22"/>
      <c r="L44" s="568"/>
      <c r="M44" s="87"/>
      <c r="N44" s="28"/>
      <c r="O44" s="28"/>
    </row>
    <row r="45" spans="1:15" ht="45.75" customHeight="1">
      <c r="A45" s="9"/>
      <c r="B45" s="45"/>
      <c r="C45" s="467" t="s">
        <v>19</v>
      </c>
      <c r="D45" s="467"/>
      <c r="E45" s="408">
        <v>2017</v>
      </c>
      <c r="F45" s="408"/>
      <c r="G45" s="19"/>
      <c r="H45" s="16" t="s">
        <v>75</v>
      </c>
      <c r="I45" s="22">
        <v>300</v>
      </c>
      <c r="J45" s="22"/>
      <c r="K45" s="22"/>
      <c r="L45" s="568" t="s">
        <v>130</v>
      </c>
      <c r="M45" s="87"/>
      <c r="N45" s="38"/>
      <c r="O45" s="28"/>
    </row>
    <row r="46" spans="1:15" ht="22.5" customHeight="1">
      <c r="A46" s="9"/>
      <c r="B46" s="45"/>
      <c r="C46" s="467"/>
      <c r="D46" s="467"/>
      <c r="E46" s="408"/>
      <c r="F46" s="408"/>
      <c r="G46" s="19"/>
      <c r="H46" s="16" t="s">
        <v>11</v>
      </c>
      <c r="I46" s="22">
        <v>9</v>
      </c>
      <c r="J46" s="22"/>
      <c r="K46" s="22"/>
      <c r="L46" s="568"/>
      <c r="M46" s="87"/>
      <c r="N46" s="28"/>
      <c r="O46" s="28"/>
    </row>
    <row r="47" spans="1:15" ht="41.25" customHeight="1">
      <c r="A47" s="11"/>
      <c r="B47" s="45"/>
      <c r="C47" s="476" t="s">
        <v>74</v>
      </c>
      <c r="D47" s="476"/>
      <c r="E47" s="408">
        <v>2017</v>
      </c>
      <c r="F47" s="408"/>
      <c r="G47" s="19"/>
      <c r="H47" s="16" t="s">
        <v>75</v>
      </c>
      <c r="I47" s="22">
        <v>825</v>
      </c>
      <c r="J47" s="22"/>
      <c r="K47" s="22"/>
      <c r="L47" s="585" t="s">
        <v>131</v>
      </c>
      <c r="M47" s="87"/>
      <c r="N47" s="38"/>
      <c r="O47" s="28"/>
    </row>
    <row r="48" spans="1:15" ht="22.5" customHeight="1">
      <c r="A48" s="10"/>
      <c r="B48" s="45"/>
      <c r="C48" s="476"/>
      <c r="D48" s="476"/>
      <c r="E48" s="408"/>
      <c r="F48" s="408"/>
      <c r="G48" s="19"/>
      <c r="H48" s="16" t="s">
        <v>11</v>
      </c>
      <c r="I48" s="22">
        <v>24.75</v>
      </c>
      <c r="J48" s="22"/>
      <c r="K48" s="22"/>
      <c r="L48" s="585"/>
      <c r="M48" s="87"/>
      <c r="N48" s="28"/>
      <c r="O48" s="28"/>
    </row>
    <row r="49" spans="1:15" ht="41.25" customHeight="1">
      <c r="A49" s="9"/>
      <c r="B49" s="45"/>
      <c r="C49" s="476" t="s">
        <v>76</v>
      </c>
      <c r="D49" s="476"/>
      <c r="E49" s="408">
        <v>2017</v>
      </c>
      <c r="F49" s="408"/>
      <c r="G49" s="19"/>
      <c r="H49" s="16" t="s">
        <v>75</v>
      </c>
      <c r="I49" s="22">
        <v>1395</v>
      </c>
      <c r="J49" s="22"/>
      <c r="K49" s="22"/>
      <c r="L49" s="585" t="s">
        <v>132</v>
      </c>
      <c r="M49" s="87"/>
      <c r="N49" s="28"/>
      <c r="O49" s="28"/>
    </row>
    <row r="50" spans="1:15" ht="22.5" customHeight="1">
      <c r="A50" s="11"/>
      <c r="B50" s="45"/>
      <c r="C50" s="476"/>
      <c r="D50" s="476"/>
      <c r="E50" s="408"/>
      <c r="F50" s="408"/>
      <c r="G50" s="19"/>
      <c r="H50" s="16" t="s">
        <v>11</v>
      </c>
      <c r="I50" s="22">
        <f>41.85+61.89</f>
        <v>103.74000000000001</v>
      </c>
      <c r="J50" s="22"/>
      <c r="K50" s="22"/>
      <c r="L50" s="585"/>
      <c r="M50" s="87"/>
      <c r="N50" s="28"/>
      <c r="O50" s="28"/>
    </row>
    <row r="51" spans="1:15" ht="41.25" customHeight="1">
      <c r="A51" s="10"/>
      <c r="B51" s="45"/>
      <c r="C51" s="476" t="s">
        <v>77</v>
      </c>
      <c r="D51" s="476"/>
      <c r="E51" s="408">
        <v>2017</v>
      </c>
      <c r="F51" s="408"/>
      <c r="G51" s="19"/>
      <c r="H51" s="16" t="s">
        <v>75</v>
      </c>
      <c r="I51" s="22">
        <v>1390</v>
      </c>
      <c r="J51" s="22"/>
      <c r="K51" s="22"/>
      <c r="L51" s="585" t="s">
        <v>133</v>
      </c>
      <c r="M51" s="87"/>
      <c r="N51" s="28"/>
      <c r="O51" s="28"/>
    </row>
    <row r="52" spans="1:15" ht="22.5" customHeight="1">
      <c r="A52" s="6"/>
      <c r="B52" s="280"/>
      <c r="C52" s="476"/>
      <c r="D52" s="476"/>
      <c r="E52" s="408"/>
      <c r="F52" s="408"/>
      <c r="G52" s="156"/>
      <c r="H52" s="154" t="s">
        <v>11</v>
      </c>
      <c r="I52" s="155">
        <f>41.7+67.75</f>
        <v>109.45</v>
      </c>
      <c r="J52" s="22"/>
      <c r="K52" s="22"/>
      <c r="L52" s="585"/>
      <c r="M52" s="87"/>
      <c r="N52" s="28"/>
      <c r="O52" s="28"/>
    </row>
    <row r="53" spans="1:15" ht="61.5" customHeight="1">
      <c r="A53" s="138"/>
      <c r="B53" s="153"/>
      <c r="C53" s="476" t="s">
        <v>78</v>
      </c>
      <c r="D53" s="476"/>
      <c r="E53" s="408">
        <v>2017</v>
      </c>
      <c r="F53" s="408"/>
      <c r="G53" s="152"/>
      <c r="H53" s="139" t="s">
        <v>11</v>
      </c>
      <c r="I53" s="146">
        <v>80.5</v>
      </c>
      <c r="J53" s="22"/>
      <c r="K53" s="22"/>
      <c r="L53" s="18" t="s">
        <v>135</v>
      </c>
      <c r="M53" s="87"/>
      <c r="N53" s="28"/>
      <c r="O53" s="28"/>
    </row>
    <row r="54" spans="1:15" ht="36.75" customHeight="1">
      <c r="A54" s="11"/>
      <c r="B54" s="45"/>
      <c r="C54" s="468" t="s">
        <v>92</v>
      </c>
      <c r="D54" s="469"/>
      <c r="E54" s="472">
        <v>2017</v>
      </c>
      <c r="F54" s="473"/>
      <c r="G54" s="578" t="s">
        <v>14</v>
      </c>
      <c r="H54" s="16" t="s">
        <v>75</v>
      </c>
      <c r="I54" s="22">
        <v>500</v>
      </c>
      <c r="J54" s="22"/>
      <c r="K54" s="22"/>
      <c r="L54" s="447" t="s">
        <v>110</v>
      </c>
      <c r="M54" s="87"/>
      <c r="N54" s="28"/>
      <c r="O54" s="28"/>
    </row>
    <row r="55" spans="1:15" ht="23.25" customHeight="1">
      <c r="A55" s="10"/>
      <c r="B55" s="45"/>
      <c r="C55" s="470"/>
      <c r="D55" s="471"/>
      <c r="E55" s="474"/>
      <c r="F55" s="475"/>
      <c r="G55" s="578"/>
      <c r="H55" s="16" t="s">
        <v>11</v>
      </c>
      <c r="I55" s="22">
        <v>15</v>
      </c>
      <c r="J55" s="22"/>
      <c r="K55" s="22"/>
      <c r="L55" s="448"/>
      <c r="M55" s="87"/>
      <c r="N55" s="28"/>
      <c r="O55" s="28"/>
    </row>
    <row r="56" spans="1:15" ht="23.25" customHeight="1">
      <c r="A56" s="10"/>
      <c r="B56" s="45"/>
      <c r="C56" s="468" t="s">
        <v>93</v>
      </c>
      <c r="D56" s="469"/>
      <c r="E56" s="472">
        <v>2017</v>
      </c>
      <c r="F56" s="473"/>
      <c r="G56" s="578"/>
      <c r="H56" s="16" t="s">
        <v>75</v>
      </c>
      <c r="I56" s="12">
        <v>307.085</v>
      </c>
      <c r="J56" s="22"/>
      <c r="K56" s="22"/>
      <c r="L56" s="447" t="s">
        <v>136</v>
      </c>
      <c r="M56" s="87"/>
      <c r="N56" s="28"/>
      <c r="O56" s="28"/>
    </row>
    <row r="57" spans="1:15" ht="39" customHeight="1">
      <c r="A57" s="10"/>
      <c r="B57" s="45"/>
      <c r="C57" s="470"/>
      <c r="D57" s="471"/>
      <c r="E57" s="474"/>
      <c r="F57" s="475"/>
      <c r="G57" s="19"/>
      <c r="H57" s="16" t="s">
        <v>11</v>
      </c>
      <c r="I57" s="22">
        <v>9.213</v>
      </c>
      <c r="J57" s="22"/>
      <c r="K57" s="22"/>
      <c r="L57" s="448"/>
      <c r="M57" s="87"/>
      <c r="N57" s="28"/>
      <c r="O57" s="28"/>
    </row>
    <row r="58" spans="1:15" ht="27" customHeight="1">
      <c r="A58" s="10"/>
      <c r="B58" s="45"/>
      <c r="C58" s="468" t="s">
        <v>94</v>
      </c>
      <c r="D58" s="469"/>
      <c r="E58" s="472">
        <v>2017</v>
      </c>
      <c r="F58" s="473"/>
      <c r="G58" s="19"/>
      <c r="H58" s="16" t="s">
        <v>75</v>
      </c>
      <c r="I58" s="22">
        <v>300</v>
      </c>
      <c r="J58" s="22"/>
      <c r="K58" s="22"/>
      <c r="L58" s="447" t="s">
        <v>138</v>
      </c>
      <c r="M58" s="87"/>
      <c r="N58" s="28"/>
      <c r="O58" s="28"/>
    </row>
    <row r="59" spans="1:15" ht="25.5" customHeight="1">
      <c r="A59" s="10"/>
      <c r="B59" s="45"/>
      <c r="C59" s="470"/>
      <c r="D59" s="471"/>
      <c r="E59" s="474"/>
      <c r="F59" s="475"/>
      <c r="G59" s="19"/>
      <c r="H59" s="16" t="s">
        <v>11</v>
      </c>
      <c r="I59" s="22">
        <v>9</v>
      </c>
      <c r="J59" s="22"/>
      <c r="K59" s="22"/>
      <c r="L59" s="448"/>
      <c r="M59" s="87"/>
      <c r="N59" s="28"/>
      <c r="O59" s="28"/>
    </row>
    <row r="60" spans="1:15" s="4" customFormat="1" ht="55.5" customHeight="1">
      <c r="A60" s="10"/>
      <c r="B60" s="45"/>
      <c r="C60" s="618" t="s">
        <v>95</v>
      </c>
      <c r="D60" s="619"/>
      <c r="E60" s="416">
        <v>2018</v>
      </c>
      <c r="F60" s="417"/>
      <c r="G60" s="19"/>
      <c r="H60" s="16" t="s">
        <v>11</v>
      </c>
      <c r="I60" s="22"/>
      <c r="J60" s="22">
        <v>643</v>
      </c>
      <c r="K60" s="22"/>
      <c r="L60" s="84" t="s">
        <v>155</v>
      </c>
      <c r="M60" s="87"/>
      <c r="N60" s="28"/>
      <c r="O60" s="28"/>
    </row>
    <row r="61" spans="1:15" s="4" customFormat="1" ht="55.5" customHeight="1">
      <c r="A61" s="10"/>
      <c r="B61" s="45"/>
      <c r="C61" s="618" t="s">
        <v>18</v>
      </c>
      <c r="D61" s="619"/>
      <c r="E61" s="416">
        <v>2018</v>
      </c>
      <c r="F61" s="417"/>
      <c r="G61" s="19"/>
      <c r="H61" s="16" t="s">
        <v>11</v>
      </c>
      <c r="I61" s="22"/>
      <c r="J61" s="22">
        <v>537</v>
      </c>
      <c r="K61" s="22"/>
      <c r="L61" s="84" t="s">
        <v>154</v>
      </c>
      <c r="M61" s="87"/>
      <c r="N61" s="28"/>
      <c r="O61" s="28"/>
    </row>
    <row r="62" spans="1:15" s="4" customFormat="1" ht="46.5" customHeight="1">
      <c r="A62" s="10"/>
      <c r="B62" s="45"/>
      <c r="C62" s="618" t="s">
        <v>96</v>
      </c>
      <c r="D62" s="619"/>
      <c r="E62" s="416">
        <v>2018</v>
      </c>
      <c r="F62" s="417"/>
      <c r="G62" s="19"/>
      <c r="H62" s="16" t="s">
        <v>11</v>
      </c>
      <c r="I62" s="22"/>
      <c r="J62" s="22">
        <v>400</v>
      </c>
      <c r="K62" s="22"/>
      <c r="L62" s="84" t="s">
        <v>140</v>
      </c>
      <c r="M62" s="87"/>
      <c r="N62" s="28"/>
      <c r="O62" s="28"/>
    </row>
    <row r="63" spans="1:15" s="4" customFormat="1" ht="49.5" customHeight="1">
      <c r="A63" s="10"/>
      <c r="B63" s="45"/>
      <c r="C63" s="618" t="s">
        <v>19</v>
      </c>
      <c r="D63" s="619"/>
      <c r="E63" s="416">
        <v>2018</v>
      </c>
      <c r="F63" s="417"/>
      <c r="G63" s="19"/>
      <c r="H63" s="16" t="s">
        <v>11</v>
      </c>
      <c r="I63" s="22"/>
      <c r="J63" s="22">
        <v>300</v>
      </c>
      <c r="K63" s="22"/>
      <c r="L63" s="84" t="s">
        <v>118</v>
      </c>
      <c r="M63" s="87"/>
      <c r="N63" s="28"/>
      <c r="O63" s="28"/>
    </row>
    <row r="64" spans="1:15" s="4" customFormat="1" ht="49.5" customHeight="1">
      <c r="A64" s="261"/>
      <c r="B64" s="254"/>
      <c r="C64" s="515" t="s">
        <v>268</v>
      </c>
      <c r="D64" s="516"/>
      <c r="E64" s="409">
        <v>2019</v>
      </c>
      <c r="F64" s="410"/>
      <c r="G64" s="19"/>
      <c r="H64" s="255" t="s">
        <v>11</v>
      </c>
      <c r="I64" s="257"/>
      <c r="J64" s="257"/>
      <c r="K64" s="259">
        <v>450</v>
      </c>
      <c r="L64" s="260" t="s">
        <v>269</v>
      </c>
      <c r="M64" s="283">
        <v>7</v>
      </c>
      <c r="N64" s="28"/>
      <c r="O64" s="28"/>
    </row>
    <row r="65" spans="1:15" s="4" customFormat="1" ht="130.5" customHeight="1">
      <c r="A65" s="190"/>
      <c r="B65" s="185"/>
      <c r="C65" s="515" t="s">
        <v>270</v>
      </c>
      <c r="D65" s="600"/>
      <c r="E65" s="409">
        <v>2018</v>
      </c>
      <c r="F65" s="410"/>
      <c r="G65" s="19"/>
      <c r="H65" s="191" t="s">
        <v>11</v>
      </c>
      <c r="I65" s="187"/>
      <c r="J65" s="247">
        <v>92</v>
      </c>
      <c r="K65" s="187"/>
      <c r="L65" s="189" t="s">
        <v>139</v>
      </c>
      <c r="M65" s="87"/>
      <c r="N65" s="28"/>
      <c r="O65" s="28"/>
    </row>
    <row r="66" spans="1:15" s="4" customFormat="1" ht="78.75" customHeight="1">
      <c r="A66" s="10"/>
      <c r="B66" s="45"/>
      <c r="C66" s="480" t="s">
        <v>271</v>
      </c>
      <c r="D66" s="481"/>
      <c r="E66" s="484">
        <v>2017</v>
      </c>
      <c r="F66" s="418"/>
      <c r="G66" s="19"/>
      <c r="H66" s="119" t="s">
        <v>75</v>
      </c>
      <c r="I66" s="133">
        <v>1450</v>
      </c>
      <c r="J66" s="28"/>
      <c r="K66" s="125"/>
      <c r="L66" s="136" t="s">
        <v>137</v>
      </c>
      <c r="M66" s="87"/>
      <c r="N66" s="28"/>
      <c r="O66" s="28"/>
    </row>
    <row r="67" spans="1:15" s="4" customFormat="1" ht="54" customHeight="1">
      <c r="A67" s="10"/>
      <c r="B67" s="45"/>
      <c r="C67" s="482"/>
      <c r="D67" s="483"/>
      <c r="E67" s="419"/>
      <c r="F67" s="420"/>
      <c r="G67" s="19"/>
      <c r="H67" s="119" t="s">
        <v>11</v>
      </c>
      <c r="I67" s="133">
        <v>43.5</v>
      </c>
      <c r="J67" s="125"/>
      <c r="K67" s="125"/>
      <c r="L67" s="136"/>
      <c r="M67" s="87"/>
      <c r="N67" s="28"/>
      <c r="O67" s="28"/>
    </row>
    <row r="68" spans="1:15" s="4" customFormat="1" ht="47.25" customHeight="1">
      <c r="A68" s="10"/>
      <c r="B68" s="45"/>
      <c r="C68" s="461" t="s">
        <v>272</v>
      </c>
      <c r="D68" s="485"/>
      <c r="E68" s="360" t="s">
        <v>45</v>
      </c>
      <c r="F68" s="418"/>
      <c r="G68" s="19"/>
      <c r="H68" s="119" t="s">
        <v>75</v>
      </c>
      <c r="I68" s="133">
        <v>1390</v>
      </c>
      <c r="J68" s="157">
        <v>2.4</v>
      </c>
      <c r="K68" s="125"/>
      <c r="L68" s="126" t="s">
        <v>134</v>
      </c>
      <c r="M68" s="87"/>
      <c r="N68" s="28"/>
      <c r="O68" s="28"/>
    </row>
    <row r="69" spans="1:15" s="4" customFormat="1" ht="74.25" customHeight="1">
      <c r="A69" s="6"/>
      <c r="B69" s="280"/>
      <c r="C69" s="486"/>
      <c r="D69" s="487"/>
      <c r="E69" s="419"/>
      <c r="F69" s="420"/>
      <c r="G69" s="134"/>
      <c r="H69" s="119" t="s">
        <v>11</v>
      </c>
      <c r="I69" s="133">
        <v>41.7</v>
      </c>
      <c r="J69" s="133">
        <f>69.29-2.4</f>
        <v>66.89</v>
      </c>
      <c r="K69" s="125"/>
      <c r="L69" s="147"/>
      <c r="M69" s="87"/>
      <c r="N69" s="28"/>
      <c r="O69" s="28"/>
    </row>
    <row r="70" spans="1:15" s="4" customFormat="1" ht="44.25" customHeight="1">
      <c r="A70" s="11"/>
      <c r="B70" s="45"/>
      <c r="C70" s="608" t="s">
        <v>273</v>
      </c>
      <c r="D70" s="609"/>
      <c r="E70" s="484" t="s">
        <v>45</v>
      </c>
      <c r="F70" s="603"/>
      <c r="G70" s="19"/>
      <c r="H70" s="111" t="s">
        <v>75</v>
      </c>
      <c r="I70" s="110">
        <v>1030</v>
      </c>
      <c r="J70" s="133">
        <v>8.9</v>
      </c>
      <c r="K70" s="109"/>
      <c r="L70" s="582" t="s">
        <v>162</v>
      </c>
      <c r="M70" s="87"/>
      <c r="N70" s="28"/>
      <c r="O70" s="28"/>
    </row>
    <row r="71" spans="1:15" s="4" customFormat="1" ht="78.75" customHeight="1">
      <c r="A71" s="10"/>
      <c r="B71" s="45"/>
      <c r="C71" s="610"/>
      <c r="D71" s="611"/>
      <c r="E71" s="604"/>
      <c r="F71" s="605"/>
      <c r="G71" s="19"/>
      <c r="H71" s="111" t="s">
        <v>11</v>
      </c>
      <c r="I71" s="110">
        <v>30.9</v>
      </c>
      <c r="J71" s="110">
        <v>226.4</v>
      </c>
      <c r="K71" s="109"/>
      <c r="L71" s="583"/>
      <c r="M71" s="87"/>
      <c r="N71" s="28"/>
      <c r="O71" s="28"/>
    </row>
    <row r="72" spans="1:15" ht="30.75" customHeight="1">
      <c r="A72" s="10"/>
      <c r="B72" s="45"/>
      <c r="C72" s="598" t="s">
        <v>274</v>
      </c>
      <c r="D72" s="598"/>
      <c r="E72" s="599">
        <v>2017</v>
      </c>
      <c r="F72" s="599"/>
      <c r="G72" s="19"/>
      <c r="H72" s="16" t="s">
        <v>11</v>
      </c>
      <c r="I72" s="21">
        <v>75</v>
      </c>
      <c r="J72" s="22"/>
      <c r="K72" s="22"/>
      <c r="L72" s="568" t="s">
        <v>141</v>
      </c>
      <c r="M72" s="87"/>
      <c r="N72" s="28"/>
      <c r="O72" s="28"/>
    </row>
    <row r="73" spans="1:15" ht="20.25" customHeight="1">
      <c r="A73" s="9"/>
      <c r="B73" s="369"/>
      <c r="C73" s="598"/>
      <c r="D73" s="598"/>
      <c r="E73" s="599"/>
      <c r="F73" s="599"/>
      <c r="G73" s="19"/>
      <c r="H73" s="408" t="s">
        <v>106</v>
      </c>
      <c r="I73" s="581">
        <v>50</v>
      </c>
      <c r="J73" s="587"/>
      <c r="K73" s="587"/>
      <c r="L73" s="568"/>
      <c r="M73" s="87"/>
      <c r="N73" s="28"/>
      <c r="O73" s="28"/>
    </row>
    <row r="74" spans="1:15" ht="22.5" customHeight="1">
      <c r="A74" s="505"/>
      <c r="B74" s="369"/>
      <c r="C74" s="598"/>
      <c r="D74" s="598"/>
      <c r="E74" s="599"/>
      <c r="F74" s="599"/>
      <c r="G74" s="612" t="s">
        <v>14</v>
      </c>
      <c r="H74" s="408"/>
      <c r="I74" s="581"/>
      <c r="J74" s="587"/>
      <c r="K74" s="587"/>
      <c r="L74" s="568"/>
      <c r="M74" s="87"/>
      <c r="N74" s="28"/>
      <c r="O74" s="28"/>
    </row>
    <row r="75" spans="1:15" ht="25.5" customHeight="1">
      <c r="A75" s="506"/>
      <c r="B75" s="369"/>
      <c r="C75" s="598"/>
      <c r="D75" s="598"/>
      <c r="E75" s="599"/>
      <c r="F75" s="599"/>
      <c r="G75" s="570"/>
      <c r="H75" s="408"/>
      <c r="I75" s="581"/>
      <c r="J75" s="587"/>
      <c r="K75" s="587"/>
      <c r="L75" s="568"/>
      <c r="M75" s="87"/>
      <c r="N75" s="28"/>
      <c r="O75" s="28"/>
    </row>
    <row r="76" spans="1:15" ht="58.5" customHeight="1">
      <c r="A76" s="506"/>
      <c r="B76" s="369"/>
      <c r="C76" s="455" t="s">
        <v>275</v>
      </c>
      <c r="D76" s="456"/>
      <c r="E76" s="409">
        <v>2017</v>
      </c>
      <c r="F76" s="410"/>
      <c r="G76" s="570"/>
      <c r="H76" s="16" t="s">
        <v>106</v>
      </c>
      <c r="I76" s="21">
        <v>50</v>
      </c>
      <c r="J76" s="22"/>
      <c r="K76" s="22"/>
      <c r="L76" s="23" t="s">
        <v>142</v>
      </c>
      <c r="M76" s="87"/>
      <c r="N76" s="28"/>
      <c r="O76" s="28"/>
    </row>
    <row r="77" spans="1:15" ht="52.5" customHeight="1">
      <c r="A77" s="20"/>
      <c r="B77" s="369"/>
      <c r="C77" s="455" t="s">
        <v>276</v>
      </c>
      <c r="D77" s="456"/>
      <c r="E77" s="409">
        <v>2017</v>
      </c>
      <c r="F77" s="410"/>
      <c r="G77" s="570"/>
      <c r="H77" s="16" t="s">
        <v>106</v>
      </c>
      <c r="I77" s="21">
        <v>50</v>
      </c>
      <c r="J77" s="22"/>
      <c r="K77" s="22"/>
      <c r="L77" s="23" t="s">
        <v>143</v>
      </c>
      <c r="M77" s="87"/>
      <c r="N77" s="28"/>
      <c r="O77" s="28"/>
    </row>
    <row r="78" spans="1:15" ht="69" customHeight="1">
      <c r="A78" s="20"/>
      <c r="B78" s="369"/>
      <c r="C78" s="515" t="s">
        <v>277</v>
      </c>
      <c r="D78" s="516"/>
      <c r="E78" s="409">
        <v>2017</v>
      </c>
      <c r="F78" s="410"/>
      <c r="G78" s="570"/>
      <c r="H78" s="16" t="s">
        <v>106</v>
      </c>
      <c r="I78" s="21">
        <v>98.6</v>
      </c>
      <c r="J78" s="22"/>
      <c r="K78" s="22"/>
      <c r="L78" s="23" t="s">
        <v>144</v>
      </c>
      <c r="M78" s="87"/>
      <c r="N78" s="28"/>
      <c r="O78" s="28"/>
    </row>
    <row r="79" spans="1:15" ht="63" customHeight="1">
      <c r="A79" s="11"/>
      <c r="B79" s="369"/>
      <c r="C79" s="455" t="s">
        <v>278</v>
      </c>
      <c r="D79" s="456"/>
      <c r="E79" s="409">
        <v>2017</v>
      </c>
      <c r="F79" s="410"/>
      <c r="G79" s="570"/>
      <c r="H79" s="16" t="s">
        <v>106</v>
      </c>
      <c r="I79" s="13">
        <v>9.808</v>
      </c>
      <c r="J79" s="22"/>
      <c r="K79" s="22"/>
      <c r="L79" s="23" t="s">
        <v>150</v>
      </c>
      <c r="M79" s="88"/>
      <c r="N79" s="28"/>
      <c r="O79" s="28"/>
    </row>
    <row r="80" spans="1:15" ht="93" customHeight="1">
      <c r="A80" s="11"/>
      <c r="B80" s="369"/>
      <c r="C80" s="601" t="s">
        <v>279</v>
      </c>
      <c r="D80" s="602"/>
      <c r="E80" s="409">
        <v>2017</v>
      </c>
      <c r="F80" s="410"/>
      <c r="G80" s="570"/>
      <c r="H80" s="16" t="s">
        <v>11</v>
      </c>
      <c r="I80" s="21">
        <v>180</v>
      </c>
      <c r="J80" s="22"/>
      <c r="K80" s="22"/>
      <c r="L80" s="307" t="s">
        <v>151</v>
      </c>
      <c r="M80" s="283">
        <v>8</v>
      </c>
      <c r="N80" s="28"/>
      <c r="O80" s="28"/>
    </row>
    <row r="81" spans="1:15" s="4" customFormat="1" ht="48.75" customHeight="1">
      <c r="A81" s="11"/>
      <c r="B81" s="369"/>
      <c r="C81" s="509" t="s">
        <v>280</v>
      </c>
      <c r="D81" s="510"/>
      <c r="E81" s="409" t="s">
        <v>45</v>
      </c>
      <c r="F81" s="410"/>
      <c r="G81" s="570"/>
      <c r="H81" s="16" t="s">
        <v>11</v>
      </c>
      <c r="I81" s="21">
        <v>970</v>
      </c>
      <c r="J81" s="180">
        <f>2100+205+389.507</f>
        <v>2694.507</v>
      </c>
      <c r="K81" s="22"/>
      <c r="L81" s="23" t="s">
        <v>111</v>
      </c>
      <c r="M81" s="88"/>
      <c r="N81" s="28"/>
      <c r="O81" s="28"/>
    </row>
    <row r="82" spans="1:15" s="4" customFormat="1" ht="54.75" customHeight="1">
      <c r="A82" s="11"/>
      <c r="B82" s="369"/>
      <c r="C82" s="606" t="s">
        <v>281</v>
      </c>
      <c r="D82" s="607"/>
      <c r="E82" s="409" t="s">
        <v>9</v>
      </c>
      <c r="F82" s="410"/>
      <c r="G82" s="570"/>
      <c r="H82" s="16" t="s">
        <v>11</v>
      </c>
      <c r="I82" s="21">
        <v>13.5</v>
      </c>
      <c r="J82" s="86">
        <f>2000-1000</f>
        <v>1000</v>
      </c>
      <c r="K82" s="209">
        <v>1500</v>
      </c>
      <c r="L82" s="17" t="s">
        <v>236</v>
      </c>
      <c r="M82" s="88"/>
      <c r="N82" s="28"/>
      <c r="O82" s="28"/>
    </row>
    <row r="83" spans="1:15" s="4" customFormat="1" ht="63.75" customHeight="1">
      <c r="A83" s="11"/>
      <c r="B83" s="369"/>
      <c r="C83" s="449" t="s">
        <v>282</v>
      </c>
      <c r="D83" s="450"/>
      <c r="E83" s="484" t="s">
        <v>9</v>
      </c>
      <c r="F83" s="603"/>
      <c r="G83" s="570"/>
      <c r="H83" s="16" t="s">
        <v>11</v>
      </c>
      <c r="I83" s="21">
        <v>200</v>
      </c>
      <c r="J83" s="86">
        <v>1021</v>
      </c>
      <c r="K83" s="209">
        <v>200</v>
      </c>
      <c r="L83" s="593" t="s">
        <v>237</v>
      </c>
      <c r="M83" s="88"/>
      <c r="N83" s="28"/>
      <c r="O83" s="28"/>
    </row>
    <row r="84" spans="1:15" ht="45" customHeight="1">
      <c r="A84" s="370"/>
      <c r="B84" s="369"/>
      <c r="C84" s="451"/>
      <c r="D84" s="452"/>
      <c r="E84" s="604"/>
      <c r="F84" s="605"/>
      <c r="G84" s="453"/>
      <c r="H84" s="16" t="s">
        <v>168</v>
      </c>
      <c r="I84" s="21">
        <v>137</v>
      </c>
      <c r="J84" s="86"/>
      <c r="K84" s="22"/>
      <c r="L84" s="594"/>
      <c r="M84" s="88"/>
      <c r="N84" s="28"/>
      <c r="O84" s="28"/>
    </row>
    <row r="85" spans="1:15" s="4" customFormat="1" ht="70.5" customHeight="1">
      <c r="A85" s="370"/>
      <c r="B85" s="369"/>
      <c r="C85" s="596" t="s">
        <v>283</v>
      </c>
      <c r="D85" s="597"/>
      <c r="E85" s="421">
        <v>2018</v>
      </c>
      <c r="F85" s="422"/>
      <c r="G85" s="148" t="s">
        <v>14</v>
      </c>
      <c r="H85" s="16" t="s">
        <v>11</v>
      </c>
      <c r="I85" s="21"/>
      <c r="J85" s="86">
        <f>3500-205</f>
        <v>3295</v>
      </c>
      <c r="K85" s="22"/>
      <c r="L85" s="47" t="s">
        <v>152</v>
      </c>
      <c r="M85" s="88"/>
      <c r="N85" s="28"/>
      <c r="O85" s="28"/>
    </row>
    <row r="86" spans="1:15" s="4" customFormat="1" ht="78" customHeight="1">
      <c r="A86" s="239"/>
      <c r="B86" s="170"/>
      <c r="C86" s="463" t="s">
        <v>284</v>
      </c>
      <c r="D86" s="464"/>
      <c r="E86" s="499">
        <v>2018</v>
      </c>
      <c r="F86" s="418"/>
      <c r="G86" s="595" t="s">
        <v>14</v>
      </c>
      <c r="H86" s="163" t="s">
        <v>75</v>
      </c>
      <c r="I86" s="166"/>
      <c r="J86" s="166">
        <v>1445</v>
      </c>
      <c r="K86" s="165"/>
      <c r="L86" s="574" t="s">
        <v>183</v>
      </c>
      <c r="M86" s="88"/>
      <c r="N86" s="28"/>
      <c r="O86" s="28"/>
    </row>
    <row r="87" spans="1:15" s="4" customFormat="1" ht="37.5" customHeight="1">
      <c r="A87" s="240"/>
      <c r="B87" s="46"/>
      <c r="C87" s="465"/>
      <c r="D87" s="466"/>
      <c r="E87" s="419"/>
      <c r="F87" s="420"/>
      <c r="G87" s="454"/>
      <c r="H87" s="163" t="s">
        <v>11</v>
      </c>
      <c r="I87" s="166"/>
      <c r="J87" s="166">
        <v>43.35</v>
      </c>
      <c r="K87" s="165"/>
      <c r="L87" s="446"/>
      <c r="M87" s="88"/>
      <c r="N87" s="28"/>
      <c r="O87" s="28"/>
    </row>
    <row r="88" spans="1:15" s="4" customFormat="1" ht="37.5" customHeight="1">
      <c r="A88" s="239"/>
      <c r="B88" s="170"/>
      <c r="C88" s="423" t="s">
        <v>285</v>
      </c>
      <c r="D88" s="424"/>
      <c r="E88" s="360">
        <v>2018</v>
      </c>
      <c r="F88" s="361"/>
      <c r="G88" s="350" t="s">
        <v>14</v>
      </c>
      <c r="H88" s="163" t="s">
        <v>75</v>
      </c>
      <c r="I88" s="166"/>
      <c r="J88" s="166">
        <v>290</v>
      </c>
      <c r="K88" s="165"/>
      <c r="L88" s="445" t="s">
        <v>184</v>
      </c>
      <c r="M88" s="88"/>
      <c r="N88" s="28"/>
      <c r="O88" s="28"/>
    </row>
    <row r="89" spans="1:15" s="4" customFormat="1" ht="66" customHeight="1">
      <c r="A89" s="239"/>
      <c r="B89" s="170"/>
      <c r="C89" s="507"/>
      <c r="D89" s="508"/>
      <c r="E89" s="362"/>
      <c r="F89" s="363"/>
      <c r="G89" s="454"/>
      <c r="H89" s="163" t="s">
        <v>11</v>
      </c>
      <c r="I89" s="166"/>
      <c r="J89" s="166">
        <v>8.7</v>
      </c>
      <c r="K89" s="165"/>
      <c r="L89" s="446"/>
      <c r="M89" s="88"/>
      <c r="N89" s="28"/>
      <c r="O89" s="28"/>
    </row>
    <row r="90" spans="1:15" s="4" customFormat="1" ht="63" customHeight="1">
      <c r="A90" s="367"/>
      <c r="B90" s="170"/>
      <c r="C90" s="461" t="s">
        <v>286</v>
      </c>
      <c r="D90" s="462"/>
      <c r="E90" s="360">
        <v>2018</v>
      </c>
      <c r="F90" s="418"/>
      <c r="G90" s="350" t="s">
        <v>14</v>
      </c>
      <c r="H90" s="163" t="s">
        <v>75</v>
      </c>
      <c r="I90" s="166"/>
      <c r="J90" s="166">
        <v>1160</v>
      </c>
      <c r="K90" s="165"/>
      <c r="L90" s="436" t="s">
        <v>185</v>
      </c>
      <c r="M90" s="88"/>
      <c r="N90" s="28"/>
      <c r="O90" s="28"/>
    </row>
    <row r="91" spans="1:15" s="4" customFormat="1" ht="139.5" customHeight="1">
      <c r="A91" s="367"/>
      <c r="B91" s="170"/>
      <c r="C91" s="459"/>
      <c r="D91" s="460"/>
      <c r="E91" s="419"/>
      <c r="F91" s="420"/>
      <c r="G91" s="454"/>
      <c r="H91" s="163" t="s">
        <v>11</v>
      </c>
      <c r="I91" s="166"/>
      <c r="J91" s="166">
        <v>34.8</v>
      </c>
      <c r="K91" s="165"/>
      <c r="L91" s="453"/>
      <c r="M91" s="88"/>
      <c r="N91" s="28"/>
      <c r="O91" s="28"/>
    </row>
    <row r="92" spans="1:15" s="4" customFormat="1" ht="105" customHeight="1">
      <c r="A92" s="164"/>
      <c r="B92" s="170"/>
      <c r="C92" s="457" t="s">
        <v>287</v>
      </c>
      <c r="D92" s="458"/>
      <c r="E92" s="360">
        <v>2018</v>
      </c>
      <c r="F92" s="361"/>
      <c r="G92" s="350" t="s">
        <v>14</v>
      </c>
      <c r="H92" s="163" t="s">
        <v>75</v>
      </c>
      <c r="I92" s="166"/>
      <c r="J92" s="166">
        <v>1445</v>
      </c>
      <c r="K92" s="165"/>
      <c r="L92" s="436" t="s">
        <v>186</v>
      </c>
      <c r="M92" s="283">
        <v>9</v>
      </c>
      <c r="N92" s="28"/>
      <c r="O92" s="28"/>
    </row>
    <row r="93" spans="1:15" s="4" customFormat="1" ht="34.5" customHeight="1">
      <c r="A93" s="164"/>
      <c r="B93" s="170"/>
      <c r="C93" s="459"/>
      <c r="D93" s="460"/>
      <c r="E93" s="419"/>
      <c r="F93" s="420"/>
      <c r="G93" s="454"/>
      <c r="H93" s="163" t="s">
        <v>11</v>
      </c>
      <c r="I93" s="166"/>
      <c r="J93" s="166">
        <v>43.35</v>
      </c>
      <c r="K93" s="165"/>
      <c r="L93" s="453"/>
      <c r="M93" s="88"/>
      <c r="N93" s="28"/>
      <c r="O93" s="28"/>
    </row>
    <row r="94" spans="1:15" s="4" customFormat="1" ht="66.75" customHeight="1">
      <c r="A94" s="164"/>
      <c r="B94" s="170"/>
      <c r="C94" s="423" t="s">
        <v>288</v>
      </c>
      <c r="D94" s="424"/>
      <c r="E94" s="360">
        <v>2018</v>
      </c>
      <c r="F94" s="361"/>
      <c r="G94" s="350" t="s">
        <v>14</v>
      </c>
      <c r="H94" s="163" t="s">
        <v>75</v>
      </c>
      <c r="I94" s="166"/>
      <c r="J94" s="166">
        <v>1435</v>
      </c>
      <c r="K94" s="165"/>
      <c r="L94" s="436" t="s">
        <v>187</v>
      </c>
      <c r="M94" s="88"/>
      <c r="N94" s="28"/>
      <c r="O94" s="28"/>
    </row>
    <row r="95" spans="1:15" s="4" customFormat="1" ht="75.75" customHeight="1">
      <c r="A95" s="239"/>
      <c r="B95" s="365"/>
      <c r="C95" s="507"/>
      <c r="D95" s="508"/>
      <c r="E95" s="362"/>
      <c r="F95" s="363"/>
      <c r="G95" s="351"/>
      <c r="H95" s="163" t="s">
        <v>11</v>
      </c>
      <c r="I95" s="166"/>
      <c r="J95" s="166">
        <v>43.05</v>
      </c>
      <c r="K95" s="165"/>
      <c r="L95" s="437"/>
      <c r="M95" s="88"/>
      <c r="N95" s="28"/>
      <c r="O95" s="28"/>
    </row>
    <row r="96" spans="1:15" s="4" customFormat="1" ht="69" customHeight="1">
      <c r="A96" s="367"/>
      <c r="B96" s="365"/>
      <c r="C96" s="423" t="s">
        <v>289</v>
      </c>
      <c r="D96" s="424"/>
      <c r="E96" s="425">
        <v>2019</v>
      </c>
      <c r="F96" s="426"/>
      <c r="G96" s="201" t="s">
        <v>14</v>
      </c>
      <c r="H96" s="203" t="s">
        <v>11</v>
      </c>
      <c r="I96" s="209"/>
      <c r="J96" s="209"/>
      <c r="K96" s="209">
        <v>2500</v>
      </c>
      <c r="L96" s="202" t="s">
        <v>258</v>
      </c>
      <c r="M96" s="88"/>
      <c r="N96" s="28"/>
      <c r="O96" s="28"/>
    </row>
    <row r="97" spans="1:15" s="4" customFormat="1" ht="67.5" customHeight="1">
      <c r="A97" s="367"/>
      <c r="B97" s="365"/>
      <c r="C97" s="613" t="s">
        <v>301</v>
      </c>
      <c r="D97" s="614"/>
      <c r="E97" s="360">
        <v>2018</v>
      </c>
      <c r="F97" s="361"/>
      <c r="G97" s="350" t="s">
        <v>14</v>
      </c>
      <c r="H97" s="255" t="s">
        <v>11</v>
      </c>
      <c r="I97" s="259"/>
      <c r="J97" s="259">
        <v>37.86</v>
      </c>
      <c r="K97" s="259"/>
      <c r="L97" s="350" t="s">
        <v>290</v>
      </c>
      <c r="M97" s="88"/>
      <c r="N97" s="28"/>
      <c r="O97" s="28"/>
    </row>
    <row r="98" spans="1:15" s="4" customFormat="1" ht="71.25" customHeight="1">
      <c r="A98" s="368"/>
      <c r="B98" s="366"/>
      <c r="C98" s="615"/>
      <c r="D98" s="616"/>
      <c r="E98" s="362"/>
      <c r="F98" s="363"/>
      <c r="G98" s="351"/>
      <c r="H98" s="255" t="s">
        <v>75</v>
      </c>
      <c r="I98" s="259"/>
      <c r="J98" s="259">
        <v>1262</v>
      </c>
      <c r="K98" s="259"/>
      <c r="L98" s="351"/>
      <c r="M98" s="88"/>
      <c r="N98" s="28"/>
      <c r="O98" s="28"/>
    </row>
    <row r="99" spans="1:15" s="4" customFormat="1" ht="71.25" customHeight="1">
      <c r="A99" s="262"/>
      <c r="B99" s="258"/>
      <c r="C99" s="613" t="s">
        <v>335</v>
      </c>
      <c r="D99" s="614"/>
      <c r="E99" s="360">
        <v>2019</v>
      </c>
      <c r="F99" s="361"/>
      <c r="G99" s="350" t="s">
        <v>14</v>
      </c>
      <c r="H99" s="255" t="s">
        <v>11</v>
      </c>
      <c r="I99" s="259"/>
      <c r="J99" s="259"/>
      <c r="K99" s="308">
        <v>43.5</v>
      </c>
      <c r="L99" s="350" t="s">
        <v>316</v>
      </c>
      <c r="M99" s="88"/>
      <c r="N99" s="28"/>
      <c r="O99" s="28"/>
    </row>
    <row r="100" spans="1:15" s="4" customFormat="1" ht="49.5" customHeight="1">
      <c r="A100" s="262"/>
      <c r="B100" s="258"/>
      <c r="C100" s="615"/>
      <c r="D100" s="616"/>
      <c r="E100" s="362"/>
      <c r="F100" s="363"/>
      <c r="G100" s="351"/>
      <c r="H100" s="255" t="s">
        <v>75</v>
      </c>
      <c r="I100" s="259"/>
      <c r="J100" s="259"/>
      <c r="K100" s="308">
        <v>1450</v>
      </c>
      <c r="L100" s="351"/>
      <c r="M100" s="88"/>
      <c r="N100" s="28"/>
      <c r="O100" s="28"/>
    </row>
    <row r="101" spans="1:15" s="4" customFormat="1" ht="71.25" customHeight="1">
      <c r="A101" s="262"/>
      <c r="B101" s="258"/>
      <c r="C101" s="613" t="s">
        <v>318</v>
      </c>
      <c r="D101" s="614"/>
      <c r="E101" s="360" t="s">
        <v>57</v>
      </c>
      <c r="F101" s="361"/>
      <c r="G101" s="350" t="s">
        <v>14</v>
      </c>
      <c r="H101" s="255" t="s">
        <v>11</v>
      </c>
      <c r="I101" s="259"/>
      <c r="J101" s="259"/>
      <c r="K101" s="308">
        <v>36</v>
      </c>
      <c r="L101" s="350" t="s">
        <v>291</v>
      </c>
      <c r="M101" s="88"/>
      <c r="N101" s="28"/>
      <c r="O101" s="28"/>
    </row>
    <row r="102" spans="1:15" s="4" customFormat="1" ht="90.75" customHeight="1">
      <c r="A102" s="262"/>
      <c r="B102" s="258"/>
      <c r="C102" s="615"/>
      <c r="D102" s="616"/>
      <c r="E102" s="362"/>
      <c r="F102" s="363"/>
      <c r="G102" s="351"/>
      <c r="H102" s="255" t="s">
        <v>75</v>
      </c>
      <c r="I102" s="259"/>
      <c r="J102" s="313">
        <v>7.69794</v>
      </c>
      <c r="K102" s="313">
        <v>1192.30206</v>
      </c>
      <c r="L102" s="351"/>
      <c r="M102" s="88"/>
      <c r="N102" s="28"/>
      <c r="O102" s="28"/>
    </row>
    <row r="103" spans="1:15" s="4" customFormat="1" ht="90.75" customHeight="1">
      <c r="A103" s="262"/>
      <c r="B103" s="258"/>
      <c r="C103" s="356" t="s">
        <v>317</v>
      </c>
      <c r="D103" s="357"/>
      <c r="E103" s="360" t="s">
        <v>57</v>
      </c>
      <c r="F103" s="361"/>
      <c r="G103" s="350" t="s">
        <v>14</v>
      </c>
      <c r="H103" s="255" t="s">
        <v>11</v>
      </c>
      <c r="I103" s="259"/>
      <c r="J103" s="259"/>
      <c r="K103" s="308">
        <v>21</v>
      </c>
      <c r="L103" s="350" t="s">
        <v>307</v>
      </c>
      <c r="M103" s="283">
        <v>10</v>
      </c>
      <c r="N103" s="28"/>
      <c r="O103" s="28"/>
    </row>
    <row r="104" spans="1:15" s="4" customFormat="1" ht="29.25" customHeight="1">
      <c r="A104" s="262"/>
      <c r="B104" s="258"/>
      <c r="C104" s="358"/>
      <c r="D104" s="359"/>
      <c r="E104" s="362"/>
      <c r="F104" s="363"/>
      <c r="G104" s="351"/>
      <c r="H104" s="255" t="s">
        <v>75</v>
      </c>
      <c r="I104" s="259"/>
      <c r="J104" s="13">
        <v>481.148</v>
      </c>
      <c r="K104" s="13">
        <v>218.852</v>
      </c>
      <c r="L104" s="351"/>
      <c r="M104" s="283"/>
      <c r="N104" s="28"/>
      <c r="O104" s="28"/>
    </row>
    <row r="105" spans="1:15" s="4" customFormat="1" ht="126.75" customHeight="1">
      <c r="A105" s="297"/>
      <c r="B105" s="296"/>
      <c r="C105" s="356" t="s">
        <v>324</v>
      </c>
      <c r="D105" s="357"/>
      <c r="E105" s="360">
        <v>2019</v>
      </c>
      <c r="F105" s="361"/>
      <c r="G105" s="350" t="s">
        <v>14</v>
      </c>
      <c r="H105" s="352" t="s">
        <v>75</v>
      </c>
      <c r="I105" s="354"/>
      <c r="J105" s="354"/>
      <c r="K105" s="348">
        <v>1026</v>
      </c>
      <c r="L105" s="350" t="s">
        <v>330</v>
      </c>
      <c r="M105" s="283"/>
      <c r="N105" s="28"/>
      <c r="O105" s="28"/>
    </row>
    <row r="106" spans="1:15" s="4" customFormat="1" ht="29.25" customHeight="1">
      <c r="A106" s="297"/>
      <c r="B106" s="296"/>
      <c r="C106" s="358"/>
      <c r="D106" s="359"/>
      <c r="E106" s="362"/>
      <c r="F106" s="363"/>
      <c r="G106" s="351"/>
      <c r="H106" s="353"/>
      <c r="I106" s="355"/>
      <c r="J106" s="355"/>
      <c r="K106" s="349"/>
      <c r="L106" s="351"/>
      <c r="M106" s="283"/>
      <c r="N106" s="28"/>
      <c r="O106" s="28"/>
    </row>
    <row r="107" spans="1:15" s="4" customFormat="1" ht="29.25" customHeight="1">
      <c r="A107" s="297"/>
      <c r="B107" s="296"/>
      <c r="C107" s="356" t="s">
        <v>343</v>
      </c>
      <c r="D107" s="357"/>
      <c r="E107" s="360">
        <v>2019</v>
      </c>
      <c r="F107" s="361"/>
      <c r="G107" s="350" t="s">
        <v>14</v>
      </c>
      <c r="H107" s="352" t="s">
        <v>75</v>
      </c>
      <c r="I107" s="354"/>
      <c r="J107" s="354"/>
      <c r="K107" s="348">
        <v>1443</v>
      </c>
      <c r="L107" s="350" t="s">
        <v>331</v>
      </c>
      <c r="M107" s="283"/>
      <c r="N107" s="28"/>
      <c r="O107" s="28"/>
    </row>
    <row r="108" spans="1:15" s="4" customFormat="1" ht="107.25" customHeight="1">
      <c r="A108" s="297"/>
      <c r="B108" s="296"/>
      <c r="C108" s="358"/>
      <c r="D108" s="359"/>
      <c r="E108" s="362"/>
      <c r="F108" s="363"/>
      <c r="G108" s="351"/>
      <c r="H108" s="353"/>
      <c r="I108" s="355"/>
      <c r="J108" s="355"/>
      <c r="K108" s="349"/>
      <c r="L108" s="351"/>
      <c r="M108" s="283"/>
      <c r="N108" s="28"/>
      <c r="O108" s="28"/>
    </row>
    <row r="109" spans="1:15" s="4" customFormat="1" ht="47.25" customHeight="1">
      <c r="A109" s="297"/>
      <c r="B109" s="296"/>
      <c r="C109" s="356" t="s">
        <v>344</v>
      </c>
      <c r="D109" s="357"/>
      <c r="E109" s="360">
        <v>2019</v>
      </c>
      <c r="F109" s="361"/>
      <c r="G109" s="350" t="s">
        <v>14</v>
      </c>
      <c r="H109" s="352" t="s">
        <v>75</v>
      </c>
      <c r="I109" s="354"/>
      <c r="J109" s="354"/>
      <c r="K109" s="348">
        <v>1450</v>
      </c>
      <c r="L109" s="350" t="s">
        <v>332</v>
      </c>
      <c r="M109" s="283"/>
      <c r="N109" s="28"/>
      <c r="O109" s="28"/>
    </row>
    <row r="110" spans="1:15" s="4" customFormat="1" ht="87.75" customHeight="1">
      <c r="A110" s="297"/>
      <c r="B110" s="296"/>
      <c r="C110" s="358"/>
      <c r="D110" s="359"/>
      <c r="E110" s="362"/>
      <c r="F110" s="363"/>
      <c r="G110" s="351"/>
      <c r="H110" s="353"/>
      <c r="I110" s="355"/>
      <c r="J110" s="355"/>
      <c r="K110" s="349"/>
      <c r="L110" s="351"/>
      <c r="M110" s="283"/>
      <c r="N110" s="28"/>
      <c r="O110" s="28"/>
    </row>
    <row r="111" spans="1:15" s="4" customFormat="1" ht="87.75" customHeight="1">
      <c r="A111" s="297"/>
      <c r="B111" s="296"/>
      <c r="C111" s="356" t="s">
        <v>345</v>
      </c>
      <c r="D111" s="357"/>
      <c r="E111" s="360">
        <v>2019</v>
      </c>
      <c r="F111" s="361"/>
      <c r="G111" s="350" t="s">
        <v>14</v>
      </c>
      <c r="H111" s="352" t="s">
        <v>75</v>
      </c>
      <c r="I111" s="354"/>
      <c r="J111" s="354"/>
      <c r="K111" s="348">
        <v>1286</v>
      </c>
      <c r="L111" s="350" t="s">
        <v>333</v>
      </c>
      <c r="M111" s="283"/>
      <c r="N111" s="28"/>
      <c r="O111" s="28"/>
    </row>
    <row r="112" spans="1:15" s="4" customFormat="1" ht="69" customHeight="1">
      <c r="A112" s="297"/>
      <c r="B112" s="296"/>
      <c r="C112" s="358"/>
      <c r="D112" s="359"/>
      <c r="E112" s="362"/>
      <c r="F112" s="363"/>
      <c r="G112" s="351"/>
      <c r="H112" s="353"/>
      <c r="I112" s="355"/>
      <c r="J112" s="355"/>
      <c r="K112" s="349"/>
      <c r="L112" s="351"/>
      <c r="M112" s="283"/>
      <c r="N112" s="28"/>
      <c r="O112" s="28"/>
    </row>
    <row r="113" spans="1:15" ht="101.25" customHeight="1">
      <c r="A113" s="231" t="s">
        <v>20</v>
      </c>
      <c r="B113" s="323" t="s">
        <v>21</v>
      </c>
      <c r="C113" s="411" t="s">
        <v>198</v>
      </c>
      <c r="D113" s="411"/>
      <c r="E113" s="398" t="s">
        <v>45</v>
      </c>
      <c r="F113" s="398"/>
      <c r="G113" s="341" t="s">
        <v>10</v>
      </c>
      <c r="H113" s="341" t="s">
        <v>11</v>
      </c>
      <c r="I113" s="395">
        <v>5244</v>
      </c>
      <c r="J113" s="395">
        <v>1702</v>
      </c>
      <c r="K113" s="395">
        <v>154.5</v>
      </c>
      <c r="L113" s="399" t="s">
        <v>145</v>
      </c>
      <c r="M113" s="88"/>
      <c r="N113" s="28"/>
      <c r="O113" s="28"/>
    </row>
    <row r="114" spans="1:15" ht="65.25" customHeight="1">
      <c r="A114" s="232"/>
      <c r="B114" s="324"/>
      <c r="C114" s="411"/>
      <c r="D114" s="411"/>
      <c r="E114" s="398"/>
      <c r="F114" s="398"/>
      <c r="G114" s="341"/>
      <c r="H114" s="341"/>
      <c r="I114" s="395"/>
      <c r="J114" s="395"/>
      <c r="K114" s="395"/>
      <c r="L114" s="399"/>
      <c r="M114" s="88"/>
      <c r="N114" s="28"/>
      <c r="O114" s="28"/>
    </row>
    <row r="115" spans="1:15" ht="101.25" customHeight="1">
      <c r="A115" s="232"/>
      <c r="B115" s="232"/>
      <c r="C115" s="641" t="s">
        <v>199</v>
      </c>
      <c r="D115" s="641"/>
      <c r="E115" s="398"/>
      <c r="F115" s="398"/>
      <c r="G115" s="341"/>
      <c r="H115" s="341"/>
      <c r="I115" s="395">
        <v>7300</v>
      </c>
      <c r="J115" s="395">
        <v>6500</v>
      </c>
      <c r="K115" s="500"/>
      <c r="L115" s="399" t="s">
        <v>173</v>
      </c>
      <c r="M115" s="88"/>
      <c r="N115" s="28"/>
      <c r="O115" s="28"/>
    </row>
    <row r="116" spans="1:15" ht="39.75" customHeight="1">
      <c r="A116" s="233"/>
      <c r="B116" s="233"/>
      <c r="C116" s="640"/>
      <c r="D116" s="640"/>
      <c r="E116" s="398"/>
      <c r="F116" s="398"/>
      <c r="G116" s="341"/>
      <c r="H116" s="341"/>
      <c r="I116" s="395"/>
      <c r="J116" s="395"/>
      <c r="K116" s="500"/>
      <c r="L116" s="399"/>
      <c r="M116" s="88"/>
      <c r="N116" s="28"/>
      <c r="O116" s="28"/>
    </row>
    <row r="117" spans="1:15" ht="81" customHeight="1">
      <c r="A117" s="232"/>
      <c r="B117" s="232"/>
      <c r="C117" s="411" t="s">
        <v>200</v>
      </c>
      <c r="D117" s="411"/>
      <c r="E117" s="398" t="s">
        <v>45</v>
      </c>
      <c r="F117" s="398"/>
      <c r="G117" s="341" t="s">
        <v>10</v>
      </c>
      <c r="H117" s="341" t="s">
        <v>11</v>
      </c>
      <c r="I117" s="395">
        <v>3980</v>
      </c>
      <c r="J117" s="395">
        <v>2045</v>
      </c>
      <c r="K117" s="395"/>
      <c r="L117" s="399" t="s">
        <v>146</v>
      </c>
      <c r="M117" s="88"/>
      <c r="N117" s="28"/>
      <c r="O117" s="28"/>
    </row>
    <row r="118" spans="1:15" ht="21" customHeight="1">
      <c r="A118" s="232"/>
      <c r="B118" s="232"/>
      <c r="C118" s="411"/>
      <c r="D118" s="411"/>
      <c r="E118" s="398"/>
      <c r="F118" s="398"/>
      <c r="G118" s="341"/>
      <c r="H118" s="341"/>
      <c r="I118" s="395"/>
      <c r="J118" s="395"/>
      <c r="K118" s="395"/>
      <c r="L118" s="399"/>
      <c r="M118" s="88"/>
      <c r="N118" s="28"/>
      <c r="O118" s="28"/>
    </row>
    <row r="119" spans="1:15" ht="64.5" customHeight="1">
      <c r="A119" s="232"/>
      <c r="B119" s="232"/>
      <c r="C119" s="411"/>
      <c r="D119" s="411"/>
      <c r="E119" s="398"/>
      <c r="F119" s="398"/>
      <c r="G119" s="341"/>
      <c r="H119" s="341"/>
      <c r="I119" s="395"/>
      <c r="J119" s="395"/>
      <c r="K119" s="395"/>
      <c r="L119" s="399"/>
      <c r="M119" s="88"/>
      <c r="N119" s="28"/>
      <c r="O119" s="28"/>
    </row>
    <row r="120" spans="1:15" ht="141.75" customHeight="1">
      <c r="A120" s="233"/>
      <c r="B120" s="233"/>
      <c r="C120" s="536" t="s">
        <v>201</v>
      </c>
      <c r="D120" s="537"/>
      <c r="E120" s="328" t="s">
        <v>57</v>
      </c>
      <c r="F120" s="329"/>
      <c r="G120" s="40" t="s">
        <v>10</v>
      </c>
      <c r="H120" s="40" t="s">
        <v>11</v>
      </c>
      <c r="I120" s="41"/>
      <c r="J120" s="264">
        <v>7499.155</v>
      </c>
      <c r="K120" s="264">
        <v>4630.845</v>
      </c>
      <c r="L120" s="48" t="s">
        <v>112</v>
      </c>
      <c r="M120" s="88"/>
      <c r="N120" s="28"/>
      <c r="O120" s="28"/>
    </row>
    <row r="121" spans="1:15" ht="89.25" customHeight="1">
      <c r="A121" s="128" t="s">
        <v>22</v>
      </c>
      <c r="B121" s="128" t="s">
        <v>23</v>
      </c>
      <c r="C121" s="563" t="s">
        <v>202</v>
      </c>
      <c r="D121" s="563"/>
      <c r="E121" s="398" t="s">
        <v>224</v>
      </c>
      <c r="F121" s="398"/>
      <c r="G121" s="341" t="s">
        <v>10</v>
      </c>
      <c r="H121" s="341" t="s">
        <v>11</v>
      </c>
      <c r="I121" s="395">
        <v>50</v>
      </c>
      <c r="J121" s="395"/>
      <c r="K121" s="395">
        <v>500</v>
      </c>
      <c r="L121" s="399" t="s">
        <v>24</v>
      </c>
      <c r="M121" s="88"/>
      <c r="N121" s="28"/>
      <c r="O121" s="28"/>
    </row>
    <row r="122" spans="1:15" ht="38.25" customHeight="1">
      <c r="A122" s="129"/>
      <c r="B122" s="129"/>
      <c r="C122" s="563"/>
      <c r="D122" s="563"/>
      <c r="E122" s="398"/>
      <c r="F122" s="398"/>
      <c r="G122" s="341"/>
      <c r="H122" s="341"/>
      <c r="I122" s="395"/>
      <c r="J122" s="395"/>
      <c r="K122" s="395"/>
      <c r="L122" s="399"/>
      <c r="M122" s="88"/>
      <c r="N122" s="28"/>
      <c r="O122" s="28"/>
    </row>
    <row r="123" spans="1:15" ht="61.5" customHeight="1">
      <c r="A123" s="130"/>
      <c r="B123" s="130"/>
      <c r="C123" s="563"/>
      <c r="D123" s="563"/>
      <c r="E123" s="398"/>
      <c r="F123" s="398"/>
      <c r="G123" s="341"/>
      <c r="H123" s="341"/>
      <c r="I123" s="395"/>
      <c r="J123" s="395"/>
      <c r="K123" s="395"/>
      <c r="L123" s="399"/>
      <c r="M123" s="283">
        <v>11</v>
      </c>
      <c r="N123" s="28"/>
      <c r="O123" s="28"/>
    </row>
    <row r="124" spans="1:15" ht="102" customHeight="1">
      <c r="A124" s="135"/>
      <c r="B124" s="135"/>
      <c r="C124" s="427" t="s">
        <v>203</v>
      </c>
      <c r="D124" s="427"/>
      <c r="E124" s="398" t="s">
        <v>224</v>
      </c>
      <c r="F124" s="398"/>
      <c r="G124" s="341" t="s">
        <v>10</v>
      </c>
      <c r="H124" s="341" t="s">
        <v>11</v>
      </c>
      <c r="I124" s="395">
        <v>50</v>
      </c>
      <c r="J124" s="395"/>
      <c r="K124" s="395">
        <v>500</v>
      </c>
      <c r="L124" s="399" t="s">
        <v>25</v>
      </c>
      <c r="M124" s="88"/>
      <c r="N124" s="28"/>
      <c r="O124" s="28"/>
    </row>
    <row r="125" spans="1:15" ht="56.25" customHeight="1">
      <c r="A125" s="135"/>
      <c r="B125" s="135"/>
      <c r="C125" s="427"/>
      <c r="D125" s="427"/>
      <c r="E125" s="398"/>
      <c r="F125" s="398"/>
      <c r="G125" s="341"/>
      <c r="H125" s="341"/>
      <c r="I125" s="395"/>
      <c r="J125" s="395"/>
      <c r="K125" s="395"/>
      <c r="L125" s="399"/>
      <c r="M125" s="88"/>
      <c r="N125" s="28"/>
      <c r="O125" s="28"/>
    </row>
    <row r="126" spans="1:15" ht="102" customHeight="1">
      <c r="A126" s="405"/>
      <c r="B126" s="135"/>
      <c r="C126" s="403" t="s">
        <v>204</v>
      </c>
      <c r="D126" s="403"/>
      <c r="E126" s="398" t="s">
        <v>9</v>
      </c>
      <c r="F126" s="398"/>
      <c r="G126" s="402" t="s">
        <v>14</v>
      </c>
      <c r="H126" s="40" t="s">
        <v>11</v>
      </c>
      <c r="I126" s="41">
        <v>1150.1</v>
      </c>
      <c r="J126" s="41">
        <f>J129</f>
        <v>909.3</v>
      </c>
      <c r="K126" s="41">
        <f>K131+K134</f>
        <v>1592.6</v>
      </c>
      <c r="L126" s="48" t="s">
        <v>16</v>
      </c>
      <c r="M126" s="88"/>
      <c r="N126" s="28"/>
      <c r="O126" s="28"/>
    </row>
    <row r="127" spans="1:15" ht="22.5" customHeight="1">
      <c r="A127" s="398"/>
      <c r="B127" s="135"/>
      <c r="C127" s="444" t="s">
        <v>26</v>
      </c>
      <c r="D127" s="444"/>
      <c r="E127" s="341">
        <v>2017</v>
      </c>
      <c r="F127" s="341"/>
      <c r="G127" s="335"/>
      <c r="H127" s="341" t="s">
        <v>11</v>
      </c>
      <c r="I127" s="500">
        <v>1150.1</v>
      </c>
      <c r="J127" s="395"/>
      <c r="K127" s="395"/>
      <c r="L127" s="49" t="s">
        <v>27</v>
      </c>
      <c r="M127" s="88"/>
      <c r="N127" s="28"/>
      <c r="O127" s="28"/>
    </row>
    <row r="128" spans="1:15" ht="43.5" customHeight="1">
      <c r="A128" s="332"/>
      <c r="B128" s="135"/>
      <c r="C128" s="444"/>
      <c r="D128" s="444"/>
      <c r="E128" s="341"/>
      <c r="F128" s="341"/>
      <c r="G128" s="335"/>
      <c r="H128" s="341"/>
      <c r="I128" s="500"/>
      <c r="J128" s="395"/>
      <c r="K128" s="395"/>
      <c r="L128" s="50" t="s">
        <v>28</v>
      </c>
      <c r="M128" s="88"/>
      <c r="N128" s="28"/>
      <c r="O128" s="28"/>
    </row>
    <row r="129" spans="1:15" ht="45" customHeight="1">
      <c r="A129" s="241"/>
      <c r="B129" s="135"/>
      <c r="C129" s="337" t="s">
        <v>292</v>
      </c>
      <c r="D129" s="338"/>
      <c r="E129" s="341">
        <v>2018</v>
      </c>
      <c r="F129" s="341"/>
      <c r="G129" s="335"/>
      <c r="H129" s="402" t="s">
        <v>11</v>
      </c>
      <c r="I129" s="395"/>
      <c r="J129" s="500">
        <v>909.3</v>
      </c>
      <c r="K129" s="395"/>
      <c r="L129" s="501" t="s">
        <v>302</v>
      </c>
      <c r="M129" s="88"/>
      <c r="N129" s="28"/>
      <c r="O129" s="28"/>
    </row>
    <row r="130" spans="1:15" ht="44.25" customHeight="1">
      <c r="A130" s="243"/>
      <c r="B130" s="230"/>
      <c r="C130" s="339"/>
      <c r="D130" s="340"/>
      <c r="E130" s="341"/>
      <c r="F130" s="341"/>
      <c r="G130" s="336"/>
      <c r="H130" s="336"/>
      <c r="I130" s="395"/>
      <c r="J130" s="500"/>
      <c r="K130" s="395"/>
      <c r="L130" s="502"/>
      <c r="M130" s="88"/>
      <c r="N130" s="28"/>
      <c r="O130" s="28"/>
    </row>
    <row r="131" spans="1:15" ht="22.5" customHeight="1">
      <c r="A131" s="242"/>
      <c r="B131" s="135"/>
      <c r="C131" s="441" t="s">
        <v>293</v>
      </c>
      <c r="D131" s="441"/>
      <c r="E131" s="342">
        <v>2019</v>
      </c>
      <c r="F131" s="343"/>
      <c r="G131" s="402" t="s">
        <v>14</v>
      </c>
      <c r="H131" s="402" t="s">
        <v>11</v>
      </c>
      <c r="I131" s="395"/>
      <c r="J131" s="395"/>
      <c r="K131" s="524">
        <v>644.5</v>
      </c>
      <c r="L131" s="402" t="s">
        <v>296</v>
      </c>
      <c r="M131" s="88"/>
      <c r="N131" s="28"/>
      <c r="O131" s="28"/>
    </row>
    <row r="132" spans="1:15" ht="9" customHeight="1">
      <c r="A132" s="242"/>
      <c r="B132" s="135"/>
      <c r="C132" s="441"/>
      <c r="D132" s="441"/>
      <c r="E132" s="344"/>
      <c r="F132" s="345"/>
      <c r="G132" s="335"/>
      <c r="H132" s="335"/>
      <c r="I132" s="395"/>
      <c r="J132" s="395"/>
      <c r="K132" s="524"/>
      <c r="L132" s="335"/>
      <c r="M132" s="88"/>
      <c r="N132" s="28"/>
      <c r="O132" s="28"/>
    </row>
    <row r="133" spans="1:15" ht="15.75" customHeight="1">
      <c r="A133" s="242"/>
      <c r="B133" s="380"/>
      <c r="C133" s="441"/>
      <c r="D133" s="441"/>
      <c r="E133" s="344"/>
      <c r="F133" s="345"/>
      <c r="G133" s="335"/>
      <c r="H133" s="335"/>
      <c r="I133" s="395"/>
      <c r="J133" s="395"/>
      <c r="K133" s="524"/>
      <c r="L133" s="336"/>
      <c r="M133" s="88"/>
      <c r="N133" s="28"/>
      <c r="O133" s="28"/>
    </row>
    <row r="134" spans="1:15" ht="52.5" customHeight="1">
      <c r="A134" s="263"/>
      <c r="B134" s="380"/>
      <c r="C134" s="540" t="s">
        <v>294</v>
      </c>
      <c r="D134" s="541"/>
      <c r="E134" s="346"/>
      <c r="F134" s="347"/>
      <c r="G134" s="335"/>
      <c r="H134" s="336"/>
      <c r="I134" s="252"/>
      <c r="J134" s="252"/>
      <c r="K134" s="270">
        <v>948.1</v>
      </c>
      <c r="L134" s="256" t="s">
        <v>295</v>
      </c>
      <c r="M134" s="88"/>
      <c r="N134" s="28"/>
      <c r="O134" s="28"/>
    </row>
    <row r="135" spans="1:15" ht="48" customHeight="1">
      <c r="A135" s="263"/>
      <c r="B135" s="380"/>
      <c r="C135" s="393" t="s">
        <v>297</v>
      </c>
      <c r="D135" s="394"/>
      <c r="E135" s="328" t="s">
        <v>57</v>
      </c>
      <c r="F135" s="329"/>
      <c r="G135" s="335"/>
      <c r="H135" s="402" t="s">
        <v>11</v>
      </c>
      <c r="I135" s="192"/>
      <c r="J135" s="269">
        <f>J136</f>
        <v>20</v>
      </c>
      <c r="K135" s="252">
        <f>K137</f>
        <v>353.4</v>
      </c>
      <c r="L135" s="181"/>
      <c r="M135" s="88"/>
      <c r="N135" s="28"/>
      <c r="O135" s="28"/>
    </row>
    <row r="136" spans="1:15" ht="48" customHeight="1">
      <c r="A136" s="263"/>
      <c r="B136" s="380"/>
      <c r="C136" s="540" t="s">
        <v>95</v>
      </c>
      <c r="D136" s="541"/>
      <c r="E136" s="517">
        <v>2018</v>
      </c>
      <c r="F136" s="518"/>
      <c r="G136" s="335"/>
      <c r="H136" s="335"/>
      <c r="I136" s="252"/>
      <c r="J136" s="61">
        <v>20</v>
      </c>
      <c r="K136" s="251"/>
      <c r="L136" s="304" t="s">
        <v>319</v>
      </c>
      <c r="M136" s="88"/>
      <c r="N136" s="28"/>
      <c r="O136" s="28"/>
    </row>
    <row r="137" spans="1:15" ht="48" customHeight="1">
      <c r="A137" s="253"/>
      <c r="B137" s="381"/>
      <c r="C137" s="540" t="s">
        <v>298</v>
      </c>
      <c r="D137" s="541"/>
      <c r="E137" s="517">
        <v>2019</v>
      </c>
      <c r="F137" s="518"/>
      <c r="G137" s="335"/>
      <c r="H137" s="336"/>
      <c r="I137" s="252"/>
      <c r="J137" s="252"/>
      <c r="K137" s="61">
        <v>353.4</v>
      </c>
      <c r="L137" s="256" t="s">
        <v>299</v>
      </c>
      <c r="M137" s="88"/>
      <c r="N137" s="28"/>
      <c r="O137" s="28"/>
    </row>
    <row r="138" spans="1:15" ht="49.5" customHeight="1">
      <c r="A138" s="373" t="s">
        <v>29</v>
      </c>
      <c r="B138" s="323" t="s">
        <v>175</v>
      </c>
      <c r="C138" s="522" t="s">
        <v>205</v>
      </c>
      <c r="D138" s="522"/>
      <c r="E138" s="398" t="s">
        <v>45</v>
      </c>
      <c r="F138" s="398"/>
      <c r="G138" s="335"/>
      <c r="H138" s="341" t="s">
        <v>11</v>
      </c>
      <c r="I138" s="395">
        <v>200</v>
      </c>
      <c r="J138" s="395">
        <f>J145</f>
        <v>1034.65</v>
      </c>
      <c r="K138" s="395"/>
      <c r="L138" s="399"/>
      <c r="M138" s="88"/>
      <c r="N138" s="28"/>
      <c r="O138" s="28"/>
    </row>
    <row r="139" spans="1:15" ht="21" customHeight="1">
      <c r="A139" s="371"/>
      <c r="B139" s="324"/>
      <c r="C139" s="522"/>
      <c r="D139" s="522"/>
      <c r="E139" s="398"/>
      <c r="F139" s="398"/>
      <c r="G139" s="335"/>
      <c r="H139" s="341"/>
      <c r="I139" s="395"/>
      <c r="J139" s="395"/>
      <c r="K139" s="395"/>
      <c r="L139" s="399"/>
      <c r="M139" s="88"/>
      <c r="N139" s="28"/>
      <c r="O139" s="28"/>
    </row>
    <row r="140" spans="1:15" ht="21" customHeight="1">
      <c r="A140" s="371"/>
      <c r="B140" s="324"/>
      <c r="C140" s="522"/>
      <c r="D140" s="522"/>
      <c r="E140" s="398"/>
      <c r="F140" s="398"/>
      <c r="G140" s="335"/>
      <c r="H140" s="341"/>
      <c r="I140" s="395"/>
      <c r="J140" s="395"/>
      <c r="K140" s="395"/>
      <c r="L140" s="399"/>
      <c r="M140" s="88"/>
      <c r="N140" s="28"/>
      <c r="O140" s="28"/>
    </row>
    <row r="141" spans="1:15" ht="21" customHeight="1">
      <c r="A141" s="371"/>
      <c r="B141" s="324"/>
      <c r="C141" s="522"/>
      <c r="D141" s="522"/>
      <c r="E141" s="398"/>
      <c r="F141" s="398"/>
      <c r="G141" s="335"/>
      <c r="H141" s="341"/>
      <c r="I141" s="395"/>
      <c r="J141" s="395"/>
      <c r="K141" s="395"/>
      <c r="L141" s="399"/>
      <c r="M141" s="88"/>
      <c r="N141" s="28"/>
      <c r="O141" s="28"/>
    </row>
    <row r="142" spans="1:15" ht="39" customHeight="1">
      <c r="A142" s="371"/>
      <c r="B142" s="324"/>
      <c r="C142" s="522"/>
      <c r="D142" s="522"/>
      <c r="E142" s="398"/>
      <c r="F142" s="398"/>
      <c r="G142" s="336"/>
      <c r="H142" s="341"/>
      <c r="I142" s="395"/>
      <c r="J142" s="395"/>
      <c r="K142" s="395"/>
      <c r="L142" s="399"/>
      <c r="M142" s="283">
        <v>12</v>
      </c>
      <c r="N142" s="28"/>
      <c r="O142" s="28"/>
    </row>
    <row r="143" spans="1:15" ht="21" customHeight="1">
      <c r="A143" s="371"/>
      <c r="B143" s="324"/>
      <c r="C143" s="441" t="s">
        <v>176</v>
      </c>
      <c r="D143" s="441"/>
      <c r="E143" s="341">
        <v>2017</v>
      </c>
      <c r="F143" s="341"/>
      <c r="G143" s="402" t="s">
        <v>14</v>
      </c>
      <c r="H143" s="341" t="s">
        <v>11</v>
      </c>
      <c r="I143" s="500">
        <v>200</v>
      </c>
      <c r="J143" s="395"/>
      <c r="K143" s="500"/>
      <c r="L143" s="399" t="s">
        <v>30</v>
      </c>
      <c r="M143" s="88"/>
      <c r="N143" s="28"/>
      <c r="O143" s="28"/>
    </row>
    <row r="144" spans="1:15" ht="23.25" customHeight="1">
      <c r="A144" s="374"/>
      <c r="B144" s="406"/>
      <c r="C144" s="441"/>
      <c r="D144" s="441"/>
      <c r="E144" s="341"/>
      <c r="F144" s="341"/>
      <c r="G144" s="335"/>
      <c r="H144" s="341"/>
      <c r="I144" s="500"/>
      <c r="J144" s="395"/>
      <c r="K144" s="500"/>
      <c r="L144" s="399"/>
      <c r="M144" s="88"/>
      <c r="N144" s="28"/>
      <c r="O144" s="28"/>
    </row>
    <row r="145" spans="1:15" ht="95.25" customHeight="1">
      <c r="A145" s="56"/>
      <c r="B145" s="55"/>
      <c r="C145" s="441" t="s">
        <v>190</v>
      </c>
      <c r="D145" s="441"/>
      <c r="E145" s="341">
        <v>2018</v>
      </c>
      <c r="F145" s="341"/>
      <c r="G145" s="336"/>
      <c r="H145" s="40" t="s">
        <v>11</v>
      </c>
      <c r="I145" s="41"/>
      <c r="J145" s="14">
        <f>1034.65</f>
        <v>1034.65</v>
      </c>
      <c r="K145" s="14"/>
      <c r="L145" s="399"/>
      <c r="M145" s="88"/>
      <c r="N145" s="28"/>
      <c r="O145" s="28"/>
    </row>
    <row r="146" spans="1:15" ht="141" customHeight="1">
      <c r="A146" s="400"/>
      <c r="B146" s="438"/>
      <c r="C146" s="403" t="s">
        <v>206</v>
      </c>
      <c r="D146" s="403"/>
      <c r="E146" s="398" t="s">
        <v>45</v>
      </c>
      <c r="F146" s="398"/>
      <c r="G146" s="402" t="s">
        <v>14</v>
      </c>
      <c r="H146" s="40" t="s">
        <v>11</v>
      </c>
      <c r="I146" s="41">
        <v>36</v>
      </c>
      <c r="J146" s="179">
        <v>134</v>
      </c>
      <c r="K146" s="41"/>
      <c r="L146" s="399"/>
      <c r="M146" s="88"/>
      <c r="N146" s="28"/>
      <c r="O146" s="28"/>
    </row>
    <row r="147" spans="1:15" ht="70.5" customHeight="1">
      <c r="A147" s="401"/>
      <c r="B147" s="439"/>
      <c r="C147" s="403" t="s">
        <v>207</v>
      </c>
      <c r="D147" s="403"/>
      <c r="E147" s="398" t="s">
        <v>9</v>
      </c>
      <c r="F147" s="398"/>
      <c r="G147" s="335"/>
      <c r="H147" s="40" t="s">
        <v>11</v>
      </c>
      <c r="I147" s="41">
        <v>37</v>
      </c>
      <c r="J147" s="41">
        <v>155</v>
      </c>
      <c r="K147" s="205">
        <f>K151</f>
        <v>155</v>
      </c>
      <c r="L147" s="330" t="s">
        <v>30</v>
      </c>
      <c r="M147" s="88"/>
      <c r="N147" s="28"/>
      <c r="O147" s="28"/>
    </row>
    <row r="148" spans="1:15" ht="69.75" customHeight="1">
      <c r="A148" s="405"/>
      <c r="B148" s="439"/>
      <c r="C148" s="441" t="s">
        <v>166</v>
      </c>
      <c r="D148" s="441"/>
      <c r="E148" s="341">
        <v>2017</v>
      </c>
      <c r="F148" s="341"/>
      <c r="G148" s="335"/>
      <c r="H148" s="40" t="s">
        <v>11</v>
      </c>
      <c r="I148" s="14">
        <v>37</v>
      </c>
      <c r="J148" s="14"/>
      <c r="K148" s="14"/>
      <c r="L148" s="504"/>
      <c r="M148" s="88"/>
      <c r="N148" s="28"/>
      <c r="O148" s="28"/>
    </row>
    <row r="149" spans="1:15" ht="38.25" customHeight="1">
      <c r="A149" s="398"/>
      <c r="B149" s="439"/>
      <c r="C149" s="511" t="s">
        <v>259</v>
      </c>
      <c r="D149" s="512"/>
      <c r="E149" s="341">
        <v>2018</v>
      </c>
      <c r="F149" s="341"/>
      <c r="G149" s="335"/>
      <c r="H149" s="341" t="s">
        <v>11</v>
      </c>
      <c r="I149" s="500"/>
      <c r="J149" s="500">
        <v>155</v>
      </c>
      <c r="K149" s="500"/>
      <c r="L149" s="504"/>
      <c r="M149" s="88"/>
      <c r="N149" s="28"/>
      <c r="O149" s="28"/>
    </row>
    <row r="150" spans="1:15" ht="66" customHeight="1">
      <c r="A150" s="398"/>
      <c r="B150" s="440"/>
      <c r="C150" s="513"/>
      <c r="D150" s="514"/>
      <c r="E150" s="341"/>
      <c r="F150" s="341"/>
      <c r="G150" s="336"/>
      <c r="H150" s="398"/>
      <c r="I150" s="500"/>
      <c r="J150" s="500"/>
      <c r="K150" s="500"/>
      <c r="L150" s="331"/>
      <c r="M150" s="88"/>
      <c r="N150" s="28"/>
      <c r="O150" s="28"/>
    </row>
    <row r="151" spans="1:15" ht="96" customHeight="1">
      <c r="A151" s="58"/>
      <c r="B151" s="223"/>
      <c r="C151" s="441" t="s">
        <v>325</v>
      </c>
      <c r="D151" s="441"/>
      <c r="E151" s="341">
        <v>2019</v>
      </c>
      <c r="F151" s="341"/>
      <c r="G151" s="402"/>
      <c r="H151" s="40" t="s">
        <v>11</v>
      </c>
      <c r="I151" s="41"/>
      <c r="J151" s="41"/>
      <c r="K151" s="61">
        <v>155</v>
      </c>
      <c r="L151" s="181"/>
      <c r="M151" s="90"/>
      <c r="N151" s="28"/>
      <c r="O151" s="28"/>
    </row>
    <row r="152" spans="1:15" ht="43.5" customHeight="1">
      <c r="A152" s="373" t="s">
        <v>32</v>
      </c>
      <c r="B152" s="323" t="s">
        <v>84</v>
      </c>
      <c r="C152" s="428" t="s">
        <v>208</v>
      </c>
      <c r="D152" s="429"/>
      <c r="E152" s="385">
        <v>2017</v>
      </c>
      <c r="F152" s="386"/>
      <c r="G152" s="335"/>
      <c r="H152" s="40" t="s">
        <v>11</v>
      </c>
      <c r="I152" s="41">
        <v>20</v>
      </c>
      <c r="J152" s="41"/>
      <c r="K152" s="14"/>
      <c r="L152" s="330" t="s">
        <v>123</v>
      </c>
      <c r="M152" s="88"/>
      <c r="N152" s="28"/>
      <c r="O152" s="28"/>
    </row>
    <row r="153" spans="1:15" ht="52.5" customHeight="1">
      <c r="A153" s="404"/>
      <c r="B153" s="375"/>
      <c r="C153" s="430"/>
      <c r="D153" s="431"/>
      <c r="E153" s="530"/>
      <c r="F153" s="531"/>
      <c r="G153" s="335"/>
      <c r="H153" s="40" t="s">
        <v>168</v>
      </c>
      <c r="I153" s="41">
        <v>100</v>
      </c>
      <c r="J153" s="41"/>
      <c r="K153" s="14"/>
      <c r="L153" s="331"/>
      <c r="M153" s="88"/>
      <c r="N153" s="28"/>
      <c r="O153" s="28"/>
    </row>
    <row r="154" spans="1:15" ht="79.5" customHeight="1">
      <c r="A154" s="60"/>
      <c r="B154" s="62" t="s">
        <v>336</v>
      </c>
      <c r="C154" s="403"/>
      <c r="D154" s="403"/>
      <c r="E154" s="398" t="s">
        <v>9</v>
      </c>
      <c r="F154" s="398"/>
      <c r="G154" s="336"/>
      <c r="H154" s="37"/>
      <c r="I154" s="41">
        <f>I14+I18+I21+I24+I27+I32++I69+I68+I67+I66+I72+I73+I76+I77+I78+I79+I80+I81+I82+I83+I84+I113+I115+I117+I121+I124+I126+I138+I146+I147+I152+I153+I70+I71</f>
        <v>38490.706</v>
      </c>
      <c r="J154" s="264">
        <f>J155+J156</f>
        <v>39365.71294</v>
      </c>
      <c r="K154" s="322">
        <f>K155+K156</f>
        <v>129413.23206</v>
      </c>
      <c r="L154" s="62"/>
      <c r="M154" s="89"/>
      <c r="N154" s="28"/>
      <c r="O154" s="28"/>
    </row>
    <row r="155" spans="1:15" ht="38.25" customHeight="1">
      <c r="A155" s="332"/>
      <c r="B155" s="330" t="s">
        <v>337</v>
      </c>
      <c r="C155" s="326" t="s">
        <v>338</v>
      </c>
      <c r="D155" s="327"/>
      <c r="E155" s="302"/>
      <c r="F155" s="303"/>
      <c r="G155" s="304"/>
      <c r="H155" s="305"/>
      <c r="I155" s="306">
        <v>15020.71</v>
      </c>
      <c r="J155" s="320">
        <f>J32+J65+J68+J69+J70+J71+J81+J82+J83+J85+J86+J87+J88+J89+J90+J91+J92+J93+J94+J95+J97+J98+J102+J104+J126+J135+J138+J146+J147</f>
        <v>20277.002940000002</v>
      </c>
      <c r="K155" s="306">
        <f>K30+K31+K64+K82+K83+K96+K99+K100+K101+K102+K103+K104+K105+K107+K109+K111+K126+K135+K147</f>
        <v>15389.65406</v>
      </c>
      <c r="L155" s="321"/>
      <c r="M155" s="89"/>
      <c r="N155" s="28"/>
      <c r="O155" s="28"/>
    </row>
    <row r="156" spans="1:15" ht="46.5" customHeight="1">
      <c r="A156" s="333"/>
      <c r="B156" s="331"/>
      <c r="C156" s="326" t="s">
        <v>339</v>
      </c>
      <c r="D156" s="327"/>
      <c r="E156" s="328"/>
      <c r="F156" s="329"/>
      <c r="G156" s="304"/>
      <c r="H156" s="305"/>
      <c r="I156" s="306">
        <v>23470</v>
      </c>
      <c r="J156" s="320">
        <f>J21+J24+J26+J113+J115+J117+J120</f>
        <v>19088.71</v>
      </c>
      <c r="K156" s="306">
        <f>K14+K17+K20+K24+K25+K26+K120+K124+K121+K113</f>
        <v>114023.578</v>
      </c>
      <c r="L156" s="309"/>
      <c r="M156" s="89"/>
      <c r="N156" s="28"/>
      <c r="O156" s="28"/>
    </row>
    <row r="157" spans="1:15" ht="29.25" customHeight="1">
      <c r="A157" s="398" t="s">
        <v>31</v>
      </c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32"/>
      <c r="M157" s="88"/>
      <c r="N157" s="28"/>
      <c r="O157" s="28"/>
    </row>
    <row r="158" spans="1:15" ht="68.25" customHeight="1">
      <c r="A158" s="522" t="s">
        <v>44</v>
      </c>
      <c r="B158" s="323" t="s">
        <v>13</v>
      </c>
      <c r="C158" s="403" t="s">
        <v>209</v>
      </c>
      <c r="D158" s="403"/>
      <c r="E158" s="398" t="s">
        <v>45</v>
      </c>
      <c r="F158" s="398"/>
      <c r="G158" s="341" t="s">
        <v>33</v>
      </c>
      <c r="H158" s="341" t="s">
        <v>11</v>
      </c>
      <c r="I158" s="395">
        <f>I160+I166+I168+I170+I171+I173+I163</f>
        <v>197.5</v>
      </c>
      <c r="J158" s="395">
        <f>J162+J164+J167+J169+J172</f>
        <v>192</v>
      </c>
      <c r="K158" s="519"/>
      <c r="L158" s="590"/>
      <c r="M158" s="88"/>
      <c r="N158" s="28"/>
      <c r="O158" s="28"/>
    </row>
    <row r="159" spans="1:15" ht="24.75" customHeight="1">
      <c r="A159" s="522"/>
      <c r="B159" s="324"/>
      <c r="C159" s="403"/>
      <c r="D159" s="403"/>
      <c r="E159" s="398"/>
      <c r="F159" s="398"/>
      <c r="G159" s="341"/>
      <c r="H159" s="341"/>
      <c r="I159" s="395"/>
      <c r="J159" s="395"/>
      <c r="K159" s="519"/>
      <c r="L159" s="591"/>
      <c r="M159" s="88"/>
      <c r="N159" s="28"/>
      <c r="O159" s="28"/>
    </row>
    <row r="160" spans="1:15" ht="56.25" customHeight="1">
      <c r="A160" s="522"/>
      <c r="B160" s="324"/>
      <c r="C160" s="441" t="s">
        <v>34</v>
      </c>
      <c r="D160" s="441"/>
      <c r="E160" s="342">
        <v>2017</v>
      </c>
      <c r="F160" s="343"/>
      <c r="G160" s="341"/>
      <c r="H160" s="402" t="s">
        <v>11</v>
      </c>
      <c r="I160" s="496">
        <v>80</v>
      </c>
      <c r="J160" s="496"/>
      <c r="K160" s="496"/>
      <c r="L160" s="503" t="s">
        <v>35</v>
      </c>
      <c r="M160" s="88"/>
      <c r="N160" s="28"/>
      <c r="O160" s="28"/>
    </row>
    <row r="161" spans="1:15" ht="21" customHeight="1">
      <c r="A161" s="522"/>
      <c r="B161" s="324"/>
      <c r="C161" s="441"/>
      <c r="D161" s="441"/>
      <c r="E161" s="344"/>
      <c r="F161" s="345"/>
      <c r="G161" s="341"/>
      <c r="H161" s="335"/>
      <c r="I161" s="497"/>
      <c r="J161" s="497"/>
      <c r="K161" s="497"/>
      <c r="L161" s="504"/>
      <c r="M161" s="88"/>
      <c r="N161" s="28"/>
      <c r="O161" s="28"/>
    </row>
    <row r="162" spans="1:15" ht="22.5" customHeight="1">
      <c r="A162" s="323"/>
      <c r="B162" s="324"/>
      <c r="C162" s="441"/>
      <c r="D162" s="441"/>
      <c r="E162" s="346"/>
      <c r="F162" s="347"/>
      <c r="G162" s="341"/>
      <c r="H162" s="336"/>
      <c r="I162" s="498"/>
      <c r="J162" s="498"/>
      <c r="K162" s="498"/>
      <c r="L162" s="331"/>
      <c r="M162" s="88"/>
      <c r="N162" s="28"/>
      <c r="O162" s="28"/>
    </row>
    <row r="163" spans="1:15" ht="48.75" customHeight="1">
      <c r="A163" s="63"/>
      <c r="B163" s="406"/>
      <c r="C163" s="337" t="s">
        <v>177</v>
      </c>
      <c r="D163" s="338"/>
      <c r="E163" s="341">
        <v>2017</v>
      </c>
      <c r="F163" s="341"/>
      <c r="G163" s="402" t="s">
        <v>33</v>
      </c>
      <c r="H163" s="40" t="s">
        <v>11</v>
      </c>
      <c r="I163" s="14">
        <v>27.2</v>
      </c>
      <c r="J163" s="14"/>
      <c r="K163" s="14"/>
      <c r="L163" s="15" t="s">
        <v>36</v>
      </c>
      <c r="M163" s="88"/>
      <c r="N163" s="28"/>
      <c r="O163" s="28"/>
    </row>
    <row r="164" spans="1:15" ht="46.5">
      <c r="A164" s="63"/>
      <c r="B164" s="55"/>
      <c r="C164" s="520"/>
      <c r="D164" s="521"/>
      <c r="E164" s="442">
        <v>2018</v>
      </c>
      <c r="F164" s="443"/>
      <c r="G164" s="335"/>
      <c r="H164" s="40" t="s">
        <v>11</v>
      </c>
      <c r="I164" s="14"/>
      <c r="J164" s="14">
        <v>70</v>
      </c>
      <c r="K164" s="14"/>
      <c r="L164" s="15" t="s">
        <v>113</v>
      </c>
      <c r="M164" s="88"/>
      <c r="N164" s="28"/>
      <c r="O164" s="28"/>
    </row>
    <row r="165" spans="1:15" ht="46.5">
      <c r="A165" s="63"/>
      <c r="B165" s="57"/>
      <c r="C165" s="339"/>
      <c r="D165" s="340"/>
      <c r="E165" s="517">
        <v>2019</v>
      </c>
      <c r="F165" s="518"/>
      <c r="G165" s="127"/>
      <c r="H165" s="40" t="s">
        <v>11</v>
      </c>
      <c r="I165" s="14"/>
      <c r="J165" s="14"/>
      <c r="K165" s="14"/>
      <c r="L165" s="15" t="s">
        <v>36</v>
      </c>
      <c r="M165" s="283">
        <v>13</v>
      </c>
      <c r="N165" s="28"/>
      <c r="O165" s="28"/>
    </row>
    <row r="166" spans="1:15" ht="51.75" customHeight="1">
      <c r="A166" s="64"/>
      <c r="B166" s="57"/>
      <c r="C166" s="337" t="s">
        <v>178</v>
      </c>
      <c r="D166" s="338"/>
      <c r="E166" s="341">
        <v>2017</v>
      </c>
      <c r="F166" s="341"/>
      <c r="G166" s="127"/>
      <c r="H166" s="40" t="s">
        <v>11</v>
      </c>
      <c r="I166" s="14">
        <v>12.5</v>
      </c>
      <c r="J166" s="14"/>
      <c r="K166" s="14"/>
      <c r="L166" s="15" t="s">
        <v>37</v>
      </c>
      <c r="M166" s="88"/>
      <c r="N166" s="28"/>
      <c r="O166" s="28"/>
    </row>
    <row r="167" spans="1:15" ht="48" customHeight="1">
      <c r="A167" s="64"/>
      <c r="B167" s="57"/>
      <c r="C167" s="339"/>
      <c r="D167" s="340"/>
      <c r="E167" s="517">
        <v>2018</v>
      </c>
      <c r="F167" s="518"/>
      <c r="G167" s="127"/>
      <c r="H167" s="40" t="s">
        <v>11</v>
      </c>
      <c r="I167" s="14"/>
      <c r="J167" s="14">
        <v>105</v>
      </c>
      <c r="K167" s="14"/>
      <c r="L167" s="48" t="s">
        <v>114</v>
      </c>
      <c r="M167" s="88"/>
      <c r="N167" s="28"/>
      <c r="O167" s="28"/>
    </row>
    <row r="168" spans="1:15" ht="40.5" customHeight="1">
      <c r="A168" s="64"/>
      <c r="B168" s="53"/>
      <c r="C168" s="337" t="s">
        <v>38</v>
      </c>
      <c r="D168" s="338"/>
      <c r="E168" s="342">
        <v>2017</v>
      </c>
      <c r="F168" s="343"/>
      <c r="G168" s="127"/>
      <c r="H168" s="402" t="s">
        <v>11</v>
      </c>
      <c r="I168" s="496">
        <v>1.4</v>
      </c>
      <c r="J168" s="496"/>
      <c r="K168" s="496"/>
      <c r="L168" s="501" t="s">
        <v>39</v>
      </c>
      <c r="M168" s="88"/>
      <c r="N168" s="28"/>
      <c r="O168" s="28"/>
    </row>
    <row r="169" spans="1:15" ht="23.25">
      <c r="A169" s="65"/>
      <c r="B169" s="53"/>
      <c r="C169" s="339"/>
      <c r="D169" s="340"/>
      <c r="E169" s="346"/>
      <c r="F169" s="347"/>
      <c r="G169" s="127"/>
      <c r="H169" s="336"/>
      <c r="I169" s="498"/>
      <c r="J169" s="498"/>
      <c r="K169" s="498"/>
      <c r="L169" s="502"/>
      <c r="M169" s="88"/>
      <c r="N169" s="28"/>
      <c r="O169" s="28"/>
    </row>
    <row r="170" spans="1:15" ht="46.5">
      <c r="A170" s="65"/>
      <c r="B170" s="55"/>
      <c r="C170" s="399" t="s">
        <v>40</v>
      </c>
      <c r="D170" s="399"/>
      <c r="E170" s="341">
        <v>2017</v>
      </c>
      <c r="F170" s="341"/>
      <c r="G170" s="127"/>
      <c r="H170" s="40" t="s">
        <v>11</v>
      </c>
      <c r="I170" s="14">
        <v>56.2</v>
      </c>
      <c r="J170" s="14"/>
      <c r="K170" s="14"/>
      <c r="L170" s="15" t="s">
        <v>41</v>
      </c>
      <c r="M170" s="88"/>
      <c r="N170" s="28"/>
      <c r="O170" s="28"/>
    </row>
    <row r="171" spans="1:15" ht="55.5" customHeight="1">
      <c r="A171" s="225"/>
      <c r="B171" s="225"/>
      <c r="C171" s="337" t="s">
        <v>42</v>
      </c>
      <c r="D171" s="338"/>
      <c r="E171" s="341">
        <v>2017</v>
      </c>
      <c r="F171" s="341"/>
      <c r="G171" s="127"/>
      <c r="H171" s="40" t="s">
        <v>11</v>
      </c>
      <c r="I171" s="14">
        <v>18.7</v>
      </c>
      <c r="J171" s="14"/>
      <c r="K171" s="14"/>
      <c r="L171" s="15" t="s">
        <v>124</v>
      </c>
      <c r="M171" s="88"/>
      <c r="N171" s="28"/>
      <c r="O171" s="28"/>
    </row>
    <row r="172" spans="1:15" ht="46.5">
      <c r="A172" s="181"/>
      <c r="B172" s="181"/>
      <c r="C172" s="339"/>
      <c r="D172" s="340"/>
      <c r="E172" s="517">
        <v>2018</v>
      </c>
      <c r="F172" s="518"/>
      <c r="G172" s="222"/>
      <c r="H172" s="40" t="s">
        <v>11</v>
      </c>
      <c r="I172" s="14"/>
      <c r="J172" s="14">
        <v>17</v>
      </c>
      <c r="K172" s="14"/>
      <c r="L172" s="15" t="s">
        <v>103</v>
      </c>
      <c r="M172" s="92"/>
      <c r="N172" s="28"/>
      <c r="O172" s="28"/>
    </row>
    <row r="173" spans="1:15" ht="56.25" customHeight="1">
      <c r="A173" s="227"/>
      <c r="B173" s="227"/>
      <c r="C173" s="539" t="s">
        <v>160</v>
      </c>
      <c r="D173" s="539"/>
      <c r="E173" s="341">
        <v>2017</v>
      </c>
      <c r="F173" s="341"/>
      <c r="G173" s="127"/>
      <c r="H173" s="341" t="s">
        <v>11</v>
      </c>
      <c r="I173" s="500">
        <v>1.5</v>
      </c>
      <c r="J173" s="500"/>
      <c r="K173" s="500"/>
      <c r="L173" s="523" t="s">
        <v>43</v>
      </c>
      <c r="M173" s="91"/>
      <c r="N173" s="28"/>
      <c r="O173" s="28"/>
    </row>
    <row r="174" spans="1:15" ht="21" customHeight="1">
      <c r="A174" s="66"/>
      <c r="B174" s="67"/>
      <c r="C174" s="538"/>
      <c r="D174" s="538"/>
      <c r="E174" s="341"/>
      <c r="F174" s="341"/>
      <c r="G174" s="131"/>
      <c r="H174" s="341"/>
      <c r="I174" s="500"/>
      <c r="J174" s="500"/>
      <c r="K174" s="500"/>
      <c r="L174" s="523"/>
      <c r="M174" s="88"/>
      <c r="N174" s="28"/>
      <c r="O174" s="28"/>
    </row>
    <row r="175" spans="1:15" ht="69.75" customHeight="1">
      <c r="A175" s="68" t="s">
        <v>47</v>
      </c>
      <c r="B175" s="69" t="s">
        <v>60</v>
      </c>
      <c r="C175" s="403" t="s">
        <v>210</v>
      </c>
      <c r="D175" s="403"/>
      <c r="E175" s="398" t="s">
        <v>9</v>
      </c>
      <c r="F175" s="398"/>
      <c r="G175" s="402" t="s">
        <v>33</v>
      </c>
      <c r="H175" s="40" t="s">
        <v>11</v>
      </c>
      <c r="I175" s="41">
        <f>I176+I177+I179+I180</f>
        <v>2642</v>
      </c>
      <c r="J175" s="41">
        <f>J180</f>
        <v>2350.7</v>
      </c>
      <c r="K175" s="41"/>
      <c r="L175" s="15" t="s">
        <v>16</v>
      </c>
      <c r="M175" s="88"/>
      <c r="N175" s="28"/>
      <c r="O175" s="28"/>
    </row>
    <row r="176" spans="1:15" ht="46.5">
      <c r="A176" s="54"/>
      <c r="B176" s="57"/>
      <c r="C176" s="441" t="s">
        <v>179</v>
      </c>
      <c r="D176" s="441"/>
      <c r="E176" s="341">
        <v>2017</v>
      </c>
      <c r="F176" s="341"/>
      <c r="G176" s="335"/>
      <c r="H176" s="40" t="s">
        <v>11</v>
      </c>
      <c r="I176" s="14">
        <v>500</v>
      </c>
      <c r="J176" s="14"/>
      <c r="K176" s="41"/>
      <c r="L176" s="15" t="s">
        <v>120</v>
      </c>
      <c r="M176" s="88"/>
      <c r="N176" s="44"/>
      <c r="O176" s="28"/>
    </row>
    <row r="177" spans="1:15" ht="33" customHeight="1">
      <c r="A177" s="54"/>
      <c r="B177" s="55"/>
      <c r="C177" s="399" t="s">
        <v>169</v>
      </c>
      <c r="D177" s="399"/>
      <c r="E177" s="341">
        <v>2017</v>
      </c>
      <c r="F177" s="341"/>
      <c r="G177" s="127"/>
      <c r="H177" s="341" t="s">
        <v>75</v>
      </c>
      <c r="I177" s="500">
        <v>1400</v>
      </c>
      <c r="J177" s="500"/>
      <c r="K177" s="395"/>
      <c r="L177" s="523" t="s">
        <v>121</v>
      </c>
      <c r="M177" s="88"/>
      <c r="N177" s="38"/>
      <c r="O177" s="28"/>
    </row>
    <row r="178" spans="1:15" ht="21.75" customHeight="1">
      <c r="A178" s="56"/>
      <c r="B178" s="57"/>
      <c r="C178" s="399"/>
      <c r="D178" s="399"/>
      <c r="E178" s="341"/>
      <c r="F178" s="341"/>
      <c r="G178" s="127"/>
      <c r="H178" s="341"/>
      <c r="I178" s="500"/>
      <c r="J178" s="500"/>
      <c r="K178" s="395"/>
      <c r="L178" s="523"/>
      <c r="M178" s="88"/>
      <c r="N178" s="28"/>
      <c r="O178" s="28"/>
    </row>
    <row r="179" spans="1:15" ht="21.75" customHeight="1">
      <c r="A179" s="56"/>
      <c r="B179" s="55"/>
      <c r="C179" s="399"/>
      <c r="D179" s="399"/>
      <c r="E179" s="341"/>
      <c r="F179" s="341"/>
      <c r="G179" s="127"/>
      <c r="H179" s="40" t="s">
        <v>11</v>
      </c>
      <c r="I179" s="14">
        <v>42</v>
      </c>
      <c r="J179" s="14"/>
      <c r="K179" s="41"/>
      <c r="L179" s="523"/>
      <c r="M179" s="88"/>
      <c r="N179" s="28"/>
      <c r="O179" s="28"/>
    </row>
    <row r="180" spans="1:15" ht="23.25">
      <c r="A180" s="58"/>
      <c r="B180" s="55"/>
      <c r="C180" s="441" t="s">
        <v>220</v>
      </c>
      <c r="D180" s="441"/>
      <c r="E180" s="341" t="s">
        <v>45</v>
      </c>
      <c r="F180" s="341"/>
      <c r="G180" s="127"/>
      <c r="H180" s="341" t="s">
        <v>11</v>
      </c>
      <c r="I180" s="500">
        <v>700</v>
      </c>
      <c r="J180" s="500">
        <f>2328.7+22</f>
        <v>2350.7</v>
      </c>
      <c r="K180" s="395"/>
      <c r="L180" s="52" t="s">
        <v>27</v>
      </c>
      <c r="M180" s="88"/>
      <c r="N180" s="28"/>
      <c r="O180" s="38"/>
    </row>
    <row r="181" spans="1:15" ht="43.5" customHeight="1">
      <c r="A181" s="54"/>
      <c r="B181" s="57"/>
      <c r="C181" s="441"/>
      <c r="D181" s="441"/>
      <c r="E181" s="341"/>
      <c r="F181" s="341"/>
      <c r="G181" s="127"/>
      <c r="H181" s="341"/>
      <c r="I181" s="500"/>
      <c r="J181" s="500"/>
      <c r="K181" s="395"/>
      <c r="L181" s="51" t="s">
        <v>323</v>
      </c>
      <c r="M181" s="88"/>
      <c r="N181" s="28"/>
      <c r="O181" s="28"/>
    </row>
    <row r="182" spans="1:15" ht="38.25" customHeight="1">
      <c r="A182" s="56"/>
      <c r="B182" s="225"/>
      <c r="C182" s="432" t="s">
        <v>211</v>
      </c>
      <c r="D182" s="433"/>
      <c r="E182" s="385">
        <v>2017</v>
      </c>
      <c r="F182" s="386"/>
      <c r="G182" s="127"/>
      <c r="H182" s="402" t="s">
        <v>11</v>
      </c>
      <c r="I182" s="532">
        <v>60.25</v>
      </c>
      <c r="J182" s="532"/>
      <c r="K182" s="532"/>
      <c r="L182" s="399" t="s">
        <v>119</v>
      </c>
      <c r="M182" s="88"/>
      <c r="N182" s="28"/>
      <c r="O182" s="28"/>
    </row>
    <row r="183" spans="1:15" ht="41.25" customHeight="1">
      <c r="A183" s="58"/>
      <c r="B183" s="226"/>
      <c r="C183" s="434"/>
      <c r="D183" s="435"/>
      <c r="E183" s="387"/>
      <c r="F183" s="388"/>
      <c r="G183" s="127"/>
      <c r="H183" s="366"/>
      <c r="I183" s="592"/>
      <c r="J183" s="534"/>
      <c r="K183" s="534"/>
      <c r="L183" s="399"/>
      <c r="M183" s="88"/>
      <c r="N183" s="44"/>
      <c r="O183" s="28"/>
    </row>
    <row r="184" spans="1:15" ht="75.75" customHeight="1">
      <c r="A184" s="54"/>
      <c r="B184" s="226"/>
      <c r="C184" s="403" t="s">
        <v>212</v>
      </c>
      <c r="D184" s="403"/>
      <c r="E184" s="328" t="s">
        <v>45</v>
      </c>
      <c r="F184" s="329"/>
      <c r="G184" s="96"/>
      <c r="H184" s="40" t="s">
        <v>11</v>
      </c>
      <c r="I184" s="41">
        <v>6.4</v>
      </c>
      <c r="J184" s="116">
        <v>392</v>
      </c>
      <c r="K184" s="85"/>
      <c r="L184" s="70" t="s">
        <v>156</v>
      </c>
      <c r="M184" s="283">
        <v>14</v>
      </c>
      <c r="N184" s="44"/>
      <c r="O184" s="28"/>
    </row>
    <row r="185" spans="1:15" ht="93" customHeight="1">
      <c r="A185" s="58"/>
      <c r="B185" s="226"/>
      <c r="C185" s="393" t="s">
        <v>213</v>
      </c>
      <c r="D185" s="394"/>
      <c r="E185" s="328">
        <v>2018</v>
      </c>
      <c r="F185" s="329"/>
      <c r="G185" s="96"/>
      <c r="H185" s="94" t="s">
        <v>11</v>
      </c>
      <c r="I185" s="98"/>
      <c r="J185" s="116">
        <f>1500-49+404</f>
        <v>1855</v>
      </c>
      <c r="K185" s="97"/>
      <c r="L185" s="71" t="s">
        <v>171</v>
      </c>
      <c r="M185" s="88"/>
      <c r="N185" s="44"/>
      <c r="O185" s="28"/>
    </row>
    <row r="186" spans="1:15" ht="63.75" customHeight="1">
      <c r="A186" s="58"/>
      <c r="B186" s="226"/>
      <c r="C186" s="393" t="s">
        <v>214</v>
      </c>
      <c r="D186" s="545"/>
      <c r="E186" s="328">
        <v>2018</v>
      </c>
      <c r="F186" s="544"/>
      <c r="G186" s="143"/>
      <c r="H186" s="140" t="s">
        <v>11</v>
      </c>
      <c r="I186" s="145"/>
      <c r="J186" s="144">
        <f>12+12+5</f>
        <v>29</v>
      </c>
      <c r="K186" s="144"/>
      <c r="L186" s="151" t="s">
        <v>189</v>
      </c>
      <c r="M186" s="88"/>
      <c r="N186" s="44"/>
      <c r="O186" s="28"/>
    </row>
    <row r="187" spans="1:15" ht="46.5" customHeight="1">
      <c r="A187" s="242"/>
      <c r="B187" s="226"/>
      <c r="C187" s="542" t="s">
        <v>170</v>
      </c>
      <c r="D187" s="543"/>
      <c r="E187" s="328">
        <v>2018</v>
      </c>
      <c r="F187" s="544"/>
      <c r="G187" s="122"/>
      <c r="H187" s="120" t="s">
        <v>11</v>
      </c>
      <c r="I187" s="124"/>
      <c r="J187" s="123">
        <v>300</v>
      </c>
      <c r="K187" s="123"/>
      <c r="L187" s="71" t="s">
        <v>167</v>
      </c>
      <c r="M187" s="88"/>
      <c r="N187" s="44"/>
      <c r="O187" s="28"/>
    </row>
    <row r="188" spans="1:15" ht="135.75" customHeight="1">
      <c r="A188" s="242"/>
      <c r="B188" s="226"/>
      <c r="C188" s="396" t="s">
        <v>260</v>
      </c>
      <c r="D188" s="397"/>
      <c r="E188" s="328">
        <v>2019</v>
      </c>
      <c r="F188" s="329"/>
      <c r="G188" s="200"/>
      <c r="H188" s="198" t="s">
        <v>11</v>
      </c>
      <c r="I188" s="205"/>
      <c r="J188" s="207"/>
      <c r="K188" s="207">
        <v>200</v>
      </c>
      <c r="L188" s="204" t="s">
        <v>304</v>
      </c>
      <c r="M188" s="88"/>
      <c r="N188" s="44"/>
      <c r="O188" s="28"/>
    </row>
    <row r="189" spans="1:15" ht="161.25" customHeight="1">
      <c r="A189" s="243"/>
      <c r="B189" s="181"/>
      <c r="C189" s="546" t="s">
        <v>340</v>
      </c>
      <c r="D189" s="547"/>
      <c r="E189" s="328" t="s">
        <v>57</v>
      </c>
      <c r="F189" s="329"/>
      <c r="G189" s="67"/>
      <c r="H189" s="40" t="s">
        <v>11</v>
      </c>
      <c r="I189" s="41"/>
      <c r="J189" s="295">
        <f>2990-262-1532.4+30.3</f>
        <v>1225.8999999999999</v>
      </c>
      <c r="K189" s="41">
        <v>1500</v>
      </c>
      <c r="L189" s="142" t="s">
        <v>227</v>
      </c>
      <c r="M189" s="88"/>
      <c r="N189" s="44"/>
      <c r="O189" s="28"/>
    </row>
    <row r="190" spans="1:15" ht="99" customHeight="1">
      <c r="A190" s="242"/>
      <c r="B190" s="226"/>
      <c r="C190" s="546" t="s">
        <v>238</v>
      </c>
      <c r="D190" s="547"/>
      <c r="E190" s="328">
        <v>2018</v>
      </c>
      <c r="F190" s="329"/>
      <c r="G190" s="174"/>
      <c r="H190" s="171" t="s">
        <v>11</v>
      </c>
      <c r="I190" s="173"/>
      <c r="J190" s="176">
        <v>197</v>
      </c>
      <c r="K190" s="173"/>
      <c r="L190" s="172" t="s">
        <v>320</v>
      </c>
      <c r="M190" s="88"/>
      <c r="N190" s="44"/>
      <c r="O190" s="28"/>
    </row>
    <row r="191" spans="1:15" ht="113.25" customHeight="1">
      <c r="A191" s="221"/>
      <c r="B191" s="220"/>
      <c r="C191" s="553" t="s">
        <v>239</v>
      </c>
      <c r="D191" s="554"/>
      <c r="E191" s="385">
        <v>2018</v>
      </c>
      <c r="F191" s="386"/>
      <c r="G191" s="220"/>
      <c r="H191" s="210" t="s">
        <v>11</v>
      </c>
      <c r="I191" s="214"/>
      <c r="J191" s="214">
        <v>65</v>
      </c>
      <c r="K191" s="214"/>
      <c r="L191" s="204" t="s">
        <v>188</v>
      </c>
      <c r="M191" s="88"/>
      <c r="N191" s="44"/>
      <c r="O191" s="28"/>
    </row>
    <row r="192" spans="1:15" ht="110.25" customHeight="1">
      <c r="A192" s="221"/>
      <c r="B192" s="220"/>
      <c r="C192" s="546" t="s">
        <v>255</v>
      </c>
      <c r="D192" s="547"/>
      <c r="E192" s="385">
        <v>2018</v>
      </c>
      <c r="F192" s="386"/>
      <c r="G192" s="220"/>
      <c r="H192" s="210" t="s">
        <v>11</v>
      </c>
      <c r="I192" s="214"/>
      <c r="J192" s="214">
        <f>600+75</f>
        <v>675</v>
      </c>
      <c r="K192" s="214"/>
      <c r="L192" s="204" t="s">
        <v>172</v>
      </c>
      <c r="M192" s="283">
        <v>15</v>
      </c>
      <c r="N192" s="44"/>
      <c r="O192" s="28"/>
    </row>
    <row r="193" spans="1:15" ht="137.25" customHeight="1">
      <c r="A193" s="221"/>
      <c r="B193" s="220"/>
      <c r="C193" s="546" t="s">
        <v>348</v>
      </c>
      <c r="D193" s="547"/>
      <c r="E193" s="385">
        <v>2019</v>
      </c>
      <c r="F193" s="386"/>
      <c r="G193" s="220"/>
      <c r="H193" s="210" t="s">
        <v>11</v>
      </c>
      <c r="I193" s="214"/>
      <c r="J193" s="214"/>
      <c r="K193" s="214">
        <v>2200</v>
      </c>
      <c r="L193" s="278" t="s">
        <v>256</v>
      </c>
      <c r="M193" s="265"/>
      <c r="N193" s="44"/>
      <c r="O193" s="28"/>
    </row>
    <row r="194" spans="1:15" s="237" customFormat="1" ht="168" customHeight="1">
      <c r="A194" s="271" t="s">
        <v>55</v>
      </c>
      <c r="B194" s="642" t="s">
        <v>232</v>
      </c>
      <c r="C194" s="563" t="s">
        <v>303</v>
      </c>
      <c r="D194" s="563"/>
      <c r="E194" s="385" t="s">
        <v>57</v>
      </c>
      <c r="F194" s="386"/>
      <c r="G194" s="402" t="s">
        <v>305</v>
      </c>
      <c r="H194" s="211" t="s">
        <v>11</v>
      </c>
      <c r="I194" s="213"/>
      <c r="J194" s="213"/>
      <c r="K194" s="269">
        <v>4360</v>
      </c>
      <c r="L194" s="330" t="s">
        <v>300</v>
      </c>
      <c r="M194" s="265"/>
      <c r="N194" s="282"/>
      <c r="O194" s="236"/>
    </row>
    <row r="195" spans="1:15" s="268" customFormat="1" ht="90" customHeight="1">
      <c r="A195" s="272"/>
      <c r="B195" s="642"/>
      <c r="C195" s="563"/>
      <c r="D195" s="563"/>
      <c r="E195" s="550"/>
      <c r="F195" s="551"/>
      <c r="G195" s="335"/>
      <c r="H195" s="250" t="s">
        <v>225</v>
      </c>
      <c r="I195" s="252"/>
      <c r="J195" s="252"/>
      <c r="K195" s="252">
        <v>9592.7</v>
      </c>
      <c r="L195" s="331"/>
      <c r="M195" s="265"/>
      <c r="N195" s="266"/>
      <c r="O195" s="267"/>
    </row>
    <row r="196" spans="1:15" s="268" customFormat="1" ht="130.5" customHeight="1">
      <c r="A196" s="272"/>
      <c r="B196" s="642"/>
      <c r="C196" s="563"/>
      <c r="D196" s="563"/>
      <c r="E196" s="387"/>
      <c r="F196" s="388"/>
      <c r="G196" s="273" t="s">
        <v>102</v>
      </c>
      <c r="H196" s="250" t="s">
        <v>11</v>
      </c>
      <c r="I196" s="252"/>
      <c r="J196" s="269">
        <v>10.1</v>
      </c>
      <c r="K196" s="252">
        <v>40</v>
      </c>
      <c r="L196" s="292" t="s">
        <v>334</v>
      </c>
      <c r="M196" s="265"/>
      <c r="N196" s="266"/>
      <c r="O196" s="267"/>
    </row>
    <row r="197" spans="1:15" ht="234" customHeight="1">
      <c r="A197" s="371"/>
      <c r="B197" s="226"/>
      <c r="C197" s="389" t="s">
        <v>308</v>
      </c>
      <c r="D197" s="390"/>
      <c r="E197" s="385">
        <v>2019</v>
      </c>
      <c r="F197" s="386"/>
      <c r="G197" s="384" t="s">
        <v>306</v>
      </c>
      <c r="H197" s="273" t="s">
        <v>11</v>
      </c>
      <c r="I197" s="229"/>
      <c r="J197" s="229"/>
      <c r="K197" s="229">
        <v>450</v>
      </c>
      <c r="L197" s="382" t="s">
        <v>240</v>
      </c>
      <c r="M197" s="88"/>
      <c r="N197" s="44"/>
      <c r="O197" s="28"/>
    </row>
    <row r="198" spans="1:15" ht="54.75" customHeight="1">
      <c r="A198" s="372"/>
      <c r="B198" s="276"/>
      <c r="C198" s="391"/>
      <c r="D198" s="392"/>
      <c r="E198" s="387"/>
      <c r="F198" s="388"/>
      <c r="G198" s="383"/>
      <c r="H198" s="273" t="s">
        <v>223</v>
      </c>
      <c r="I198" s="277"/>
      <c r="J198" s="277"/>
      <c r="K198" s="277">
        <v>3900</v>
      </c>
      <c r="L198" s="383"/>
      <c r="M198" s="88"/>
      <c r="N198" s="44"/>
      <c r="O198" s="28"/>
    </row>
    <row r="199" spans="1:15" ht="32.25" customHeight="1">
      <c r="A199" s="373" t="s">
        <v>59</v>
      </c>
      <c r="B199" s="373" t="s">
        <v>90</v>
      </c>
      <c r="C199" s="428" t="s">
        <v>241</v>
      </c>
      <c r="D199" s="429"/>
      <c r="E199" s="557">
        <v>2018</v>
      </c>
      <c r="F199" s="558"/>
      <c r="G199" s="219"/>
      <c r="H199" s="93" t="s">
        <v>11</v>
      </c>
      <c r="I199" s="72"/>
      <c r="J199" s="281">
        <f>J201</f>
        <v>122.39999999999999</v>
      </c>
      <c r="K199" s="41"/>
      <c r="L199" s="330" t="s">
        <v>91</v>
      </c>
      <c r="M199" s="88"/>
      <c r="N199" s="44"/>
      <c r="O199" s="28"/>
    </row>
    <row r="200" spans="1:15" ht="48.75" customHeight="1">
      <c r="A200" s="371"/>
      <c r="B200" s="371"/>
      <c r="C200" s="555"/>
      <c r="D200" s="556"/>
      <c r="E200" s="559"/>
      <c r="F200" s="560"/>
      <c r="G200" s="103"/>
      <c r="H200" s="137" t="s">
        <v>168</v>
      </c>
      <c r="I200" s="72"/>
      <c r="J200" s="100">
        <f>J202</f>
        <v>286</v>
      </c>
      <c r="K200" s="41"/>
      <c r="L200" s="504"/>
      <c r="M200" s="88"/>
      <c r="N200" s="44"/>
      <c r="O200" s="28"/>
    </row>
    <row r="201" spans="1:15" ht="81" customHeight="1">
      <c r="A201" s="371"/>
      <c r="B201" s="371"/>
      <c r="C201" s="633" t="s">
        <v>219</v>
      </c>
      <c r="D201" s="634"/>
      <c r="E201" s="629">
        <v>2018</v>
      </c>
      <c r="F201" s="630"/>
      <c r="G201" s="274" t="s">
        <v>33</v>
      </c>
      <c r="H201" s="40" t="s">
        <v>11</v>
      </c>
      <c r="I201" s="14"/>
      <c r="J201" s="61">
        <f>120+48-45.7+0.1</f>
        <v>122.39999999999999</v>
      </c>
      <c r="K201" s="41"/>
      <c r="L201" s="504"/>
      <c r="M201" s="88"/>
      <c r="N201" s="44"/>
      <c r="O201" s="28"/>
    </row>
    <row r="202" spans="1:15" ht="120" customHeight="1">
      <c r="A202" s="372"/>
      <c r="B202" s="372"/>
      <c r="C202" s="635"/>
      <c r="D202" s="636"/>
      <c r="E202" s="631"/>
      <c r="F202" s="632"/>
      <c r="G202" s="67"/>
      <c r="H202" s="40" t="s">
        <v>168</v>
      </c>
      <c r="I202" s="14"/>
      <c r="J202" s="14">
        <f>286</f>
        <v>286</v>
      </c>
      <c r="K202" s="41"/>
      <c r="L202" s="331"/>
      <c r="M202" s="283">
        <v>16</v>
      </c>
      <c r="N202" s="44"/>
      <c r="O202" s="28"/>
    </row>
    <row r="203" spans="1:15" ht="106.5" customHeight="1">
      <c r="A203" s="95" t="s">
        <v>63</v>
      </c>
      <c r="B203" s="244" t="s">
        <v>180</v>
      </c>
      <c r="C203" s="548" t="s">
        <v>242</v>
      </c>
      <c r="D203" s="552"/>
      <c r="E203" s="625">
        <v>2018</v>
      </c>
      <c r="F203" s="626"/>
      <c r="G203" s="402" t="s">
        <v>33</v>
      </c>
      <c r="H203" s="94" t="s">
        <v>11</v>
      </c>
      <c r="I203" s="99"/>
      <c r="J203" s="115">
        <v>377.9</v>
      </c>
      <c r="K203" s="98"/>
      <c r="L203" s="141" t="s">
        <v>157</v>
      </c>
      <c r="M203" s="88"/>
      <c r="N203" s="44"/>
      <c r="O203" s="28"/>
    </row>
    <row r="204" spans="1:15" ht="75" customHeight="1">
      <c r="A204" s="373" t="s">
        <v>107</v>
      </c>
      <c r="B204" s="373" t="s">
        <v>221</v>
      </c>
      <c r="C204" s="548" t="s">
        <v>243</v>
      </c>
      <c r="D204" s="543"/>
      <c r="E204" s="625">
        <v>2018</v>
      </c>
      <c r="F204" s="626"/>
      <c r="G204" s="335"/>
      <c r="H204" s="94" t="s">
        <v>11</v>
      </c>
      <c r="I204" s="99"/>
      <c r="J204" s="115">
        <f>500+49-479</f>
        <v>70</v>
      </c>
      <c r="K204" s="98"/>
      <c r="L204" s="132" t="s">
        <v>312</v>
      </c>
      <c r="M204" s="88"/>
      <c r="N204" s="44"/>
      <c r="O204" s="28"/>
    </row>
    <row r="205" spans="1:15" ht="114.75" customHeight="1">
      <c r="A205" s="372"/>
      <c r="B205" s="372"/>
      <c r="C205" s="561" t="s">
        <v>261</v>
      </c>
      <c r="D205" s="562"/>
      <c r="E205" s="625" t="s">
        <v>57</v>
      </c>
      <c r="F205" s="626"/>
      <c r="G205" s="335"/>
      <c r="H205" s="193" t="s">
        <v>11</v>
      </c>
      <c r="I205" s="195"/>
      <c r="J205" s="269">
        <v>1300</v>
      </c>
      <c r="K205" s="194">
        <v>708</v>
      </c>
      <c r="L205" s="196" t="s">
        <v>16</v>
      </c>
      <c r="M205" s="88"/>
      <c r="N205" s="44"/>
      <c r="O205" s="28"/>
    </row>
    <row r="206" spans="1:15" ht="66.75" customHeight="1">
      <c r="A206" s="184" t="s">
        <v>68</v>
      </c>
      <c r="B206" s="184" t="s">
        <v>192</v>
      </c>
      <c r="C206" s="548" t="s">
        <v>244</v>
      </c>
      <c r="D206" s="549"/>
      <c r="E206" s="625">
        <v>2018</v>
      </c>
      <c r="F206" s="626"/>
      <c r="G206" s="454"/>
      <c r="H206" s="182" t="s">
        <v>11</v>
      </c>
      <c r="I206" s="188"/>
      <c r="J206" s="183">
        <v>22.4</v>
      </c>
      <c r="K206" s="183"/>
      <c r="L206" s="186" t="s">
        <v>191</v>
      </c>
      <c r="M206" s="88"/>
      <c r="N206" s="44"/>
      <c r="O206" s="28"/>
    </row>
    <row r="207" spans="1:15" ht="35.25" customHeight="1">
      <c r="A207" s="333"/>
      <c r="B207" s="398" t="s">
        <v>46</v>
      </c>
      <c r="C207" s="398"/>
      <c r="D207" s="398"/>
      <c r="E207" s="398" t="s">
        <v>9</v>
      </c>
      <c r="F207" s="398"/>
      <c r="G207" s="398"/>
      <c r="H207" s="398"/>
      <c r="I207" s="395">
        <f>I184+I182+I180+I179+I177+I176+I160+I164+I166+I168+I170+I171+I173+I163</f>
        <v>2906.1499999999996</v>
      </c>
      <c r="J207" s="395">
        <f>J201+J189+J202+J175+J158+J185+J203+J204+J187+J184+J186+J190+J191+J206+J205+J192+J194+J196+J195</f>
        <v>9470.4</v>
      </c>
      <c r="K207" s="395">
        <f>K188+K193+K189+K197+K196+K195+K194+K205+K198</f>
        <v>22950.7</v>
      </c>
      <c r="L207" s="398"/>
      <c r="M207" s="88"/>
      <c r="N207" s="38" t="e">
        <f>#REF!+N45+N43</f>
        <v>#REF!</v>
      </c>
      <c r="O207" s="28" t="s">
        <v>85</v>
      </c>
    </row>
    <row r="208" spans="1:15" ht="40.5" customHeight="1">
      <c r="A208" s="398"/>
      <c r="B208" s="398"/>
      <c r="C208" s="398"/>
      <c r="D208" s="398"/>
      <c r="E208" s="398"/>
      <c r="F208" s="398"/>
      <c r="G208" s="398"/>
      <c r="H208" s="398"/>
      <c r="I208" s="395"/>
      <c r="J208" s="395"/>
      <c r="K208" s="395"/>
      <c r="L208" s="398"/>
      <c r="M208" s="88"/>
      <c r="N208" s="28"/>
      <c r="O208" s="28"/>
    </row>
    <row r="209" spans="1:15" ht="71.25" customHeight="1">
      <c r="A209" s="317"/>
      <c r="B209" s="318" t="s">
        <v>346</v>
      </c>
      <c r="C209" s="517" t="s">
        <v>341</v>
      </c>
      <c r="D209" s="518"/>
      <c r="E209" s="328"/>
      <c r="F209" s="329"/>
      <c r="G209" s="317"/>
      <c r="H209" s="317"/>
      <c r="I209" s="316"/>
      <c r="J209" s="316"/>
      <c r="K209" s="319">
        <v>40</v>
      </c>
      <c r="L209" s="317"/>
      <c r="M209" s="88"/>
      <c r="N209" s="28"/>
      <c r="O209" s="28"/>
    </row>
    <row r="210" spans="1:15" ht="46.5" customHeight="1">
      <c r="A210" s="317"/>
      <c r="B210" s="318"/>
      <c r="C210" s="517" t="s">
        <v>347</v>
      </c>
      <c r="D210" s="518"/>
      <c r="E210" s="328"/>
      <c r="F210" s="329"/>
      <c r="G210" s="317"/>
      <c r="H210" s="317"/>
      <c r="I210" s="316"/>
      <c r="J210" s="316"/>
      <c r="K210" s="319">
        <f>K188+K189+K193+K194+K195+K197+K198+K205</f>
        <v>22910.7</v>
      </c>
      <c r="L210" s="317"/>
      <c r="M210" s="88"/>
      <c r="N210" s="28"/>
      <c r="O210" s="28"/>
    </row>
    <row r="211" spans="1:15" ht="39" customHeight="1">
      <c r="A211" s="398" t="s">
        <v>149</v>
      </c>
      <c r="B211" s="398"/>
      <c r="C211" s="398"/>
      <c r="D211" s="398"/>
      <c r="E211" s="398"/>
      <c r="F211" s="398"/>
      <c r="G211" s="398"/>
      <c r="H211" s="398"/>
      <c r="I211" s="398"/>
      <c r="J211" s="398"/>
      <c r="K211" s="398"/>
      <c r="L211" s="398"/>
      <c r="M211" s="88"/>
      <c r="N211" s="28"/>
      <c r="O211" s="28"/>
    </row>
    <row r="212" spans="1:15" ht="73.5" customHeight="1">
      <c r="A212" s="73" t="s">
        <v>89</v>
      </c>
      <c r="B212" s="106" t="s">
        <v>161</v>
      </c>
      <c r="C212" s="411" t="s">
        <v>245</v>
      </c>
      <c r="D212" s="411"/>
      <c r="E212" s="398" t="s">
        <v>45</v>
      </c>
      <c r="F212" s="398"/>
      <c r="G212" s="402" t="s">
        <v>48</v>
      </c>
      <c r="H212" s="341" t="s">
        <v>11</v>
      </c>
      <c r="I212" s="395">
        <f>I214+I216</f>
        <v>201.5</v>
      </c>
      <c r="J212" s="495">
        <f>J218+J219+J220</f>
        <v>500</v>
      </c>
      <c r="K212" s="495"/>
      <c r="L212" s="523" t="s">
        <v>16</v>
      </c>
      <c r="M212" s="88"/>
      <c r="N212" s="38"/>
      <c r="O212" s="28"/>
    </row>
    <row r="213" spans="1:15" ht="22.5">
      <c r="A213" s="74"/>
      <c r="B213" s="105"/>
      <c r="C213" s="411"/>
      <c r="D213" s="411"/>
      <c r="E213" s="398"/>
      <c r="F213" s="398"/>
      <c r="G213" s="335"/>
      <c r="H213" s="341"/>
      <c r="I213" s="395"/>
      <c r="J213" s="495"/>
      <c r="K213" s="495"/>
      <c r="L213" s="523"/>
      <c r="M213" s="88"/>
      <c r="N213" s="28"/>
      <c r="O213" s="28"/>
    </row>
    <row r="214" spans="1:15" ht="23.25">
      <c r="A214" s="75"/>
      <c r="B214" s="105"/>
      <c r="C214" s="441" t="s">
        <v>49</v>
      </c>
      <c r="D214" s="441"/>
      <c r="E214" s="341">
        <v>2017</v>
      </c>
      <c r="F214" s="341"/>
      <c r="G214" s="335"/>
      <c r="H214" s="341" t="s">
        <v>11</v>
      </c>
      <c r="I214" s="500">
        <v>88</v>
      </c>
      <c r="J214" s="488"/>
      <c r="K214" s="488"/>
      <c r="L214" s="52" t="s">
        <v>27</v>
      </c>
      <c r="M214" s="88"/>
      <c r="N214" s="28"/>
      <c r="O214" s="28"/>
    </row>
    <row r="215" spans="1:15" ht="23.25">
      <c r="A215" s="76"/>
      <c r="B215" s="105"/>
      <c r="C215" s="441"/>
      <c r="D215" s="441"/>
      <c r="E215" s="341"/>
      <c r="F215" s="341"/>
      <c r="G215" s="335"/>
      <c r="H215" s="341"/>
      <c r="I215" s="500"/>
      <c r="J215" s="488"/>
      <c r="K215" s="488"/>
      <c r="L215" s="51" t="s">
        <v>50</v>
      </c>
      <c r="M215" s="88"/>
      <c r="N215" s="28"/>
      <c r="O215" s="28"/>
    </row>
    <row r="216" spans="1:15" ht="23.25">
      <c r="A216" s="77"/>
      <c r="B216" s="105"/>
      <c r="C216" s="441" t="s">
        <v>51</v>
      </c>
      <c r="D216" s="441"/>
      <c r="E216" s="341">
        <v>2017</v>
      </c>
      <c r="F216" s="341"/>
      <c r="G216" s="335"/>
      <c r="H216" s="341" t="s">
        <v>11</v>
      </c>
      <c r="I216" s="500">
        <v>113.5</v>
      </c>
      <c r="J216" s="488"/>
      <c r="K216" s="488"/>
      <c r="L216" s="59" t="s">
        <v>27</v>
      </c>
      <c r="M216" s="88"/>
      <c r="N216" s="28"/>
      <c r="O216" s="28"/>
    </row>
    <row r="217" spans="1:15" ht="23.25">
      <c r="A217" s="74"/>
      <c r="B217" s="105"/>
      <c r="C217" s="441"/>
      <c r="D217" s="441"/>
      <c r="E217" s="341"/>
      <c r="F217" s="341"/>
      <c r="G217" s="335"/>
      <c r="H217" s="341"/>
      <c r="I217" s="500"/>
      <c r="J217" s="488"/>
      <c r="K217" s="488"/>
      <c r="L217" s="67" t="s">
        <v>164</v>
      </c>
      <c r="M217" s="88"/>
      <c r="N217" s="28"/>
      <c r="O217" s="28"/>
    </row>
    <row r="218" spans="1:15" ht="46.5">
      <c r="A218" s="74"/>
      <c r="B218" s="105"/>
      <c r="C218" s="566" t="s">
        <v>97</v>
      </c>
      <c r="D218" s="567"/>
      <c r="E218" s="517">
        <v>2018</v>
      </c>
      <c r="F218" s="518"/>
      <c r="G218" s="335"/>
      <c r="H218" s="40" t="s">
        <v>11</v>
      </c>
      <c r="I218" s="14"/>
      <c r="J218" s="43">
        <v>173.4</v>
      </c>
      <c r="K218" s="43"/>
      <c r="L218" s="67" t="s">
        <v>115</v>
      </c>
      <c r="M218" s="88"/>
      <c r="N218" s="28"/>
      <c r="O218" s="28"/>
    </row>
    <row r="219" spans="1:15" ht="46.5">
      <c r="A219" s="74"/>
      <c r="B219" s="105"/>
      <c r="C219" s="540" t="s">
        <v>98</v>
      </c>
      <c r="D219" s="541"/>
      <c r="E219" s="517">
        <v>2018</v>
      </c>
      <c r="F219" s="518"/>
      <c r="G219" s="335"/>
      <c r="H219" s="40" t="s">
        <v>11</v>
      </c>
      <c r="I219" s="14"/>
      <c r="J219" s="43">
        <v>187.2</v>
      </c>
      <c r="K219" s="43"/>
      <c r="L219" s="67" t="s">
        <v>122</v>
      </c>
      <c r="M219" s="88"/>
      <c r="N219" s="28"/>
      <c r="O219" s="28"/>
    </row>
    <row r="220" spans="1:15" ht="46.5">
      <c r="A220" s="74"/>
      <c r="B220" s="105"/>
      <c r="C220" s="540" t="s">
        <v>99</v>
      </c>
      <c r="D220" s="541"/>
      <c r="E220" s="517">
        <v>2018</v>
      </c>
      <c r="F220" s="518"/>
      <c r="G220" s="335"/>
      <c r="H220" s="40" t="s">
        <v>11</v>
      </c>
      <c r="I220" s="14"/>
      <c r="J220" s="43">
        <v>139.4</v>
      </c>
      <c r="K220" s="43"/>
      <c r="L220" s="67" t="s">
        <v>117</v>
      </c>
      <c r="M220" s="88"/>
      <c r="N220" s="28"/>
      <c r="O220" s="28"/>
    </row>
    <row r="221" spans="1:15" ht="58.5" customHeight="1">
      <c r="A221" s="104"/>
      <c r="B221" s="105"/>
      <c r="C221" s="432" t="s">
        <v>215</v>
      </c>
      <c r="D221" s="639"/>
      <c r="E221" s="398">
        <v>2017</v>
      </c>
      <c r="F221" s="398"/>
      <c r="G221" s="335"/>
      <c r="H221" s="211" t="s">
        <v>11</v>
      </c>
      <c r="I221" s="213">
        <v>105</v>
      </c>
      <c r="J221" s="216"/>
      <c r="K221" s="216"/>
      <c r="L221" s="215" t="s">
        <v>125</v>
      </c>
      <c r="M221" s="88"/>
      <c r="N221" s="28"/>
      <c r="O221" s="28"/>
    </row>
    <row r="222" spans="1:15" ht="49.5" customHeight="1">
      <c r="A222" s="105"/>
      <c r="B222" s="105"/>
      <c r="C222" s="627" t="s">
        <v>216</v>
      </c>
      <c r="D222" s="628"/>
      <c r="E222" s="328">
        <v>2018</v>
      </c>
      <c r="F222" s="329"/>
      <c r="G222" s="407"/>
      <c r="H222" s="108" t="s">
        <v>11</v>
      </c>
      <c r="I222" s="113"/>
      <c r="J222" s="114">
        <v>60</v>
      </c>
      <c r="K222" s="112"/>
      <c r="L222" s="107" t="s">
        <v>163</v>
      </c>
      <c r="M222" s="88"/>
      <c r="N222" s="28"/>
      <c r="O222" s="28"/>
    </row>
    <row r="223" spans="1:15" ht="45" customHeight="1">
      <c r="A223" s="105"/>
      <c r="B223" s="105"/>
      <c r="C223" s="403" t="s">
        <v>217</v>
      </c>
      <c r="D223" s="403"/>
      <c r="E223" s="398" t="s">
        <v>9</v>
      </c>
      <c r="F223" s="398"/>
      <c r="G223" s="407"/>
      <c r="H223" s="40" t="s">
        <v>11</v>
      </c>
      <c r="I223" s="41">
        <f>I224+I225+I226</f>
        <v>1575.5</v>
      </c>
      <c r="J223" s="41">
        <f>J228</f>
        <v>1086</v>
      </c>
      <c r="K223" s="41">
        <f>K228</f>
        <v>554</v>
      </c>
      <c r="L223" s="78" t="s">
        <v>16</v>
      </c>
      <c r="M223" s="283">
        <v>17</v>
      </c>
      <c r="N223" s="28"/>
      <c r="O223" s="28"/>
    </row>
    <row r="224" spans="1:15" ht="46.5">
      <c r="A224" s="569"/>
      <c r="B224" s="105"/>
      <c r="C224" s="441" t="s">
        <v>52</v>
      </c>
      <c r="D224" s="441"/>
      <c r="E224" s="341">
        <v>2017</v>
      </c>
      <c r="F224" s="341"/>
      <c r="G224" s="407"/>
      <c r="H224" s="40" t="s">
        <v>11</v>
      </c>
      <c r="I224" s="14">
        <v>781.4</v>
      </c>
      <c r="J224" s="41"/>
      <c r="K224" s="41"/>
      <c r="L224" s="15" t="s">
        <v>116</v>
      </c>
      <c r="M224" s="88"/>
      <c r="N224" s="28"/>
      <c r="O224" s="28"/>
    </row>
    <row r="225" spans="1:15" ht="46.5">
      <c r="A225" s="570"/>
      <c r="B225" s="569"/>
      <c r="C225" s="441" t="s">
        <v>53</v>
      </c>
      <c r="D225" s="441"/>
      <c r="E225" s="341">
        <v>2017</v>
      </c>
      <c r="F225" s="341"/>
      <c r="G225" s="407"/>
      <c r="H225" s="40" t="s">
        <v>11</v>
      </c>
      <c r="I225" s="14">
        <v>544.1</v>
      </c>
      <c r="J225" s="41"/>
      <c r="K225" s="41"/>
      <c r="L225" s="15" t="s">
        <v>116</v>
      </c>
      <c r="M225" s="88"/>
      <c r="N225" s="28"/>
      <c r="O225" s="28"/>
    </row>
    <row r="226" spans="1:15" ht="35.25" customHeight="1">
      <c r="A226" s="570"/>
      <c r="B226" s="570"/>
      <c r="C226" s="511" t="s">
        <v>88</v>
      </c>
      <c r="D226" s="565"/>
      <c r="E226" s="341">
        <v>2017</v>
      </c>
      <c r="F226" s="341"/>
      <c r="G226" s="407"/>
      <c r="H226" s="341" t="s">
        <v>11</v>
      </c>
      <c r="I226" s="500">
        <v>250</v>
      </c>
      <c r="J226" s="395"/>
      <c r="K226" s="395"/>
      <c r="L226" s="441" t="s">
        <v>54</v>
      </c>
      <c r="M226" s="88"/>
      <c r="N226" s="28"/>
      <c r="O226" s="28"/>
    </row>
    <row r="227" spans="1:15" ht="21" customHeight="1">
      <c r="A227" s="570"/>
      <c r="B227" s="570"/>
      <c r="C227" s="513"/>
      <c r="D227" s="514"/>
      <c r="E227" s="341"/>
      <c r="F227" s="341"/>
      <c r="G227" s="407"/>
      <c r="H227" s="341"/>
      <c r="I227" s="500"/>
      <c r="J227" s="395"/>
      <c r="K227" s="395"/>
      <c r="L227" s="441"/>
      <c r="M227" s="88"/>
      <c r="N227" s="28"/>
      <c r="O227" s="28"/>
    </row>
    <row r="228" spans="1:15" ht="46.5">
      <c r="A228" s="570"/>
      <c r="B228" s="570"/>
      <c r="C228" s="441" t="s">
        <v>49</v>
      </c>
      <c r="D228" s="441"/>
      <c r="E228" s="341" t="s">
        <v>57</v>
      </c>
      <c r="F228" s="341"/>
      <c r="G228" s="407"/>
      <c r="H228" s="40" t="s">
        <v>11</v>
      </c>
      <c r="I228" s="41"/>
      <c r="J228" s="14">
        <v>1086</v>
      </c>
      <c r="K228" s="245">
        <v>554</v>
      </c>
      <c r="L228" s="15" t="s">
        <v>228</v>
      </c>
      <c r="M228" s="88"/>
      <c r="N228" s="28"/>
      <c r="O228" s="28"/>
    </row>
    <row r="229" spans="1:15" ht="68.25" customHeight="1">
      <c r="A229" s="102" t="s">
        <v>108</v>
      </c>
      <c r="B229" s="323" t="s">
        <v>23</v>
      </c>
      <c r="C229" s="411" t="s">
        <v>246</v>
      </c>
      <c r="D229" s="411"/>
      <c r="E229" s="398">
        <v>2017</v>
      </c>
      <c r="F229" s="398"/>
      <c r="G229" s="402" t="s">
        <v>48</v>
      </c>
      <c r="H229" s="40" t="s">
        <v>11</v>
      </c>
      <c r="I229" s="41">
        <v>25</v>
      </c>
      <c r="J229" s="14"/>
      <c r="K229" s="41"/>
      <c r="L229" s="15" t="s">
        <v>56</v>
      </c>
      <c r="M229" s="88"/>
      <c r="N229" s="28"/>
      <c r="O229" s="28"/>
    </row>
    <row r="230" spans="1:15" ht="41.25" customHeight="1">
      <c r="A230" s="334"/>
      <c r="B230" s="324"/>
      <c r="C230" s="411" t="s">
        <v>247</v>
      </c>
      <c r="D230" s="411"/>
      <c r="E230" s="398" t="s">
        <v>57</v>
      </c>
      <c r="F230" s="398"/>
      <c r="G230" s="335"/>
      <c r="H230" s="341" t="s">
        <v>11</v>
      </c>
      <c r="I230" s="395"/>
      <c r="J230" s="395">
        <f>J235+J236+J237</f>
        <v>62.39999999999999</v>
      </c>
      <c r="K230" s="395">
        <f>K238</f>
        <v>452</v>
      </c>
      <c r="L230" s="523" t="s">
        <v>16</v>
      </c>
      <c r="M230" s="88"/>
      <c r="N230" s="28"/>
      <c r="O230" s="28"/>
    </row>
    <row r="231" spans="1:15" ht="14.25" customHeight="1">
      <c r="A231" s="335"/>
      <c r="B231" s="324"/>
      <c r="C231" s="411"/>
      <c r="D231" s="411"/>
      <c r="E231" s="398"/>
      <c r="F231" s="398"/>
      <c r="G231" s="335"/>
      <c r="H231" s="341"/>
      <c r="I231" s="395"/>
      <c r="J231" s="395"/>
      <c r="K231" s="395"/>
      <c r="L231" s="523"/>
      <c r="M231" s="88"/>
      <c r="N231" s="28"/>
      <c r="O231" s="28"/>
    </row>
    <row r="232" spans="1:15" ht="14.25" customHeight="1">
      <c r="A232" s="335"/>
      <c r="B232" s="324"/>
      <c r="C232" s="411"/>
      <c r="D232" s="411"/>
      <c r="E232" s="398"/>
      <c r="F232" s="398"/>
      <c r="G232" s="335"/>
      <c r="H232" s="341"/>
      <c r="I232" s="395"/>
      <c r="J232" s="395"/>
      <c r="K232" s="395"/>
      <c r="L232" s="523"/>
      <c r="M232" s="88"/>
      <c r="N232" s="28"/>
      <c r="O232" s="28"/>
    </row>
    <row r="233" spans="1:15" ht="14.25" customHeight="1">
      <c r="A233" s="335"/>
      <c r="B233" s="324"/>
      <c r="C233" s="411"/>
      <c r="D233" s="411"/>
      <c r="E233" s="398"/>
      <c r="F233" s="398"/>
      <c r="G233" s="335"/>
      <c r="H233" s="341"/>
      <c r="I233" s="395"/>
      <c r="J233" s="395"/>
      <c r="K233" s="395"/>
      <c r="L233" s="523"/>
      <c r="M233" s="88"/>
      <c r="N233" s="28"/>
      <c r="O233" s="28"/>
    </row>
    <row r="234" spans="1:15" ht="14.25" customHeight="1">
      <c r="A234" s="335"/>
      <c r="B234" s="324"/>
      <c r="C234" s="411"/>
      <c r="D234" s="411"/>
      <c r="E234" s="398"/>
      <c r="F234" s="398"/>
      <c r="G234" s="335"/>
      <c r="H234" s="341"/>
      <c r="I234" s="395"/>
      <c r="J234" s="395"/>
      <c r="K234" s="395"/>
      <c r="L234" s="523"/>
      <c r="M234" s="88"/>
      <c r="N234" s="28"/>
      <c r="O234" s="28"/>
    </row>
    <row r="235" spans="1:15" ht="46.5">
      <c r="A235" s="335"/>
      <c r="B235" s="324"/>
      <c r="C235" s="540" t="s">
        <v>52</v>
      </c>
      <c r="D235" s="541"/>
      <c r="E235" s="517">
        <v>2018</v>
      </c>
      <c r="F235" s="518"/>
      <c r="G235" s="335"/>
      <c r="H235" s="175" t="s">
        <v>11</v>
      </c>
      <c r="I235" s="177"/>
      <c r="J235" s="177">
        <f>66-45.2</f>
        <v>20.799999999999997</v>
      </c>
      <c r="K235" s="177"/>
      <c r="L235" s="178" t="s">
        <v>312</v>
      </c>
      <c r="M235" s="88"/>
      <c r="N235" s="28"/>
      <c r="O235" s="28"/>
    </row>
    <row r="236" spans="1:15" ht="46.5">
      <c r="A236" s="336"/>
      <c r="B236" s="325"/>
      <c r="C236" s="441" t="s">
        <v>100</v>
      </c>
      <c r="D236" s="441"/>
      <c r="E236" s="341">
        <v>2018</v>
      </c>
      <c r="F236" s="341"/>
      <c r="G236" s="336"/>
      <c r="H236" s="40" t="s">
        <v>11</v>
      </c>
      <c r="I236" s="43"/>
      <c r="J236" s="177">
        <f>66-45.2</f>
        <v>20.799999999999997</v>
      </c>
      <c r="K236" s="43"/>
      <c r="L236" s="15" t="s">
        <v>312</v>
      </c>
      <c r="M236" s="88"/>
      <c r="N236" s="28"/>
      <c r="O236" s="28"/>
    </row>
    <row r="237" spans="1:15" ht="46.5">
      <c r="A237" s="402"/>
      <c r="B237" s="402"/>
      <c r="C237" s="540" t="s">
        <v>58</v>
      </c>
      <c r="D237" s="541"/>
      <c r="E237" s="341">
        <v>2018</v>
      </c>
      <c r="F237" s="341"/>
      <c r="G237" s="402" t="s">
        <v>48</v>
      </c>
      <c r="H237" s="175" t="s">
        <v>11</v>
      </c>
      <c r="I237" s="177"/>
      <c r="J237" s="177">
        <f>66-45.2</f>
        <v>20.799999999999997</v>
      </c>
      <c r="K237" s="177"/>
      <c r="L237" s="52" t="s">
        <v>312</v>
      </c>
      <c r="M237" s="88"/>
      <c r="N237" s="28"/>
      <c r="O237" s="28"/>
    </row>
    <row r="238" spans="1:15" ht="23.25">
      <c r="A238" s="335"/>
      <c r="B238" s="335"/>
      <c r="C238" s="441" t="s">
        <v>52</v>
      </c>
      <c r="D238" s="441"/>
      <c r="E238" s="341">
        <v>2019</v>
      </c>
      <c r="F238" s="341"/>
      <c r="G238" s="335"/>
      <c r="H238" s="341" t="s">
        <v>11</v>
      </c>
      <c r="I238" s="488"/>
      <c r="J238" s="488"/>
      <c r="K238" s="488">
        <v>452</v>
      </c>
      <c r="L238" s="52" t="s">
        <v>27</v>
      </c>
      <c r="M238" s="88"/>
      <c r="N238" s="28"/>
      <c r="O238" s="28"/>
    </row>
    <row r="239" spans="1:15" ht="69.75">
      <c r="A239" s="335"/>
      <c r="B239" s="336"/>
      <c r="C239" s="441"/>
      <c r="D239" s="441"/>
      <c r="E239" s="341"/>
      <c r="F239" s="341"/>
      <c r="G239" s="335"/>
      <c r="H239" s="341"/>
      <c r="I239" s="488"/>
      <c r="J239" s="488"/>
      <c r="K239" s="488"/>
      <c r="L239" s="51" t="s">
        <v>321</v>
      </c>
      <c r="M239" s="88"/>
      <c r="N239" s="28"/>
      <c r="O239" s="28"/>
    </row>
    <row r="240" spans="1:15" ht="84" customHeight="1">
      <c r="A240" s="336"/>
      <c r="B240" s="62" t="s">
        <v>153</v>
      </c>
      <c r="C240" s="441"/>
      <c r="D240" s="441"/>
      <c r="E240" s="398" t="s">
        <v>9</v>
      </c>
      <c r="F240" s="398"/>
      <c r="G240" s="15"/>
      <c r="H240" s="40"/>
      <c r="I240" s="42">
        <f>I229+I223+I221+I212</f>
        <v>1907</v>
      </c>
      <c r="J240" s="42">
        <f>J230+J223+J212+J222</f>
        <v>1708.4</v>
      </c>
      <c r="K240" s="42">
        <f>K230+K223</f>
        <v>1006</v>
      </c>
      <c r="L240" s="15"/>
      <c r="M240" s="88"/>
      <c r="N240" s="28"/>
      <c r="O240" s="28"/>
    </row>
    <row r="241" spans="1:15" ht="22.5">
      <c r="A241" s="398" t="s">
        <v>262</v>
      </c>
      <c r="B241" s="398"/>
      <c r="C241" s="398"/>
      <c r="D241" s="398"/>
      <c r="E241" s="398"/>
      <c r="F241" s="398"/>
      <c r="G241" s="398"/>
      <c r="H241" s="398"/>
      <c r="I241" s="398"/>
      <c r="J241" s="398"/>
      <c r="K241" s="398"/>
      <c r="L241" s="398"/>
      <c r="M241" s="88"/>
      <c r="N241" s="28"/>
      <c r="O241" s="28"/>
    </row>
    <row r="242" spans="1:15" ht="128.25" customHeight="1">
      <c r="A242" s="212" t="s">
        <v>109</v>
      </c>
      <c r="B242" s="218" t="s">
        <v>60</v>
      </c>
      <c r="C242" s="522" t="s">
        <v>248</v>
      </c>
      <c r="D242" s="522"/>
      <c r="E242" s="398">
        <v>2017</v>
      </c>
      <c r="F242" s="398"/>
      <c r="G242" s="402" t="s">
        <v>81</v>
      </c>
      <c r="H242" s="211" t="s">
        <v>61</v>
      </c>
      <c r="I242" s="217">
        <v>390</v>
      </c>
      <c r="J242" s="217"/>
      <c r="K242" s="217"/>
      <c r="L242" s="215" t="s">
        <v>126</v>
      </c>
      <c r="M242" s="88"/>
      <c r="N242" s="28"/>
      <c r="O242" s="28"/>
    </row>
    <row r="243" spans="1:15" ht="86.25" customHeight="1">
      <c r="A243" s="101" t="s">
        <v>158</v>
      </c>
      <c r="B243" s="80" t="s">
        <v>13</v>
      </c>
      <c r="C243" s="536" t="s">
        <v>249</v>
      </c>
      <c r="D243" s="537"/>
      <c r="E243" s="328">
        <v>2018</v>
      </c>
      <c r="F243" s="329"/>
      <c r="G243" s="564"/>
      <c r="H243" s="40" t="s">
        <v>11</v>
      </c>
      <c r="I243" s="42"/>
      <c r="J243" s="42">
        <v>29</v>
      </c>
      <c r="K243" s="42"/>
      <c r="L243" s="70" t="s">
        <v>147</v>
      </c>
      <c r="M243" s="283">
        <v>18</v>
      </c>
      <c r="N243" s="28"/>
      <c r="O243" s="28"/>
    </row>
    <row r="244" spans="1:15" ht="167.25" customHeight="1">
      <c r="A244" s="79"/>
      <c r="B244" s="62" t="s">
        <v>263</v>
      </c>
      <c r="C244" s="441"/>
      <c r="D244" s="441"/>
      <c r="E244" s="398" t="s">
        <v>45</v>
      </c>
      <c r="F244" s="398"/>
      <c r="G244" s="446"/>
      <c r="H244" s="40"/>
      <c r="I244" s="42">
        <f>I242</f>
        <v>390</v>
      </c>
      <c r="J244" s="42">
        <f>J243</f>
        <v>29</v>
      </c>
      <c r="K244" s="42"/>
      <c r="L244" s="15"/>
      <c r="M244" s="88"/>
      <c r="N244" s="28"/>
      <c r="O244" s="28"/>
    </row>
    <row r="245" spans="1:15" ht="34.5" customHeight="1">
      <c r="A245" s="398" t="s">
        <v>62</v>
      </c>
      <c r="B245" s="398"/>
      <c r="C245" s="398"/>
      <c r="D245" s="398"/>
      <c r="E245" s="398"/>
      <c r="F245" s="398"/>
      <c r="G245" s="398"/>
      <c r="H245" s="398"/>
      <c r="I245" s="398"/>
      <c r="J245" s="398"/>
      <c r="K245" s="398"/>
      <c r="L245" s="398"/>
      <c r="M245" s="88"/>
      <c r="N245" s="28"/>
      <c r="O245" s="28"/>
    </row>
    <row r="246" spans="1:15" ht="68.25" customHeight="1">
      <c r="A246" s="248" t="s">
        <v>159</v>
      </c>
      <c r="B246" s="323" t="s">
        <v>64</v>
      </c>
      <c r="C246" s="411" t="s">
        <v>250</v>
      </c>
      <c r="D246" s="411"/>
      <c r="E246" s="398" t="s">
        <v>9</v>
      </c>
      <c r="F246" s="398"/>
      <c r="G246" s="341" t="s">
        <v>65</v>
      </c>
      <c r="H246" s="341" t="s">
        <v>11</v>
      </c>
      <c r="I246" s="495"/>
      <c r="J246" s="495">
        <v>15</v>
      </c>
      <c r="K246" s="495">
        <v>46</v>
      </c>
      <c r="L246" s="523" t="s">
        <v>101</v>
      </c>
      <c r="M246" s="88"/>
      <c r="N246" s="28"/>
      <c r="O246" s="28"/>
    </row>
    <row r="247" spans="1:15" ht="21" customHeight="1">
      <c r="A247" s="246"/>
      <c r="B247" s="324"/>
      <c r="C247" s="411"/>
      <c r="D247" s="411"/>
      <c r="E247" s="398"/>
      <c r="F247" s="398"/>
      <c r="G247" s="341"/>
      <c r="H247" s="341"/>
      <c r="I247" s="495"/>
      <c r="J247" s="495"/>
      <c r="K247" s="495"/>
      <c r="L247" s="523"/>
      <c r="M247" s="88"/>
      <c r="N247" s="28"/>
      <c r="O247" s="28"/>
    </row>
    <row r="248" spans="1:15" ht="21" customHeight="1">
      <c r="A248" s="246"/>
      <c r="B248" s="324"/>
      <c r="C248" s="411"/>
      <c r="D248" s="411"/>
      <c r="E248" s="398"/>
      <c r="F248" s="398"/>
      <c r="G248" s="341"/>
      <c r="H248" s="341"/>
      <c r="I248" s="495"/>
      <c r="J248" s="495"/>
      <c r="K248" s="495"/>
      <c r="L248" s="523"/>
      <c r="M248" s="88"/>
      <c r="N248" s="38">
        <f>J246+J252+J254+J256</f>
        <v>235.2</v>
      </c>
      <c r="O248" s="28"/>
    </row>
    <row r="249" spans="1:15" ht="21" customHeight="1">
      <c r="A249" s="246"/>
      <c r="B249" s="324"/>
      <c r="C249" s="411"/>
      <c r="D249" s="411"/>
      <c r="E249" s="398"/>
      <c r="F249" s="398"/>
      <c r="G249" s="341"/>
      <c r="H249" s="341"/>
      <c r="I249" s="495"/>
      <c r="J249" s="495"/>
      <c r="K249" s="495"/>
      <c r="L249" s="523"/>
      <c r="M249" s="88"/>
      <c r="N249" s="28"/>
      <c r="O249" s="28"/>
    </row>
    <row r="250" spans="1:15" ht="21" customHeight="1">
      <c r="A250" s="246"/>
      <c r="B250" s="324"/>
      <c r="C250" s="411"/>
      <c r="D250" s="411"/>
      <c r="E250" s="398"/>
      <c r="F250" s="398"/>
      <c r="G250" s="341"/>
      <c r="H250" s="341"/>
      <c r="I250" s="495"/>
      <c r="J250" s="495"/>
      <c r="K250" s="495"/>
      <c r="L250" s="523"/>
      <c r="M250" s="88"/>
      <c r="N250" s="28"/>
      <c r="O250" s="28"/>
    </row>
    <row r="251" spans="1:15" ht="153.75" customHeight="1">
      <c r="A251" s="249"/>
      <c r="B251" s="325"/>
      <c r="C251" s="411"/>
      <c r="D251" s="411"/>
      <c r="E251" s="398"/>
      <c r="F251" s="398"/>
      <c r="G251" s="341"/>
      <c r="H251" s="341"/>
      <c r="I251" s="495"/>
      <c r="J251" s="495"/>
      <c r="K251" s="495"/>
      <c r="L251" s="523"/>
      <c r="M251" s="88"/>
      <c r="N251" s="28"/>
      <c r="O251" s="28"/>
    </row>
    <row r="252" spans="1:15" ht="120" customHeight="1">
      <c r="A252" s="249"/>
      <c r="B252" s="249"/>
      <c r="C252" s="586" t="s">
        <v>251</v>
      </c>
      <c r="D252" s="537"/>
      <c r="E252" s="328">
        <v>2018</v>
      </c>
      <c r="F252" s="329"/>
      <c r="G252" s="40" t="s">
        <v>102</v>
      </c>
      <c r="H252" s="40" t="s">
        <v>11</v>
      </c>
      <c r="I252" s="42"/>
      <c r="J252" s="42">
        <v>49.9</v>
      </c>
      <c r="K252" s="42"/>
      <c r="L252" s="70" t="s">
        <v>127</v>
      </c>
      <c r="M252" s="90"/>
      <c r="N252" s="28"/>
      <c r="O252" s="28"/>
    </row>
    <row r="253" spans="1:15" ht="120" customHeight="1">
      <c r="A253" s="208"/>
      <c r="B253" s="199"/>
      <c r="C253" s="588" t="s">
        <v>264</v>
      </c>
      <c r="D253" s="589"/>
      <c r="E253" s="328">
        <v>2019</v>
      </c>
      <c r="F253" s="329"/>
      <c r="G253" s="198" t="s">
        <v>102</v>
      </c>
      <c r="H253" s="198" t="s">
        <v>11</v>
      </c>
      <c r="I253" s="207"/>
      <c r="J253" s="207"/>
      <c r="K253" s="207">
        <f>80-5</f>
        <v>75</v>
      </c>
      <c r="L253" s="206" t="s">
        <v>226</v>
      </c>
      <c r="M253" s="90"/>
      <c r="N253" s="28"/>
      <c r="O253" s="28"/>
    </row>
    <row r="254" spans="1:15" ht="239.25" customHeight="1">
      <c r="A254" s="234" t="s">
        <v>218</v>
      </c>
      <c r="B254" s="218" t="s">
        <v>181</v>
      </c>
      <c r="C254" s="411" t="s">
        <v>252</v>
      </c>
      <c r="D254" s="411"/>
      <c r="E254" s="398" t="s">
        <v>9</v>
      </c>
      <c r="F254" s="398"/>
      <c r="G254" s="149" t="s">
        <v>66</v>
      </c>
      <c r="H254" s="40" t="s">
        <v>11</v>
      </c>
      <c r="I254" s="42">
        <v>50</v>
      </c>
      <c r="J254" s="42">
        <v>50</v>
      </c>
      <c r="K254" s="42">
        <v>50</v>
      </c>
      <c r="L254" s="70" t="s">
        <v>67</v>
      </c>
      <c r="M254" s="88"/>
      <c r="N254" s="28"/>
      <c r="O254" s="28"/>
    </row>
    <row r="255" spans="1:15" ht="163.5" customHeight="1">
      <c r="A255" s="234" t="s">
        <v>229</v>
      </c>
      <c r="B255" s="218" t="s">
        <v>230</v>
      </c>
      <c r="C255" s="536" t="s">
        <v>253</v>
      </c>
      <c r="D255" s="537"/>
      <c r="E255" s="328">
        <v>2019</v>
      </c>
      <c r="F255" s="329"/>
      <c r="G255" s="211" t="s">
        <v>66</v>
      </c>
      <c r="H255" s="211" t="s">
        <v>11</v>
      </c>
      <c r="I255" s="217"/>
      <c r="J255" s="217"/>
      <c r="K255" s="217">
        <v>35</v>
      </c>
      <c r="L255" s="235" t="s">
        <v>231</v>
      </c>
      <c r="M255" s="283">
        <v>19</v>
      </c>
      <c r="N255" s="28"/>
      <c r="O255" s="28"/>
    </row>
    <row r="256" spans="1:15" ht="169.5" customHeight="1">
      <c r="A256" s="234" t="s">
        <v>254</v>
      </c>
      <c r="B256" s="150" t="s">
        <v>69</v>
      </c>
      <c r="C256" s="411" t="s">
        <v>265</v>
      </c>
      <c r="D256" s="411"/>
      <c r="E256" s="398" t="s">
        <v>45</v>
      </c>
      <c r="F256" s="398"/>
      <c r="G256" s="198" t="s">
        <v>66</v>
      </c>
      <c r="H256" s="40" t="s">
        <v>11</v>
      </c>
      <c r="I256" s="42">
        <v>50</v>
      </c>
      <c r="J256" s="42">
        <v>120.3</v>
      </c>
      <c r="K256" s="42"/>
      <c r="L256" s="198" t="s">
        <v>71</v>
      </c>
      <c r="M256" s="88"/>
      <c r="N256" s="28"/>
      <c r="O256" s="28"/>
    </row>
    <row r="257" spans="1:15" ht="156.75" customHeight="1">
      <c r="A257" s="224"/>
      <c r="B257" s="228"/>
      <c r="C257" s="546" t="s">
        <v>266</v>
      </c>
      <c r="D257" s="547"/>
      <c r="E257" s="328">
        <v>2019</v>
      </c>
      <c r="F257" s="329"/>
      <c r="G257" s="198" t="s">
        <v>102</v>
      </c>
      <c r="H257" s="198" t="s">
        <v>11</v>
      </c>
      <c r="I257" s="207"/>
      <c r="J257" s="207"/>
      <c r="K257" s="207">
        <v>145</v>
      </c>
      <c r="L257" s="198" t="s">
        <v>71</v>
      </c>
      <c r="M257" s="88"/>
      <c r="N257" s="28"/>
      <c r="O257" s="28"/>
    </row>
    <row r="258" spans="1:15" ht="111.75" customHeight="1">
      <c r="A258" s="291"/>
      <c r="B258" s="291"/>
      <c r="C258" s="522" t="s">
        <v>267</v>
      </c>
      <c r="D258" s="522"/>
      <c r="E258" s="398">
        <v>2017</v>
      </c>
      <c r="F258" s="398"/>
      <c r="G258" s="341" t="s">
        <v>70</v>
      </c>
      <c r="H258" s="341" t="s">
        <v>11</v>
      </c>
      <c r="I258" s="495">
        <v>50</v>
      </c>
      <c r="J258" s="495"/>
      <c r="K258" s="495"/>
      <c r="L258" s="523" t="s">
        <v>72</v>
      </c>
      <c r="M258" s="88"/>
      <c r="N258" s="28"/>
      <c r="O258" s="28"/>
    </row>
    <row r="259" spans="1:15" ht="56.25" customHeight="1">
      <c r="A259" s="290"/>
      <c r="B259" s="290"/>
      <c r="C259" s="522"/>
      <c r="D259" s="522"/>
      <c r="E259" s="398"/>
      <c r="F259" s="398"/>
      <c r="G259" s="341"/>
      <c r="H259" s="341"/>
      <c r="I259" s="495"/>
      <c r="J259" s="495"/>
      <c r="K259" s="495"/>
      <c r="L259" s="523"/>
      <c r="M259" s="88"/>
      <c r="N259" s="28"/>
      <c r="O259" s="28"/>
    </row>
    <row r="260" spans="1:15" ht="48.75" customHeight="1">
      <c r="A260" s="310"/>
      <c r="B260" s="402" t="s">
        <v>337</v>
      </c>
      <c r="C260" s="326" t="s">
        <v>341</v>
      </c>
      <c r="D260" s="537"/>
      <c r="E260" s="328"/>
      <c r="F260" s="329"/>
      <c r="G260" s="310"/>
      <c r="H260" s="310"/>
      <c r="I260" s="311"/>
      <c r="J260" s="311">
        <f>J246+J252</f>
        <v>64.9</v>
      </c>
      <c r="K260" s="311">
        <f>K246+K253+K257</f>
        <v>266</v>
      </c>
      <c r="L260" s="312"/>
      <c r="M260" s="88"/>
      <c r="N260" s="28"/>
      <c r="O260" s="28"/>
    </row>
    <row r="261" spans="1:15" ht="27.75" customHeight="1">
      <c r="A261" s="310"/>
      <c r="B261" s="336"/>
      <c r="C261" s="326" t="s">
        <v>342</v>
      </c>
      <c r="D261" s="327"/>
      <c r="E261" s="328"/>
      <c r="F261" s="329"/>
      <c r="G261" s="310"/>
      <c r="H261" s="310"/>
      <c r="I261" s="311">
        <f>I254+I256+I258</f>
        <v>150</v>
      </c>
      <c r="J261" s="311">
        <f>J254+J256</f>
        <v>170.3</v>
      </c>
      <c r="K261" s="311">
        <f>K254+K255</f>
        <v>85</v>
      </c>
      <c r="L261" s="312"/>
      <c r="M261" s="88"/>
      <c r="N261" s="28"/>
      <c r="O261" s="28"/>
    </row>
    <row r="262" spans="1:15" ht="48.75" customHeight="1">
      <c r="A262" s="310"/>
      <c r="B262" s="62" t="s">
        <v>73</v>
      </c>
      <c r="C262" s="441"/>
      <c r="D262" s="441"/>
      <c r="E262" s="341"/>
      <c r="F262" s="341"/>
      <c r="G262" s="341"/>
      <c r="H262" s="40"/>
      <c r="I262" s="288">
        <f>I154+I207+I240+I244+I261</f>
        <v>43843.856</v>
      </c>
      <c r="J262" s="646">
        <f>J154+J207+J240++J244+J260+J261</f>
        <v>50808.712940000005</v>
      </c>
      <c r="K262" s="288">
        <f>K155+K156+K207+K240+K260+K261</f>
        <v>153720.93206</v>
      </c>
      <c r="L262" s="15"/>
      <c r="M262" s="35"/>
      <c r="N262" s="28"/>
      <c r="O262" s="28"/>
    </row>
    <row r="264" spans="2:11" ht="26.25">
      <c r="B264" s="24" t="s">
        <v>165</v>
      </c>
      <c r="K264" s="81"/>
    </row>
    <row r="265" ht="29.25" customHeight="1"/>
    <row r="269" spans="1:12" s="117" customFormat="1" ht="33.75">
      <c r="A269" s="364" t="s">
        <v>314</v>
      </c>
      <c r="B269" s="364"/>
      <c r="C269" s="364"/>
      <c r="D269" s="364"/>
      <c r="E269" s="364"/>
      <c r="F269" s="364"/>
      <c r="G269" s="364"/>
      <c r="L269" s="118" t="s">
        <v>313</v>
      </c>
    </row>
    <row r="270" spans="1:12" s="117" customFormat="1" ht="23.25" customHeight="1">
      <c r="A270" s="289"/>
      <c r="B270" s="289"/>
      <c r="C270" s="289"/>
      <c r="D270" s="289"/>
      <c r="E270" s="289"/>
      <c r="F270" s="289"/>
      <c r="G270" s="289"/>
      <c r="L270" s="118"/>
    </row>
    <row r="271" spans="1:12" ht="31.5" customHeight="1">
      <c r="A271" s="643" t="s">
        <v>315</v>
      </c>
      <c r="B271" s="643"/>
      <c r="C271" s="643"/>
      <c r="D271" s="643"/>
      <c r="E271" s="643"/>
      <c r="F271" s="643"/>
      <c r="G271" s="643"/>
      <c r="L271" s="118"/>
    </row>
    <row r="272" spans="2:3" ht="31.5" customHeight="1">
      <c r="B272" s="644">
        <v>43516</v>
      </c>
      <c r="C272" s="645"/>
    </row>
    <row r="273" spans="2:3" ht="24.75" customHeight="1">
      <c r="B273" s="637"/>
      <c r="C273" s="638"/>
    </row>
    <row r="274" spans="2:3" ht="18.75">
      <c r="B274" s="529"/>
      <c r="C274" s="529"/>
    </row>
  </sheetData>
  <sheetProtection/>
  <mergeCells count="600">
    <mergeCell ref="B260:B261"/>
    <mergeCell ref="L131:L133"/>
    <mergeCell ref="K117:K119"/>
    <mergeCell ref="C120:D120"/>
    <mergeCell ref="C121:D123"/>
    <mergeCell ref="B194:B196"/>
    <mergeCell ref="C228:D228"/>
    <mergeCell ref="C209:D209"/>
    <mergeCell ref="C210:D210"/>
    <mergeCell ref="E209:F209"/>
    <mergeCell ref="G101:G102"/>
    <mergeCell ref="J117:J119"/>
    <mergeCell ref="E120:F120"/>
    <mergeCell ref="G121:G123"/>
    <mergeCell ref="H121:H123"/>
    <mergeCell ref="C261:D261"/>
    <mergeCell ref="E260:F260"/>
    <mergeCell ref="E261:F261"/>
    <mergeCell ref="E210:F210"/>
    <mergeCell ref="E105:F106"/>
    <mergeCell ref="C105:D106"/>
    <mergeCell ref="J115:J116"/>
    <mergeCell ref="C115:D115"/>
    <mergeCell ref="C117:D119"/>
    <mergeCell ref="E121:F123"/>
    <mergeCell ref="I117:I119"/>
    <mergeCell ref="I121:I123"/>
    <mergeCell ref="J121:J123"/>
    <mergeCell ref="C111:D112"/>
    <mergeCell ref="E111:F112"/>
    <mergeCell ref="B225:B228"/>
    <mergeCell ref="C260:D260"/>
    <mergeCell ref="L101:L102"/>
    <mergeCell ref="C103:D104"/>
    <mergeCell ref="E103:F104"/>
    <mergeCell ref="K113:K114"/>
    <mergeCell ref="G103:G104"/>
    <mergeCell ref="C116:D116"/>
    <mergeCell ref="L103:L104"/>
    <mergeCell ref="C101:D102"/>
    <mergeCell ref="L226:L227"/>
    <mergeCell ref="G207:G208"/>
    <mergeCell ref="B273:C273"/>
    <mergeCell ref="G212:G228"/>
    <mergeCell ref="E225:F225"/>
    <mergeCell ref="C221:D221"/>
    <mergeCell ref="C220:D220"/>
    <mergeCell ref="G229:G236"/>
    <mergeCell ref="B272:C272"/>
    <mergeCell ref="C225:D225"/>
    <mergeCell ref="B207:B208"/>
    <mergeCell ref="G194:G195"/>
    <mergeCell ref="A204:A205"/>
    <mergeCell ref="J207:J208"/>
    <mergeCell ref="J214:J215"/>
    <mergeCell ref="A199:A202"/>
    <mergeCell ref="E201:F202"/>
    <mergeCell ref="E205:F205"/>
    <mergeCell ref="C201:D202"/>
    <mergeCell ref="C189:D189"/>
    <mergeCell ref="E226:F227"/>
    <mergeCell ref="C212:D213"/>
    <mergeCell ref="B204:B205"/>
    <mergeCell ref="C222:D222"/>
    <mergeCell ref="E224:F224"/>
    <mergeCell ref="E219:F219"/>
    <mergeCell ref="C214:D215"/>
    <mergeCell ref="E223:F223"/>
    <mergeCell ref="E204:F204"/>
    <mergeCell ref="J230:J234"/>
    <mergeCell ref="H226:H227"/>
    <mergeCell ref="C224:D224"/>
    <mergeCell ref="H230:H234"/>
    <mergeCell ref="I216:I217"/>
    <mergeCell ref="E221:F221"/>
    <mergeCell ref="E228:F228"/>
    <mergeCell ref="E222:F222"/>
    <mergeCell ref="E220:F220"/>
    <mergeCell ref="E229:F229"/>
    <mergeCell ref="G163:G164"/>
    <mergeCell ref="I180:I181"/>
    <mergeCell ref="E203:F203"/>
    <mergeCell ref="E192:F192"/>
    <mergeCell ref="E176:F176"/>
    <mergeCell ref="E184:F184"/>
    <mergeCell ref="E191:F191"/>
    <mergeCell ref="G175:G176"/>
    <mergeCell ref="G203:G206"/>
    <mergeCell ref="E206:F206"/>
    <mergeCell ref="H216:H217"/>
    <mergeCell ref="H212:H213"/>
    <mergeCell ref="E212:F213"/>
    <mergeCell ref="H214:H215"/>
    <mergeCell ref="A211:L211"/>
    <mergeCell ref="G158:G162"/>
    <mergeCell ref="H160:H162"/>
    <mergeCell ref="K160:K162"/>
    <mergeCell ref="L199:L202"/>
    <mergeCell ref="I207:I208"/>
    <mergeCell ref="J5:L5"/>
    <mergeCell ref="H21:H23"/>
    <mergeCell ref="L14:L19"/>
    <mergeCell ref="J32:J41"/>
    <mergeCell ref="H73:H75"/>
    <mergeCell ref="L97:L98"/>
    <mergeCell ref="I32:I41"/>
    <mergeCell ref="I21:I23"/>
    <mergeCell ref="L45:L46"/>
    <mergeCell ref="L43:L44"/>
    <mergeCell ref="I149:I150"/>
    <mergeCell ref="H158:H159"/>
    <mergeCell ref="C63:D63"/>
    <mergeCell ref="C60:D60"/>
    <mergeCell ref="C61:D61"/>
    <mergeCell ref="C64:D64"/>
    <mergeCell ref="C62:D62"/>
    <mergeCell ref="C99:D100"/>
    <mergeCell ref="E99:F100"/>
    <mergeCell ref="G99:G100"/>
    <mergeCell ref="C97:D98"/>
    <mergeCell ref="B14:B24"/>
    <mergeCell ref="A14:A24"/>
    <mergeCell ref="G14:G24"/>
    <mergeCell ref="C28:D29"/>
    <mergeCell ref="C27:D27"/>
    <mergeCell ref="G32:G42"/>
    <mergeCell ref="E21:F24"/>
    <mergeCell ref="E27:F27"/>
    <mergeCell ref="C77:D77"/>
    <mergeCell ref="E137:F137"/>
    <mergeCell ref="E101:F102"/>
    <mergeCell ref="E136:F136"/>
    <mergeCell ref="E97:F98"/>
    <mergeCell ref="E70:F71"/>
    <mergeCell ref="L99:L100"/>
    <mergeCell ref="G97:G98"/>
    <mergeCell ref="G117:G119"/>
    <mergeCell ref="G74:G84"/>
    <mergeCell ref="E82:F82"/>
    <mergeCell ref="C72:D75"/>
    <mergeCell ref="E72:F75"/>
    <mergeCell ref="C65:D65"/>
    <mergeCell ref="C80:D80"/>
    <mergeCell ref="E83:F84"/>
    <mergeCell ref="C82:D82"/>
    <mergeCell ref="C70:D71"/>
    <mergeCell ref="L83:L84"/>
    <mergeCell ref="G86:G87"/>
    <mergeCell ref="K115:K116"/>
    <mergeCell ref="C85:D85"/>
    <mergeCell ref="I115:I116"/>
    <mergeCell ref="I113:I114"/>
    <mergeCell ref="L113:L114"/>
    <mergeCell ref="J113:J114"/>
    <mergeCell ref="G113:G116"/>
    <mergeCell ref="G94:G95"/>
    <mergeCell ref="L117:L119"/>
    <mergeCell ref="L115:L116"/>
    <mergeCell ref="K121:K123"/>
    <mergeCell ref="L129:L130"/>
    <mergeCell ref="I226:I227"/>
    <mergeCell ref="J158:J159"/>
    <mergeCell ref="K182:K183"/>
    <mergeCell ref="L158:L159"/>
    <mergeCell ref="I158:I159"/>
    <mergeCell ref="I182:I183"/>
    <mergeCell ref="H173:H174"/>
    <mergeCell ref="L182:L183"/>
    <mergeCell ref="L177:L179"/>
    <mergeCell ref="L173:L174"/>
    <mergeCell ref="I214:I215"/>
    <mergeCell ref="I212:I213"/>
    <mergeCell ref="L212:L213"/>
    <mergeCell ref="L207:L208"/>
    <mergeCell ref="J216:J217"/>
    <mergeCell ref="J226:J227"/>
    <mergeCell ref="K214:K215"/>
    <mergeCell ref="K177:K178"/>
    <mergeCell ref="J182:J183"/>
    <mergeCell ref="J180:J181"/>
    <mergeCell ref="K212:K213"/>
    <mergeCell ref="J212:J213"/>
    <mergeCell ref="J177:J178"/>
    <mergeCell ref="L258:L259"/>
    <mergeCell ref="K258:K259"/>
    <mergeCell ref="I230:I234"/>
    <mergeCell ref="J258:J259"/>
    <mergeCell ref="I258:I259"/>
    <mergeCell ref="L230:L234"/>
    <mergeCell ref="J238:J239"/>
    <mergeCell ref="K238:K239"/>
    <mergeCell ref="J246:J251"/>
    <mergeCell ref="K246:K251"/>
    <mergeCell ref="I238:I239"/>
    <mergeCell ref="K216:K217"/>
    <mergeCell ref="K226:K227"/>
    <mergeCell ref="E236:F236"/>
    <mergeCell ref="E246:F251"/>
    <mergeCell ref="E254:F254"/>
    <mergeCell ref="E238:F239"/>
    <mergeCell ref="I246:I251"/>
    <mergeCell ref="H238:H239"/>
    <mergeCell ref="H246:H251"/>
    <mergeCell ref="G237:G239"/>
    <mergeCell ref="E255:F255"/>
    <mergeCell ref="C255:D255"/>
    <mergeCell ref="C253:D253"/>
    <mergeCell ref="C254:D254"/>
    <mergeCell ref="C244:D244"/>
    <mergeCell ref="E243:F243"/>
    <mergeCell ref="E242:F242"/>
    <mergeCell ref="E244:F244"/>
    <mergeCell ref="G246:G251"/>
    <mergeCell ref="C58:D59"/>
    <mergeCell ref="A245:L245"/>
    <mergeCell ref="K73:K75"/>
    <mergeCell ref="E60:F60"/>
    <mergeCell ref="E63:F63"/>
    <mergeCell ref="E64:F64"/>
    <mergeCell ref="E237:F237"/>
    <mergeCell ref="E235:F235"/>
    <mergeCell ref="C235:D235"/>
    <mergeCell ref="C237:D237"/>
    <mergeCell ref="L246:L251"/>
    <mergeCell ref="C256:D256"/>
    <mergeCell ref="L121:L123"/>
    <mergeCell ref="E53:F53"/>
    <mergeCell ref="C252:D252"/>
    <mergeCell ref="E252:F252"/>
    <mergeCell ref="L54:L55"/>
    <mergeCell ref="E62:F62"/>
    <mergeCell ref="E56:F57"/>
    <mergeCell ref="J73:J75"/>
    <mergeCell ref="G54:G56"/>
    <mergeCell ref="J6:K6"/>
    <mergeCell ref="I73:I75"/>
    <mergeCell ref="L70:L71"/>
    <mergeCell ref="H17:H19"/>
    <mergeCell ref="L58:L59"/>
    <mergeCell ref="B7:L7"/>
    <mergeCell ref="L47:L48"/>
    <mergeCell ref="L51:L52"/>
    <mergeCell ref="L49:L50"/>
    <mergeCell ref="A224:A228"/>
    <mergeCell ref="B237:B239"/>
    <mergeCell ref="L32:L41"/>
    <mergeCell ref="K32:K41"/>
    <mergeCell ref="E42:F42"/>
    <mergeCell ref="L86:L87"/>
    <mergeCell ref="C219:D219"/>
    <mergeCell ref="E216:F217"/>
    <mergeCell ref="E32:F41"/>
    <mergeCell ref="E45:F46"/>
    <mergeCell ref="L72:L75"/>
    <mergeCell ref="C236:D236"/>
    <mergeCell ref="C242:D242"/>
    <mergeCell ref="C258:D259"/>
    <mergeCell ref="C229:D229"/>
    <mergeCell ref="C257:D257"/>
    <mergeCell ref="C230:D234"/>
    <mergeCell ref="A241:L241"/>
    <mergeCell ref="H258:H259"/>
    <mergeCell ref="E256:F256"/>
    <mergeCell ref="E230:F234"/>
    <mergeCell ref="C226:D227"/>
    <mergeCell ref="C218:D218"/>
    <mergeCell ref="C216:D217"/>
    <mergeCell ref="E218:F218"/>
    <mergeCell ref="C223:D223"/>
    <mergeCell ref="K230:K234"/>
    <mergeCell ref="C243:D243"/>
    <mergeCell ref="E253:F253"/>
    <mergeCell ref="C246:D251"/>
    <mergeCell ref="H207:H208"/>
    <mergeCell ref="E214:F215"/>
    <mergeCell ref="C240:D240"/>
    <mergeCell ref="C238:D239"/>
    <mergeCell ref="G242:G244"/>
    <mergeCell ref="C207:D208"/>
    <mergeCell ref="E199:F200"/>
    <mergeCell ref="K207:K208"/>
    <mergeCell ref="C204:D204"/>
    <mergeCell ref="C205:D205"/>
    <mergeCell ref="C194:D196"/>
    <mergeCell ref="C192:D192"/>
    <mergeCell ref="E207:F208"/>
    <mergeCell ref="C206:D206"/>
    <mergeCell ref="E194:F196"/>
    <mergeCell ref="A207:A208"/>
    <mergeCell ref="C203:D203"/>
    <mergeCell ref="K180:K181"/>
    <mergeCell ref="H182:H183"/>
    <mergeCell ref="E190:F190"/>
    <mergeCell ref="C191:D191"/>
    <mergeCell ref="C199:D200"/>
    <mergeCell ref="C190:D190"/>
    <mergeCell ref="E188:F188"/>
    <mergeCell ref="E189:F189"/>
    <mergeCell ref="B199:B202"/>
    <mergeCell ref="C180:D181"/>
    <mergeCell ref="C185:D185"/>
    <mergeCell ref="C184:D184"/>
    <mergeCell ref="C186:D186"/>
    <mergeCell ref="E185:F185"/>
    <mergeCell ref="E182:F183"/>
    <mergeCell ref="C193:D193"/>
    <mergeCell ref="C173:D173"/>
    <mergeCell ref="E173:F174"/>
    <mergeCell ref="C137:D137"/>
    <mergeCell ref="C136:D136"/>
    <mergeCell ref="C129:D130"/>
    <mergeCell ref="C187:D187"/>
    <mergeCell ref="E187:F187"/>
    <mergeCell ref="E186:F186"/>
    <mergeCell ref="C170:D170"/>
    <mergeCell ref="C134:D134"/>
    <mergeCell ref="C175:D175"/>
    <mergeCell ref="E175:F175"/>
    <mergeCell ref="E172:F172"/>
    <mergeCell ref="C174:D174"/>
    <mergeCell ref="J131:J133"/>
    <mergeCell ref="E124:F125"/>
    <mergeCell ref="I131:I133"/>
    <mergeCell ref="E145:F145"/>
    <mergeCell ref="I143:I144"/>
    <mergeCell ref="I129:I130"/>
    <mergeCell ref="E129:F130"/>
    <mergeCell ref="L138:L142"/>
    <mergeCell ref="J138:J142"/>
    <mergeCell ref="C168:D169"/>
    <mergeCell ref="J149:J150"/>
    <mergeCell ref="I138:I142"/>
    <mergeCell ref="E131:F134"/>
    <mergeCell ref="H131:H134"/>
    <mergeCell ref="J168:J169"/>
    <mergeCell ref="I168:I169"/>
    <mergeCell ref="I9:K9"/>
    <mergeCell ref="K173:K174"/>
    <mergeCell ref="J173:J174"/>
    <mergeCell ref="C143:D144"/>
    <mergeCell ref="J143:J144"/>
    <mergeCell ref="G131:G142"/>
    <mergeCell ref="C171:D172"/>
    <mergeCell ref="C148:D148"/>
    <mergeCell ref="C138:D142"/>
    <mergeCell ref="H135:H137"/>
    <mergeCell ref="J21:J23"/>
    <mergeCell ref="E11:F11"/>
    <mergeCell ref="H9:H10"/>
    <mergeCell ref="A13:L13"/>
    <mergeCell ref="A9:A10"/>
    <mergeCell ref="A12:L12"/>
    <mergeCell ref="L9:L10"/>
    <mergeCell ref="L21:L24"/>
    <mergeCell ref="E14:F19"/>
    <mergeCell ref="C20:D20"/>
    <mergeCell ref="B9:B10"/>
    <mergeCell ref="C9:D10"/>
    <mergeCell ref="E9:F10"/>
    <mergeCell ref="G9:G10"/>
    <mergeCell ref="C11:D11"/>
    <mergeCell ref="C147:D147"/>
    <mergeCell ref="C146:D146"/>
    <mergeCell ref="E147:F147"/>
    <mergeCell ref="C145:D145"/>
    <mergeCell ref="E135:F135"/>
    <mergeCell ref="I14:I19"/>
    <mergeCell ref="C14:D19"/>
    <mergeCell ref="K21:K23"/>
    <mergeCell ref="C21:D24"/>
    <mergeCell ref="B274:C274"/>
    <mergeCell ref="G258:G259"/>
    <mergeCell ref="E258:F259"/>
    <mergeCell ref="E240:F240"/>
    <mergeCell ref="E152:F153"/>
    <mergeCell ref="E262:G262"/>
    <mergeCell ref="C262:D262"/>
    <mergeCell ref="K127:K128"/>
    <mergeCell ref="L28:L29"/>
    <mergeCell ref="C30:D30"/>
    <mergeCell ref="E30:F30"/>
    <mergeCell ref="K131:K133"/>
    <mergeCell ref="J127:J128"/>
    <mergeCell ref="J28:J29"/>
    <mergeCell ref="K129:K130"/>
    <mergeCell ref="L143:L146"/>
    <mergeCell ref="C176:D176"/>
    <mergeCell ref="K143:K144"/>
    <mergeCell ref="E167:F167"/>
    <mergeCell ref="E168:F169"/>
    <mergeCell ref="E146:F146"/>
    <mergeCell ref="E170:F170"/>
    <mergeCell ref="H168:H169"/>
    <mergeCell ref="C163:D165"/>
    <mergeCell ref="A157:L157"/>
    <mergeCell ref="A158:A162"/>
    <mergeCell ref="K149:K150"/>
    <mergeCell ref="E180:F181"/>
    <mergeCell ref="H177:H178"/>
    <mergeCell ref="I177:I178"/>
    <mergeCell ref="H149:H150"/>
    <mergeCell ref="E165:F165"/>
    <mergeCell ref="I173:I174"/>
    <mergeCell ref="K158:K159"/>
    <mergeCell ref="E177:F179"/>
    <mergeCell ref="H180:H181"/>
    <mergeCell ref="A74:A76"/>
    <mergeCell ref="C88:D89"/>
    <mergeCell ref="C81:D81"/>
    <mergeCell ref="B158:B163"/>
    <mergeCell ref="C149:D150"/>
    <mergeCell ref="C76:D76"/>
    <mergeCell ref="C78:D78"/>
    <mergeCell ref="C160:D162"/>
    <mergeCell ref="C94:D95"/>
    <mergeCell ref="C131:D133"/>
    <mergeCell ref="I127:I128"/>
    <mergeCell ref="J124:J125"/>
    <mergeCell ref="L168:L169"/>
    <mergeCell ref="L160:L162"/>
    <mergeCell ref="K168:K169"/>
    <mergeCell ref="I124:I125"/>
    <mergeCell ref="L124:L125"/>
    <mergeCell ref="I160:I162"/>
    <mergeCell ref="K124:K125"/>
    <mergeCell ref="L147:L150"/>
    <mergeCell ref="H129:H130"/>
    <mergeCell ref="H124:H125"/>
    <mergeCell ref="J160:J162"/>
    <mergeCell ref="E86:F87"/>
    <mergeCell ref="G92:G93"/>
    <mergeCell ref="E117:F119"/>
    <mergeCell ref="E113:F116"/>
    <mergeCell ref="H113:H116"/>
    <mergeCell ref="J129:J130"/>
    <mergeCell ref="G124:G125"/>
    <mergeCell ref="L25:L26"/>
    <mergeCell ref="C66:D67"/>
    <mergeCell ref="E66:F67"/>
    <mergeCell ref="C68:D69"/>
    <mergeCell ref="E68:F69"/>
    <mergeCell ref="I28:I29"/>
    <mergeCell ref="C32:D41"/>
    <mergeCell ref="C43:D44"/>
    <mergeCell ref="C25:D26"/>
    <mergeCell ref="K28:K29"/>
    <mergeCell ref="B32:B42"/>
    <mergeCell ref="E51:F52"/>
    <mergeCell ref="C49:D50"/>
    <mergeCell ref="C56:D57"/>
    <mergeCell ref="E54:F55"/>
    <mergeCell ref="C47:D48"/>
    <mergeCell ref="C45:D46"/>
    <mergeCell ref="C53:D53"/>
    <mergeCell ref="E47:F48"/>
    <mergeCell ref="E28:F29"/>
    <mergeCell ref="C92:D93"/>
    <mergeCell ref="C90:D91"/>
    <mergeCell ref="E90:F91"/>
    <mergeCell ref="C86:D87"/>
    <mergeCell ref="C42:D42"/>
    <mergeCell ref="E76:F76"/>
    <mergeCell ref="C54:D55"/>
    <mergeCell ref="E58:F59"/>
    <mergeCell ref="C51:D52"/>
    <mergeCell ref="L88:L89"/>
    <mergeCell ref="L56:L57"/>
    <mergeCell ref="E79:F79"/>
    <mergeCell ref="C83:D84"/>
    <mergeCell ref="L92:L93"/>
    <mergeCell ref="G88:G89"/>
    <mergeCell ref="C79:D79"/>
    <mergeCell ref="G90:G91"/>
    <mergeCell ref="E80:F80"/>
    <mergeCell ref="L90:L91"/>
    <mergeCell ref="L94:L95"/>
    <mergeCell ref="E92:F93"/>
    <mergeCell ref="A237:A240"/>
    <mergeCell ref="C158:D159"/>
    <mergeCell ref="B146:B150"/>
    <mergeCell ref="C151:D151"/>
    <mergeCell ref="E164:F164"/>
    <mergeCell ref="A126:A128"/>
    <mergeCell ref="H117:H119"/>
    <mergeCell ref="C127:D128"/>
    <mergeCell ref="E257:F257"/>
    <mergeCell ref="E193:F193"/>
    <mergeCell ref="A90:A91"/>
    <mergeCell ref="C96:D96"/>
    <mergeCell ref="E96:F96"/>
    <mergeCell ref="C124:D125"/>
    <mergeCell ref="B113:B114"/>
    <mergeCell ref="E166:F166"/>
    <mergeCell ref="C152:D153"/>
    <mergeCell ref="C182:D183"/>
    <mergeCell ref="K4:L4"/>
    <mergeCell ref="E61:F61"/>
    <mergeCell ref="E65:F65"/>
    <mergeCell ref="H28:H29"/>
    <mergeCell ref="E25:F26"/>
    <mergeCell ref="G151:G154"/>
    <mergeCell ref="E78:F78"/>
    <mergeCell ref="E85:F85"/>
    <mergeCell ref="E81:F81"/>
    <mergeCell ref="E88:F89"/>
    <mergeCell ref="G25:G26"/>
    <mergeCell ref="E43:F44"/>
    <mergeCell ref="E77:F77"/>
    <mergeCell ref="E49:F50"/>
    <mergeCell ref="C113:D114"/>
    <mergeCell ref="E126:F126"/>
    <mergeCell ref="G28:G31"/>
    <mergeCell ref="E94:F95"/>
    <mergeCell ref="C126:D126"/>
    <mergeCell ref="G126:G130"/>
    <mergeCell ref="A146:A147"/>
    <mergeCell ref="G146:G150"/>
    <mergeCell ref="G143:G145"/>
    <mergeCell ref="E151:F151"/>
    <mergeCell ref="C154:D154"/>
    <mergeCell ref="A152:A153"/>
    <mergeCell ref="E143:F144"/>
    <mergeCell ref="E149:F150"/>
    <mergeCell ref="A148:A150"/>
    <mergeCell ref="B138:B144"/>
    <mergeCell ref="E127:F128"/>
    <mergeCell ref="C188:D188"/>
    <mergeCell ref="E154:F154"/>
    <mergeCell ref="H138:H142"/>
    <mergeCell ref="H143:H144"/>
    <mergeCell ref="E171:F171"/>
    <mergeCell ref="H127:H128"/>
    <mergeCell ref="E138:F142"/>
    <mergeCell ref="C177:D179"/>
    <mergeCell ref="E158:F159"/>
    <mergeCell ref="B133:B137"/>
    <mergeCell ref="L197:L198"/>
    <mergeCell ref="G197:G198"/>
    <mergeCell ref="E197:F198"/>
    <mergeCell ref="C197:D198"/>
    <mergeCell ref="L194:L195"/>
    <mergeCell ref="C135:D135"/>
    <mergeCell ref="L152:L153"/>
    <mergeCell ref="E148:F148"/>
    <mergeCell ref="K138:K142"/>
    <mergeCell ref="A84:A85"/>
    <mergeCell ref="A197:A198"/>
    <mergeCell ref="A138:A144"/>
    <mergeCell ref="B152:B153"/>
    <mergeCell ref="K3:L3"/>
    <mergeCell ref="L2:M2"/>
    <mergeCell ref="B27:B31"/>
    <mergeCell ref="A27:A31"/>
    <mergeCell ref="C31:D31"/>
    <mergeCell ref="E31:F31"/>
    <mergeCell ref="E20:F20"/>
    <mergeCell ref="C107:D108"/>
    <mergeCell ref="E107:F108"/>
    <mergeCell ref="A269:G269"/>
    <mergeCell ref="A271:G271"/>
    <mergeCell ref="B229:B236"/>
    <mergeCell ref="B95:B98"/>
    <mergeCell ref="A96:A98"/>
    <mergeCell ref="B73:B85"/>
    <mergeCell ref="G105:G106"/>
    <mergeCell ref="L105:L106"/>
    <mergeCell ref="G107:G108"/>
    <mergeCell ref="C109:D110"/>
    <mergeCell ref="E109:F110"/>
    <mergeCell ref="G109:G110"/>
    <mergeCell ref="K105:K106"/>
    <mergeCell ref="K107:K108"/>
    <mergeCell ref="L107:L108"/>
    <mergeCell ref="I109:I110"/>
    <mergeCell ref="J109:J110"/>
    <mergeCell ref="G111:G112"/>
    <mergeCell ref="H105:H106"/>
    <mergeCell ref="I105:I106"/>
    <mergeCell ref="J105:J106"/>
    <mergeCell ref="H107:H108"/>
    <mergeCell ref="I107:I108"/>
    <mergeCell ref="J107:J108"/>
    <mergeCell ref="H109:H110"/>
    <mergeCell ref="K109:K110"/>
    <mergeCell ref="L109:L110"/>
    <mergeCell ref="H111:H112"/>
    <mergeCell ref="I111:I112"/>
    <mergeCell ref="J111:J112"/>
    <mergeCell ref="K111:K112"/>
    <mergeCell ref="L111:L112"/>
    <mergeCell ref="B246:B251"/>
    <mergeCell ref="C156:D156"/>
    <mergeCell ref="E156:F156"/>
    <mergeCell ref="B155:B156"/>
    <mergeCell ref="C155:D155"/>
    <mergeCell ref="A155:A156"/>
    <mergeCell ref="A230:A236"/>
    <mergeCell ref="C166:D167"/>
    <mergeCell ref="E163:F163"/>
    <mergeCell ref="E160:F162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6" manualBreakCount="16">
    <brk id="24" max="11" man="1"/>
    <brk id="52" max="11" man="1"/>
    <brk id="69" max="11" man="1"/>
    <brk id="87" max="11" man="1"/>
    <brk id="98" max="11" man="1"/>
    <brk id="110" max="11" man="1"/>
    <brk id="116" max="11" man="1"/>
    <brk id="130" max="11" man="1"/>
    <brk id="150" max="11" man="1"/>
    <brk id="170" max="11" man="1"/>
    <brk id="188" max="11" man="1"/>
    <brk id="196" max="11" man="1"/>
    <brk id="208" max="11" man="1"/>
    <brk id="236" max="11" man="1"/>
    <brk id="251" max="11" man="1"/>
    <brk id="2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2019-02-26T13:44:45Z</dcterms:modified>
  <cp:category/>
  <cp:version/>
  <cp:contentType/>
  <cp:contentStatus/>
</cp:coreProperties>
</file>