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<sst xmlns="http://schemas.openxmlformats.org/spreadsheetml/2006/main" count="37" uniqueCount="30">
  <si>
    <t>0611010</t>
  </si>
  <si>
    <t>0611020</t>
  </si>
  <si>
    <t>0611090</t>
  </si>
  <si>
    <t>0615031</t>
  </si>
  <si>
    <t>0613242</t>
  </si>
  <si>
    <t>0611162</t>
  </si>
  <si>
    <t>Назва закладу</t>
  </si>
  <si>
    <t>0611030    (вечірня шк.)</t>
  </si>
  <si>
    <t>0611070                (спеціальна шк.)</t>
  </si>
  <si>
    <t>0611150 (ІМЦ)</t>
  </si>
  <si>
    <t>0611161 (ЦБ)</t>
  </si>
  <si>
    <t>0611161 ІРЦ №1</t>
  </si>
  <si>
    <t>0611161 (моніторинг)</t>
  </si>
  <si>
    <t>МНВК</t>
  </si>
  <si>
    <t>лог.пункти</t>
  </si>
  <si>
    <t>Разом</t>
  </si>
  <si>
    <t>0613140 (оздоровлення)</t>
  </si>
  <si>
    <t>КДЮСШ №1</t>
  </si>
  <si>
    <t>КДЮСШ №2</t>
  </si>
  <si>
    <t>0610160               (апарат упр)</t>
  </si>
  <si>
    <t>0617640              (зах з енергозб)</t>
  </si>
  <si>
    <t>загальний фонд</t>
  </si>
  <si>
    <t>спеціальний фонд</t>
  </si>
  <si>
    <t>0618340 (природоохоронні заходи)</t>
  </si>
  <si>
    <t>затверджено на 2018 рік з урахуванням змін станом на 01.10.2018</t>
  </si>
  <si>
    <t xml:space="preserve">Проект на 2019 рік </t>
  </si>
  <si>
    <t>0611100</t>
  </si>
  <si>
    <t>Відхилення 2019 від 2018, %</t>
  </si>
  <si>
    <t>Порівняльна таблиця видатків, передбачених комплексною міською програмою "Освіта" на 2019 рік, з фактичними видатками 2018 року</t>
  </si>
  <si>
    <t>РАЗОМ по галузі "Освіта"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</si>
</sst>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2" fontId="44" fillId="34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7;&#1088;&#1086;&#1075;&#1088;&#1072;&#1084;&#1072;%20&#1086;&#1089;&#1074;&#1110;&#1090;&#1072;%202018%202021\&#1044;&#1086;&#1076;&#1072;&#1090;&#1086;&#1082;%205%20&#1076;&#1086;%20&#1088;&#1110;&#1096;&#1077;&#1085;&#1085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ники"/>
      <sheetName val="Лист1"/>
    </sheetNames>
    <sheetDataSet>
      <sheetData sheetId="0">
        <row r="21">
          <cell r="D21">
            <v>228998499.996</v>
          </cell>
          <cell r="E21">
            <v>23894000</v>
          </cell>
        </row>
        <row r="54">
          <cell r="D54">
            <v>481322699.996</v>
          </cell>
          <cell r="E54">
            <v>33146499.99582</v>
          </cell>
        </row>
        <row r="89">
          <cell r="D89">
            <v>949300</v>
          </cell>
        </row>
        <row r="105">
          <cell r="D105">
            <v>9184500</v>
          </cell>
          <cell r="E105">
            <v>575000</v>
          </cell>
        </row>
        <row r="132">
          <cell r="D132">
            <v>26892500</v>
          </cell>
          <cell r="E132">
            <v>1012000</v>
          </cell>
        </row>
        <row r="156">
          <cell r="D156">
            <v>3199799.99968</v>
          </cell>
          <cell r="E156">
            <v>20000</v>
          </cell>
        </row>
        <row r="176">
          <cell r="D176">
            <v>495099.99996000004</v>
          </cell>
          <cell r="E176">
            <v>22000</v>
          </cell>
        </row>
        <row r="193">
          <cell r="D193">
            <v>3094000.0001999997</v>
          </cell>
          <cell r="E193">
            <v>26000</v>
          </cell>
        </row>
        <row r="211">
          <cell r="D211">
            <v>100400</v>
          </cell>
        </row>
        <row r="232">
          <cell r="D232">
            <v>2500000</v>
          </cell>
        </row>
        <row r="233">
          <cell r="D233">
            <v>850799.9996</v>
          </cell>
        </row>
        <row r="234">
          <cell r="D234">
            <v>77700</v>
          </cell>
        </row>
        <row r="235">
          <cell r="E235">
            <v>115100</v>
          </cell>
        </row>
        <row r="236">
          <cell r="E236">
            <v>200000</v>
          </cell>
        </row>
        <row r="237">
          <cell r="E237">
            <v>200000</v>
          </cell>
        </row>
        <row r="238">
          <cell r="D238">
            <v>1581600</v>
          </cell>
        </row>
        <row r="239">
          <cell r="D239">
            <v>1535700</v>
          </cell>
        </row>
        <row r="240">
          <cell r="D240">
            <v>146200</v>
          </cell>
        </row>
        <row r="241">
          <cell r="E241">
            <v>30000</v>
          </cell>
        </row>
        <row r="281">
          <cell r="D281">
            <v>105000000</v>
          </cell>
          <cell r="E281">
            <v>7242000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19.421875" style="3" customWidth="1"/>
    <col min="2" max="2" width="14.28125" style="0" customWidth="1"/>
    <col min="3" max="3" width="16.140625" style="0" customWidth="1"/>
    <col min="4" max="4" width="14.00390625" style="0" customWidth="1"/>
    <col min="5" max="5" width="12.7109375" style="0" customWidth="1"/>
    <col min="6" max="6" width="16.57421875" style="0" customWidth="1"/>
    <col min="7" max="7" width="14.140625" style="0" customWidth="1"/>
    <col min="8" max="8" width="12.421875" style="0" customWidth="1"/>
    <col min="9" max="9" width="13.8515625" style="0" customWidth="1"/>
    <col min="10" max="10" width="12.421875" style="0" customWidth="1"/>
  </cols>
  <sheetData>
    <row r="2" spans="1:10" ht="27.75" customHeight="1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8.5" customHeight="1">
      <c r="A3" s="16"/>
      <c r="B3" s="30" t="s">
        <v>24</v>
      </c>
      <c r="C3" s="30"/>
      <c r="D3" s="30"/>
      <c r="E3" s="22" t="s">
        <v>25</v>
      </c>
      <c r="F3" s="22"/>
      <c r="G3" s="22"/>
      <c r="H3" s="22" t="s">
        <v>27</v>
      </c>
      <c r="I3" s="22"/>
      <c r="J3" s="22"/>
    </row>
    <row r="4" spans="1:10" ht="15">
      <c r="A4" s="29" t="s">
        <v>6</v>
      </c>
      <c r="B4" s="23" t="s">
        <v>21</v>
      </c>
      <c r="C4" s="23" t="s">
        <v>22</v>
      </c>
      <c r="D4" s="25" t="s">
        <v>15</v>
      </c>
      <c r="E4" s="23" t="s">
        <v>21</v>
      </c>
      <c r="F4" s="23" t="s">
        <v>22</v>
      </c>
      <c r="G4" s="25" t="s">
        <v>15</v>
      </c>
      <c r="H4" s="27" t="s">
        <v>21</v>
      </c>
      <c r="I4" s="27" t="s">
        <v>22</v>
      </c>
      <c r="J4" s="28" t="s">
        <v>15</v>
      </c>
    </row>
    <row r="5" spans="1:10" ht="15">
      <c r="A5" s="29"/>
      <c r="B5" s="24"/>
      <c r="C5" s="24"/>
      <c r="D5" s="26"/>
      <c r="E5" s="24"/>
      <c r="F5" s="24"/>
      <c r="G5" s="26"/>
      <c r="H5" s="27"/>
      <c r="I5" s="27"/>
      <c r="J5" s="28"/>
    </row>
    <row r="6" spans="1:10" ht="15">
      <c r="A6" s="14" t="s">
        <v>0</v>
      </c>
      <c r="B6" s="13">
        <v>192237758.35</v>
      </c>
      <c r="C6" s="12">
        <v>21071408.42</v>
      </c>
      <c r="D6" s="13">
        <f>B6+C6</f>
        <v>213309166.76999998</v>
      </c>
      <c r="E6" s="12">
        <f>'[1]Показники'!$D$21</f>
        <v>228998499.996</v>
      </c>
      <c r="F6" s="12">
        <f>'[1]Показники'!$E$21</f>
        <v>23894000</v>
      </c>
      <c r="G6" s="12">
        <f>E6+F6</f>
        <v>252892499.996</v>
      </c>
      <c r="H6" s="13">
        <f>E6/B6*100-100</f>
        <v>19.122539693305768</v>
      </c>
      <c r="I6" s="13">
        <f>F6/C6*100-100</f>
        <v>13.395362681693939</v>
      </c>
      <c r="J6" s="13">
        <f>G6/D6*100-100</f>
        <v>18.556789577018336</v>
      </c>
    </row>
    <row r="7" spans="1:10" ht="15">
      <c r="A7" s="14"/>
      <c r="B7" s="12"/>
      <c r="C7" s="12"/>
      <c r="D7" s="13"/>
      <c r="E7" s="12"/>
      <c r="F7" s="12"/>
      <c r="G7" s="12"/>
      <c r="H7" s="13"/>
      <c r="I7" s="13"/>
      <c r="J7" s="13"/>
    </row>
    <row r="8" spans="1:10" ht="15">
      <c r="A8" s="14" t="s">
        <v>1</v>
      </c>
      <c r="B8" s="13">
        <v>416926452.9</v>
      </c>
      <c r="C8" s="12">
        <v>42599675.07</v>
      </c>
      <c r="D8" s="13">
        <f>B8+C8</f>
        <v>459526127.96999997</v>
      </c>
      <c r="E8" s="12">
        <f>'[1]Показники'!$D$54</f>
        <v>481322699.996</v>
      </c>
      <c r="F8" s="12">
        <f>'[1]Показники'!$E$54</f>
        <v>33146499.99582</v>
      </c>
      <c r="G8" s="12">
        <f>SUM(E8:F8)</f>
        <v>514469199.99182</v>
      </c>
      <c r="H8" s="13">
        <f>E8/B8*100-100</f>
        <v>15.445469254368831</v>
      </c>
      <c r="I8" s="13">
        <f>F8/C8*100-100</f>
        <v>-22.19072107626758</v>
      </c>
      <c r="J8" s="13">
        <f>G8/D8*100-100</f>
        <v>11.95646312094074</v>
      </c>
    </row>
    <row r="9" spans="1:10" ht="15">
      <c r="A9" s="15"/>
      <c r="B9" s="12"/>
      <c r="C9" s="12"/>
      <c r="D9" s="13"/>
      <c r="E9" s="12"/>
      <c r="F9" s="12"/>
      <c r="G9" s="12"/>
      <c r="H9" s="13"/>
      <c r="I9" s="13"/>
      <c r="J9" s="13"/>
    </row>
    <row r="10" spans="1:10" ht="28.5">
      <c r="A10" s="14" t="s">
        <v>7</v>
      </c>
      <c r="B10" s="12">
        <v>829640</v>
      </c>
      <c r="C10" s="12"/>
      <c r="D10" s="13">
        <f>B10+C10</f>
        <v>829640</v>
      </c>
      <c r="E10" s="12">
        <f>'[1]Показники'!$D$89</f>
        <v>949300</v>
      </c>
      <c r="F10" s="12"/>
      <c r="G10" s="12">
        <f>SUM(E10:F10)</f>
        <v>949300</v>
      </c>
      <c r="H10" s="13">
        <f>E10/B10*100-100</f>
        <v>14.42312328238755</v>
      </c>
      <c r="I10" s="13"/>
      <c r="J10" s="13">
        <f>G10/D10*100-100</f>
        <v>14.42312328238755</v>
      </c>
    </row>
    <row r="11" spans="1:10" ht="15">
      <c r="A11" s="15"/>
      <c r="B11" s="12"/>
      <c r="C11" s="12"/>
      <c r="D11" s="13"/>
      <c r="E11" s="12"/>
      <c r="F11" s="12"/>
      <c r="G11" s="12"/>
      <c r="H11" s="13"/>
      <c r="I11" s="13"/>
      <c r="J11" s="13"/>
    </row>
    <row r="12" spans="1:10" ht="28.5">
      <c r="A12" s="14" t="s">
        <v>8</v>
      </c>
      <c r="B12" s="12">
        <v>7751025</v>
      </c>
      <c r="C12" s="12">
        <v>103611</v>
      </c>
      <c r="D12" s="13">
        <f>B12+C12</f>
        <v>7854636</v>
      </c>
      <c r="E12" s="12">
        <f>'[1]Показники'!$D$105</f>
        <v>9184500</v>
      </c>
      <c r="F12" s="12">
        <f>'[1]Показники'!$E$105</f>
        <v>575000</v>
      </c>
      <c r="G12" s="12">
        <f>SUM(E12:F12)</f>
        <v>9759500</v>
      </c>
      <c r="H12" s="13">
        <f>E12/B12*100-100</f>
        <v>18.494005631513247</v>
      </c>
      <c r="I12" s="13">
        <f>F12/C12*100-100</f>
        <v>454.96038065456366</v>
      </c>
      <c r="J12" s="13">
        <f>G12/D12*100-100</f>
        <v>24.251461175285513</v>
      </c>
    </row>
    <row r="13" spans="1:10" ht="15">
      <c r="A13" s="15"/>
      <c r="B13" s="12"/>
      <c r="C13" s="12"/>
      <c r="D13" s="13"/>
      <c r="E13" s="12"/>
      <c r="F13" s="12"/>
      <c r="G13" s="12"/>
      <c r="H13" s="13"/>
      <c r="I13" s="13"/>
      <c r="J13" s="13"/>
    </row>
    <row r="14" spans="1:10" ht="15">
      <c r="A14" s="14" t="s">
        <v>2</v>
      </c>
      <c r="B14" s="12">
        <v>21926359</v>
      </c>
      <c r="C14" s="12">
        <v>383298</v>
      </c>
      <c r="D14" s="13">
        <f>B14+C14</f>
        <v>22309657</v>
      </c>
      <c r="E14" s="12">
        <f>'[1]Показники'!$D$132</f>
        <v>26892500</v>
      </c>
      <c r="F14" s="12">
        <f>'[1]Показники'!$E$132</f>
        <v>1012000</v>
      </c>
      <c r="G14" s="12">
        <f>SUM(E14:F14)</f>
        <v>27904500</v>
      </c>
      <c r="H14" s="13">
        <f>E14/B14*100-100</f>
        <v>22.649182201203573</v>
      </c>
      <c r="I14" s="13">
        <f>F14/C14*100-100</f>
        <v>164.02433615620225</v>
      </c>
      <c r="J14" s="13">
        <f>G14/D14*100-100</f>
        <v>25.078121998917325</v>
      </c>
    </row>
    <row r="15" spans="1:10" ht="15">
      <c r="A15" s="15"/>
      <c r="B15" s="12"/>
      <c r="C15" s="12"/>
      <c r="D15" s="13"/>
      <c r="E15" s="12"/>
      <c r="F15" s="12"/>
      <c r="G15" s="12"/>
      <c r="H15" s="13"/>
      <c r="I15" s="13"/>
      <c r="J15" s="13"/>
    </row>
    <row r="16" spans="1:10" ht="15">
      <c r="A16" s="14" t="s">
        <v>9</v>
      </c>
      <c r="B16" s="12">
        <v>2824007</v>
      </c>
      <c r="C16" s="12">
        <v>13000</v>
      </c>
      <c r="D16" s="13">
        <f>B16+C16</f>
        <v>2837007</v>
      </c>
      <c r="E16" s="12">
        <f>'[1]Показники'!$D$193</f>
        <v>3094000.0001999997</v>
      </c>
      <c r="F16" s="12">
        <f>'[1]Показники'!$E$193</f>
        <v>26000</v>
      </c>
      <c r="G16" s="12">
        <f>SUM(E16:F16)</f>
        <v>3120000.0001999997</v>
      </c>
      <c r="H16" s="13">
        <f>E16/B16*100-100</f>
        <v>9.560634948851046</v>
      </c>
      <c r="I16" s="13">
        <f>F16/C16*100-100</f>
        <v>100</v>
      </c>
      <c r="J16" s="13">
        <f>G16/D16*100-100</f>
        <v>9.975054703777602</v>
      </c>
    </row>
    <row r="17" spans="1:10" ht="15">
      <c r="A17" s="15"/>
      <c r="B17" s="12"/>
      <c r="C17" s="12"/>
      <c r="D17" s="13"/>
      <c r="E17" s="12"/>
      <c r="F17" s="12"/>
      <c r="G17" s="12"/>
      <c r="H17" s="13"/>
      <c r="I17" s="13"/>
      <c r="J17" s="13"/>
    </row>
    <row r="18" spans="1:10" ht="15">
      <c r="A18" s="17" t="s">
        <v>10</v>
      </c>
      <c r="B18" s="19">
        <v>2751492</v>
      </c>
      <c r="C18" s="19">
        <v>21108.84</v>
      </c>
      <c r="D18" s="20">
        <f>B18+C18</f>
        <v>2772600.84</v>
      </c>
      <c r="E18" s="12">
        <f>'[1]Показники'!$D$156</f>
        <v>3199799.99968</v>
      </c>
      <c r="F18" s="12">
        <f>'[1]Показники'!$E$156</f>
        <v>20000</v>
      </c>
      <c r="G18" s="12">
        <f>SUM(E18:F18)</f>
        <v>3219799.99968</v>
      </c>
      <c r="H18" s="13">
        <f>E18/B18*100-100</f>
        <v>16.29326924010681</v>
      </c>
      <c r="I18" s="13">
        <f>F18/C18*100-100</f>
        <v>-5.252965108456934</v>
      </c>
      <c r="J18" s="13">
        <f>G18/D18*100-100</f>
        <v>16.129229755264745</v>
      </c>
    </row>
    <row r="19" spans="1:10" ht="15">
      <c r="A19" s="18"/>
      <c r="B19" s="19"/>
      <c r="C19" s="19"/>
      <c r="D19" s="20"/>
      <c r="E19" s="12"/>
      <c r="F19" s="12"/>
      <c r="G19" s="12"/>
      <c r="H19" s="13"/>
      <c r="I19" s="13"/>
      <c r="J19" s="13"/>
    </row>
    <row r="20" spans="1:10" ht="15">
      <c r="A20" s="18" t="s">
        <v>11</v>
      </c>
      <c r="B20" s="19">
        <v>550095</v>
      </c>
      <c r="C20" s="19">
        <v>157950</v>
      </c>
      <c r="D20" s="20">
        <f>B20+C20</f>
        <v>708045</v>
      </c>
      <c r="E20" s="13">
        <f>'[1]Показники'!$D$239+'[1]Показники'!$D$240</f>
        <v>1681900</v>
      </c>
      <c r="F20" s="12">
        <f>'[1]Показники'!$E$241</f>
        <v>30000</v>
      </c>
      <c r="G20" s="12">
        <f>SUM(E20:F20)</f>
        <v>1711900</v>
      </c>
      <c r="H20" s="13">
        <f>E20/B20*100-100</f>
        <v>205.74718912187893</v>
      </c>
      <c r="I20" s="13">
        <f>F20/C20*100-100</f>
        <v>-81.00664767331435</v>
      </c>
      <c r="J20" s="13">
        <f>G20/D20*100-100</f>
        <v>141.7784180384015</v>
      </c>
    </row>
    <row r="21" spans="1:10" ht="15">
      <c r="A21" s="18"/>
      <c r="B21" s="19"/>
      <c r="C21" s="19"/>
      <c r="D21" s="20"/>
      <c r="E21" s="12"/>
      <c r="F21" s="12"/>
      <c r="G21" s="12"/>
      <c r="H21" s="13"/>
      <c r="I21" s="13"/>
      <c r="J21" s="13"/>
    </row>
    <row r="22" spans="1:10" ht="28.5">
      <c r="A22" s="17" t="s">
        <v>12</v>
      </c>
      <c r="B22" s="19">
        <v>316891</v>
      </c>
      <c r="C22" s="19">
        <v>10554.86</v>
      </c>
      <c r="D22" s="20">
        <f>B22+C22</f>
        <v>327445.86</v>
      </c>
      <c r="E22" s="12">
        <f>'[1]Показники'!$D$176</f>
        <v>495099.99996000004</v>
      </c>
      <c r="F22" s="12">
        <f>'[1]Показники'!$E$176</f>
        <v>22000</v>
      </c>
      <c r="G22" s="12">
        <f>SUM(E22:F22)</f>
        <v>517099.99996000004</v>
      </c>
      <c r="H22" s="13">
        <f>E22/B22*100-100</f>
        <v>56.23668705012136</v>
      </c>
      <c r="I22" s="13">
        <f>F22/C22*100-100</f>
        <v>108.43478738704255</v>
      </c>
      <c r="J22" s="13">
        <f>G22/D22*100-100</f>
        <v>57.91923585779955</v>
      </c>
    </row>
    <row r="23" spans="1:10" ht="15">
      <c r="A23" s="17"/>
      <c r="B23" s="19"/>
      <c r="C23" s="19"/>
      <c r="D23" s="20"/>
      <c r="E23" s="12"/>
      <c r="F23" s="12"/>
      <c r="G23" s="12"/>
      <c r="H23" s="13"/>
      <c r="I23" s="13"/>
      <c r="J23" s="13"/>
    </row>
    <row r="24" spans="1:10" ht="15">
      <c r="A24" s="17" t="s">
        <v>5</v>
      </c>
      <c r="B24" s="19">
        <v>75800</v>
      </c>
      <c r="C24" s="19"/>
      <c r="D24" s="20">
        <f>B24+C24</f>
        <v>75800</v>
      </c>
      <c r="E24" s="12">
        <f>'[1]Показники'!$D$211</f>
        <v>100400</v>
      </c>
      <c r="F24" s="12"/>
      <c r="G24" s="12">
        <f>SUM(E24:F24)</f>
        <v>100400</v>
      </c>
      <c r="H24" s="13">
        <f>E24/B24*100-100</f>
        <v>32.4538258575198</v>
      </c>
      <c r="I24" s="13"/>
      <c r="J24" s="13">
        <f>G24/D24*100-100</f>
        <v>32.4538258575198</v>
      </c>
    </row>
    <row r="25" spans="1:10" ht="15">
      <c r="A25" s="18"/>
      <c r="B25" s="19"/>
      <c r="C25" s="19"/>
      <c r="D25" s="20"/>
      <c r="E25" s="12"/>
      <c r="F25" s="12"/>
      <c r="G25" s="12"/>
      <c r="H25" s="13"/>
      <c r="I25" s="13"/>
      <c r="J25" s="13"/>
    </row>
    <row r="26" spans="1:10" ht="15">
      <c r="A26" s="18" t="s">
        <v>13</v>
      </c>
      <c r="B26" s="19">
        <v>2698839</v>
      </c>
      <c r="C26" s="19">
        <v>159747.3</v>
      </c>
      <c r="D26" s="20">
        <f>B26+C26</f>
        <v>2858586.3</v>
      </c>
      <c r="E26" s="12">
        <f>'[1]Показники'!$D$232+'[1]Показники'!$D$233+'[1]Показники'!$D$234</f>
        <v>3428499.9995999997</v>
      </c>
      <c r="F26" s="12">
        <f>'[1]Показники'!$E$235+'[1]Показники'!$E$236+'[1]Показники'!$E$237</f>
        <v>515100</v>
      </c>
      <c r="G26" s="12">
        <f>SUM(E26:F26)</f>
        <v>3943599.9995999997</v>
      </c>
      <c r="H26" s="13">
        <f>E26/B26*100-100</f>
        <v>27.03610699267351</v>
      </c>
      <c r="I26" s="13">
        <f>F26/C26*100-100</f>
        <v>222.44676435845867</v>
      </c>
      <c r="J26" s="13">
        <f>G26/D26*100-100</f>
        <v>37.95630377155311</v>
      </c>
    </row>
    <row r="27" spans="1:10" ht="15">
      <c r="A27" s="18"/>
      <c r="B27" s="19"/>
      <c r="C27" s="19"/>
      <c r="D27" s="20"/>
      <c r="E27" s="12"/>
      <c r="F27" s="12"/>
      <c r="G27" s="12"/>
      <c r="H27" s="13"/>
      <c r="I27" s="13"/>
      <c r="J27" s="13"/>
    </row>
    <row r="28" spans="1:10" ht="15">
      <c r="A28" s="18" t="s">
        <v>14</v>
      </c>
      <c r="B28" s="19">
        <v>1243506</v>
      </c>
      <c r="C28" s="19"/>
      <c r="D28" s="20">
        <f>B28+C28</f>
        <v>1243506</v>
      </c>
      <c r="E28" s="12">
        <f>'[1]Показники'!$D$238</f>
        <v>1581600</v>
      </c>
      <c r="F28" s="12"/>
      <c r="G28" s="12">
        <f>SUM(E28:F28)</f>
        <v>1581600</v>
      </c>
      <c r="H28" s="13">
        <f>E28/B28*100-100</f>
        <v>27.18877110363762</v>
      </c>
      <c r="I28" s="13"/>
      <c r="J28" s="13">
        <f>G28/D28*100-100</f>
        <v>27.18877110363762</v>
      </c>
    </row>
    <row r="29" spans="1:10" ht="15">
      <c r="A29" s="18"/>
      <c r="B29" s="19"/>
      <c r="C29" s="19"/>
      <c r="D29" s="20"/>
      <c r="E29" s="12"/>
      <c r="F29" s="12"/>
      <c r="G29" s="12"/>
      <c r="H29" s="13"/>
      <c r="I29" s="13"/>
      <c r="J29" s="13"/>
    </row>
    <row r="30" spans="1:10" ht="15">
      <c r="A30" s="17" t="s">
        <v>26</v>
      </c>
      <c r="B30" s="19">
        <v>94925900</v>
      </c>
      <c r="C30" s="19">
        <v>6984914.9</v>
      </c>
      <c r="D30" s="20">
        <f>B30+C30</f>
        <v>101910814.9</v>
      </c>
      <c r="E30" s="12">
        <f>'[1]Показники'!$D$281</f>
        <v>105000000</v>
      </c>
      <c r="F30" s="12">
        <f>'[1]Показники'!$E$281</f>
        <v>7242000</v>
      </c>
      <c r="G30" s="12">
        <f>SUM(E30:F30)</f>
        <v>112242000</v>
      </c>
      <c r="H30" s="13">
        <f>E30/B30*100-100</f>
        <v>10.612593612491423</v>
      </c>
      <c r="I30" s="13">
        <f>F30/C30*100-100</f>
        <v>3.68057597952982</v>
      </c>
      <c r="J30" s="13">
        <f>G30/D30*100-100</f>
        <v>10.137476685018626</v>
      </c>
    </row>
    <row r="31" spans="1:10" ht="15">
      <c r="A31" s="18"/>
      <c r="B31" s="19"/>
      <c r="C31" s="19"/>
      <c r="D31" s="20"/>
      <c r="E31" s="12"/>
      <c r="F31" s="12"/>
      <c r="G31" s="12"/>
      <c r="H31" s="13"/>
      <c r="I31" s="13"/>
      <c r="J31" s="13"/>
    </row>
    <row r="32" spans="1:10" ht="28.5">
      <c r="A32" s="18" t="s">
        <v>29</v>
      </c>
      <c r="B32" s="19">
        <f>SUM(B6:B31)</f>
        <v>745057765.25</v>
      </c>
      <c r="C32" s="19">
        <f>SUM(C6:C31)</f>
        <v>71505268.39</v>
      </c>
      <c r="D32" s="19">
        <f>SUM(B32:C32)</f>
        <v>816563033.64</v>
      </c>
      <c r="E32" s="12">
        <f>SUM(E6:E31)</f>
        <v>865928799.99144</v>
      </c>
      <c r="F32" s="12">
        <f>SUM(F6:F31)</f>
        <v>66482599.99582</v>
      </c>
      <c r="G32" s="12">
        <f>SUM(E32:F32)</f>
        <v>932411399.9872601</v>
      </c>
      <c r="H32" s="13">
        <f>E32/B32*100-100</f>
        <v>16.223042075252053</v>
      </c>
      <c r="I32" s="13">
        <f>F32/C32*100-100</f>
        <v>-7.024193471711271</v>
      </c>
      <c r="J32" s="13">
        <f>G32/D32*100-100</f>
        <v>14.187314582542612</v>
      </c>
    </row>
    <row r="33" spans="1:4" ht="15.75" hidden="1">
      <c r="A33" s="5"/>
      <c r="B33" s="2"/>
      <c r="C33" s="2"/>
      <c r="D33" s="10"/>
    </row>
    <row r="34" ht="15" hidden="1">
      <c r="A34" s="4" t="s">
        <v>5</v>
      </c>
    </row>
    <row r="35" spans="1:4" ht="15.75" hidden="1">
      <c r="A35" s="5"/>
      <c r="B35" s="2"/>
      <c r="C35" s="2"/>
      <c r="D35" s="10"/>
    </row>
    <row r="36" spans="1:4" ht="15.75" hidden="1">
      <c r="A36" s="4" t="s">
        <v>4</v>
      </c>
      <c r="B36" s="2">
        <v>43440</v>
      </c>
      <c r="C36" s="2"/>
      <c r="D36" s="10">
        <f>B36+C36</f>
        <v>43440</v>
      </c>
    </row>
    <row r="37" spans="1:4" ht="15.75" hidden="1">
      <c r="A37" s="6"/>
      <c r="B37" s="2"/>
      <c r="C37" s="2"/>
      <c r="D37" s="10"/>
    </row>
    <row r="38" spans="1:4" ht="30" hidden="1">
      <c r="A38" s="7" t="s">
        <v>16</v>
      </c>
      <c r="B38" s="2">
        <v>6567355</v>
      </c>
      <c r="C38" s="2">
        <v>1304070.55</v>
      </c>
      <c r="D38" s="10">
        <f>B38+C38</f>
        <v>7871425.55</v>
      </c>
    </row>
    <row r="39" spans="1:4" ht="15.75" hidden="1">
      <c r="A39" s="8"/>
      <c r="B39" s="2"/>
      <c r="C39" s="2"/>
      <c r="D39" s="10"/>
    </row>
    <row r="40" spans="1:4" ht="15.75" hidden="1">
      <c r="A40" s="8" t="s">
        <v>17</v>
      </c>
      <c r="B40" s="2">
        <v>1485093</v>
      </c>
      <c r="C40" s="2">
        <v>50000</v>
      </c>
      <c r="D40" s="10">
        <f>B40+C40</f>
        <v>1535093</v>
      </c>
    </row>
    <row r="41" spans="1:4" ht="15.75" hidden="1">
      <c r="A41" s="8" t="s">
        <v>18</v>
      </c>
      <c r="B41" s="2">
        <v>3015677</v>
      </c>
      <c r="C41" s="2">
        <v>50000</v>
      </c>
      <c r="D41" s="10">
        <f>B41+C41</f>
        <v>3065677</v>
      </c>
    </row>
    <row r="42" spans="1:4" ht="15.75" hidden="1">
      <c r="A42" s="9" t="s">
        <v>3</v>
      </c>
      <c r="B42" s="2">
        <f>B40+B41</f>
        <v>4500770</v>
      </c>
      <c r="C42" s="2">
        <f>C40+C41</f>
        <v>100000</v>
      </c>
      <c r="D42" s="10">
        <f>B42+C42</f>
        <v>4600770</v>
      </c>
    </row>
    <row r="43" spans="1:4" ht="15.75" hidden="1">
      <c r="A43" s="8"/>
      <c r="B43" s="2"/>
      <c r="C43" s="2"/>
      <c r="D43" s="10"/>
    </row>
    <row r="44" spans="1:4" ht="30" hidden="1">
      <c r="A44" s="9" t="s">
        <v>19</v>
      </c>
      <c r="B44" s="2">
        <v>2923203</v>
      </c>
      <c r="C44" s="2">
        <v>16000</v>
      </c>
      <c r="D44" s="10">
        <f>B44+C44</f>
        <v>2939203</v>
      </c>
    </row>
    <row r="45" spans="1:4" ht="15.75" hidden="1">
      <c r="A45" s="9"/>
      <c r="B45" s="2"/>
      <c r="C45" s="2"/>
      <c r="D45" s="10"/>
    </row>
    <row r="46" spans="1:4" ht="30" hidden="1">
      <c r="A46" s="5" t="s">
        <v>20</v>
      </c>
      <c r="B46" s="2">
        <v>790500</v>
      </c>
      <c r="C46" s="2">
        <v>12951419</v>
      </c>
      <c r="D46" s="10">
        <f>B46+C46</f>
        <v>13741919</v>
      </c>
    </row>
    <row r="47" spans="1:4" ht="15" hidden="1">
      <c r="A47" s="11"/>
      <c r="B47" s="1"/>
      <c r="C47" s="1"/>
      <c r="D47" s="1"/>
    </row>
    <row r="48" spans="1:4" ht="45" hidden="1">
      <c r="A48" s="4" t="s">
        <v>23</v>
      </c>
      <c r="B48" s="2"/>
      <c r="C48" s="2">
        <v>396400</v>
      </c>
      <c r="D48" s="2">
        <f>B48+C48</f>
        <v>396400</v>
      </c>
    </row>
    <row r="49" ht="15" hidden="1"/>
    <row r="50" ht="15" hidden="1"/>
    <row r="51" ht="15" hidden="1"/>
    <row r="52" ht="15" hidden="1"/>
    <row r="53" ht="15" hidden="1"/>
    <row r="54" ht="15" hidden="1"/>
  </sheetData>
  <sheetProtection/>
  <mergeCells count="14">
    <mergeCell ref="A2:J2"/>
    <mergeCell ref="E3:G3"/>
    <mergeCell ref="E4:E5"/>
    <mergeCell ref="F4:F5"/>
    <mergeCell ref="G4:G5"/>
    <mergeCell ref="H3:J3"/>
    <mergeCell ref="H4:H5"/>
    <mergeCell ref="I4:I5"/>
    <mergeCell ref="J4:J5"/>
    <mergeCell ref="A4:A5"/>
    <mergeCell ref="B4:B5"/>
    <mergeCell ref="C4:C5"/>
    <mergeCell ref="D4:D5"/>
    <mergeCell ref="B3:D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2018-10-29T07:58:17Z</dcterms:modified>
  <cp:category/>
  <cp:version/>
  <cp:contentType/>
  <cp:contentStatus/>
</cp:coreProperties>
</file>