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'Лист1'!$A$1:$R$110</definedName>
  </definedNames>
  <calcPr fullCalcOnLoad="1"/>
</workbook>
</file>

<file path=xl/sharedStrings.xml><?xml version="1.0" encoding="utf-8"?>
<sst xmlns="http://schemas.openxmlformats.org/spreadsheetml/2006/main" count="157" uniqueCount="75">
  <si>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</si>
  <si>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</si>
  <si>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</si>
  <si>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</si>
  <si>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</si>
  <si>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</si>
  <si>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</si>
  <si>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</si>
  <si>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</si>
  <si>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</si>
  <si>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</si>
  <si>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</si>
  <si>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</si>
  <si>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</si>
  <si>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</si>
  <si>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Виконавчий комітет СМР</t>
  </si>
  <si>
    <t>Галузь "Освіта"</t>
  </si>
  <si>
    <t xml:space="preserve">Галузь "Охорона здоров҆я" 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</si>
  <si>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</si>
  <si>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</si>
  <si>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</si>
  <si>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</si>
  <si>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</si>
  <si>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</si>
  <si>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</si>
  <si>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Завдання 5. Модернізація систем опалення</t>
  </si>
  <si>
    <t>Завдання 7. Модернізація системи вентиляції</t>
  </si>
  <si>
    <t>Завдання 8. Модернізація систем освітлення</t>
  </si>
  <si>
    <t xml:space="preserve"> Інформаційно-просвітницькі заходи у сфері енергозбереження та підвищення енергоефективності, інші заходи</t>
  </si>
  <si>
    <t>Завдання 10. Проведення енергоаудитів в лікувально-профілактичних закладах</t>
  </si>
  <si>
    <t>ТПКВКМБ 7640</t>
  </si>
  <si>
    <t>Департамент фінансів, економіки та інвестицій Сумської міської ради</t>
  </si>
  <si>
    <t>ТПКВКМБ 7410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</si>
  <si>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</si>
  <si>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</si>
  <si>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культури та туризму Сумської міської ради"</t>
  </si>
  <si>
    <t>Всього по головному розпоряднику "Відділ охорони здоров'я Сумської міської ради"</t>
  </si>
  <si>
    <t>Всього по головному розпоряднику "Виконавчий комітет  Сумської міської ради"</t>
  </si>
  <si>
    <t>Всього по головному розпоряднику "Департамент фінансів, економіки та інвестицій  Сумської міської ради"</t>
  </si>
  <si>
    <t>ТПКВКМБ 6310</t>
  </si>
  <si>
    <t>ТПКВКМБ 8600</t>
  </si>
  <si>
    <t>ТПКВКМБ  8600</t>
  </si>
  <si>
    <t>Відділ охорони здоров'я СМР</t>
  </si>
  <si>
    <t>Департамент соціального захисту населення СМР</t>
  </si>
  <si>
    <t>ТПКВКМБ 7680</t>
  </si>
  <si>
    <t>Галузь "Культура і мистецтво"</t>
  </si>
  <si>
    <t>Мета, завдання, ТПКВКМБ</t>
  </si>
  <si>
    <t>ТПКВКМБ 7320</t>
  </si>
  <si>
    <t>Завдання 11. Модернізація електрообладнання харчоблоків</t>
  </si>
  <si>
    <t>Завдання 12. Модернізація системи вентиляції</t>
  </si>
  <si>
    <t xml:space="preserve">Завдання 13. Термомодернізація будівель </t>
  </si>
  <si>
    <t>Завдання 14. Модернізація системи опалення</t>
  </si>
  <si>
    <t>Завдання 15. Термомодернізація будівель</t>
  </si>
  <si>
    <t>Завдання 16. Модернізація систем освітлення</t>
  </si>
  <si>
    <t xml:space="preserve">Завдання 17. Створення та функціонування системи енергетичного менеджменту </t>
  </si>
  <si>
    <t>Завдання 18. Участь у Добровільному об`єднанні органів місцевого самоврядування - Асоціації "Енергоефективні міста України"</t>
  </si>
  <si>
    <t>Завдання 19. Популяризація ідей сталого енергетичного розвитку міста Суми (проведення Днів Сталої енергії у місті Суми)</t>
  </si>
  <si>
    <t>Завдання 19.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</si>
  <si>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 xml:space="preserve">Завдання 9. Термомодернізація будівель </t>
  </si>
  <si>
    <t>Всього по головному розпоряднику "Департамент соціального захисту населення Сумської міської ради"</t>
  </si>
  <si>
    <t>Галузь "Соціальний захист та соціальне забезпечення"</t>
  </si>
  <si>
    <t>2019 рік (прогноз)</t>
  </si>
  <si>
    <t>ТПКВКМБ 7363</t>
  </si>
  <si>
    <t>Департамент фінансів, економіки та інвестицій СМР</t>
  </si>
  <si>
    <t>Сумський міський голова</t>
  </si>
  <si>
    <t xml:space="preserve"> </t>
  </si>
  <si>
    <t>О.М. Лисенко</t>
  </si>
  <si>
    <t>Виконавець: Липова С.А.</t>
  </si>
  <si>
    <t xml:space="preserve">до рішення Сумської міської ради
«Про внесення змін до рішення Сумської міської ради 
від 21 грудня 2016 року № 1548-МР 
«Про Програму підвищення  енергоефективності в бюджетній сфері міста Суми на 2017-2019 роки»                                                                                                                                                                     </t>
  </si>
  <si>
    <t>(зі змінами)»</t>
  </si>
  <si>
    <t>Додаток 3</t>
  </si>
  <si>
    <r>
      <t xml:space="preserve">від </t>
    </r>
    <r>
      <rPr>
        <sz val="26"/>
        <color indexed="9"/>
        <rFont val="Times New Roman"/>
        <family val="1"/>
      </rPr>
      <t xml:space="preserve">25 липня 2018 року </t>
    </r>
    <r>
      <rPr>
        <sz val="26"/>
        <color indexed="8"/>
        <rFont val="Times New Roman"/>
        <family val="1"/>
      </rPr>
      <t xml:space="preserve"> № </t>
    </r>
    <r>
      <rPr>
        <sz val="26"/>
        <color indexed="9"/>
        <rFont val="Times New Roman"/>
        <family val="1"/>
      </rPr>
      <t>3675</t>
    </r>
    <r>
      <rPr>
        <sz val="26"/>
        <color indexed="8"/>
        <rFont val="Times New Roman"/>
        <family val="1"/>
      </rPr>
      <t>-МР</t>
    </r>
  </si>
  <si>
    <t>Завдання 6. Впровадження автоматизованої системи моніторингу енергоспоживання в бюджетній сфері</t>
  </si>
  <si>
    <t>Завдання 13. Повірка вимірювальних приладів</t>
  </si>
  <si>
    <t xml:space="preserve">     10.09.2018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</si>
</sst>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_-* #,##0.0\ _г_р_н_._-;\-* #,##0.0\ _г_р_н_._-;_-* &quot;-&quot;??\ _г_р_н_._-;_-@_-"/>
    <numFmt numFmtId="192" formatCode="_-* #,##0.000\ _г_р_н_._-;\-* #,##0.000\ _г_р_н_._-;_-* &quot;-&quot;??\ _г_р_н_._-;_-@_-"/>
    <numFmt numFmtId="193" formatCode="_-* #,##0\ _г_р_н_._-;\-* #,##0\ _г_р_н_._-;_-* &quot;-&quot;??\ _г_р_н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8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b/>
      <sz val="28"/>
      <color indexed="8"/>
      <name val="Times New Roman"/>
      <family val="1"/>
    </font>
    <font>
      <sz val="20"/>
      <color indexed="8"/>
      <name val="Calibri"/>
      <family val="2"/>
    </font>
    <font>
      <sz val="2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textRotation="180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88" fontId="2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2" fontId="10" fillId="33" borderId="0" xfId="0" applyNumberFormat="1" applyFont="1" applyFill="1" applyAlignment="1">
      <alignment/>
    </xf>
    <xf numFmtId="189" fontId="10" fillId="33" borderId="0" xfId="0" applyNumberFormat="1" applyFont="1" applyFill="1" applyAlignment="1">
      <alignment/>
    </xf>
    <xf numFmtId="188" fontId="1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textRotation="90" wrapText="1"/>
    </xf>
    <xf numFmtId="179" fontId="5" fillId="33" borderId="10" xfId="58" applyFont="1" applyFill="1" applyBorder="1" applyAlignment="1">
      <alignment horizontal="center" vertical="center" wrapText="1"/>
    </xf>
    <xf numFmtId="179" fontId="7" fillId="33" borderId="10" xfId="58" applyFont="1" applyFill="1" applyBorder="1" applyAlignment="1">
      <alignment horizontal="center" vertical="center" wrapText="1"/>
    </xf>
    <xf numFmtId="179" fontId="5" fillId="33" borderId="10" xfId="58" applyNumberFormat="1" applyFont="1" applyFill="1" applyBorder="1" applyAlignment="1">
      <alignment horizontal="center" vertical="center" wrapText="1"/>
    </xf>
    <xf numFmtId="179" fontId="7" fillId="33" borderId="10" xfId="58" applyFont="1" applyFill="1" applyBorder="1" applyAlignment="1">
      <alignment horizontal="justify" vertical="center" wrapText="1"/>
    </xf>
    <xf numFmtId="179" fontId="7" fillId="33" borderId="12" xfId="58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vertical="center" wrapText="1"/>
    </xf>
    <xf numFmtId="179" fontId="7" fillId="33" borderId="11" xfId="58" applyFont="1" applyFill="1" applyBorder="1" applyAlignment="1">
      <alignment horizontal="left" vertical="top" wrapText="1"/>
    </xf>
    <xf numFmtId="179" fontId="5" fillId="33" borderId="10" xfId="58" applyFont="1" applyFill="1" applyBorder="1" applyAlignment="1">
      <alignment horizontal="justify" vertical="center" wrapText="1"/>
    </xf>
    <xf numFmtId="179" fontId="7" fillId="33" borderId="10" xfId="58" applyFont="1" applyFill="1" applyBorder="1" applyAlignment="1">
      <alignment horizontal="left" vertical="top" wrapText="1"/>
    </xf>
    <xf numFmtId="179" fontId="7" fillId="33" borderId="13" xfId="58" applyFont="1" applyFill="1" applyBorder="1" applyAlignment="1">
      <alignment vertical="center" wrapText="1"/>
    </xf>
    <xf numFmtId="179" fontId="7" fillId="33" borderId="14" xfId="58" applyFont="1" applyFill="1" applyBorder="1" applyAlignment="1">
      <alignment horizontal="center" vertical="center" wrapText="1"/>
    </xf>
    <xf numFmtId="179" fontId="5" fillId="33" borderId="10" xfId="58" applyFont="1" applyFill="1" applyBorder="1" applyAlignment="1">
      <alignment horizontal="center" vertical="center"/>
    </xf>
    <xf numFmtId="179" fontId="5" fillId="33" borderId="14" xfId="58" applyFont="1" applyFill="1" applyBorder="1" applyAlignment="1">
      <alignment horizontal="center" vertical="center" wrapText="1"/>
    </xf>
    <xf numFmtId="179" fontId="7" fillId="33" borderId="14" xfId="58" applyFont="1" applyFill="1" applyBorder="1" applyAlignment="1">
      <alignment horizontal="justify" vertical="center" wrapText="1"/>
    </xf>
    <xf numFmtId="179" fontId="5" fillId="33" borderId="14" xfId="58" applyFont="1" applyFill="1" applyBorder="1" applyAlignment="1">
      <alignment horizontal="justify" vertical="center" wrapText="1"/>
    </xf>
    <xf numFmtId="179" fontId="7" fillId="33" borderId="10" xfId="58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179" fontId="7" fillId="33" borderId="16" xfId="58" applyFont="1" applyFill="1" applyBorder="1" applyAlignment="1">
      <alignment horizontal="center" vertical="center" wrapText="1"/>
    </xf>
    <xf numFmtId="179" fontId="5" fillId="33" borderId="16" xfId="58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179" fontId="5" fillId="33" borderId="10" xfId="58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textRotation="180"/>
    </xf>
    <xf numFmtId="0" fontId="4" fillId="33" borderId="0" xfId="0" applyFont="1" applyFill="1" applyAlignment="1">
      <alignment horizontal="center" vertical="center" textRotation="180"/>
    </xf>
    <xf numFmtId="0" fontId="7" fillId="33" borderId="11" xfId="0" applyFont="1" applyFill="1" applyBorder="1" applyAlignment="1">
      <alignment horizontal="justify" vertical="center" wrapText="1"/>
    </xf>
    <xf numFmtId="0" fontId="7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 vertical="center" wrapText="1"/>
    </xf>
    <xf numFmtId="171" fontId="7" fillId="33" borderId="16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17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9" fontId="5" fillId="33" borderId="10" xfId="0" applyNumberFormat="1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center"/>
    </xf>
    <xf numFmtId="171" fontId="7" fillId="33" borderId="10" xfId="0" applyNumberFormat="1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/>
    </xf>
    <xf numFmtId="171" fontId="7" fillId="33" borderId="19" xfId="0" applyNumberFormat="1" applyFont="1" applyFill="1" applyBorder="1" applyAlignment="1">
      <alignment horizontal="center"/>
    </xf>
    <xf numFmtId="188" fontId="7" fillId="33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171" fontId="5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textRotation="180"/>
    </xf>
    <xf numFmtId="188" fontId="11" fillId="33" borderId="10" xfId="0" applyNumberFormat="1" applyFont="1" applyFill="1" applyBorder="1" applyAlignment="1">
      <alignment horizontal="center" vertical="center" wrapText="1"/>
    </xf>
    <xf numFmtId="188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188" fontId="14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center" textRotation="180"/>
    </xf>
    <xf numFmtId="0" fontId="20" fillId="33" borderId="0" xfId="0" applyFont="1" applyFill="1" applyBorder="1" applyAlignment="1">
      <alignment vertical="center" textRotation="180"/>
    </xf>
    <xf numFmtId="0" fontId="20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Border="1" applyAlignment="1">
      <alignment vertical="center" textRotation="180"/>
    </xf>
    <xf numFmtId="0" fontId="5" fillId="33" borderId="0" xfId="0" applyFont="1" applyFill="1" applyAlignment="1">
      <alignment horizontal="center" vertical="center" textRotation="180"/>
    </xf>
    <xf numFmtId="0" fontId="2" fillId="0" borderId="0" xfId="0" applyFont="1" applyBorder="1" applyAlignment="1">
      <alignment/>
    </xf>
    <xf numFmtId="171" fontId="5" fillId="33" borderId="10" xfId="0" applyNumberFormat="1" applyFont="1" applyFill="1" applyBorder="1" applyAlignment="1">
      <alignment horizontal="left" vertical="center" wrapText="1"/>
    </xf>
    <xf numFmtId="171" fontId="5" fillId="33" borderId="16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88" fontId="11" fillId="33" borderId="0" xfId="0" applyNumberFormat="1" applyFont="1" applyFill="1" applyBorder="1" applyAlignment="1">
      <alignment horizontal="center" vertical="center" wrapText="1"/>
    </xf>
    <xf numFmtId="188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71" fontId="7" fillId="33" borderId="0" xfId="0" applyNumberFormat="1" applyFont="1" applyFill="1" applyBorder="1" applyAlignment="1">
      <alignment horizontal="center" vertical="center" wrapText="1"/>
    </xf>
    <xf numFmtId="171" fontId="5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justify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179" fontId="5" fillId="33" borderId="16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center" vertical="center"/>
    </xf>
    <xf numFmtId="171" fontId="7" fillId="33" borderId="10" xfId="0" applyNumberFormat="1" applyFont="1" applyFill="1" applyBorder="1" applyAlignment="1">
      <alignment horizontal="center" vertical="center"/>
    </xf>
    <xf numFmtId="17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/>
    </xf>
    <xf numFmtId="171" fontId="7" fillId="33" borderId="16" xfId="0" applyNumberFormat="1" applyFont="1" applyFill="1" applyBorder="1" applyAlignment="1">
      <alignment horizontal="center" vertical="center"/>
    </xf>
    <xf numFmtId="171" fontId="5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9" fontId="5" fillId="33" borderId="16" xfId="0" applyNumberFormat="1" applyFont="1" applyFill="1" applyBorder="1" applyAlignment="1">
      <alignment horizontal="center" vertical="center"/>
    </xf>
    <xf numFmtId="171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79" fontId="5" fillId="33" borderId="14" xfId="0" applyNumberFormat="1" applyFont="1" applyFill="1" applyBorder="1" applyAlignment="1">
      <alignment horizontal="center" vertical="center"/>
    </xf>
    <xf numFmtId="171" fontId="5" fillId="33" borderId="14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9" fontId="7" fillId="33" borderId="16" xfId="0" applyNumberFormat="1" applyFont="1" applyFill="1" applyBorder="1" applyAlignment="1">
      <alignment horizontal="center" vertical="center" wrapText="1"/>
    </xf>
    <xf numFmtId="179" fontId="5" fillId="33" borderId="16" xfId="0" applyNumberFormat="1" applyFont="1" applyFill="1" applyBorder="1" applyAlignment="1">
      <alignment horizontal="center" vertical="center" wrapText="1"/>
    </xf>
    <xf numFmtId="179" fontId="7" fillId="33" borderId="16" xfId="0" applyNumberFormat="1" applyFont="1" applyFill="1" applyBorder="1" applyAlignment="1">
      <alignment horizontal="center" vertical="center"/>
    </xf>
    <xf numFmtId="179" fontId="7" fillId="33" borderId="10" xfId="58" applyFont="1" applyFill="1" applyBorder="1" applyAlignment="1">
      <alignment horizontal="center" vertical="center"/>
    </xf>
    <xf numFmtId="179" fontId="5" fillId="0" borderId="10" xfId="58" applyFont="1" applyBorder="1" applyAlignment="1">
      <alignment horizontal="center" vertical="center"/>
    </xf>
    <xf numFmtId="179" fontId="7" fillId="0" borderId="10" xfId="0" applyNumberFormat="1" applyFont="1" applyBorder="1" applyAlignment="1">
      <alignment vertical="center"/>
    </xf>
    <xf numFmtId="179" fontId="7" fillId="33" borderId="17" xfId="58" applyFont="1" applyFill="1" applyBorder="1" applyAlignment="1">
      <alignment vertical="center" wrapText="1"/>
    </xf>
    <xf numFmtId="191" fontId="7" fillId="33" borderId="10" xfId="58" applyNumberFormat="1" applyFont="1" applyFill="1" applyBorder="1" applyAlignment="1">
      <alignment horizontal="center" vertical="center" wrapText="1"/>
    </xf>
    <xf numFmtId="191" fontId="7" fillId="33" borderId="10" xfId="58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 horizontal="center" textRotation="180"/>
    </xf>
    <xf numFmtId="0" fontId="2" fillId="0" borderId="0" xfId="0" applyFont="1" applyBorder="1" applyAlignment="1">
      <alignment textRotation="180"/>
    </xf>
    <xf numFmtId="0" fontId="3" fillId="0" borderId="0" xfId="0" applyFont="1" applyAlignment="1">
      <alignment textRotation="180"/>
    </xf>
    <xf numFmtId="0" fontId="8" fillId="0" borderId="0" xfId="0" applyFont="1" applyAlignment="1">
      <alignment textRotation="180"/>
    </xf>
    <xf numFmtId="0" fontId="8" fillId="0" borderId="0" xfId="0" applyFont="1" applyBorder="1" applyAlignment="1">
      <alignment textRotation="180"/>
    </xf>
    <xf numFmtId="0" fontId="3" fillId="0" borderId="0" xfId="0" applyFont="1" applyBorder="1" applyAlignment="1">
      <alignment textRotation="180"/>
    </xf>
    <xf numFmtId="0" fontId="9" fillId="0" borderId="0" xfId="0" applyFont="1" applyAlignment="1">
      <alignment textRotation="180"/>
    </xf>
    <xf numFmtId="0" fontId="6" fillId="0" borderId="0" xfId="0" applyFont="1" applyBorder="1" applyAlignment="1">
      <alignment textRotation="180"/>
    </xf>
    <xf numFmtId="0" fontId="6" fillId="0" borderId="0" xfId="0" applyFont="1" applyAlignment="1">
      <alignment textRotation="180"/>
    </xf>
    <xf numFmtId="0" fontId="14" fillId="0" borderId="0" xfId="0" applyFont="1" applyAlignment="1">
      <alignment textRotation="180"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textRotation="180"/>
    </xf>
    <xf numFmtId="0" fontId="18" fillId="0" borderId="0" xfId="0" applyFont="1" applyAlignment="1">
      <alignment/>
    </xf>
    <xf numFmtId="0" fontId="18" fillId="0" borderId="0" xfId="0" applyFont="1" applyAlignment="1">
      <alignment textRotation="180"/>
    </xf>
    <xf numFmtId="2" fontId="5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79" fontId="7" fillId="33" borderId="10" xfId="58" applyNumberFormat="1" applyFont="1" applyFill="1" applyBorder="1" applyAlignment="1">
      <alignment horizontal="center" vertical="center" wrapText="1"/>
    </xf>
    <xf numFmtId="179" fontId="5" fillId="33" borderId="16" xfId="58" applyFont="1" applyFill="1" applyBorder="1" applyAlignment="1">
      <alignment horizontal="justify" vertical="center" wrapText="1"/>
    </xf>
    <xf numFmtId="0" fontId="16" fillId="33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17" fillId="33" borderId="0" xfId="0" applyFont="1" applyFill="1" applyAlignment="1">
      <alignment horizontal="center" wrapText="1"/>
    </xf>
    <xf numFmtId="0" fontId="12" fillId="33" borderId="20" xfId="0" applyFont="1" applyFill="1" applyBorder="1" applyAlignment="1">
      <alignment horizontal="justify" vertical="center" wrapText="1"/>
    </xf>
    <xf numFmtId="0" fontId="12" fillId="33" borderId="21" xfId="0" applyFont="1" applyFill="1" applyBorder="1" applyAlignment="1">
      <alignment horizontal="justify" vertical="center" wrapText="1"/>
    </xf>
    <xf numFmtId="0" fontId="6" fillId="33" borderId="22" xfId="0" applyFont="1" applyFill="1" applyBorder="1" applyAlignment="1">
      <alignment horizontal="justify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justify" vertical="center"/>
    </xf>
    <xf numFmtId="0" fontId="5" fillId="33" borderId="17" xfId="0" applyFont="1" applyFill="1" applyBorder="1" applyAlignment="1">
      <alignment horizontal="justify" vertical="center"/>
    </xf>
    <xf numFmtId="0" fontId="12" fillId="33" borderId="11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179" fontId="5" fillId="33" borderId="26" xfId="58" applyFont="1" applyFill="1" applyBorder="1" applyAlignment="1">
      <alignment horizontal="center" vertical="center" wrapText="1"/>
    </xf>
    <xf numFmtId="179" fontId="5" fillId="33" borderId="27" xfId="58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12" fillId="33" borderId="29" xfId="0" applyFont="1" applyFill="1" applyBorder="1" applyAlignment="1">
      <alignment vertical="center" wrapText="1"/>
    </xf>
    <xf numFmtId="0" fontId="22" fillId="33" borderId="19" xfId="0" applyFont="1" applyFill="1" applyBorder="1" applyAlignment="1">
      <alignment vertical="center" wrapText="1"/>
    </xf>
    <xf numFmtId="0" fontId="22" fillId="33" borderId="30" xfId="0" applyFont="1" applyFill="1" applyBorder="1" applyAlignment="1">
      <alignment vertical="center" wrapText="1"/>
    </xf>
    <xf numFmtId="0" fontId="12" fillId="33" borderId="31" xfId="0" applyFont="1" applyFill="1" applyBorder="1" applyAlignment="1">
      <alignment horizontal="justify" vertical="center" wrapText="1"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5" fillId="33" borderId="0" xfId="0" applyFont="1" applyFill="1" applyAlignment="1">
      <alignment horizontal="center" vertical="center" textRotation="180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79" fontId="7" fillId="33" borderId="14" xfId="58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2" fillId="33" borderId="29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left" vertical="center" wrapText="1"/>
    </xf>
    <xf numFmtId="0" fontId="12" fillId="33" borderId="29" xfId="0" applyFont="1" applyFill="1" applyBorder="1" applyAlignment="1">
      <alignment horizontal="justify" vertical="center" wrapText="1"/>
    </xf>
    <xf numFmtId="0" fontId="12" fillId="33" borderId="19" xfId="0" applyFont="1" applyFill="1" applyBorder="1" applyAlignment="1">
      <alignment horizontal="justify" vertical="center" wrapText="1"/>
    </xf>
    <xf numFmtId="0" fontId="12" fillId="33" borderId="30" xfId="0" applyFont="1" applyFill="1" applyBorder="1" applyAlignment="1">
      <alignment horizontal="justify" vertical="center" wrapText="1"/>
    </xf>
    <xf numFmtId="0" fontId="12" fillId="33" borderId="2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179" fontId="5" fillId="33" borderId="10" xfId="58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2" fillId="33" borderId="29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/>
    </xf>
    <xf numFmtId="0" fontId="12" fillId="33" borderId="30" xfId="0" applyFont="1" applyFill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13" fillId="33" borderId="0" xfId="0" applyFont="1" applyFill="1" applyAlignment="1">
      <alignment horizontal="justify" vertical="top" wrapText="1"/>
    </xf>
    <xf numFmtId="0" fontId="6" fillId="33" borderId="17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distributed" vertical="top" wrapText="1"/>
    </xf>
    <xf numFmtId="0" fontId="0" fillId="0" borderId="0" xfId="0" applyAlignment="1">
      <alignment/>
    </xf>
    <xf numFmtId="14" fontId="6" fillId="0" borderId="0" xfId="0" applyNumberFormat="1" applyFont="1" applyAlignment="1">
      <alignment horizontal="left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25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 horizontal="justify" vertical="center" wrapText="1"/>
    </xf>
    <xf numFmtId="179" fontId="12" fillId="33" borderId="29" xfId="58" applyFont="1" applyFill="1" applyBorder="1" applyAlignment="1">
      <alignment horizontal="justify" vertical="center" wrapText="1"/>
    </xf>
    <xf numFmtId="179" fontId="12" fillId="33" borderId="19" xfId="58" applyFont="1" applyFill="1" applyBorder="1" applyAlignment="1">
      <alignment horizontal="justify" vertical="center" wrapText="1"/>
    </xf>
    <xf numFmtId="179" fontId="12" fillId="33" borderId="30" xfId="58" applyFont="1" applyFill="1" applyBorder="1" applyAlignment="1">
      <alignment horizontal="justify" vertical="center" wrapText="1"/>
    </xf>
    <xf numFmtId="179" fontId="7" fillId="33" borderId="14" xfId="58" applyFont="1" applyFill="1" applyBorder="1" applyAlignment="1">
      <alignment horizontal="center" vertical="center" wrapText="1"/>
    </xf>
    <xf numFmtId="179" fontId="5" fillId="33" borderId="14" xfId="58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6" fillId="33" borderId="0" xfId="0" applyFont="1" applyFill="1" applyAlignment="1">
      <alignment horizontal="left" vertical="center"/>
    </xf>
    <xf numFmtId="0" fontId="12" fillId="33" borderId="1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textRotation="90" wrapText="1"/>
    </xf>
    <xf numFmtId="0" fontId="12" fillId="33" borderId="22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0" fontId="20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2" fillId="33" borderId="30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tabSelected="1" view="pageBreakPreview" zoomScale="75" zoomScaleSheetLayoutView="75" zoomScalePageLayoutView="0" workbookViewId="0" topLeftCell="A1">
      <selection activeCell="D109" sqref="D109"/>
    </sheetView>
  </sheetViews>
  <sheetFormatPr defaultColWidth="9.140625" defaultRowHeight="15"/>
  <cols>
    <col min="1" max="1" width="20.57421875" style="1" customWidth="1"/>
    <col min="2" max="2" width="24.28125" style="1" bestFit="1" customWidth="1"/>
    <col min="3" max="3" width="27.00390625" style="1" customWidth="1"/>
    <col min="4" max="4" width="25.421875" style="1" customWidth="1"/>
    <col min="5" max="5" width="20.7109375" style="1" customWidth="1"/>
    <col min="6" max="6" width="25.7109375" style="1" customWidth="1"/>
    <col min="7" max="7" width="30.421875" style="14" customWidth="1"/>
    <col min="8" max="8" width="24.421875" style="1" customWidth="1"/>
    <col min="9" max="9" width="24.57421875" style="1" customWidth="1"/>
    <col min="10" max="10" width="11.7109375" style="1" customWidth="1"/>
    <col min="11" max="11" width="26.28125" style="1" customWidth="1"/>
    <col min="12" max="12" width="24.57421875" style="1" customWidth="1"/>
    <col min="13" max="13" width="22.8515625" style="1" customWidth="1"/>
    <col min="14" max="14" width="24.7109375" style="1" customWidth="1"/>
    <col min="15" max="15" width="14.421875" style="1" customWidth="1"/>
    <col min="16" max="16" width="25.140625" style="1" customWidth="1"/>
    <col min="17" max="17" width="22.57421875" style="4" customWidth="1"/>
    <col min="18" max="18" width="12.8515625" style="1" customWidth="1"/>
    <col min="19" max="19" width="9.421875" style="150" customWidth="1"/>
    <col min="20" max="16384" width="9.140625" style="1" customWidth="1"/>
  </cols>
  <sheetData>
    <row r="1" spans="1:18" ht="41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254" t="s">
        <v>70</v>
      </c>
      <c r="P1" s="254"/>
      <c r="Q1" s="254"/>
      <c r="R1" s="19"/>
    </row>
    <row r="2" spans="1:18" ht="166.5" customHeight="1">
      <c r="A2" s="17"/>
      <c r="B2" s="20"/>
      <c r="C2" s="20"/>
      <c r="D2" s="20"/>
      <c r="E2" s="20"/>
      <c r="F2" s="21"/>
      <c r="G2" s="17"/>
      <c r="H2" s="20"/>
      <c r="I2" s="21"/>
      <c r="J2" s="21"/>
      <c r="K2" s="20"/>
      <c r="L2" s="17"/>
      <c r="M2" s="241" t="s">
        <v>68</v>
      </c>
      <c r="N2" s="242"/>
      <c r="O2" s="242"/>
      <c r="P2" s="242"/>
      <c r="Q2" s="242"/>
      <c r="R2" s="242"/>
    </row>
    <row r="3" spans="1:18" ht="39" customHeight="1">
      <c r="A3" s="17"/>
      <c r="B3" s="20"/>
      <c r="C3" s="20"/>
      <c r="D3" s="20"/>
      <c r="E3" s="20"/>
      <c r="F3" s="21"/>
      <c r="G3" s="17"/>
      <c r="H3" s="20"/>
      <c r="I3" s="21"/>
      <c r="J3" s="21"/>
      <c r="K3" s="20"/>
      <c r="L3" s="17"/>
      <c r="M3" s="172" t="s">
        <v>69</v>
      </c>
      <c r="N3" s="172"/>
      <c r="O3" s="172"/>
      <c r="P3" s="172"/>
      <c r="Q3" s="172"/>
      <c r="R3" s="172"/>
    </row>
    <row r="4" spans="1:18" ht="37.5" customHeight="1">
      <c r="A4" s="17"/>
      <c r="B4" s="20"/>
      <c r="C4" s="20"/>
      <c r="D4" s="20"/>
      <c r="E4" s="20"/>
      <c r="F4" s="21"/>
      <c r="G4" s="17"/>
      <c r="H4" s="20"/>
      <c r="I4" s="21"/>
      <c r="J4" s="21"/>
      <c r="K4" s="20"/>
      <c r="L4" s="17"/>
      <c r="M4" s="172" t="s">
        <v>71</v>
      </c>
      <c r="N4" s="173"/>
      <c r="O4" s="173"/>
      <c r="P4" s="173"/>
      <c r="Q4" s="173"/>
      <c r="R4" s="173"/>
    </row>
    <row r="5" spans="1:18" ht="20.25" customHeight="1">
      <c r="A5" s="17"/>
      <c r="B5" s="20"/>
      <c r="C5" s="20"/>
      <c r="D5" s="20"/>
      <c r="E5" s="20"/>
      <c r="F5" s="21"/>
      <c r="G5" s="17"/>
      <c r="H5" s="20"/>
      <c r="I5" s="21"/>
      <c r="J5" s="97"/>
      <c r="K5" s="20"/>
      <c r="L5" s="17"/>
      <c r="M5" s="22"/>
      <c r="N5" s="239"/>
      <c r="O5" s="239"/>
      <c r="P5" s="239"/>
      <c r="Q5" s="239"/>
      <c r="R5" s="239"/>
    </row>
    <row r="6" spans="1:18" ht="63" customHeight="1">
      <c r="A6" s="23"/>
      <c r="B6" s="174" t="s">
        <v>8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23"/>
      <c r="P6" s="23"/>
      <c r="Q6" s="24"/>
      <c r="R6" s="201"/>
    </row>
    <row r="7" spans="1:18" ht="33" customHeight="1" thickBot="1">
      <c r="A7" s="23"/>
      <c r="B7" s="23"/>
      <c r="C7" s="23"/>
      <c r="D7" s="25"/>
      <c r="E7" s="25"/>
      <c r="F7" s="26"/>
      <c r="G7" s="27"/>
      <c r="H7" s="23"/>
      <c r="I7" s="23"/>
      <c r="J7" s="23"/>
      <c r="K7" s="23"/>
      <c r="L7" s="23"/>
      <c r="M7" s="23"/>
      <c r="N7" s="23"/>
      <c r="O7" s="23"/>
      <c r="P7" s="23"/>
      <c r="Q7" s="107" t="s">
        <v>9</v>
      </c>
      <c r="R7" s="201"/>
    </row>
    <row r="8" spans="1:18" ht="45.75" customHeight="1">
      <c r="A8" s="202" t="s">
        <v>46</v>
      </c>
      <c r="B8" s="178" t="s">
        <v>0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9" t="s">
        <v>10</v>
      </c>
      <c r="R8" s="201"/>
    </row>
    <row r="9" spans="1:18" ht="26.25">
      <c r="A9" s="203"/>
      <c r="B9" s="211" t="s">
        <v>1</v>
      </c>
      <c r="C9" s="212"/>
      <c r="D9" s="212"/>
      <c r="E9" s="226"/>
      <c r="F9" s="240"/>
      <c r="G9" s="211" t="s">
        <v>2</v>
      </c>
      <c r="H9" s="212"/>
      <c r="I9" s="212"/>
      <c r="J9" s="213"/>
      <c r="K9" s="214"/>
      <c r="L9" s="215" t="s">
        <v>61</v>
      </c>
      <c r="M9" s="215"/>
      <c r="N9" s="215"/>
      <c r="O9" s="215"/>
      <c r="P9" s="215"/>
      <c r="Q9" s="180"/>
      <c r="R9" s="201"/>
    </row>
    <row r="10" spans="1:18" ht="48.75" customHeight="1">
      <c r="A10" s="203"/>
      <c r="B10" s="257" t="s">
        <v>3</v>
      </c>
      <c r="C10" s="244" t="s">
        <v>4</v>
      </c>
      <c r="D10" s="244"/>
      <c r="E10" s="181" t="s">
        <v>18</v>
      </c>
      <c r="F10" s="182"/>
      <c r="G10" s="204" t="s">
        <v>3</v>
      </c>
      <c r="H10" s="228" t="s">
        <v>4</v>
      </c>
      <c r="I10" s="228"/>
      <c r="J10" s="205" t="s">
        <v>24</v>
      </c>
      <c r="K10" s="206"/>
      <c r="L10" s="204" t="s">
        <v>3</v>
      </c>
      <c r="M10" s="244" t="s">
        <v>4</v>
      </c>
      <c r="N10" s="244"/>
      <c r="O10" s="245" t="s">
        <v>18</v>
      </c>
      <c r="P10" s="246"/>
      <c r="Q10" s="180"/>
      <c r="R10" s="201"/>
    </row>
    <row r="11" spans="1:19" s="4" customFormat="1" ht="75" customHeight="1">
      <c r="A11" s="203"/>
      <c r="B11" s="257"/>
      <c r="C11" s="28" t="s">
        <v>5</v>
      </c>
      <c r="D11" s="28" t="s">
        <v>6</v>
      </c>
      <c r="E11" s="28" t="s">
        <v>5</v>
      </c>
      <c r="F11" s="28" t="s">
        <v>6</v>
      </c>
      <c r="G11" s="204"/>
      <c r="H11" s="28" t="s">
        <v>5</v>
      </c>
      <c r="I11" s="28" t="s">
        <v>6</v>
      </c>
      <c r="J11" s="28" t="s">
        <v>5</v>
      </c>
      <c r="K11" s="28" t="s">
        <v>6</v>
      </c>
      <c r="L11" s="204"/>
      <c r="M11" s="28" t="s">
        <v>5</v>
      </c>
      <c r="N11" s="28" t="s">
        <v>6</v>
      </c>
      <c r="O11" s="28" t="s">
        <v>5</v>
      </c>
      <c r="P11" s="28" t="s">
        <v>6</v>
      </c>
      <c r="Q11" s="180"/>
      <c r="R11" s="201"/>
      <c r="S11" s="151"/>
    </row>
    <row r="12" spans="1:18" ht="22.5">
      <c r="A12" s="29">
        <v>1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0">
        <v>10</v>
      </c>
      <c r="K12" s="30">
        <v>11</v>
      </c>
      <c r="L12" s="30">
        <v>12</v>
      </c>
      <c r="M12" s="30">
        <v>13</v>
      </c>
      <c r="N12" s="30">
        <v>14</v>
      </c>
      <c r="O12" s="30">
        <v>15</v>
      </c>
      <c r="P12" s="30">
        <v>16</v>
      </c>
      <c r="Q12" s="31">
        <v>17</v>
      </c>
      <c r="R12" s="201"/>
    </row>
    <row r="13" spans="1:18" ht="115.5" customHeight="1">
      <c r="A13" s="32" t="s">
        <v>7</v>
      </c>
      <c r="B13" s="146">
        <f>C13+D13+F13+E13</f>
        <v>43843.856</v>
      </c>
      <c r="C13" s="33">
        <f>C22+C37+C43+C73+C76+C79+C58+C25+C46+C40</f>
        <v>1363.65</v>
      </c>
      <c r="D13" s="33">
        <f>D17+D25+D29+D32+D37+D46+D58+D65+D61+D34</f>
        <v>27051.712999999996</v>
      </c>
      <c r="E13" s="33">
        <f>E25+E40</f>
        <v>358.408</v>
      </c>
      <c r="F13" s="33">
        <f>F17+F25+F46</f>
        <v>15070.085</v>
      </c>
      <c r="G13" s="170">
        <f>H13+I13+K13</f>
        <v>66321.74700000002</v>
      </c>
      <c r="H13" s="33">
        <f>H38+H44+H49+H67+H74+H70+H71+H77+H59+H47+H20+H18+H55</f>
        <v>2677.65</v>
      </c>
      <c r="I13" s="33">
        <f>I19+I26+I30+I33+I35+I38+I47+I59+I62+I51+I53+I20+I27</f>
        <v>45392.99700000001</v>
      </c>
      <c r="J13" s="33"/>
      <c r="K13" s="33">
        <f>K18+K19+K49+K27+K20</f>
        <v>18251.100000000002</v>
      </c>
      <c r="L13" s="147">
        <f>M13+N13+P13</f>
        <v>102512.6</v>
      </c>
      <c r="M13" s="33">
        <f>M23+M38+M44+M74+M77</f>
        <v>1172.7</v>
      </c>
      <c r="N13" s="35">
        <f>N26+N33+N47+N62+N38+N59</f>
        <v>13981.9</v>
      </c>
      <c r="O13" s="36"/>
      <c r="P13" s="33">
        <f>P18</f>
        <v>87358</v>
      </c>
      <c r="Q13" s="37"/>
      <c r="R13" s="201"/>
    </row>
    <row r="14" spans="1:18" ht="53.25" customHeight="1">
      <c r="A14" s="189" t="s">
        <v>23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1"/>
      <c r="R14" s="201"/>
    </row>
    <row r="15" spans="1:18" ht="21" customHeight="1">
      <c r="A15" s="225" t="s">
        <v>16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6"/>
      <c r="R15" s="201"/>
    </row>
    <row r="16" spans="1:18" ht="30" customHeight="1">
      <c r="A16" s="198" t="s">
        <v>19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200"/>
      <c r="R16" s="201"/>
    </row>
    <row r="17" spans="1:20" s="3" customFormat="1" ht="95.25" customHeight="1">
      <c r="A17" s="38" t="s">
        <v>39</v>
      </c>
      <c r="B17" s="34">
        <f>D17+F17</f>
        <v>6846</v>
      </c>
      <c r="C17" s="33"/>
      <c r="D17" s="41">
        <v>2500</v>
      </c>
      <c r="E17" s="41"/>
      <c r="F17" s="41">
        <v>4346</v>
      </c>
      <c r="H17" s="33"/>
      <c r="L17" s="30"/>
      <c r="M17" s="28"/>
      <c r="N17" s="39"/>
      <c r="O17" s="39"/>
      <c r="P17" s="39"/>
      <c r="Q17" s="207" t="s">
        <v>11</v>
      </c>
      <c r="R17" s="201"/>
      <c r="S17" s="158"/>
      <c r="T17" s="103"/>
    </row>
    <row r="18" spans="1:19" s="103" customFormat="1" ht="95.25" customHeight="1">
      <c r="A18" s="38" t="s">
        <v>30</v>
      </c>
      <c r="B18" s="34"/>
      <c r="C18" s="33"/>
      <c r="D18" s="41"/>
      <c r="E18" s="41"/>
      <c r="F18" s="41"/>
      <c r="G18" s="144">
        <f>H18+K18</f>
        <v>9250</v>
      </c>
      <c r="H18" s="143">
        <v>250</v>
      </c>
      <c r="I18" s="166"/>
      <c r="J18" s="3"/>
      <c r="K18" s="167">
        <v>9000</v>
      </c>
      <c r="L18" s="169">
        <f>P18</f>
        <v>87358</v>
      </c>
      <c r="M18" s="28"/>
      <c r="N18" s="39"/>
      <c r="O18" s="39"/>
      <c r="P18" s="168">
        <v>87358</v>
      </c>
      <c r="Q18" s="208"/>
      <c r="R18" s="201"/>
      <c r="S18" s="152"/>
    </row>
    <row r="19" spans="1:19" s="103" customFormat="1" ht="69" customHeight="1">
      <c r="A19" s="38" t="s">
        <v>47</v>
      </c>
      <c r="B19" s="34"/>
      <c r="C19" s="33"/>
      <c r="D19" s="36"/>
      <c r="E19" s="36"/>
      <c r="F19" s="36"/>
      <c r="G19" s="49">
        <f>I19+K19</f>
        <v>653.4</v>
      </c>
      <c r="H19" s="33"/>
      <c r="I19" s="41">
        <v>50</v>
      </c>
      <c r="J19" s="36"/>
      <c r="K19" s="41">
        <v>603.4</v>
      </c>
      <c r="L19" s="30"/>
      <c r="M19" s="28"/>
      <c r="N19" s="39"/>
      <c r="O19" s="39"/>
      <c r="P19" s="39"/>
      <c r="Q19" s="209"/>
      <c r="R19" s="201"/>
      <c r="S19" s="152"/>
    </row>
    <row r="20" spans="1:19" s="103" customFormat="1" ht="115.5" customHeight="1">
      <c r="A20" s="38" t="s">
        <v>30</v>
      </c>
      <c r="B20" s="34"/>
      <c r="C20" s="33"/>
      <c r="D20" s="36"/>
      <c r="E20" s="36"/>
      <c r="F20" s="36"/>
      <c r="G20" s="49">
        <f>H20+I20+K20</f>
        <v>3527.7</v>
      </c>
      <c r="H20" s="33">
        <v>529.15</v>
      </c>
      <c r="I20" s="41">
        <f>529.15+180-180</f>
        <v>529.15</v>
      </c>
      <c r="J20" s="36"/>
      <c r="K20" s="41">
        <v>2469.4</v>
      </c>
      <c r="L20" s="30"/>
      <c r="M20" s="28"/>
      <c r="N20" s="39"/>
      <c r="O20" s="39"/>
      <c r="P20" s="39"/>
      <c r="Q20" s="210"/>
      <c r="R20" s="201"/>
      <c r="S20" s="152"/>
    </row>
    <row r="21" spans="1:19" s="2" customFormat="1" ht="25.5">
      <c r="A21" s="175" t="s">
        <v>20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258"/>
      <c r="R21" s="201"/>
      <c r="S21" s="153"/>
    </row>
    <row r="22" spans="1:18" ht="72" customHeight="1">
      <c r="A22" s="40" t="s">
        <v>32</v>
      </c>
      <c r="B22" s="34">
        <f>C22</f>
        <v>413.5</v>
      </c>
      <c r="C22" s="33">
        <v>413.5</v>
      </c>
      <c r="D22" s="36"/>
      <c r="E22" s="36"/>
      <c r="F22" s="36"/>
      <c r="G22" s="34"/>
      <c r="H22" s="33"/>
      <c r="I22" s="36"/>
      <c r="J22" s="36"/>
      <c r="K22" s="36"/>
      <c r="L22" s="34"/>
      <c r="M22" s="33"/>
      <c r="N22" s="41"/>
      <c r="O22" s="41"/>
      <c r="P22" s="41"/>
      <c r="Q22" s="233" t="s">
        <v>12</v>
      </c>
      <c r="R22" s="201"/>
    </row>
    <row r="23" spans="1:18" ht="66.75" customHeight="1">
      <c r="A23" s="42" t="s">
        <v>30</v>
      </c>
      <c r="B23" s="34"/>
      <c r="C23" s="33"/>
      <c r="D23" s="36"/>
      <c r="E23" s="36"/>
      <c r="F23" s="36"/>
      <c r="G23" s="34"/>
      <c r="H23" s="33"/>
      <c r="I23" s="36"/>
      <c r="J23" s="36"/>
      <c r="K23" s="36"/>
      <c r="L23" s="34">
        <f>M23</f>
        <v>535.2</v>
      </c>
      <c r="M23" s="33">
        <v>535.2</v>
      </c>
      <c r="N23" s="41"/>
      <c r="O23" s="41"/>
      <c r="P23" s="41"/>
      <c r="Q23" s="233"/>
      <c r="R23" s="201"/>
    </row>
    <row r="24" spans="1:19" s="2" customFormat="1" ht="25.5">
      <c r="A24" s="247" t="s">
        <v>21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9"/>
      <c r="R24" s="201"/>
      <c r="S24" s="153"/>
    </row>
    <row r="25" spans="1:19" s="11" customFormat="1" ht="76.5" customHeight="1">
      <c r="A25" s="43" t="s">
        <v>32</v>
      </c>
      <c r="B25" s="44">
        <f>D25+E25+F25+C25</f>
        <v>13064.106</v>
      </c>
      <c r="C25" s="45">
        <f>75+180</f>
        <v>255</v>
      </c>
      <c r="D25" s="46">
        <f>1557.36+18+24.75+41.85+41.7+41.7+80.5+970+200+13.5+15+9.213+43.5+9+30.9+61.89+67.75</f>
        <v>3226.613</v>
      </c>
      <c r="E25" s="48">
        <f>150+98.6+9.808</f>
        <v>258.408</v>
      </c>
      <c r="F25" s="48">
        <f>600+825+1395+1390+1390+137+500+307.085+1450+300+1030</f>
        <v>9324.085</v>
      </c>
      <c r="G25" s="44"/>
      <c r="H25" s="46"/>
      <c r="I25" s="47"/>
      <c r="J25" s="47"/>
      <c r="K25" s="36"/>
      <c r="L25" s="44"/>
      <c r="M25" s="46"/>
      <c r="N25" s="48"/>
      <c r="O25" s="48"/>
      <c r="P25" s="48"/>
      <c r="Q25" s="186" t="s">
        <v>12</v>
      </c>
      <c r="R25" s="201"/>
      <c r="S25" s="154"/>
    </row>
    <row r="26" spans="1:19" s="11" customFormat="1" ht="68.25" customHeight="1">
      <c r="A26" s="49" t="s">
        <v>30</v>
      </c>
      <c r="B26" s="34"/>
      <c r="C26" s="45"/>
      <c r="D26" s="33"/>
      <c r="E26" s="36"/>
      <c r="F26" s="36"/>
      <c r="G26" s="34">
        <f>I26</f>
        <v>11265.997</v>
      </c>
      <c r="H26" s="33"/>
      <c r="I26" s="41">
        <f>1972+4100+4521+67.8+1.49-2.4+157.9+68.5-9.8+389.507</f>
        <v>11265.997</v>
      </c>
      <c r="J26" s="36"/>
      <c r="L26" s="34">
        <f>N26</f>
        <v>10392</v>
      </c>
      <c r="M26" s="33"/>
      <c r="N26" s="41">
        <v>10392</v>
      </c>
      <c r="O26" s="41"/>
      <c r="P26" s="41"/>
      <c r="Q26" s="187"/>
      <c r="R26" s="201"/>
      <c r="S26" s="154"/>
    </row>
    <row r="27" spans="1:21" s="11" customFormat="1" ht="68.25" customHeight="1">
      <c r="A27" s="145" t="s">
        <v>62</v>
      </c>
      <c r="B27" s="34"/>
      <c r="C27" s="45"/>
      <c r="D27" s="33"/>
      <c r="E27" s="36"/>
      <c r="F27" s="36"/>
      <c r="G27" s="34">
        <f>I27+K27</f>
        <v>5969.35</v>
      </c>
      <c r="H27" s="33"/>
      <c r="I27" s="41">
        <f>9.8+173.25</f>
        <v>183.05</v>
      </c>
      <c r="J27" s="36"/>
      <c r="K27" s="41">
        <f>8.9+2.4+5775</f>
        <v>5786.3</v>
      </c>
      <c r="L27" s="34"/>
      <c r="M27" s="33"/>
      <c r="N27" s="41"/>
      <c r="O27" s="41"/>
      <c r="P27" s="41"/>
      <c r="Q27" s="188"/>
      <c r="R27" s="102"/>
      <c r="S27" s="155"/>
      <c r="T27" s="148"/>
      <c r="U27" s="148"/>
    </row>
    <row r="28" spans="1:21" s="5" customFormat="1" ht="25.5">
      <c r="A28" s="183" t="s">
        <v>22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5"/>
      <c r="R28" s="99"/>
      <c r="S28" s="156"/>
      <c r="T28" s="149"/>
      <c r="U28" s="149"/>
    </row>
    <row r="29" spans="1:18" ht="52.5" customHeight="1">
      <c r="A29" s="50" t="s">
        <v>32</v>
      </c>
      <c r="B29" s="51">
        <f>D29</f>
        <v>16524</v>
      </c>
      <c r="C29" s="52"/>
      <c r="D29" s="171">
        <f>5244+7300+3980</f>
        <v>16524</v>
      </c>
      <c r="E29" s="53"/>
      <c r="F29" s="53"/>
      <c r="G29" s="54"/>
      <c r="H29" s="54"/>
      <c r="I29" s="54"/>
      <c r="J29" s="53"/>
      <c r="K29" s="53"/>
      <c r="L29" s="55"/>
      <c r="M29" s="56"/>
      <c r="N29" s="57"/>
      <c r="O29" s="57"/>
      <c r="P29" s="57"/>
      <c r="Q29" s="228" t="s">
        <v>11</v>
      </c>
      <c r="R29" s="99"/>
    </row>
    <row r="30" spans="1:18" ht="162.75" customHeight="1">
      <c r="A30" s="38" t="s">
        <v>30</v>
      </c>
      <c r="B30" s="34"/>
      <c r="C30" s="33"/>
      <c r="D30" s="36"/>
      <c r="E30" s="58"/>
      <c r="F30" s="58"/>
      <c r="G30" s="34">
        <f>I30</f>
        <v>17377</v>
      </c>
      <c r="H30" s="33"/>
      <c r="I30" s="41">
        <f>1132+8425+8000-180</f>
        <v>17377</v>
      </c>
      <c r="J30" s="58"/>
      <c r="K30" s="58"/>
      <c r="L30" s="30"/>
      <c r="M30" s="28"/>
      <c r="N30" s="39"/>
      <c r="O30" s="39"/>
      <c r="P30" s="39"/>
      <c r="Q30" s="228"/>
      <c r="R30" s="100"/>
    </row>
    <row r="31" spans="1:18" ht="39.75" customHeight="1">
      <c r="A31" s="222" t="s">
        <v>25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4"/>
      <c r="R31" s="101"/>
    </row>
    <row r="32" spans="1:18" ht="45" customHeight="1">
      <c r="A32" s="59" t="s">
        <v>32</v>
      </c>
      <c r="B32" s="34">
        <f>D32</f>
        <v>1150.1</v>
      </c>
      <c r="C32" s="33"/>
      <c r="D32" s="33">
        <v>1150.1</v>
      </c>
      <c r="E32" s="33"/>
      <c r="F32" s="33"/>
      <c r="G32" s="54"/>
      <c r="H32" s="54"/>
      <c r="I32" s="54"/>
      <c r="J32" s="54"/>
      <c r="K32" s="54"/>
      <c r="L32" s="54"/>
      <c r="M32" s="54"/>
      <c r="N32" s="54"/>
      <c r="O32" s="39"/>
      <c r="P32" s="39"/>
      <c r="Q32" s="228" t="s">
        <v>12</v>
      </c>
      <c r="R32" s="101"/>
    </row>
    <row r="33" spans="1:19" ht="45">
      <c r="A33" s="60" t="s">
        <v>30</v>
      </c>
      <c r="B33" s="34"/>
      <c r="C33" s="33"/>
      <c r="D33" s="33"/>
      <c r="E33" s="33"/>
      <c r="F33" s="33"/>
      <c r="G33" s="34">
        <f>I33</f>
        <v>2500</v>
      </c>
      <c r="H33" s="33"/>
      <c r="I33" s="33">
        <f>1600+900</f>
        <v>2500</v>
      </c>
      <c r="J33" s="33"/>
      <c r="K33" s="33"/>
      <c r="L33" s="34">
        <f>N33</f>
        <v>2300</v>
      </c>
      <c r="M33" s="33"/>
      <c r="N33" s="33">
        <v>2300</v>
      </c>
      <c r="O33" s="39"/>
      <c r="P33" s="39"/>
      <c r="Q33" s="228"/>
      <c r="R33" s="101"/>
      <c r="S33" s="159">
        <v>20</v>
      </c>
    </row>
    <row r="34" spans="1:18" ht="83.25" customHeight="1">
      <c r="A34" s="38" t="s">
        <v>39</v>
      </c>
      <c r="B34" s="34">
        <v>100</v>
      </c>
      <c r="C34" s="33"/>
      <c r="D34" s="33">
        <v>100</v>
      </c>
      <c r="E34" s="33"/>
      <c r="F34" s="33"/>
      <c r="G34" s="3"/>
      <c r="H34" s="3"/>
      <c r="I34" s="3"/>
      <c r="J34" s="33"/>
      <c r="K34" s="33"/>
      <c r="L34" s="34"/>
      <c r="M34" s="33"/>
      <c r="N34" s="33"/>
      <c r="O34" s="39"/>
      <c r="P34" s="39"/>
      <c r="Q34" s="207" t="s">
        <v>11</v>
      </c>
      <c r="R34" s="101"/>
    </row>
    <row r="35" spans="1:18" ht="81.75" customHeight="1">
      <c r="A35" s="38" t="s">
        <v>30</v>
      </c>
      <c r="B35" s="34"/>
      <c r="C35" s="33"/>
      <c r="D35" s="33"/>
      <c r="E35" s="33"/>
      <c r="F35" s="33"/>
      <c r="G35" s="34">
        <v>1000</v>
      </c>
      <c r="H35" s="33"/>
      <c r="I35" s="33">
        <v>1000</v>
      </c>
      <c r="J35" s="33"/>
      <c r="K35" s="33"/>
      <c r="L35" s="34"/>
      <c r="M35" s="33"/>
      <c r="N35" s="33"/>
      <c r="O35" s="39"/>
      <c r="P35" s="39"/>
      <c r="Q35" s="216"/>
      <c r="R35" s="101"/>
    </row>
    <row r="36" spans="1:19" s="2" customFormat="1" ht="25.5">
      <c r="A36" s="222" t="s">
        <v>72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4"/>
      <c r="R36" s="101"/>
      <c r="S36" s="153"/>
    </row>
    <row r="37" spans="1:18" ht="45" customHeight="1">
      <c r="A37" s="59" t="s">
        <v>32</v>
      </c>
      <c r="B37" s="34">
        <f>C37+D37</f>
        <v>273</v>
      </c>
      <c r="C37" s="33">
        <f>83+37+36</f>
        <v>156</v>
      </c>
      <c r="D37" s="33">
        <v>117</v>
      </c>
      <c r="E37" s="33"/>
      <c r="F37" s="33"/>
      <c r="G37" s="54"/>
      <c r="H37" s="54"/>
      <c r="I37" s="54"/>
      <c r="J37" s="54"/>
      <c r="K37" s="54"/>
      <c r="L37" s="54"/>
      <c r="M37" s="54"/>
      <c r="N37" s="54"/>
      <c r="O37" s="39"/>
      <c r="P37" s="39"/>
      <c r="Q37" s="228" t="s">
        <v>12</v>
      </c>
      <c r="R37" s="101"/>
    </row>
    <row r="38" spans="1:18" ht="45">
      <c r="A38" s="38" t="s">
        <v>30</v>
      </c>
      <c r="B38" s="34"/>
      <c r="C38" s="33"/>
      <c r="D38" s="33"/>
      <c r="E38" s="33"/>
      <c r="F38" s="33"/>
      <c r="G38" s="34">
        <f>H38+I38</f>
        <v>1365.5</v>
      </c>
      <c r="H38" s="33">
        <f>501.5+134+155</f>
        <v>790.5</v>
      </c>
      <c r="I38" s="33">
        <f>575</f>
        <v>575</v>
      </c>
      <c r="J38" s="33"/>
      <c r="K38" s="33"/>
      <c r="L38" s="34">
        <f>M38+N38</f>
        <v>560</v>
      </c>
      <c r="M38" s="33">
        <v>431.5</v>
      </c>
      <c r="N38" s="33">
        <v>128.5</v>
      </c>
      <c r="O38" s="39"/>
      <c r="P38" s="39"/>
      <c r="Q38" s="228"/>
      <c r="R38" s="101"/>
    </row>
    <row r="39" spans="1:18" ht="25.5">
      <c r="A39" s="219" t="s">
        <v>26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1"/>
      <c r="R39" s="101"/>
    </row>
    <row r="40" spans="1:18" ht="69.75">
      <c r="A40" s="38" t="s">
        <v>32</v>
      </c>
      <c r="B40" s="34">
        <f>C40+E40</f>
        <v>120</v>
      </c>
      <c r="C40" s="33">
        <v>20</v>
      </c>
      <c r="D40" s="33"/>
      <c r="E40" s="33">
        <v>100</v>
      </c>
      <c r="F40" s="33"/>
      <c r="G40" s="34"/>
      <c r="H40" s="33"/>
      <c r="I40" s="33"/>
      <c r="J40" s="33"/>
      <c r="K40" s="33"/>
      <c r="L40" s="34"/>
      <c r="M40" s="33"/>
      <c r="N40" s="33"/>
      <c r="O40" s="39"/>
      <c r="P40" s="39"/>
      <c r="Q40" s="28" t="s">
        <v>12</v>
      </c>
      <c r="R40" s="101"/>
    </row>
    <row r="41" spans="1:18" ht="26.25">
      <c r="A41" s="225" t="s">
        <v>17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7"/>
      <c r="R41" s="101"/>
    </row>
    <row r="42" spans="1:19" s="2" customFormat="1" ht="25.5">
      <c r="A42" s="222" t="s">
        <v>27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4"/>
      <c r="R42" s="101"/>
      <c r="S42" s="153"/>
    </row>
    <row r="43" spans="1:18" ht="48" customHeight="1">
      <c r="A43" s="59" t="s">
        <v>32</v>
      </c>
      <c r="B43" s="34">
        <f>C43</f>
        <v>197.5</v>
      </c>
      <c r="C43" s="33">
        <f>203.9-6.4</f>
        <v>197.5</v>
      </c>
      <c r="D43" s="33"/>
      <c r="E43" s="33"/>
      <c r="F43" s="33"/>
      <c r="G43" s="54"/>
      <c r="H43" s="54"/>
      <c r="I43" s="54"/>
      <c r="J43" s="54"/>
      <c r="K43" s="54"/>
      <c r="L43" s="54"/>
      <c r="M43" s="54"/>
      <c r="N43" s="39"/>
      <c r="O43" s="39"/>
      <c r="P43" s="39"/>
      <c r="Q43" s="228" t="s">
        <v>13</v>
      </c>
      <c r="R43" s="101"/>
    </row>
    <row r="44" spans="1:18" ht="52.5" customHeight="1">
      <c r="A44" s="38" t="s">
        <v>30</v>
      </c>
      <c r="B44" s="34"/>
      <c r="C44" s="33"/>
      <c r="D44" s="33"/>
      <c r="E44" s="33"/>
      <c r="F44" s="33"/>
      <c r="G44" s="34">
        <f>H44</f>
        <v>300</v>
      </c>
      <c r="H44" s="33">
        <v>300</v>
      </c>
      <c r="I44" s="36"/>
      <c r="J44" s="36"/>
      <c r="K44" s="36"/>
      <c r="L44" s="34">
        <v>26</v>
      </c>
      <c r="M44" s="33">
        <v>26</v>
      </c>
      <c r="N44" s="39"/>
      <c r="O44" s="39"/>
      <c r="P44" s="39"/>
      <c r="Q44" s="228"/>
      <c r="R44" s="101"/>
    </row>
    <row r="45" spans="1:19" s="2" customFormat="1" ht="25.5">
      <c r="A45" s="222" t="s">
        <v>58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4"/>
      <c r="R45" s="101"/>
      <c r="S45" s="153"/>
    </row>
    <row r="46" spans="1:19" s="11" customFormat="1" ht="52.5" customHeight="1">
      <c r="A46" s="59" t="s">
        <v>32</v>
      </c>
      <c r="B46" s="34">
        <f>D46+C46+F46</f>
        <v>2708.65</v>
      </c>
      <c r="C46" s="33">
        <f>60.25+6.4</f>
        <v>66.65</v>
      </c>
      <c r="D46" s="33">
        <f>1200+42</f>
        <v>1242</v>
      </c>
      <c r="E46" s="33"/>
      <c r="F46" s="33">
        <v>1400</v>
      </c>
      <c r="G46" s="34"/>
      <c r="H46" s="33"/>
      <c r="I46" s="36"/>
      <c r="J46" s="58"/>
      <c r="K46" s="58"/>
      <c r="L46" s="30"/>
      <c r="M46" s="28"/>
      <c r="N46" s="39"/>
      <c r="O46" s="39"/>
      <c r="P46" s="39"/>
      <c r="Q46" s="228" t="s">
        <v>13</v>
      </c>
      <c r="R46" s="101"/>
      <c r="S46" s="154"/>
    </row>
    <row r="47" spans="1:19" s="11" customFormat="1" ht="45">
      <c r="A47" s="38" t="s">
        <v>30</v>
      </c>
      <c r="B47" s="34"/>
      <c r="C47" s="33"/>
      <c r="D47" s="33"/>
      <c r="E47" s="33"/>
      <c r="F47" s="33"/>
      <c r="G47" s="34">
        <f>I47+H47</f>
        <v>9706</v>
      </c>
      <c r="H47" s="33">
        <f>300+12+12+5</f>
        <v>329</v>
      </c>
      <c r="I47" s="41">
        <f>3465+392+2990+1500-49+600+404+75</f>
        <v>9377</v>
      </c>
      <c r="J47" s="58"/>
      <c r="K47" s="58"/>
      <c r="L47" s="34">
        <f>N47</f>
        <v>400</v>
      </c>
      <c r="M47" s="33"/>
      <c r="N47" s="41">
        <v>400</v>
      </c>
      <c r="O47" s="39"/>
      <c r="P47" s="39"/>
      <c r="Q47" s="228"/>
      <c r="R47" s="101"/>
      <c r="S47" s="154"/>
    </row>
    <row r="48" spans="1:19" s="11" customFormat="1" ht="31.5" customHeight="1">
      <c r="A48" s="231" t="s">
        <v>29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32"/>
      <c r="R48" s="101"/>
      <c r="S48" s="154"/>
    </row>
    <row r="49" spans="1:19" s="11" customFormat="1" ht="103.5" customHeight="1">
      <c r="A49" s="38" t="s">
        <v>30</v>
      </c>
      <c r="B49" s="34"/>
      <c r="C49" s="33"/>
      <c r="D49" s="33"/>
      <c r="E49" s="33"/>
      <c r="F49" s="33"/>
      <c r="G49" s="34">
        <f>H49+K49</f>
        <v>514.3</v>
      </c>
      <c r="H49" s="33">
        <f>168-45.7</f>
        <v>122.3</v>
      </c>
      <c r="I49" s="36"/>
      <c r="J49" s="36"/>
      <c r="K49" s="41">
        <v>392</v>
      </c>
      <c r="L49" s="34"/>
      <c r="M49" s="33"/>
      <c r="N49" s="41"/>
      <c r="O49" s="39"/>
      <c r="P49" s="39"/>
      <c r="Q49" s="56" t="s">
        <v>13</v>
      </c>
      <c r="R49" s="101"/>
      <c r="S49" s="154"/>
    </row>
    <row r="50" spans="1:19" s="11" customFormat="1" ht="31.5" customHeight="1">
      <c r="A50" s="192" t="s">
        <v>48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4"/>
      <c r="R50" s="101"/>
      <c r="S50" s="154"/>
    </row>
    <row r="51" spans="1:19" s="11" customFormat="1" ht="96" customHeight="1">
      <c r="A51" s="38" t="s">
        <v>30</v>
      </c>
      <c r="B51" s="34"/>
      <c r="C51" s="33"/>
      <c r="D51" s="33"/>
      <c r="E51" s="33"/>
      <c r="F51" s="33"/>
      <c r="G51" s="34">
        <f>I51</f>
        <v>400</v>
      </c>
      <c r="H51" s="33"/>
      <c r="I51" s="41">
        <v>400</v>
      </c>
      <c r="J51" s="36"/>
      <c r="K51" s="36"/>
      <c r="L51" s="34"/>
      <c r="M51" s="33"/>
      <c r="N51" s="41"/>
      <c r="O51" s="39"/>
      <c r="P51" s="39"/>
      <c r="Q51" s="56" t="s">
        <v>13</v>
      </c>
      <c r="R51" s="101"/>
      <c r="S51" s="154"/>
    </row>
    <row r="52" spans="1:19" s="11" customFormat="1" ht="25.5" customHeight="1">
      <c r="A52" s="192" t="s">
        <v>49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4"/>
      <c r="R52" s="101"/>
      <c r="S52" s="154"/>
    </row>
    <row r="53" spans="1:19" s="11" customFormat="1" ht="96" customHeight="1">
      <c r="A53" s="38" t="s">
        <v>30</v>
      </c>
      <c r="B53" s="34"/>
      <c r="C53" s="33"/>
      <c r="D53" s="33"/>
      <c r="E53" s="33"/>
      <c r="F53" s="33"/>
      <c r="G53" s="34">
        <f>I53</f>
        <v>70</v>
      </c>
      <c r="H53" s="33"/>
      <c r="I53" s="41">
        <f>549-479</f>
        <v>70</v>
      </c>
      <c r="J53" s="36"/>
      <c r="K53" s="36"/>
      <c r="L53" s="34"/>
      <c r="M53" s="33"/>
      <c r="N53" s="41"/>
      <c r="O53" s="39"/>
      <c r="P53" s="39"/>
      <c r="Q53" s="56" t="s">
        <v>13</v>
      </c>
      <c r="R53" s="101"/>
      <c r="S53" s="154"/>
    </row>
    <row r="54" spans="1:19" s="11" customFormat="1" ht="29.25" customHeight="1">
      <c r="A54" s="192" t="s">
        <v>73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4"/>
      <c r="R54" s="101"/>
      <c r="S54" s="154"/>
    </row>
    <row r="55" spans="1:19" s="11" customFormat="1" ht="96" customHeight="1">
      <c r="A55" s="38" t="s">
        <v>30</v>
      </c>
      <c r="B55" s="34"/>
      <c r="C55" s="33"/>
      <c r="D55" s="33"/>
      <c r="E55" s="33"/>
      <c r="F55" s="33"/>
      <c r="G55" s="34">
        <f>H55</f>
        <v>22.4</v>
      </c>
      <c r="H55" s="33">
        <v>22.4</v>
      </c>
      <c r="I55" s="41"/>
      <c r="J55" s="36"/>
      <c r="K55" s="36"/>
      <c r="L55" s="34"/>
      <c r="M55" s="33"/>
      <c r="N55" s="41"/>
      <c r="O55" s="39"/>
      <c r="P55" s="39"/>
      <c r="Q55" s="56" t="s">
        <v>13</v>
      </c>
      <c r="R55" s="101"/>
      <c r="S55" s="154"/>
    </row>
    <row r="56" spans="1:19" s="11" customFormat="1" ht="33" customHeight="1">
      <c r="A56" s="215" t="s">
        <v>45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101"/>
      <c r="S56" s="154"/>
    </row>
    <row r="57" spans="1:18" ht="23.25" customHeight="1">
      <c r="A57" s="175" t="s">
        <v>50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7"/>
      <c r="R57" s="101"/>
    </row>
    <row r="58" spans="1:19" ht="54" customHeight="1">
      <c r="A58" s="59" t="s">
        <v>32</v>
      </c>
      <c r="B58" s="34">
        <f>C58+D58</f>
        <v>1882</v>
      </c>
      <c r="C58" s="33">
        <v>105</v>
      </c>
      <c r="D58" s="33">
        <v>1777</v>
      </c>
      <c r="E58" s="33"/>
      <c r="F58" s="33"/>
      <c r="G58" s="34"/>
      <c r="H58" s="33"/>
      <c r="I58" s="61"/>
      <c r="J58" s="28"/>
      <c r="K58" s="28"/>
      <c r="L58" s="30"/>
      <c r="M58" s="28"/>
      <c r="N58" s="28"/>
      <c r="O58" s="39"/>
      <c r="P58" s="39"/>
      <c r="Q58" s="228" t="s">
        <v>14</v>
      </c>
      <c r="R58" s="101"/>
      <c r="S58" s="159">
        <v>21</v>
      </c>
    </row>
    <row r="59" spans="1:18" ht="45">
      <c r="A59" s="38" t="s">
        <v>30</v>
      </c>
      <c r="B59" s="34"/>
      <c r="C59" s="33"/>
      <c r="D59" s="33"/>
      <c r="E59" s="33"/>
      <c r="F59" s="33"/>
      <c r="G59" s="34">
        <f>I59+H59</f>
        <v>2063.3999999999996</v>
      </c>
      <c r="H59" s="33">
        <v>60</v>
      </c>
      <c r="I59" s="61">
        <f>500+950+135.6+417.8</f>
        <v>2003.3999999999999</v>
      </c>
      <c r="J59" s="28"/>
      <c r="K59" s="28"/>
      <c r="L59" s="30">
        <f>N59</f>
        <v>617.4</v>
      </c>
      <c r="M59" s="28"/>
      <c r="N59" s="28">
        <v>617.4</v>
      </c>
      <c r="O59" s="39"/>
      <c r="P59" s="39"/>
      <c r="Q59" s="228"/>
      <c r="R59" s="101"/>
    </row>
    <row r="60" spans="1:18" ht="30.75" customHeight="1">
      <c r="A60" s="222" t="s">
        <v>51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4"/>
      <c r="R60" s="101"/>
    </row>
    <row r="61" spans="1:18" ht="47.25" customHeight="1">
      <c r="A61" s="59" t="s">
        <v>32</v>
      </c>
      <c r="B61" s="34">
        <f>D61</f>
        <v>25</v>
      </c>
      <c r="C61" s="33"/>
      <c r="D61" s="33">
        <v>25</v>
      </c>
      <c r="E61" s="33"/>
      <c r="F61" s="33"/>
      <c r="G61" s="34"/>
      <c r="H61" s="33"/>
      <c r="I61" s="36"/>
      <c r="J61" s="36"/>
      <c r="K61" s="36"/>
      <c r="L61" s="34"/>
      <c r="M61" s="33"/>
      <c r="N61" s="41"/>
      <c r="O61" s="39"/>
      <c r="P61" s="39"/>
      <c r="Q61" s="228" t="s">
        <v>14</v>
      </c>
      <c r="R61" s="101"/>
    </row>
    <row r="62" spans="1:17" ht="45">
      <c r="A62" s="38" t="s">
        <v>30</v>
      </c>
      <c r="B62" s="34"/>
      <c r="C62" s="33"/>
      <c r="D62" s="33"/>
      <c r="E62" s="33"/>
      <c r="F62" s="33"/>
      <c r="G62" s="34">
        <f>I62</f>
        <v>62.400000000000006</v>
      </c>
      <c r="H62" s="33"/>
      <c r="I62" s="41">
        <f>198-135.6</f>
        <v>62.400000000000006</v>
      </c>
      <c r="J62" s="36"/>
      <c r="K62" s="36"/>
      <c r="L62" s="34">
        <f>N62</f>
        <v>144</v>
      </c>
      <c r="M62" s="33"/>
      <c r="N62" s="41">
        <v>144</v>
      </c>
      <c r="O62" s="39"/>
      <c r="P62" s="39"/>
      <c r="Q62" s="228"/>
    </row>
    <row r="63" spans="1:18" ht="26.25">
      <c r="A63" s="225" t="s">
        <v>60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7"/>
      <c r="R63" s="101"/>
    </row>
    <row r="64" spans="1:18" ht="25.5">
      <c r="A64" s="222" t="s">
        <v>52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4"/>
      <c r="R64" s="101"/>
    </row>
    <row r="65" spans="1:18" ht="122.25" customHeight="1">
      <c r="A65" s="59" t="s">
        <v>32</v>
      </c>
      <c r="B65" s="34">
        <f>D65</f>
        <v>390</v>
      </c>
      <c r="C65" s="33"/>
      <c r="D65" s="33">
        <v>390</v>
      </c>
      <c r="E65" s="28"/>
      <c r="F65" s="28"/>
      <c r="G65" s="30"/>
      <c r="H65" s="28"/>
      <c r="I65" s="58"/>
      <c r="J65" s="58"/>
      <c r="K65" s="58"/>
      <c r="L65" s="30"/>
      <c r="M65" s="28"/>
      <c r="N65" s="39"/>
      <c r="O65" s="39"/>
      <c r="P65" s="39"/>
      <c r="Q65" s="62" t="s">
        <v>43</v>
      </c>
      <c r="R65" s="101"/>
    </row>
    <row r="66" spans="1:18" ht="22.5" customHeight="1">
      <c r="A66" s="195" t="s">
        <v>53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7"/>
      <c r="R66" s="98"/>
    </row>
    <row r="67" spans="1:18" ht="153" customHeight="1">
      <c r="A67" s="38" t="s">
        <v>30</v>
      </c>
      <c r="B67" s="34"/>
      <c r="C67" s="33"/>
      <c r="D67" s="33"/>
      <c r="E67" s="28"/>
      <c r="F67" s="28"/>
      <c r="G67" s="34">
        <f>H67</f>
        <v>29</v>
      </c>
      <c r="H67" s="33">
        <v>29</v>
      </c>
      <c r="I67" s="58"/>
      <c r="J67" s="58"/>
      <c r="K67" s="58"/>
      <c r="L67" s="30"/>
      <c r="M67" s="28"/>
      <c r="N67" s="39"/>
      <c r="O67" s="39"/>
      <c r="P67" s="39"/>
      <c r="Q67" s="28" t="s">
        <v>43</v>
      </c>
      <c r="R67" s="98"/>
    </row>
    <row r="68" spans="1:18" ht="27" customHeight="1">
      <c r="A68" s="225" t="s">
        <v>28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67"/>
      <c r="R68" s="102"/>
    </row>
    <row r="69" spans="1:18" ht="33.75" customHeight="1">
      <c r="A69" s="231" t="s">
        <v>54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32"/>
      <c r="R69" s="102"/>
    </row>
    <row r="70" spans="1:18" ht="45" customHeight="1">
      <c r="A70" s="252" t="s">
        <v>30</v>
      </c>
      <c r="B70" s="250"/>
      <c r="C70" s="251"/>
      <c r="D70" s="251"/>
      <c r="E70" s="251"/>
      <c r="F70" s="251"/>
      <c r="G70" s="250">
        <v>75</v>
      </c>
      <c r="H70" s="251">
        <v>75</v>
      </c>
      <c r="I70" s="217"/>
      <c r="J70" s="217"/>
      <c r="K70" s="217"/>
      <c r="L70" s="250"/>
      <c r="M70" s="251"/>
      <c r="N70" s="229"/>
      <c r="O70" s="229"/>
      <c r="P70" s="229"/>
      <c r="Q70" s="207" t="s">
        <v>63</v>
      </c>
      <c r="R70" s="102"/>
    </row>
    <row r="71" spans="1:18" ht="87" customHeight="1">
      <c r="A71" s="253"/>
      <c r="B71" s="210"/>
      <c r="C71" s="210"/>
      <c r="D71" s="210"/>
      <c r="E71" s="210"/>
      <c r="F71" s="210"/>
      <c r="G71" s="210"/>
      <c r="H71" s="210"/>
      <c r="I71" s="218"/>
      <c r="J71" s="218"/>
      <c r="K71" s="218"/>
      <c r="L71" s="210"/>
      <c r="M71" s="210"/>
      <c r="N71" s="218"/>
      <c r="O71" s="218"/>
      <c r="P71" s="218"/>
      <c r="Q71" s="216"/>
      <c r="R71" s="102"/>
    </row>
    <row r="72" spans="1:18" ht="30" customHeight="1">
      <c r="A72" s="219" t="s">
        <v>55</v>
      </c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1"/>
      <c r="R72" s="102"/>
    </row>
    <row r="73" spans="1:18" ht="51.75" customHeight="1">
      <c r="A73" s="59" t="s">
        <v>40</v>
      </c>
      <c r="B73" s="34">
        <f>C73</f>
        <v>50</v>
      </c>
      <c r="C73" s="33">
        <v>50</v>
      </c>
      <c r="D73" s="33"/>
      <c r="E73" s="33"/>
      <c r="F73" s="33"/>
      <c r="G73" s="34"/>
      <c r="H73" s="33"/>
      <c r="I73" s="36"/>
      <c r="J73" s="36"/>
      <c r="K73" s="36"/>
      <c r="L73" s="34"/>
      <c r="M73" s="33"/>
      <c r="N73" s="39"/>
      <c r="O73" s="39"/>
      <c r="P73" s="39"/>
      <c r="Q73" s="228" t="s">
        <v>15</v>
      </c>
      <c r="R73" s="102"/>
    </row>
    <row r="74" spans="1:18" ht="53.25" customHeight="1">
      <c r="A74" s="38" t="s">
        <v>44</v>
      </c>
      <c r="B74" s="34"/>
      <c r="C74" s="33"/>
      <c r="D74" s="33"/>
      <c r="E74" s="33"/>
      <c r="F74" s="33"/>
      <c r="G74" s="34">
        <f>H74</f>
        <v>50</v>
      </c>
      <c r="H74" s="33">
        <v>50</v>
      </c>
      <c r="I74" s="36"/>
      <c r="J74" s="36"/>
      <c r="K74" s="36"/>
      <c r="L74" s="34">
        <f>M74</f>
        <v>50</v>
      </c>
      <c r="M74" s="33">
        <v>50</v>
      </c>
      <c r="N74" s="39"/>
      <c r="O74" s="39"/>
      <c r="P74" s="39"/>
      <c r="Q74" s="228"/>
      <c r="R74" s="102"/>
    </row>
    <row r="75" spans="1:18" ht="27.75" customHeight="1">
      <c r="A75" s="219" t="s">
        <v>56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1"/>
      <c r="R75" s="102"/>
    </row>
    <row r="76" spans="1:18" ht="58.5" customHeight="1">
      <c r="A76" s="65" t="s">
        <v>40</v>
      </c>
      <c r="B76" s="34">
        <v>50</v>
      </c>
      <c r="C76" s="33">
        <v>50</v>
      </c>
      <c r="D76" s="36"/>
      <c r="E76" s="36"/>
      <c r="F76" s="36"/>
      <c r="G76" s="54"/>
      <c r="H76" s="54"/>
      <c r="I76" s="54"/>
      <c r="J76" s="54"/>
      <c r="K76" s="54"/>
      <c r="L76" s="54"/>
      <c r="M76" s="54"/>
      <c r="N76" s="58"/>
      <c r="O76" s="58"/>
      <c r="P76" s="58"/>
      <c r="Q76" s="228" t="s">
        <v>15</v>
      </c>
      <c r="R76" s="102"/>
    </row>
    <row r="77" spans="1:18" ht="42" customHeight="1">
      <c r="A77" s="58" t="s">
        <v>30</v>
      </c>
      <c r="B77" s="34"/>
      <c r="C77" s="34"/>
      <c r="D77" s="36"/>
      <c r="E77" s="36"/>
      <c r="F77" s="36"/>
      <c r="G77" s="34">
        <f>H77</f>
        <v>120.3</v>
      </c>
      <c r="H77" s="33">
        <v>120.3</v>
      </c>
      <c r="I77" s="36"/>
      <c r="J77" s="36"/>
      <c r="K77" s="36"/>
      <c r="L77" s="36">
        <f>M77</f>
        <v>130</v>
      </c>
      <c r="M77" s="41">
        <v>130</v>
      </c>
      <c r="N77" s="58"/>
      <c r="O77" s="58"/>
      <c r="P77" s="58"/>
      <c r="Q77" s="228"/>
      <c r="R77" s="102"/>
    </row>
    <row r="78" spans="1:18" ht="27" customHeight="1">
      <c r="A78" s="235" t="s">
        <v>57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7"/>
      <c r="R78" s="102"/>
    </row>
    <row r="79" spans="1:19" ht="73.5" customHeight="1" thickBot="1">
      <c r="A79" s="66" t="s">
        <v>41</v>
      </c>
      <c r="B79" s="44">
        <v>50</v>
      </c>
      <c r="C79" s="46">
        <v>50</v>
      </c>
      <c r="D79" s="67"/>
      <c r="E79" s="67"/>
      <c r="F79" s="67"/>
      <c r="G79" s="68"/>
      <c r="H79" s="67"/>
      <c r="I79" s="69"/>
      <c r="J79" s="69"/>
      <c r="K79" s="69"/>
      <c r="L79" s="68"/>
      <c r="M79" s="67"/>
      <c r="N79" s="70"/>
      <c r="O79" s="70"/>
      <c r="P79" s="70"/>
      <c r="Q79" s="71" t="s">
        <v>15</v>
      </c>
      <c r="R79" s="102"/>
      <c r="S79" s="159">
        <v>22</v>
      </c>
    </row>
    <row r="80" spans="1:18" ht="48" customHeight="1">
      <c r="A80" s="231" t="s">
        <v>33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72"/>
      <c r="O80" s="72"/>
      <c r="P80" s="73"/>
      <c r="Q80" s="264" t="s">
        <v>12</v>
      </c>
      <c r="R80" s="102"/>
    </row>
    <row r="81" spans="1:18" ht="47.25" customHeight="1">
      <c r="A81" s="74" t="s">
        <v>32</v>
      </c>
      <c r="B81" s="75">
        <f>C81+D81+E81+F81</f>
        <v>15020.705999999998</v>
      </c>
      <c r="C81" s="105">
        <f>C22+C25+C40+C37</f>
        <v>844.5</v>
      </c>
      <c r="D81" s="105">
        <f>D25+D32+D37</f>
        <v>4493.713</v>
      </c>
      <c r="E81" s="105">
        <f>E25+E40</f>
        <v>358.408</v>
      </c>
      <c r="F81" s="120">
        <f>F25</f>
        <v>9324.085</v>
      </c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208"/>
      <c r="R81" s="102"/>
    </row>
    <row r="82" spans="1:18" ht="46.5" customHeight="1">
      <c r="A82" s="77" t="s">
        <v>30</v>
      </c>
      <c r="B82" s="78"/>
      <c r="C82" s="78"/>
      <c r="D82" s="78"/>
      <c r="E82" s="79"/>
      <c r="F82" s="79"/>
      <c r="G82" s="78">
        <f>H82+I82</f>
        <v>15131.497</v>
      </c>
      <c r="H82" s="80">
        <f>H38</f>
        <v>790.5</v>
      </c>
      <c r="I82" s="81">
        <f>I26+I33+I38</f>
        <v>14340.997</v>
      </c>
      <c r="J82" s="79"/>
      <c r="L82" s="78">
        <f>M82+N82</f>
        <v>3395.2</v>
      </c>
      <c r="M82" s="81">
        <f>M23+M38</f>
        <v>966.7</v>
      </c>
      <c r="N82" s="81">
        <f>N25+N33+N38</f>
        <v>2428.5</v>
      </c>
      <c r="O82" s="79"/>
      <c r="P82" s="79"/>
      <c r="Q82" s="208"/>
      <c r="R82" s="102"/>
    </row>
    <row r="83" spans="1:18" ht="69" customHeight="1">
      <c r="A83" s="49" t="s">
        <v>62</v>
      </c>
      <c r="B83" s="78"/>
      <c r="C83" s="78"/>
      <c r="D83" s="78"/>
      <c r="E83" s="79"/>
      <c r="F83" s="79"/>
      <c r="G83" s="78">
        <f>K83+I83</f>
        <v>5969.35</v>
      </c>
      <c r="H83" s="80"/>
      <c r="I83" s="81">
        <f>I27</f>
        <v>183.05</v>
      </c>
      <c r="J83" s="79"/>
      <c r="K83" s="80">
        <f>K27</f>
        <v>5786.3</v>
      </c>
      <c r="L83" s="78"/>
      <c r="M83" s="81"/>
      <c r="N83" s="81"/>
      <c r="O83" s="79"/>
      <c r="P83" s="79"/>
      <c r="Q83" s="216"/>
      <c r="R83" s="102"/>
    </row>
    <row r="84" spans="1:18" ht="43.5" customHeight="1">
      <c r="A84" s="231" t="s">
        <v>34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72"/>
      <c r="P84" s="72"/>
      <c r="Q84" s="73"/>
      <c r="R84" s="102"/>
    </row>
    <row r="85" spans="1:18" ht="53.25" customHeight="1">
      <c r="A85" s="77" t="s">
        <v>39</v>
      </c>
      <c r="B85" s="88">
        <f>D85+F85</f>
        <v>6946</v>
      </c>
      <c r="C85" s="30"/>
      <c r="D85" s="89">
        <f>D17+D34</f>
        <v>2600</v>
      </c>
      <c r="E85" s="121"/>
      <c r="F85" s="122">
        <f>F17</f>
        <v>4346</v>
      </c>
      <c r="G85" s="123"/>
      <c r="H85" s="124"/>
      <c r="I85" s="123"/>
      <c r="J85" s="125"/>
      <c r="K85" s="125"/>
      <c r="L85" s="79"/>
      <c r="M85" s="78"/>
      <c r="N85" s="79"/>
      <c r="O85" s="79"/>
      <c r="P85" s="79"/>
      <c r="Q85" s="207" t="s">
        <v>11</v>
      </c>
      <c r="R85" s="102"/>
    </row>
    <row r="86" spans="1:18" ht="53.25" customHeight="1">
      <c r="A86" s="77" t="s">
        <v>47</v>
      </c>
      <c r="B86" s="88"/>
      <c r="C86" s="30"/>
      <c r="D86" s="89"/>
      <c r="E86" s="121"/>
      <c r="F86" s="122"/>
      <c r="G86" s="126">
        <f>I86+K86+H86</f>
        <v>653.4</v>
      </c>
      <c r="H86" s="127"/>
      <c r="I86" s="122">
        <f>I19</f>
        <v>50</v>
      </c>
      <c r="J86" s="121"/>
      <c r="K86" s="128">
        <f>K19</f>
        <v>603.4</v>
      </c>
      <c r="L86" s="79"/>
      <c r="M86" s="78"/>
      <c r="N86" s="79"/>
      <c r="O86" s="79"/>
      <c r="P86" s="79"/>
      <c r="Q86" s="208"/>
      <c r="R86" s="102"/>
    </row>
    <row r="87" spans="1:18" ht="51" customHeight="1">
      <c r="A87" s="77" t="s">
        <v>32</v>
      </c>
      <c r="B87" s="123">
        <f>D87</f>
        <v>16524</v>
      </c>
      <c r="C87" s="123"/>
      <c r="D87" s="122">
        <f>D29</f>
        <v>16524</v>
      </c>
      <c r="E87" s="121"/>
      <c r="F87" s="121"/>
      <c r="G87" s="123"/>
      <c r="H87" s="124"/>
      <c r="I87" s="122"/>
      <c r="J87" s="121"/>
      <c r="K87" s="121"/>
      <c r="L87" s="79"/>
      <c r="M87" s="78"/>
      <c r="N87" s="79"/>
      <c r="O87" s="79"/>
      <c r="P87" s="79"/>
      <c r="Q87" s="263"/>
      <c r="R87" s="102"/>
    </row>
    <row r="88" spans="1:18" ht="55.5" customHeight="1">
      <c r="A88" s="77" t="s">
        <v>30</v>
      </c>
      <c r="B88" s="123"/>
      <c r="C88" s="123"/>
      <c r="D88" s="123"/>
      <c r="E88" s="125"/>
      <c r="F88" s="125"/>
      <c r="G88" s="123">
        <f>I88+H88+K88</f>
        <v>22154.700000000004</v>
      </c>
      <c r="H88" s="128">
        <f>H20+H18</f>
        <v>779.15</v>
      </c>
      <c r="I88" s="122">
        <f>I30+I35+I20</f>
        <v>18906.15</v>
      </c>
      <c r="J88" s="121"/>
      <c r="K88" s="128">
        <f>K20</f>
        <v>2469.4</v>
      </c>
      <c r="L88" s="79"/>
      <c r="M88" s="78"/>
      <c r="N88" s="79"/>
      <c r="O88" s="79"/>
      <c r="P88" s="79"/>
      <c r="Q88" s="230"/>
      <c r="R88" s="102"/>
    </row>
    <row r="89" spans="1:18" ht="27.75" customHeight="1">
      <c r="A89" s="231" t="s">
        <v>36</v>
      </c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85"/>
      <c r="N89" s="72"/>
      <c r="O89" s="72"/>
      <c r="P89" s="72"/>
      <c r="Q89" s="73"/>
      <c r="R89" s="102"/>
    </row>
    <row r="90" spans="1:18" ht="45" customHeight="1">
      <c r="A90" s="74" t="s">
        <v>32</v>
      </c>
      <c r="B90" s="129">
        <f>C90+D90+F90</f>
        <v>2906.15</v>
      </c>
      <c r="C90" s="130">
        <f>C43+C46</f>
        <v>264.15</v>
      </c>
      <c r="D90" s="130">
        <f>D46</f>
        <v>1242</v>
      </c>
      <c r="E90" s="131"/>
      <c r="F90" s="132">
        <f>F46</f>
        <v>1400</v>
      </c>
      <c r="G90" s="129"/>
      <c r="H90" s="137"/>
      <c r="I90" s="137"/>
      <c r="J90" s="131"/>
      <c r="K90" s="131"/>
      <c r="L90" s="131"/>
      <c r="M90" s="129"/>
      <c r="N90" s="138"/>
      <c r="O90" s="76"/>
      <c r="P90" s="76"/>
      <c r="Q90" s="207" t="s">
        <v>42</v>
      </c>
      <c r="R90" s="102"/>
    </row>
    <row r="91" spans="1:17" ht="51" customHeight="1">
      <c r="A91" s="83" t="s">
        <v>30</v>
      </c>
      <c r="B91" s="133"/>
      <c r="C91" s="133"/>
      <c r="D91" s="133"/>
      <c r="E91" s="134"/>
      <c r="F91" s="134"/>
      <c r="G91" s="133">
        <f>H91+I91+K91</f>
        <v>11012.7</v>
      </c>
      <c r="H91" s="135">
        <f>H44+H49+H47+H55</f>
        <v>773.6999999999999</v>
      </c>
      <c r="I91" s="136">
        <f>I47+I51+I53</f>
        <v>9847</v>
      </c>
      <c r="J91" s="134"/>
      <c r="K91" s="135">
        <f>K49</f>
        <v>392</v>
      </c>
      <c r="L91" s="133">
        <f>M91+N91</f>
        <v>426</v>
      </c>
      <c r="M91" s="136">
        <f>M44</f>
        <v>26</v>
      </c>
      <c r="N91" s="45">
        <f>N47</f>
        <v>400</v>
      </c>
      <c r="O91" s="84"/>
      <c r="P91" s="84"/>
      <c r="Q91" s="208"/>
    </row>
    <row r="92" spans="1:18" ht="26.25" customHeight="1">
      <c r="A92" s="231" t="s">
        <v>35</v>
      </c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72"/>
      <c r="O92" s="72"/>
      <c r="P92" s="72"/>
      <c r="Q92" s="73"/>
      <c r="R92" s="102"/>
    </row>
    <row r="93" spans="1:18" ht="43.5" customHeight="1">
      <c r="A93" s="74" t="s">
        <v>32</v>
      </c>
      <c r="B93" s="129">
        <f>C93+D93</f>
        <v>1907</v>
      </c>
      <c r="C93" s="130">
        <f>C58</f>
        <v>105</v>
      </c>
      <c r="D93" s="130">
        <f>D58+D61</f>
        <v>1802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76"/>
      <c r="Q93" s="207" t="s">
        <v>14</v>
      </c>
      <c r="R93" s="102"/>
    </row>
    <row r="94" spans="1:18" ht="43.5" customHeight="1">
      <c r="A94" s="83" t="s">
        <v>30</v>
      </c>
      <c r="B94" s="133"/>
      <c r="C94" s="133"/>
      <c r="D94" s="133"/>
      <c r="E94" s="134"/>
      <c r="F94" s="134"/>
      <c r="G94" s="133">
        <f>H94+I94</f>
        <v>2125.7999999999997</v>
      </c>
      <c r="H94" s="135">
        <f>H59</f>
        <v>60</v>
      </c>
      <c r="I94" s="136">
        <f>I59+I62</f>
        <v>2065.7999999999997</v>
      </c>
      <c r="J94" s="134"/>
      <c r="K94" s="134"/>
      <c r="L94" s="133">
        <f>N94</f>
        <v>761.4</v>
      </c>
      <c r="M94" s="133"/>
      <c r="N94" s="136">
        <f>N59+N62</f>
        <v>761.4</v>
      </c>
      <c r="O94" s="134"/>
      <c r="P94" s="84"/>
      <c r="Q94" s="208"/>
      <c r="R94" s="102"/>
    </row>
    <row r="95" spans="1:18" ht="24" customHeight="1">
      <c r="A95" s="231" t="s">
        <v>59</v>
      </c>
      <c r="B95" s="220"/>
      <c r="C95" s="220"/>
      <c r="D95" s="220"/>
      <c r="E95" s="220"/>
      <c r="F95" s="220"/>
      <c r="G95" s="220"/>
      <c r="H95" s="220"/>
      <c r="I95" s="220"/>
      <c r="J95" s="72"/>
      <c r="K95" s="72"/>
      <c r="L95" s="72"/>
      <c r="M95" s="72"/>
      <c r="N95" s="72"/>
      <c r="O95" s="72"/>
      <c r="P95" s="72"/>
      <c r="Q95" s="73"/>
      <c r="R95" s="102"/>
    </row>
    <row r="96" spans="1:18" ht="60" customHeight="1">
      <c r="A96" s="74" t="s">
        <v>32</v>
      </c>
      <c r="B96" s="139">
        <f>D96</f>
        <v>390</v>
      </c>
      <c r="C96" s="55"/>
      <c r="D96" s="140">
        <f>D65</f>
        <v>390</v>
      </c>
      <c r="E96" s="131"/>
      <c r="F96" s="131"/>
      <c r="G96" s="131"/>
      <c r="H96" s="131"/>
      <c r="I96" s="141"/>
      <c r="J96" s="131"/>
      <c r="K96" s="131"/>
      <c r="L96" s="131"/>
      <c r="M96" s="131"/>
      <c r="N96" s="131"/>
      <c r="O96" s="131"/>
      <c r="P96" s="131"/>
      <c r="Q96" s="207" t="s">
        <v>43</v>
      </c>
      <c r="R96" s="102"/>
    </row>
    <row r="97" spans="1:18" ht="54" customHeight="1">
      <c r="A97" s="77" t="s">
        <v>30</v>
      </c>
      <c r="B97" s="30"/>
      <c r="C97" s="30"/>
      <c r="D97" s="30"/>
      <c r="E97" s="125"/>
      <c r="F97" s="125"/>
      <c r="G97" s="142">
        <f>H97</f>
        <v>29</v>
      </c>
      <c r="H97" s="45">
        <v>29</v>
      </c>
      <c r="I97" s="125"/>
      <c r="J97" s="125"/>
      <c r="K97" s="125"/>
      <c r="L97" s="125"/>
      <c r="M97" s="125"/>
      <c r="N97" s="125"/>
      <c r="O97" s="125"/>
      <c r="P97" s="125"/>
      <c r="Q97" s="230"/>
      <c r="R97" s="64"/>
    </row>
    <row r="98" spans="1:18" ht="25.5" customHeight="1">
      <c r="A98" s="231" t="s">
        <v>37</v>
      </c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32"/>
      <c r="R98" s="64"/>
    </row>
    <row r="99" spans="1:18" ht="50.25" customHeight="1">
      <c r="A99" s="77" t="s">
        <v>40</v>
      </c>
      <c r="B99" s="82">
        <f>C99</f>
        <v>150</v>
      </c>
      <c r="C99" s="104">
        <f>C79+C73+C76</f>
        <v>150</v>
      </c>
      <c r="D99" s="77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259" t="s">
        <v>15</v>
      </c>
      <c r="R99" s="64"/>
    </row>
    <row r="100" spans="1:18" ht="47.25" customHeight="1">
      <c r="A100" s="38" t="s">
        <v>30</v>
      </c>
      <c r="B100" s="86"/>
      <c r="C100" s="87"/>
      <c r="D100" s="28"/>
      <c r="E100" s="28"/>
      <c r="F100" s="28"/>
      <c r="G100" s="88">
        <f>H100</f>
        <v>120.3</v>
      </c>
      <c r="H100" s="89">
        <f>H77</f>
        <v>120.3</v>
      </c>
      <c r="I100" s="58"/>
      <c r="J100" s="58"/>
      <c r="K100" s="58"/>
      <c r="L100" s="88">
        <f>M100</f>
        <v>130</v>
      </c>
      <c r="M100" s="89">
        <f>M77</f>
        <v>130</v>
      </c>
      <c r="N100" s="39"/>
      <c r="O100" s="39"/>
      <c r="P100" s="39"/>
      <c r="Q100" s="260"/>
      <c r="R100" s="63"/>
    </row>
    <row r="101" spans="1:19" ht="47.25" customHeight="1">
      <c r="A101" s="38" t="s">
        <v>44</v>
      </c>
      <c r="B101" s="86"/>
      <c r="C101" s="87"/>
      <c r="D101" s="28"/>
      <c r="E101" s="28"/>
      <c r="F101" s="28"/>
      <c r="G101" s="88">
        <f>H101</f>
        <v>50</v>
      </c>
      <c r="H101" s="89">
        <f>H74</f>
        <v>50</v>
      </c>
      <c r="I101" s="58"/>
      <c r="J101" s="58"/>
      <c r="K101" s="58"/>
      <c r="L101" s="88">
        <f>M101</f>
        <v>50</v>
      </c>
      <c r="M101" s="89">
        <f>M74</f>
        <v>50</v>
      </c>
      <c r="N101" s="39"/>
      <c r="O101" s="39"/>
      <c r="P101" s="39"/>
      <c r="Q101" s="261"/>
      <c r="R101" s="63"/>
      <c r="S101" s="160">
        <v>23</v>
      </c>
    </row>
    <row r="102" spans="1:19" s="15" customFormat="1" ht="27.75" customHeight="1">
      <c r="A102" s="262" t="s">
        <v>38</v>
      </c>
      <c r="B102" s="262"/>
      <c r="C102" s="262"/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90"/>
      <c r="S102" s="157"/>
    </row>
    <row r="103" spans="1:19" s="15" customFormat="1" ht="141.75" customHeight="1">
      <c r="A103" s="38" t="s">
        <v>30</v>
      </c>
      <c r="B103" s="91"/>
      <c r="C103" s="92"/>
      <c r="D103" s="93"/>
      <c r="E103" s="93"/>
      <c r="F103" s="93"/>
      <c r="G103" s="88">
        <f>H103</f>
        <v>75</v>
      </c>
      <c r="H103" s="89">
        <f>H70+H71</f>
        <v>75</v>
      </c>
      <c r="I103" s="94"/>
      <c r="J103" s="94"/>
      <c r="K103" s="94"/>
      <c r="L103" s="95"/>
      <c r="M103" s="93"/>
      <c r="N103" s="96"/>
      <c r="O103" s="96"/>
      <c r="P103" s="96"/>
      <c r="Q103" s="108" t="s">
        <v>31</v>
      </c>
      <c r="S103" s="157"/>
    </row>
    <row r="104" spans="1:19" s="15" customFormat="1" ht="82.5" customHeight="1">
      <c r="A104" s="109"/>
      <c r="B104" s="110"/>
      <c r="C104" s="111"/>
      <c r="D104" s="112"/>
      <c r="E104" s="112"/>
      <c r="F104" s="112"/>
      <c r="G104" s="113"/>
      <c r="H104" s="114"/>
      <c r="I104" s="115"/>
      <c r="J104" s="115"/>
      <c r="K104" s="115"/>
      <c r="L104" s="116"/>
      <c r="M104" s="112"/>
      <c r="N104" s="117"/>
      <c r="O104" s="117"/>
      <c r="P104" s="117"/>
      <c r="Q104" s="118"/>
      <c r="S104" s="157"/>
    </row>
    <row r="105" spans="7:18" ht="21.75" customHeight="1">
      <c r="G105" s="16"/>
      <c r="R105" s="7"/>
    </row>
    <row r="106" spans="1:19" s="119" customFormat="1" ht="39" customHeight="1">
      <c r="A106" s="119" t="s">
        <v>64</v>
      </c>
      <c r="B106" s="164"/>
      <c r="C106" s="164"/>
      <c r="D106" s="164"/>
      <c r="E106" s="164"/>
      <c r="F106" s="164"/>
      <c r="G106" s="164"/>
      <c r="H106" s="164"/>
      <c r="I106" s="164"/>
      <c r="J106" s="164"/>
      <c r="K106" s="162"/>
      <c r="O106" s="238" t="s">
        <v>66</v>
      </c>
      <c r="P106" s="238"/>
      <c r="Q106" s="238"/>
      <c r="R106" s="163"/>
      <c r="S106" s="165"/>
    </row>
    <row r="107" spans="1:19" s="119" customFormat="1" ht="36.75" customHeight="1">
      <c r="A107" s="268" t="s">
        <v>65</v>
      </c>
      <c r="B107" s="269"/>
      <c r="C107" s="269"/>
      <c r="D107" s="270"/>
      <c r="E107" s="164"/>
      <c r="F107" s="164"/>
      <c r="G107" s="164"/>
      <c r="H107" s="164"/>
      <c r="I107" s="164"/>
      <c r="J107" s="164"/>
      <c r="K107" s="161"/>
      <c r="O107" s="265"/>
      <c r="P107" s="266"/>
      <c r="Q107" s="266"/>
      <c r="R107" s="163"/>
      <c r="S107" s="165"/>
    </row>
    <row r="108" spans="1:18" ht="26.25" customHeight="1">
      <c r="A108" s="106" t="s">
        <v>67</v>
      </c>
      <c r="B108" s="13"/>
      <c r="C108" s="13"/>
      <c r="D108" s="12"/>
      <c r="E108" s="12"/>
      <c r="F108" s="12"/>
      <c r="G108" s="16"/>
      <c r="O108" s="234"/>
      <c r="P108" s="234"/>
      <c r="Q108" s="234"/>
      <c r="R108" s="7"/>
    </row>
    <row r="109" spans="1:18" ht="26.25">
      <c r="A109" s="6"/>
      <c r="B109" s="243" t="s">
        <v>74</v>
      </c>
      <c r="C109" s="243"/>
      <c r="G109" s="16"/>
      <c r="R109" s="7"/>
    </row>
    <row r="110" spans="1:18" ht="20.25">
      <c r="A110" s="8"/>
      <c r="B110" s="9"/>
      <c r="C110" s="10"/>
      <c r="G110" s="16"/>
      <c r="R110" s="7"/>
    </row>
    <row r="111" ht="14.25">
      <c r="G111" s="16"/>
    </row>
    <row r="112" ht="14.25">
      <c r="G112" s="16"/>
    </row>
  </sheetData>
  <sheetProtection/>
  <mergeCells count="97">
    <mergeCell ref="P70:P71"/>
    <mergeCell ref="O70:O71"/>
    <mergeCell ref="Q43:Q44"/>
    <mergeCell ref="O107:Q107"/>
    <mergeCell ref="A68:Q68"/>
    <mergeCell ref="D70:D71"/>
    <mergeCell ref="E70:E71"/>
    <mergeCell ref="F70:F71"/>
    <mergeCell ref="A107:D107"/>
    <mergeCell ref="Q93:Q94"/>
    <mergeCell ref="A72:Q72"/>
    <mergeCell ref="Q90:Q91"/>
    <mergeCell ref="Q76:Q77"/>
    <mergeCell ref="A75:Q75"/>
    <mergeCell ref="Q73:Q74"/>
    <mergeCell ref="A89:L89"/>
    <mergeCell ref="Q80:Q83"/>
    <mergeCell ref="Q99:Q101"/>
    <mergeCell ref="A102:Q102"/>
    <mergeCell ref="A92:M92"/>
    <mergeCell ref="J70:J71"/>
    <mergeCell ref="H70:H71"/>
    <mergeCell ref="A95:I95"/>
    <mergeCell ref="Q85:Q88"/>
    <mergeCell ref="L70:L71"/>
    <mergeCell ref="G70:G71"/>
    <mergeCell ref="M70:M71"/>
    <mergeCell ref="B70:B71"/>
    <mergeCell ref="C70:C71"/>
    <mergeCell ref="A70:A71"/>
    <mergeCell ref="O1:Q1"/>
    <mergeCell ref="A41:Q41"/>
    <mergeCell ref="M10:N10"/>
    <mergeCell ref="A15:Q15"/>
    <mergeCell ref="B10:B11"/>
    <mergeCell ref="A21:Q21"/>
    <mergeCell ref="M3:R3"/>
    <mergeCell ref="N5:R5"/>
    <mergeCell ref="Q29:Q30"/>
    <mergeCell ref="B9:F9"/>
    <mergeCell ref="M2:R2"/>
    <mergeCell ref="B109:C109"/>
    <mergeCell ref="A42:Q42"/>
    <mergeCell ref="C10:D10"/>
    <mergeCell ref="O10:P10"/>
    <mergeCell ref="A24:Q24"/>
    <mergeCell ref="L10:L11"/>
    <mergeCell ref="Q37:Q38"/>
    <mergeCell ref="A31:Q31"/>
    <mergeCell ref="Q58:Q59"/>
    <mergeCell ref="O108:Q108"/>
    <mergeCell ref="A56:Q56"/>
    <mergeCell ref="A48:Q48"/>
    <mergeCell ref="A78:Q78"/>
    <mergeCell ref="O106:Q106"/>
    <mergeCell ref="A80:M80"/>
    <mergeCell ref="A84:N84"/>
    <mergeCell ref="Q96:Q97"/>
    <mergeCell ref="A98:Q98"/>
    <mergeCell ref="A69:Q69"/>
    <mergeCell ref="H10:I10"/>
    <mergeCell ref="A45:Q45"/>
    <mergeCell ref="A50:Q50"/>
    <mergeCell ref="A52:Q52"/>
    <mergeCell ref="Q32:Q33"/>
    <mergeCell ref="Q22:Q23"/>
    <mergeCell ref="A36:Q36"/>
    <mergeCell ref="I70:I71"/>
    <mergeCell ref="A39:Q39"/>
    <mergeCell ref="A64:Q64"/>
    <mergeCell ref="A63:Q63"/>
    <mergeCell ref="Q70:Q71"/>
    <mergeCell ref="Q61:Q62"/>
    <mergeCell ref="N70:N71"/>
    <mergeCell ref="A60:Q60"/>
    <mergeCell ref="Q46:Q47"/>
    <mergeCell ref="K70:K71"/>
    <mergeCell ref="A66:Q66"/>
    <mergeCell ref="A16:Q16"/>
    <mergeCell ref="R6:R26"/>
    <mergeCell ref="A8:A11"/>
    <mergeCell ref="G10:G11"/>
    <mergeCell ref="J10:K10"/>
    <mergeCell ref="Q17:Q20"/>
    <mergeCell ref="G9:K9"/>
    <mergeCell ref="L9:P9"/>
    <mergeCell ref="Q34:Q35"/>
    <mergeCell ref="M4:R4"/>
    <mergeCell ref="B6:N6"/>
    <mergeCell ref="A57:Q57"/>
    <mergeCell ref="B8:P8"/>
    <mergeCell ref="Q8:Q11"/>
    <mergeCell ref="E10:F10"/>
    <mergeCell ref="A28:Q28"/>
    <mergeCell ref="Q25:Q27"/>
    <mergeCell ref="A14:Q14"/>
    <mergeCell ref="A54:Q54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4" r:id="rId1"/>
  <rowBreaks count="4" manualBreakCount="4">
    <brk id="23" max="17" man="1"/>
    <brk id="44" max="17" man="1"/>
    <brk id="65" max="17" man="1"/>
    <brk id="88" max="17" man="1"/>
  </rowBreaks>
  <colBreaks count="1" manualBreakCount="1">
    <brk id="18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2018-07-05T12:59:54Z</cp:lastPrinted>
  <dcterms:created xsi:type="dcterms:W3CDTF">2006-09-16T00:00:00Z</dcterms:created>
  <dcterms:modified xsi:type="dcterms:W3CDTF">2018-09-18T15:14:39Z</dcterms:modified>
  <cp:category/>
  <cp:version/>
  <cp:contentType/>
  <cp:contentStatus/>
</cp:coreProperties>
</file>