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613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'Лист1'!$A$1:$R$106</definedName>
  </definedNames>
  <calcPr fullCalcOnLoad="1"/>
</workbook>
</file>

<file path=xl/sharedStrings.xml><?xml version="1.0" encoding="utf-8"?>
<sst xmlns="http://schemas.openxmlformats.org/spreadsheetml/2006/main" count="153" uniqueCount="74">
  <si>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</si>
  <si>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</si>
  <si>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</si>
  <si>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</si>
  <si>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</si>
  <si>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</si>
  <si>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</si>
  <si>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</si>
  <si>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</si>
  <si>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</si>
  <si>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</si>
  <si>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</si>
  <si>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</si>
  <si>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</si>
  <si>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</si>
  <si>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</si>
  <si>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</si>
  <si>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</si>
  <si>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</si>
  <si>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</si>
  <si>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</si>
  <si>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</si>
  <si>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</si>
  <si>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</si>
  <si>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</si>
  <si>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</si>
  <si>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</si>
  <si>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</si>
  <si>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</si>
  <si>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</si>
  <si>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</si>
  <si>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</si>
  <si>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</si>
  <si>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</si>
  <si>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</si>
  <si>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</si>
  <si>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</si>
  <si>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</si>
  <si>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</si>
  <si>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</si>
  <si>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</si>
  <si>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</si>
  <si>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</si>
  <si>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</si>
  <si>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</si>
  <si>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</si>
  <si>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</si>
  <si>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</si>
  <si>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</si>
  <si>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</si>
  <si>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</si>
  <si>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</si>
  <si>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</si>
  <si>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</si>
  <si>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</si>
  <si>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</si>
  <si>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</si>
  <si>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</si>
  <si>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</si>
  <si>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</si>
  <si>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</si>
  <si>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</si>
  <si>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</si>
  <si>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</si>
  <si>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</si>
  <si>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 xml:space="preserve">від                          № </t>
  </si>
  <si>
    <t>Департамент соціального захисту СМР</t>
  </si>
  <si>
    <t>Додаток 2</t>
  </si>
  <si>
    <t>Сумський міський голова</t>
  </si>
  <si>
    <t xml:space="preserve"> </t>
  </si>
  <si>
    <t>О.М. Лисенко</t>
  </si>
  <si>
    <t>Виконавець: Липова С.А.</t>
  </si>
  <si>
    <t xml:space="preserve">до рішення Сумської міської ради
«Про внесення змін до рішення Сумської міської ради 
від 21 грудня 2016 року № 1548-МР 
«Про Програму підвищення  енергоефективності в бюджетній сфері міста Суми на 2017-2019 роки»                                                                                                                                                                     </t>
  </si>
  <si>
    <t>(зі змінами)»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</si>
</sst>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9" fontId="5" fillId="33" borderId="10" xfId="58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center" vertical="center" wrapText="1"/>
    </xf>
    <xf numFmtId="179" fontId="5" fillId="33" borderId="10" xfId="58" applyNumberFormat="1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justify" vertical="center" wrapText="1"/>
    </xf>
    <xf numFmtId="179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9" fontId="7" fillId="33" borderId="11" xfId="58" applyFont="1" applyFill="1" applyBorder="1" applyAlignment="1">
      <alignment horizontal="left" vertical="top" wrapText="1"/>
    </xf>
    <xf numFmtId="179" fontId="5" fillId="33" borderId="10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horizontal="left" vertical="top" wrapText="1"/>
    </xf>
    <xf numFmtId="179" fontId="7" fillId="33" borderId="13" xfId="58" applyFont="1" applyFill="1" applyBorder="1" applyAlignment="1">
      <alignment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179" fontId="5" fillId="33" borderId="14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9" fontId="7" fillId="33" borderId="16" xfId="58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center" vertical="center" wrapText="1"/>
    </xf>
    <xf numFmtId="179" fontId="7" fillId="33" borderId="16" xfId="58" applyFont="1" applyFill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9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17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3" borderId="10" xfId="0" applyNumberFormat="1" applyFont="1" applyFill="1" applyBorder="1" applyAlignment="1">
      <alignment horizontal="left" vertical="center" wrapText="1"/>
    </xf>
    <xf numFmtId="171" fontId="5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1" fontId="7" fillId="33" borderId="0" xfId="0" applyNumberFormat="1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79" fontId="5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/>
    </xf>
    <xf numFmtId="179" fontId="7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top" wrapText="1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2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center" wrapText="1"/>
    </xf>
    <xf numFmtId="179" fontId="7" fillId="33" borderId="14" xfId="58" applyFont="1" applyFill="1" applyBorder="1" applyAlignment="1">
      <alignment horizontal="justify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horizontal="justify" vertical="top" wrapText="1"/>
    </xf>
    <xf numFmtId="0" fontId="12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distributed" vertical="top" wrapText="1"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12" fillId="33" borderId="22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179" fontId="12" fillId="33" borderId="22" xfId="58" applyFont="1" applyFill="1" applyBorder="1" applyAlignment="1">
      <alignment horizontal="justify" vertical="center" wrapText="1"/>
    </xf>
    <xf numFmtId="179" fontId="12" fillId="33" borderId="19" xfId="58" applyFont="1" applyFill="1" applyBorder="1" applyAlignment="1">
      <alignment horizontal="justify" vertical="center" wrapText="1"/>
    </xf>
    <xf numFmtId="179" fontId="12" fillId="33" borderId="23" xfId="58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7" fillId="33" borderId="2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179" fontId="5" fillId="33" borderId="10" xfId="58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textRotation="180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9" fontId="5" fillId="33" borderId="31" xfId="58" applyFont="1" applyFill="1" applyBorder="1" applyAlignment="1">
      <alignment horizontal="center" vertical="center" wrapText="1"/>
    </xf>
    <xf numFmtId="179" fontId="5" fillId="33" borderId="32" xfId="58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12" fillId="33" borderId="34" xfId="0" applyFont="1" applyFill="1" applyBorder="1" applyAlignment="1">
      <alignment horizontal="justify" vertical="center"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view="pageBreakPreview" zoomScale="50" zoomScaleSheetLayoutView="50" zoomScalePageLayoutView="0" workbookViewId="0" topLeftCell="A20">
      <selection activeCell="A14" sqref="A14:Q14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1.57421875" style="1" customWidth="1"/>
    <col min="17" max="17" width="22.57421875" style="4" customWidth="1"/>
    <col min="18" max="18" width="12.8515625" style="1" customWidth="1"/>
    <col min="19" max="19" width="9.421875" style="151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03" t="s">
        <v>67</v>
      </c>
      <c r="P1" s="203"/>
      <c r="Q1" s="203"/>
      <c r="R1" s="19"/>
    </row>
    <row r="2" spans="1:18" ht="166.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16" t="s">
        <v>72</v>
      </c>
      <c r="N2" s="217"/>
      <c r="O2" s="217"/>
      <c r="P2" s="217"/>
      <c r="Q2" s="217"/>
      <c r="R2" s="217"/>
    </row>
    <row r="3" spans="1:18" ht="39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171" t="s">
        <v>73</v>
      </c>
      <c r="N3" s="171"/>
      <c r="O3" s="171"/>
      <c r="P3" s="171"/>
      <c r="Q3" s="171"/>
      <c r="R3" s="171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250" t="s">
        <v>65</v>
      </c>
      <c r="N4" s="251"/>
      <c r="O4" s="251"/>
      <c r="P4" s="251"/>
      <c r="Q4" s="251"/>
      <c r="R4" s="251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8"/>
      <c r="K5" s="20"/>
      <c r="L5" s="17"/>
      <c r="M5" s="22"/>
      <c r="N5" s="213"/>
      <c r="O5" s="213"/>
      <c r="P5" s="213"/>
      <c r="Q5" s="213"/>
      <c r="R5" s="213"/>
    </row>
    <row r="6" spans="1:18" ht="63" customHeight="1">
      <c r="A6" s="23"/>
      <c r="B6" s="252" t="s">
        <v>8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3"/>
      <c r="P6" s="23"/>
      <c r="Q6" s="24"/>
      <c r="R6" s="242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8" t="s">
        <v>9</v>
      </c>
      <c r="R7" s="242"/>
    </row>
    <row r="8" spans="1:18" ht="45.75" customHeight="1">
      <c r="A8" s="243" t="s">
        <v>47</v>
      </c>
      <c r="B8" s="254" t="s">
        <v>0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 t="s">
        <v>10</v>
      </c>
      <c r="R8" s="242"/>
    </row>
    <row r="9" spans="1:18" ht="26.25">
      <c r="A9" s="244"/>
      <c r="B9" s="214" t="s">
        <v>1</v>
      </c>
      <c r="C9" s="181"/>
      <c r="D9" s="181"/>
      <c r="E9" s="204"/>
      <c r="F9" s="215"/>
      <c r="G9" s="214" t="s">
        <v>2</v>
      </c>
      <c r="H9" s="181"/>
      <c r="I9" s="181"/>
      <c r="J9" s="248"/>
      <c r="K9" s="249"/>
      <c r="L9" s="229" t="s">
        <v>62</v>
      </c>
      <c r="M9" s="229"/>
      <c r="N9" s="229"/>
      <c r="O9" s="229"/>
      <c r="P9" s="229"/>
      <c r="Q9" s="256"/>
      <c r="R9" s="242"/>
    </row>
    <row r="10" spans="1:18" ht="48.75" customHeight="1">
      <c r="A10" s="244"/>
      <c r="B10" s="209" t="s">
        <v>3</v>
      </c>
      <c r="C10" s="206" t="s">
        <v>4</v>
      </c>
      <c r="D10" s="206"/>
      <c r="E10" s="257" t="s">
        <v>18</v>
      </c>
      <c r="F10" s="258"/>
      <c r="G10" s="227" t="s">
        <v>3</v>
      </c>
      <c r="H10" s="177" t="s">
        <v>4</v>
      </c>
      <c r="I10" s="177"/>
      <c r="J10" s="245" t="s">
        <v>24</v>
      </c>
      <c r="K10" s="246"/>
      <c r="L10" s="227" t="s">
        <v>3</v>
      </c>
      <c r="M10" s="206" t="s">
        <v>4</v>
      </c>
      <c r="N10" s="206"/>
      <c r="O10" s="222" t="s">
        <v>18</v>
      </c>
      <c r="P10" s="223"/>
      <c r="Q10" s="256"/>
      <c r="R10" s="242"/>
    </row>
    <row r="11" spans="1:19" s="4" customFormat="1" ht="75" customHeight="1">
      <c r="A11" s="244"/>
      <c r="B11" s="209"/>
      <c r="C11" s="28" t="s">
        <v>5</v>
      </c>
      <c r="D11" s="28" t="s">
        <v>6</v>
      </c>
      <c r="E11" s="28" t="s">
        <v>5</v>
      </c>
      <c r="F11" s="28" t="s">
        <v>6</v>
      </c>
      <c r="G11" s="227"/>
      <c r="H11" s="28" t="s">
        <v>5</v>
      </c>
      <c r="I11" s="28" t="s">
        <v>6</v>
      </c>
      <c r="J11" s="28" t="s">
        <v>5</v>
      </c>
      <c r="K11" s="28" t="s">
        <v>6</v>
      </c>
      <c r="L11" s="227"/>
      <c r="M11" s="28" t="s">
        <v>5</v>
      </c>
      <c r="N11" s="28" t="s">
        <v>6</v>
      </c>
      <c r="O11" s="28" t="s">
        <v>5</v>
      </c>
      <c r="P11" s="28" t="s">
        <v>6</v>
      </c>
      <c r="Q11" s="256"/>
      <c r="R11" s="242"/>
      <c r="S11" s="152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42"/>
    </row>
    <row r="13" spans="1:18" ht="115.5" customHeight="1">
      <c r="A13" s="32" t="s">
        <v>7</v>
      </c>
      <c r="B13" s="147">
        <f>C13+D13+F13+E13</f>
        <v>43843.856</v>
      </c>
      <c r="C13" s="33">
        <f>C22+C37+C43+C71+C74+C77+C56+C25+C46+C40</f>
        <v>1363.65</v>
      </c>
      <c r="D13" s="33">
        <f>D17+D25+D29+D32+D37+D46+D56+D63+D59+D34</f>
        <v>27051.712999999996</v>
      </c>
      <c r="E13" s="33">
        <f>E25+E40</f>
        <v>358.408</v>
      </c>
      <c r="F13" s="33">
        <f>F17+F25+F46</f>
        <v>15070.085</v>
      </c>
      <c r="G13" s="147">
        <f>H13+I13+K13</f>
        <v>59770.19</v>
      </c>
      <c r="H13" s="33">
        <f>H38+H44+H49+H65+H72+H68+H69+H75+H57+H47+H20+H18</f>
        <v>2701.65</v>
      </c>
      <c r="I13" s="33">
        <f>I19+I26+I30+I33+I35+I38+I47+I57+I60+I51+I53+I20+I27</f>
        <v>44592.44</v>
      </c>
      <c r="J13" s="33"/>
      <c r="K13" s="33">
        <f>K18+K19+K49+K27+K20</f>
        <v>12476.099999999999</v>
      </c>
      <c r="L13" s="148">
        <f>M13+N13+P13</f>
        <v>102512.6</v>
      </c>
      <c r="M13" s="33">
        <f>M23+M38+M44+M72+M75</f>
        <v>1172.7</v>
      </c>
      <c r="N13" s="35">
        <f>N26+N33+N47+N60+N38+N57</f>
        <v>13981.9</v>
      </c>
      <c r="O13" s="36"/>
      <c r="P13" s="33">
        <f>P18</f>
        <v>87358</v>
      </c>
      <c r="Q13" s="37"/>
      <c r="R13" s="242"/>
    </row>
    <row r="14" spans="1:18" ht="53.25" customHeight="1">
      <c r="A14" s="265" t="s">
        <v>23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42"/>
    </row>
    <row r="15" spans="1:18" ht="21" customHeight="1">
      <c r="A15" s="180" t="s">
        <v>16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242"/>
    </row>
    <row r="16" spans="1:18" ht="30" customHeight="1">
      <c r="A16" s="268" t="s">
        <v>19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70"/>
      <c r="R16" s="242"/>
    </row>
    <row r="17" spans="1:20" s="3" customFormat="1" ht="95.25" customHeight="1">
      <c r="A17" s="38" t="s">
        <v>40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188" t="s">
        <v>11</v>
      </c>
      <c r="R17" s="242"/>
      <c r="S17" s="159"/>
      <c r="T17" s="104"/>
    </row>
    <row r="18" spans="1:19" s="104" customFormat="1" ht="95.25" customHeight="1">
      <c r="A18" s="38" t="s">
        <v>31</v>
      </c>
      <c r="B18" s="34"/>
      <c r="C18" s="33"/>
      <c r="D18" s="41"/>
      <c r="E18" s="41"/>
      <c r="F18" s="41"/>
      <c r="G18" s="145">
        <f>H18+K18</f>
        <v>9250</v>
      </c>
      <c r="H18" s="144">
        <v>250</v>
      </c>
      <c r="I18" s="167"/>
      <c r="J18" s="3"/>
      <c r="K18" s="168">
        <v>9000</v>
      </c>
      <c r="L18" s="170">
        <f>P18</f>
        <v>87358</v>
      </c>
      <c r="M18" s="28"/>
      <c r="N18" s="39"/>
      <c r="O18" s="39"/>
      <c r="P18" s="169">
        <v>87358</v>
      </c>
      <c r="Q18" s="175"/>
      <c r="R18" s="242"/>
      <c r="S18" s="153"/>
    </row>
    <row r="19" spans="1:19" s="104" customFormat="1" ht="69" customHeight="1">
      <c r="A19" s="38" t="s">
        <v>48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0"/>
      <c r="M19" s="28"/>
      <c r="N19" s="39"/>
      <c r="O19" s="39"/>
      <c r="P19" s="39"/>
      <c r="Q19" s="247"/>
      <c r="R19" s="242"/>
      <c r="S19" s="153"/>
    </row>
    <row r="20" spans="1:19" s="104" customFormat="1" ht="115.5" customHeight="1">
      <c r="A20" s="38" t="s">
        <v>31</v>
      </c>
      <c r="B20" s="34"/>
      <c r="C20" s="33"/>
      <c r="D20" s="36"/>
      <c r="E20" s="36"/>
      <c r="F20" s="36"/>
      <c r="G20" s="49">
        <f>H20+I20+K20</f>
        <v>3707.7</v>
      </c>
      <c r="H20" s="33">
        <v>529.15</v>
      </c>
      <c r="I20" s="41">
        <f>529.15+180</f>
        <v>709.15</v>
      </c>
      <c r="J20" s="36"/>
      <c r="K20" s="41">
        <v>2469.4</v>
      </c>
      <c r="L20" s="30"/>
      <c r="M20" s="28"/>
      <c r="N20" s="39"/>
      <c r="O20" s="39"/>
      <c r="P20" s="39"/>
      <c r="Q20" s="184"/>
      <c r="R20" s="242"/>
      <c r="S20" s="153"/>
    </row>
    <row r="21" spans="1:19" s="2" customFormat="1" ht="25.5" hidden="1">
      <c r="A21" s="210" t="s">
        <v>20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42"/>
      <c r="S21" s="154"/>
    </row>
    <row r="22" spans="1:18" ht="72" customHeight="1" hidden="1">
      <c r="A22" s="40" t="s">
        <v>33</v>
      </c>
      <c r="B22" s="34">
        <f>C22</f>
        <v>413.5</v>
      </c>
      <c r="C22" s="33">
        <v>413.5</v>
      </c>
      <c r="D22" s="36"/>
      <c r="E22" s="36"/>
      <c r="F22" s="36"/>
      <c r="G22" s="34"/>
      <c r="H22" s="33"/>
      <c r="I22" s="36"/>
      <c r="J22" s="36"/>
      <c r="K22" s="36"/>
      <c r="L22" s="34"/>
      <c r="M22" s="33"/>
      <c r="N22" s="41"/>
      <c r="O22" s="41"/>
      <c r="P22" s="41"/>
      <c r="Q22" s="238" t="s">
        <v>12</v>
      </c>
      <c r="R22" s="242"/>
    </row>
    <row r="23" spans="1:18" ht="66.75" customHeight="1" hidden="1">
      <c r="A23" s="42" t="s">
        <v>31</v>
      </c>
      <c r="B23" s="34"/>
      <c r="C23" s="33"/>
      <c r="D23" s="36"/>
      <c r="E23" s="36"/>
      <c r="F23" s="36"/>
      <c r="G23" s="34"/>
      <c r="H23" s="33"/>
      <c r="I23" s="36"/>
      <c r="J23" s="36"/>
      <c r="K23" s="36"/>
      <c r="L23" s="34">
        <f>M23</f>
        <v>535.2</v>
      </c>
      <c r="M23" s="33">
        <v>535.2</v>
      </c>
      <c r="N23" s="41"/>
      <c r="O23" s="41"/>
      <c r="P23" s="41"/>
      <c r="Q23" s="238"/>
      <c r="R23" s="242"/>
    </row>
    <row r="24" spans="1:19" s="2" customFormat="1" ht="25.5" hidden="1">
      <c r="A24" s="224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/>
      <c r="R24" s="242"/>
      <c r="S24" s="154"/>
    </row>
    <row r="25" spans="1:19" s="11" customFormat="1" ht="76.5" customHeight="1" hidden="1">
      <c r="A25" s="43" t="s">
        <v>33</v>
      </c>
      <c r="B25" s="44">
        <f>D25+E25+F25+C25</f>
        <v>13064.106</v>
      </c>
      <c r="C25" s="45">
        <f>75+180</f>
        <v>255</v>
      </c>
      <c r="D25" s="46">
        <f>1557.36+18+24.75+41.85+41.7+41.7+80.5+970+200+13.5+15+9.213+43.5+9+30.9+61.89+67.75</f>
        <v>3226.613</v>
      </c>
      <c r="E25" s="48">
        <f>150+98.6+9.808</f>
        <v>258.408</v>
      </c>
      <c r="F25" s="48">
        <f>600+825+1395+1390+1390+137+500+307.085+1450+300+1030</f>
        <v>9324.085</v>
      </c>
      <c r="G25" s="44"/>
      <c r="H25" s="46"/>
      <c r="I25" s="47"/>
      <c r="J25" s="47"/>
      <c r="K25" s="36"/>
      <c r="L25" s="44"/>
      <c r="M25" s="46"/>
      <c r="N25" s="48"/>
      <c r="O25" s="48"/>
      <c r="P25" s="48"/>
      <c r="Q25" s="262" t="s">
        <v>12</v>
      </c>
      <c r="R25" s="242"/>
      <c r="S25" s="155"/>
    </row>
    <row r="26" spans="1:19" s="11" customFormat="1" ht="68.25" customHeight="1" hidden="1">
      <c r="A26" s="49" t="s">
        <v>31</v>
      </c>
      <c r="B26" s="34"/>
      <c r="C26" s="45"/>
      <c r="D26" s="33"/>
      <c r="E26" s="36"/>
      <c r="F26" s="36"/>
      <c r="G26" s="34">
        <f>I26</f>
        <v>10876.49</v>
      </c>
      <c r="H26" s="33"/>
      <c r="I26" s="41">
        <f>1972+4100+4521+67.8+1.49-2.4+157.9+68.5-9.8</f>
        <v>10876.49</v>
      </c>
      <c r="J26" s="36"/>
      <c r="L26" s="34">
        <f>N26</f>
        <v>10392</v>
      </c>
      <c r="M26" s="33"/>
      <c r="N26" s="41">
        <v>10392</v>
      </c>
      <c r="O26" s="41"/>
      <c r="P26" s="41"/>
      <c r="Q26" s="263"/>
      <c r="R26" s="242"/>
      <c r="S26" s="155"/>
    </row>
    <row r="27" spans="1:21" s="11" customFormat="1" ht="68.25" customHeight="1" hidden="1">
      <c r="A27" s="146" t="s">
        <v>63</v>
      </c>
      <c r="B27" s="34"/>
      <c r="C27" s="45"/>
      <c r="D27" s="33"/>
      <c r="E27" s="36"/>
      <c r="F27" s="36"/>
      <c r="G27" s="34">
        <f>I27+K27</f>
        <v>21.1</v>
      </c>
      <c r="H27" s="33"/>
      <c r="I27" s="41">
        <v>9.8</v>
      </c>
      <c r="J27" s="36"/>
      <c r="K27" s="41">
        <f>8.9+2.4</f>
        <v>11.3</v>
      </c>
      <c r="L27" s="34"/>
      <c r="M27" s="33"/>
      <c r="N27" s="41"/>
      <c r="O27" s="41"/>
      <c r="P27" s="41"/>
      <c r="Q27" s="264"/>
      <c r="R27" s="103"/>
      <c r="S27" s="156"/>
      <c r="T27" s="149"/>
      <c r="U27" s="149"/>
    </row>
    <row r="28" spans="1:21" s="5" customFormat="1" ht="25.5" hidden="1">
      <c r="A28" s="259" t="s">
        <v>22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100"/>
      <c r="S28" s="157"/>
      <c r="T28" s="150"/>
      <c r="U28" s="150"/>
    </row>
    <row r="29" spans="1:18" ht="52.5" customHeight="1" hidden="1">
      <c r="A29" s="50" t="s">
        <v>33</v>
      </c>
      <c r="B29" s="51">
        <f>D29</f>
        <v>16524</v>
      </c>
      <c r="C29" s="52"/>
      <c r="D29" s="53">
        <f>5244+7300+3980</f>
        <v>16524</v>
      </c>
      <c r="E29" s="54"/>
      <c r="F29" s="54"/>
      <c r="G29" s="55"/>
      <c r="H29" s="55"/>
      <c r="I29" s="55"/>
      <c r="J29" s="54"/>
      <c r="K29" s="54"/>
      <c r="L29" s="56"/>
      <c r="M29" s="57"/>
      <c r="N29" s="58"/>
      <c r="O29" s="58"/>
      <c r="P29" s="58"/>
      <c r="Q29" s="177" t="s">
        <v>11</v>
      </c>
      <c r="R29" s="100"/>
    </row>
    <row r="30" spans="1:18" ht="162.75" customHeight="1" hidden="1">
      <c r="A30" s="38" t="s">
        <v>31</v>
      </c>
      <c r="B30" s="34"/>
      <c r="C30" s="33"/>
      <c r="D30" s="36"/>
      <c r="E30" s="59"/>
      <c r="F30" s="59"/>
      <c r="G30" s="34">
        <f>I30</f>
        <v>17377</v>
      </c>
      <c r="H30" s="33"/>
      <c r="I30" s="41">
        <f>1132+8425+8000-180</f>
        <v>17377</v>
      </c>
      <c r="J30" s="59"/>
      <c r="K30" s="59"/>
      <c r="L30" s="30"/>
      <c r="M30" s="28"/>
      <c r="N30" s="39"/>
      <c r="O30" s="39"/>
      <c r="P30" s="39"/>
      <c r="Q30" s="177"/>
      <c r="R30" s="101"/>
    </row>
    <row r="31" spans="1:18" ht="39.75" customHeight="1" hidden="1">
      <c r="A31" s="219" t="s">
        <v>25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  <c r="R31" s="102"/>
    </row>
    <row r="32" spans="1:18" ht="45" customHeight="1" hidden="1">
      <c r="A32" s="60" t="s">
        <v>33</v>
      </c>
      <c r="B32" s="34">
        <f>D32</f>
        <v>1150.1</v>
      </c>
      <c r="C32" s="33"/>
      <c r="D32" s="33">
        <v>1150.1</v>
      </c>
      <c r="E32" s="33"/>
      <c r="F32" s="33"/>
      <c r="G32" s="55"/>
      <c r="H32" s="55"/>
      <c r="I32" s="55"/>
      <c r="J32" s="55"/>
      <c r="K32" s="55"/>
      <c r="L32" s="55"/>
      <c r="M32" s="55"/>
      <c r="N32" s="55"/>
      <c r="O32" s="39"/>
      <c r="P32" s="39"/>
      <c r="Q32" s="177" t="s">
        <v>12</v>
      </c>
      <c r="R32" s="102"/>
    </row>
    <row r="33" spans="1:19" ht="45" hidden="1">
      <c r="A33" s="61" t="s">
        <v>31</v>
      </c>
      <c r="B33" s="34"/>
      <c r="C33" s="33"/>
      <c r="D33" s="33"/>
      <c r="E33" s="33"/>
      <c r="F33" s="33"/>
      <c r="G33" s="34">
        <f>I33</f>
        <v>2500</v>
      </c>
      <c r="H33" s="33"/>
      <c r="I33" s="33">
        <f>1600+900</f>
        <v>2500</v>
      </c>
      <c r="J33" s="33"/>
      <c r="K33" s="33"/>
      <c r="L33" s="34">
        <f>N33</f>
        <v>2300</v>
      </c>
      <c r="M33" s="33"/>
      <c r="N33" s="33">
        <v>2300</v>
      </c>
      <c r="O33" s="39"/>
      <c r="P33" s="39"/>
      <c r="Q33" s="177"/>
      <c r="R33" s="102"/>
      <c r="S33" s="160">
        <v>20</v>
      </c>
    </row>
    <row r="34" spans="1:18" ht="83.25" customHeight="1" hidden="1">
      <c r="A34" s="38" t="s">
        <v>40</v>
      </c>
      <c r="B34" s="34">
        <v>100</v>
      </c>
      <c r="C34" s="33"/>
      <c r="D34" s="33">
        <v>100</v>
      </c>
      <c r="E34" s="33"/>
      <c r="F34" s="33"/>
      <c r="G34" s="3"/>
      <c r="H34" s="3"/>
      <c r="I34" s="3"/>
      <c r="J34" s="33"/>
      <c r="K34" s="33"/>
      <c r="L34" s="34"/>
      <c r="M34" s="33"/>
      <c r="N34" s="33"/>
      <c r="O34" s="39"/>
      <c r="P34" s="39"/>
      <c r="Q34" s="188" t="s">
        <v>11</v>
      </c>
      <c r="R34" s="102"/>
    </row>
    <row r="35" spans="1:18" ht="81.75" customHeight="1" hidden="1">
      <c r="A35" s="38" t="s">
        <v>31</v>
      </c>
      <c r="B35" s="34"/>
      <c r="C35" s="33"/>
      <c r="D35" s="33"/>
      <c r="E35" s="33"/>
      <c r="F35" s="33"/>
      <c r="G35" s="34">
        <v>1000</v>
      </c>
      <c r="H35" s="33"/>
      <c r="I35" s="33">
        <v>1000</v>
      </c>
      <c r="J35" s="33"/>
      <c r="K35" s="33"/>
      <c r="L35" s="34"/>
      <c r="M35" s="33"/>
      <c r="N35" s="33"/>
      <c r="O35" s="39"/>
      <c r="P35" s="39"/>
      <c r="Q35" s="176"/>
      <c r="R35" s="102"/>
    </row>
    <row r="36" spans="1:19" s="2" customFormat="1" ht="25.5" hidden="1">
      <c r="A36" s="219" t="s">
        <v>26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102"/>
      <c r="S36" s="154"/>
    </row>
    <row r="37" spans="1:18" ht="45" customHeight="1" hidden="1">
      <c r="A37" s="60" t="s">
        <v>33</v>
      </c>
      <c r="B37" s="34">
        <f>C37+D37</f>
        <v>273</v>
      </c>
      <c r="C37" s="33">
        <f>83+37+36</f>
        <v>156</v>
      </c>
      <c r="D37" s="33">
        <v>117</v>
      </c>
      <c r="E37" s="33"/>
      <c r="F37" s="33"/>
      <c r="G37" s="55"/>
      <c r="H37" s="55"/>
      <c r="I37" s="55"/>
      <c r="J37" s="55"/>
      <c r="K37" s="55"/>
      <c r="L37" s="55"/>
      <c r="M37" s="55"/>
      <c r="N37" s="55"/>
      <c r="O37" s="39"/>
      <c r="P37" s="39"/>
      <c r="Q37" s="177" t="s">
        <v>12</v>
      </c>
      <c r="R37" s="102"/>
    </row>
    <row r="38" spans="1:18" ht="45" hidden="1">
      <c r="A38" s="38" t="s">
        <v>31</v>
      </c>
      <c r="B38" s="34"/>
      <c r="C38" s="33"/>
      <c r="D38" s="33"/>
      <c r="E38" s="33"/>
      <c r="F38" s="33"/>
      <c r="G38" s="34">
        <f>H38+I38</f>
        <v>1365.5</v>
      </c>
      <c r="H38" s="33">
        <f>501.5+134+155</f>
        <v>790.5</v>
      </c>
      <c r="I38" s="33">
        <f>575</f>
        <v>575</v>
      </c>
      <c r="J38" s="33"/>
      <c r="K38" s="33"/>
      <c r="L38" s="34">
        <f>M38+N38</f>
        <v>560</v>
      </c>
      <c r="M38" s="33">
        <v>431.5</v>
      </c>
      <c r="N38" s="33">
        <v>128.5</v>
      </c>
      <c r="O38" s="39"/>
      <c r="P38" s="39"/>
      <c r="Q38" s="177"/>
      <c r="R38" s="102"/>
    </row>
    <row r="39" spans="1:18" ht="25.5" hidden="1">
      <c r="A39" s="189" t="s">
        <v>27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  <c r="R39" s="102"/>
    </row>
    <row r="40" spans="1:18" ht="69.75" hidden="1">
      <c r="A40" s="38" t="s">
        <v>33</v>
      </c>
      <c r="B40" s="34">
        <f>C40+E40</f>
        <v>120</v>
      </c>
      <c r="C40" s="33">
        <v>20</v>
      </c>
      <c r="D40" s="33"/>
      <c r="E40" s="33">
        <v>100</v>
      </c>
      <c r="F40" s="33"/>
      <c r="G40" s="34"/>
      <c r="H40" s="33"/>
      <c r="I40" s="33"/>
      <c r="J40" s="33"/>
      <c r="K40" s="33"/>
      <c r="L40" s="34"/>
      <c r="M40" s="33"/>
      <c r="N40" s="33"/>
      <c r="O40" s="39"/>
      <c r="P40" s="39"/>
      <c r="Q40" s="28" t="s">
        <v>12</v>
      </c>
      <c r="R40" s="102"/>
    </row>
    <row r="41" spans="1:18" ht="26.25" hidden="1">
      <c r="A41" s="180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5"/>
      <c r="R41" s="102"/>
    </row>
    <row r="42" spans="1:19" s="2" customFormat="1" ht="25.5" hidden="1">
      <c r="A42" s="219" t="s">
        <v>28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102"/>
      <c r="S42" s="154"/>
    </row>
    <row r="43" spans="1:18" ht="48" customHeight="1" hidden="1">
      <c r="A43" s="60" t="s">
        <v>33</v>
      </c>
      <c r="B43" s="34">
        <f>C43</f>
        <v>197.5</v>
      </c>
      <c r="C43" s="33">
        <f>203.9-6.4</f>
        <v>197.5</v>
      </c>
      <c r="D43" s="33"/>
      <c r="E43" s="33"/>
      <c r="F43" s="33"/>
      <c r="G43" s="55"/>
      <c r="H43" s="55"/>
      <c r="I43" s="55"/>
      <c r="J43" s="55"/>
      <c r="K43" s="55"/>
      <c r="L43" s="55"/>
      <c r="M43" s="55"/>
      <c r="N43" s="39"/>
      <c r="O43" s="39"/>
      <c r="P43" s="39"/>
      <c r="Q43" s="177" t="s">
        <v>13</v>
      </c>
      <c r="R43" s="102"/>
    </row>
    <row r="44" spans="1:18" ht="52.5" customHeight="1" hidden="1">
      <c r="A44" s="38" t="s">
        <v>31</v>
      </c>
      <c r="B44" s="34"/>
      <c r="C44" s="33"/>
      <c r="D44" s="33"/>
      <c r="E44" s="33"/>
      <c r="F44" s="33"/>
      <c r="G44" s="34">
        <f>H44</f>
        <v>300</v>
      </c>
      <c r="H44" s="33">
        <v>300</v>
      </c>
      <c r="I44" s="36"/>
      <c r="J44" s="36"/>
      <c r="K44" s="36"/>
      <c r="L44" s="34">
        <v>26</v>
      </c>
      <c r="M44" s="33">
        <v>26</v>
      </c>
      <c r="N44" s="39"/>
      <c r="O44" s="39"/>
      <c r="P44" s="39"/>
      <c r="Q44" s="177"/>
      <c r="R44" s="102"/>
    </row>
    <row r="45" spans="1:19" s="2" customFormat="1" ht="25.5" hidden="1">
      <c r="A45" s="219" t="s">
        <v>59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1"/>
      <c r="R45" s="102"/>
      <c r="S45" s="154"/>
    </row>
    <row r="46" spans="1:19" s="11" customFormat="1" ht="52.5" customHeight="1" hidden="1">
      <c r="A46" s="60" t="s">
        <v>33</v>
      </c>
      <c r="B46" s="34">
        <f>D46+C46+F46</f>
        <v>2708.65</v>
      </c>
      <c r="C46" s="33">
        <f>60.25+6.4</f>
        <v>66.65</v>
      </c>
      <c r="D46" s="33">
        <f>1200+42</f>
        <v>1242</v>
      </c>
      <c r="E46" s="33"/>
      <c r="F46" s="33">
        <v>1400</v>
      </c>
      <c r="G46" s="34"/>
      <c r="H46" s="33"/>
      <c r="I46" s="36"/>
      <c r="J46" s="59"/>
      <c r="K46" s="59"/>
      <c r="L46" s="30"/>
      <c r="M46" s="28"/>
      <c r="N46" s="39"/>
      <c r="O46" s="39"/>
      <c r="P46" s="39"/>
      <c r="Q46" s="177" t="s">
        <v>13</v>
      </c>
      <c r="R46" s="102"/>
      <c r="S46" s="155"/>
    </row>
    <row r="47" spans="1:19" s="11" customFormat="1" ht="45" hidden="1">
      <c r="A47" s="38" t="s">
        <v>31</v>
      </c>
      <c r="B47" s="34"/>
      <c r="C47" s="33"/>
      <c r="D47" s="33"/>
      <c r="E47" s="33"/>
      <c r="F47" s="33"/>
      <c r="G47" s="34">
        <f>I47+H47</f>
        <v>9222</v>
      </c>
      <c r="H47" s="33">
        <f>300+12+12</f>
        <v>324</v>
      </c>
      <c r="I47" s="41">
        <f>3465+392+2990+1500-49+600</f>
        <v>8898</v>
      </c>
      <c r="J47" s="59"/>
      <c r="K47" s="59"/>
      <c r="L47" s="34">
        <f>N47</f>
        <v>400</v>
      </c>
      <c r="M47" s="33"/>
      <c r="N47" s="41">
        <v>400</v>
      </c>
      <c r="O47" s="39"/>
      <c r="P47" s="39"/>
      <c r="Q47" s="177"/>
      <c r="R47" s="102"/>
      <c r="S47" s="155"/>
    </row>
    <row r="48" spans="1:19" s="11" customFormat="1" ht="31.5" customHeight="1" hidden="1">
      <c r="A48" s="196" t="s">
        <v>30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230"/>
      <c r="R48" s="102"/>
      <c r="S48" s="155"/>
    </row>
    <row r="49" spans="1:19" s="11" customFormat="1" ht="103.5" customHeight="1" hidden="1">
      <c r="A49" s="38" t="s">
        <v>31</v>
      </c>
      <c r="B49" s="34"/>
      <c r="C49" s="33"/>
      <c r="D49" s="33"/>
      <c r="E49" s="33"/>
      <c r="F49" s="33"/>
      <c r="G49" s="34">
        <f>H49+K49</f>
        <v>560</v>
      </c>
      <c r="H49" s="33">
        <v>168</v>
      </c>
      <c r="I49" s="36"/>
      <c r="J49" s="36"/>
      <c r="K49" s="41">
        <v>392</v>
      </c>
      <c r="L49" s="34"/>
      <c r="M49" s="33"/>
      <c r="N49" s="41"/>
      <c r="O49" s="39"/>
      <c r="P49" s="39"/>
      <c r="Q49" s="57" t="s">
        <v>13</v>
      </c>
      <c r="R49" s="102"/>
      <c r="S49" s="155"/>
    </row>
    <row r="50" spans="1:19" s="11" customFormat="1" ht="31.5" customHeight="1" hidden="1">
      <c r="A50" s="235" t="s">
        <v>49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7"/>
      <c r="R50" s="102"/>
      <c r="S50" s="155"/>
    </row>
    <row r="51" spans="1:19" s="11" customFormat="1" ht="87.75" customHeight="1" hidden="1">
      <c r="A51" s="38" t="s">
        <v>31</v>
      </c>
      <c r="B51" s="34"/>
      <c r="C51" s="33"/>
      <c r="D51" s="33"/>
      <c r="E51" s="33"/>
      <c r="F51" s="33"/>
      <c r="G51" s="34">
        <f>I51</f>
        <v>400</v>
      </c>
      <c r="H51" s="33"/>
      <c r="I51" s="41">
        <v>400</v>
      </c>
      <c r="J51" s="36"/>
      <c r="K51" s="36"/>
      <c r="L51" s="34"/>
      <c r="M51" s="33"/>
      <c r="N51" s="41"/>
      <c r="O51" s="39"/>
      <c r="P51" s="39"/>
      <c r="Q51" s="57" t="s">
        <v>13</v>
      </c>
      <c r="R51" s="102"/>
      <c r="S51" s="155"/>
    </row>
    <row r="52" spans="1:19" s="11" customFormat="1" ht="25.5" customHeight="1" hidden="1">
      <c r="A52" s="235" t="s">
        <v>50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7"/>
      <c r="R52" s="102"/>
      <c r="S52" s="155"/>
    </row>
    <row r="53" spans="1:19" s="11" customFormat="1" ht="96" customHeight="1" hidden="1">
      <c r="A53" s="38" t="s">
        <v>31</v>
      </c>
      <c r="B53" s="34"/>
      <c r="C53" s="33"/>
      <c r="D53" s="33"/>
      <c r="E53" s="33"/>
      <c r="F53" s="33"/>
      <c r="G53" s="34">
        <f>I53</f>
        <v>549</v>
      </c>
      <c r="H53" s="33"/>
      <c r="I53" s="41">
        <v>549</v>
      </c>
      <c r="J53" s="36"/>
      <c r="K53" s="36"/>
      <c r="L53" s="34"/>
      <c r="M53" s="33"/>
      <c r="N53" s="41"/>
      <c r="O53" s="39"/>
      <c r="P53" s="39"/>
      <c r="Q53" s="57" t="s">
        <v>13</v>
      </c>
      <c r="R53" s="102"/>
      <c r="S53" s="155"/>
    </row>
    <row r="54" spans="1:19" s="11" customFormat="1" ht="33" customHeight="1" hidden="1">
      <c r="A54" s="229" t="s">
        <v>46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102"/>
      <c r="S54" s="155"/>
    </row>
    <row r="55" spans="1:18" ht="23.25" customHeight="1" hidden="1">
      <c r="A55" s="210" t="s">
        <v>51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53"/>
      <c r="R55" s="102"/>
    </row>
    <row r="56" spans="1:19" ht="54" customHeight="1" hidden="1">
      <c r="A56" s="60" t="s">
        <v>33</v>
      </c>
      <c r="B56" s="34">
        <f>C56+D56</f>
        <v>1882</v>
      </c>
      <c r="C56" s="33">
        <v>105</v>
      </c>
      <c r="D56" s="33">
        <v>1777</v>
      </c>
      <c r="E56" s="33"/>
      <c r="F56" s="33"/>
      <c r="G56" s="34"/>
      <c r="H56" s="33"/>
      <c r="I56" s="62"/>
      <c r="J56" s="28"/>
      <c r="K56" s="28"/>
      <c r="L56" s="30"/>
      <c r="M56" s="28"/>
      <c r="N56" s="28"/>
      <c r="O56" s="39"/>
      <c r="P56" s="39"/>
      <c r="Q56" s="177" t="s">
        <v>14</v>
      </c>
      <c r="R56" s="102"/>
      <c r="S56" s="160">
        <v>21</v>
      </c>
    </row>
    <row r="57" spans="1:18" ht="45" hidden="1">
      <c r="A57" s="38" t="s">
        <v>31</v>
      </c>
      <c r="B57" s="34"/>
      <c r="C57" s="33"/>
      <c r="D57" s="33"/>
      <c r="E57" s="33"/>
      <c r="F57" s="33"/>
      <c r="G57" s="34">
        <f>I57+H57</f>
        <v>1510</v>
      </c>
      <c r="H57" s="33">
        <v>60</v>
      </c>
      <c r="I57" s="62">
        <f>500+950</f>
        <v>1450</v>
      </c>
      <c r="J57" s="28"/>
      <c r="K57" s="28"/>
      <c r="L57" s="30">
        <f>N57</f>
        <v>617.4</v>
      </c>
      <c r="M57" s="28"/>
      <c r="N57" s="28">
        <v>617.4</v>
      </c>
      <c r="O57" s="39"/>
      <c r="P57" s="39"/>
      <c r="Q57" s="177"/>
      <c r="R57" s="102"/>
    </row>
    <row r="58" spans="1:18" ht="30.75" customHeight="1" hidden="1">
      <c r="A58" s="219" t="s">
        <v>52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1"/>
      <c r="R58" s="102"/>
    </row>
    <row r="59" spans="1:18" ht="47.25" customHeight="1" hidden="1">
      <c r="A59" s="60" t="s">
        <v>33</v>
      </c>
      <c r="B59" s="34">
        <f>D59</f>
        <v>25</v>
      </c>
      <c r="C59" s="33"/>
      <c r="D59" s="33">
        <v>25</v>
      </c>
      <c r="E59" s="33"/>
      <c r="F59" s="33"/>
      <c r="G59" s="34"/>
      <c r="H59" s="33"/>
      <c r="I59" s="36"/>
      <c r="J59" s="36"/>
      <c r="K59" s="36"/>
      <c r="L59" s="34"/>
      <c r="M59" s="33"/>
      <c r="N59" s="41"/>
      <c r="O59" s="39"/>
      <c r="P59" s="39"/>
      <c r="Q59" s="177" t="s">
        <v>14</v>
      </c>
      <c r="R59" s="102"/>
    </row>
    <row r="60" spans="1:17" ht="45" hidden="1">
      <c r="A60" s="38" t="s">
        <v>31</v>
      </c>
      <c r="B60" s="34"/>
      <c r="C60" s="33"/>
      <c r="D60" s="33"/>
      <c r="E60" s="33"/>
      <c r="F60" s="33"/>
      <c r="G60" s="34">
        <f>I60</f>
        <v>198</v>
      </c>
      <c r="H60" s="33"/>
      <c r="I60" s="41">
        <v>198</v>
      </c>
      <c r="J60" s="36"/>
      <c r="K60" s="36"/>
      <c r="L60" s="34">
        <f>N60</f>
        <v>144</v>
      </c>
      <c r="M60" s="33"/>
      <c r="N60" s="41">
        <v>144</v>
      </c>
      <c r="O60" s="39"/>
      <c r="P60" s="39"/>
      <c r="Q60" s="177"/>
    </row>
    <row r="61" spans="1:18" ht="26.25" hidden="1">
      <c r="A61" s="180" t="s">
        <v>61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5"/>
      <c r="R61" s="102"/>
    </row>
    <row r="62" spans="1:18" ht="25.5" hidden="1">
      <c r="A62" s="219" t="s">
        <v>53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102"/>
    </row>
    <row r="63" spans="1:18" ht="83.25" customHeight="1" hidden="1">
      <c r="A63" s="60" t="s">
        <v>33</v>
      </c>
      <c r="B63" s="34">
        <f>D63</f>
        <v>390</v>
      </c>
      <c r="C63" s="33"/>
      <c r="D63" s="33">
        <v>390</v>
      </c>
      <c r="E63" s="28"/>
      <c r="F63" s="28"/>
      <c r="G63" s="30"/>
      <c r="H63" s="28"/>
      <c r="I63" s="59"/>
      <c r="J63" s="59"/>
      <c r="K63" s="59"/>
      <c r="L63" s="30"/>
      <c r="M63" s="28"/>
      <c r="N63" s="39"/>
      <c r="O63" s="39"/>
      <c r="P63" s="39"/>
      <c r="Q63" s="63" t="s">
        <v>66</v>
      </c>
      <c r="R63" s="102"/>
    </row>
    <row r="64" spans="1:18" ht="22.5" customHeight="1" hidden="1">
      <c r="A64" s="239" t="s">
        <v>54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1"/>
      <c r="R64" s="99"/>
    </row>
    <row r="65" spans="1:18" ht="153" customHeight="1" hidden="1">
      <c r="A65" s="38" t="s">
        <v>31</v>
      </c>
      <c r="B65" s="34"/>
      <c r="C65" s="33"/>
      <c r="D65" s="33"/>
      <c r="E65" s="28"/>
      <c r="F65" s="28"/>
      <c r="G65" s="34">
        <f>H65</f>
        <v>29</v>
      </c>
      <c r="H65" s="33">
        <v>29</v>
      </c>
      <c r="I65" s="59"/>
      <c r="J65" s="59"/>
      <c r="K65" s="59"/>
      <c r="L65" s="30"/>
      <c r="M65" s="28"/>
      <c r="N65" s="39"/>
      <c r="O65" s="39"/>
      <c r="P65" s="39"/>
      <c r="Q65" s="28" t="s">
        <v>44</v>
      </c>
      <c r="R65" s="99"/>
    </row>
    <row r="66" spans="1:18" ht="27" customHeight="1" hidden="1">
      <c r="A66" s="180" t="s">
        <v>29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2"/>
      <c r="R66" s="103"/>
    </row>
    <row r="67" spans="1:18" ht="33.75" customHeight="1" hidden="1">
      <c r="A67" s="196" t="s">
        <v>55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230"/>
      <c r="R67" s="103"/>
    </row>
    <row r="68" spans="1:18" ht="45" customHeight="1" hidden="1">
      <c r="A68" s="201" t="s">
        <v>31</v>
      </c>
      <c r="B68" s="200"/>
      <c r="C68" s="183"/>
      <c r="D68" s="183"/>
      <c r="E68" s="183"/>
      <c r="F68" s="183"/>
      <c r="G68" s="200">
        <v>75</v>
      </c>
      <c r="H68" s="183">
        <v>75</v>
      </c>
      <c r="I68" s="197"/>
      <c r="J68" s="197"/>
      <c r="K68" s="197"/>
      <c r="L68" s="200"/>
      <c r="M68" s="183"/>
      <c r="N68" s="172"/>
      <c r="O68" s="172"/>
      <c r="P68" s="172"/>
      <c r="Q68" s="188" t="s">
        <v>64</v>
      </c>
      <c r="R68" s="103"/>
    </row>
    <row r="69" spans="1:18" ht="87" customHeight="1" hidden="1">
      <c r="A69" s="202"/>
      <c r="B69" s="184"/>
      <c r="C69" s="184"/>
      <c r="D69" s="184"/>
      <c r="E69" s="184"/>
      <c r="F69" s="184"/>
      <c r="G69" s="184"/>
      <c r="H69" s="184"/>
      <c r="I69" s="173"/>
      <c r="J69" s="173"/>
      <c r="K69" s="173"/>
      <c r="L69" s="184"/>
      <c r="M69" s="184"/>
      <c r="N69" s="173"/>
      <c r="O69" s="173"/>
      <c r="P69" s="173"/>
      <c r="Q69" s="176"/>
      <c r="R69" s="103"/>
    </row>
    <row r="70" spans="1:18" ht="30" customHeight="1" hidden="1">
      <c r="A70" s="189" t="s">
        <v>56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03"/>
    </row>
    <row r="71" spans="1:18" ht="51.75" customHeight="1" hidden="1">
      <c r="A71" s="60" t="s">
        <v>41</v>
      </c>
      <c r="B71" s="34">
        <f>C71</f>
        <v>50</v>
      </c>
      <c r="C71" s="33">
        <v>50</v>
      </c>
      <c r="D71" s="33"/>
      <c r="E71" s="33"/>
      <c r="F71" s="33"/>
      <c r="G71" s="34"/>
      <c r="H71" s="33"/>
      <c r="I71" s="36"/>
      <c r="J71" s="36"/>
      <c r="K71" s="36"/>
      <c r="L71" s="34"/>
      <c r="M71" s="33"/>
      <c r="N71" s="39"/>
      <c r="O71" s="39"/>
      <c r="P71" s="39"/>
      <c r="Q71" s="177" t="s">
        <v>15</v>
      </c>
      <c r="R71" s="103"/>
    </row>
    <row r="72" spans="1:18" ht="53.25" customHeight="1" hidden="1">
      <c r="A72" s="38" t="s">
        <v>45</v>
      </c>
      <c r="B72" s="34"/>
      <c r="C72" s="33"/>
      <c r="D72" s="33"/>
      <c r="E72" s="33"/>
      <c r="F72" s="33"/>
      <c r="G72" s="34">
        <f>H72</f>
        <v>50</v>
      </c>
      <c r="H72" s="33">
        <v>50</v>
      </c>
      <c r="I72" s="36"/>
      <c r="J72" s="36"/>
      <c r="K72" s="36"/>
      <c r="L72" s="34">
        <f>M72</f>
        <v>50</v>
      </c>
      <c r="M72" s="33">
        <v>50</v>
      </c>
      <c r="N72" s="39"/>
      <c r="O72" s="39"/>
      <c r="P72" s="39"/>
      <c r="Q72" s="177"/>
      <c r="R72" s="103"/>
    </row>
    <row r="73" spans="1:18" ht="27.75" customHeight="1" hidden="1">
      <c r="A73" s="189" t="s">
        <v>57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  <c r="R73" s="103"/>
    </row>
    <row r="74" spans="1:18" ht="58.5" customHeight="1" hidden="1">
      <c r="A74" s="66" t="s">
        <v>41</v>
      </c>
      <c r="B74" s="34">
        <v>50</v>
      </c>
      <c r="C74" s="33">
        <v>50</v>
      </c>
      <c r="D74" s="36"/>
      <c r="E74" s="36"/>
      <c r="F74" s="36"/>
      <c r="G74" s="55"/>
      <c r="H74" s="55"/>
      <c r="I74" s="55"/>
      <c r="J74" s="55"/>
      <c r="K74" s="55"/>
      <c r="L74" s="55"/>
      <c r="M74" s="55"/>
      <c r="N74" s="59"/>
      <c r="O74" s="59"/>
      <c r="P74" s="59"/>
      <c r="Q74" s="177" t="s">
        <v>15</v>
      </c>
      <c r="R74" s="103"/>
    </row>
    <row r="75" spans="1:18" ht="42" customHeight="1" hidden="1">
      <c r="A75" s="59" t="s">
        <v>31</v>
      </c>
      <c r="B75" s="34"/>
      <c r="C75" s="34"/>
      <c r="D75" s="36"/>
      <c r="E75" s="36"/>
      <c r="F75" s="36"/>
      <c r="G75" s="34">
        <f>H75</f>
        <v>126</v>
      </c>
      <c r="H75" s="33">
        <v>126</v>
      </c>
      <c r="I75" s="36"/>
      <c r="J75" s="36"/>
      <c r="K75" s="36"/>
      <c r="L75" s="36">
        <f>M75</f>
        <v>130</v>
      </c>
      <c r="M75" s="41">
        <v>130</v>
      </c>
      <c r="N75" s="59"/>
      <c r="O75" s="59"/>
      <c r="P75" s="59"/>
      <c r="Q75" s="177"/>
      <c r="R75" s="103"/>
    </row>
    <row r="76" spans="1:18" ht="27" customHeight="1" hidden="1">
      <c r="A76" s="231" t="s">
        <v>58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3"/>
      <c r="R76" s="103"/>
    </row>
    <row r="77" spans="1:19" ht="73.5" customHeight="1" hidden="1" thickBot="1">
      <c r="A77" s="67" t="s">
        <v>42</v>
      </c>
      <c r="B77" s="44">
        <v>50</v>
      </c>
      <c r="C77" s="46">
        <v>50</v>
      </c>
      <c r="D77" s="68"/>
      <c r="E77" s="68"/>
      <c r="F77" s="68"/>
      <c r="G77" s="69"/>
      <c r="H77" s="68"/>
      <c r="I77" s="70"/>
      <c r="J77" s="70"/>
      <c r="K77" s="70"/>
      <c r="L77" s="69"/>
      <c r="M77" s="68"/>
      <c r="N77" s="71"/>
      <c r="O77" s="71"/>
      <c r="P77" s="71"/>
      <c r="Q77" s="72" t="s">
        <v>15</v>
      </c>
      <c r="R77" s="103"/>
      <c r="S77" s="160">
        <v>22</v>
      </c>
    </row>
    <row r="78" spans="1:18" ht="48" customHeight="1" hidden="1">
      <c r="A78" s="196" t="s">
        <v>34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73"/>
      <c r="O78" s="73"/>
      <c r="P78" s="74"/>
      <c r="Q78" s="174" t="s">
        <v>12</v>
      </c>
      <c r="R78" s="103"/>
    </row>
    <row r="79" spans="1:18" ht="47.25" customHeight="1" hidden="1">
      <c r="A79" s="75" t="s">
        <v>33</v>
      </c>
      <c r="B79" s="76">
        <f>C79+D79+E79+F79</f>
        <v>15020.705999999998</v>
      </c>
      <c r="C79" s="106">
        <f>C22+C25+C40+C37</f>
        <v>844.5</v>
      </c>
      <c r="D79" s="106">
        <f>D25+D32+D37</f>
        <v>4493.713</v>
      </c>
      <c r="E79" s="106">
        <f>E25+E40</f>
        <v>358.408</v>
      </c>
      <c r="F79" s="121">
        <f>F25</f>
        <v>9324.085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75"/>
      <c r="R79" s="103"/>
    </row>
    <row r="80" spans="1:18" ht="46.5" customHeight="1" hidden="1">
      <c r="A80" s="78" t="s">
        <v>31</v>
      </c>
      <c r="B80" s="79"/>
      <c r="C80" s="79"/>
      <c r="D80" s="79"/>
      <c r="E80" s="80"/>
      <c r="F80" s="80"/>
      <c r="G80" s="79">
        <f>H80+I80</f>
        <v>14741.99</v>
      </c>
      <c r="H80" s="81">
        <f>H38</f>
        <v>790.5</v>
      </c>
      <c r="I80" s="82">
        <f>I26+I33+I38</f>
        <v>13951.49</v>
      </c>
      <c r="J80" s="80"/>
      <c r="L80" s="79">
        <f>M80+N80</f>
        <v>3395.2</v>
      </c>
      <c r="M80" s="82">
        <f>M23+M38</f>
        <v>966.7</v>
      </c>
      <c r="N80" s="82">
        <f>N25+N33+N38</f>
        <v>2428.5</v>
      </c>
      <c r="O80" s="80"/>
      <c r="P80" s="80"/>
      <c r="Q80" s="176"/>
      <c r="R80" s="103"/>
    </row>
    <row r="81" spans="1:18" ht="69" customHeight="1" hidden="1">
      <c r="A81" s="49" t="s">
        <v>63</v>
      </c>
      <c r="B81" s="79"/>
      <c r="C81" s="79"/>
      <c r="D81" s="79"/>
      <c r="E81" s="80"/>
      <c r="F81" s="80"/>
      <c r="G81" s="79">
        <f>K81+I81</f>
        <v>21.1</v>
      </c>
      <c r="H81" s="81"/>
      <c r="I81" s="82">
        <f>I27</f>
        <v>9.8</v>
      </c>
      <c r="J81" s="80"/>
      <c r="K81" s="81">
        <f>K27</f>
        <v>11.3</v>
      </c>
      <c r="L81" s="79"/>
      <c r="M81" s="82"/>
      <c r="N81" s="82"/>
      <c r="O81" s="80"/>
      <c r="P81" s="80"/>
      <c r="Q81" s="28"/>
      <c r="R81" s="103"/>
    </row>
    <row r="82" spans="1:18" ht="43.5" customHeight="1" hidden="1">
      <c r="A82" s="196" t="s">
        <v>35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73"/>
      <c r="P82" s="73"/>
      <c r="Q82" s="74"/>
      <c r="R82" s="103"/>
    </row>
    <row r="83" spans="1:18" ht="53.25" customHeight="1" hidden="1">
      <c r="A83" s="78" t="s">
        <v>40</v>
      </c>
      <c r="B83" s="89">
        <f>D83+F83</f>
        <v>6946</v>
      </c>
      <c r="C83" s="30"/>
      <c r="D83" s="90">
        <f>D17+D34</f>
        <v>2600</v>
      </c>
      <c r="E83" s="122"/>
      <c r="F83" s="123">
        <f>F17</f>
        <v>4346</v>
      </c>
      <c r="G83" s="124"/>
      <c r="H83" s="125"/>
      <c r="I83" s="124"/>
      <c r="J83" s="126"/>
      <c r="K83" s="126"/>
      <c r="L83" s="80"/>
      <c r="M83" s="79"/>
      <c r="N83" s="80"/>
      <c r="O83" s="80"/>
      <c r="P83" s="80"/>
      <c r="Q83" s="188" t="s">
        <v>11</v>
      </c>
      <c r="R83" s="103"/>
    </row>
    <row r="84" spans="1:18" ht="53.25" customHeight="1" hidden="1">
      <c r="A84" s="78" t="s">
        <v>48</v>
      </c>
      <c r="B84" s="89"/>
      <c r="C84" s="30"/>
      <c r="D84" s="90"/>
      <c r="E84" s="122"/>
      <c r="F84" s="123"/>
      <c r="G84" s="127">
        <f>I84+K84+H84</f>
        <v>653.4</v>
      </c>
      <c r="H84" s="128"/>
      <c r="I84" s="123">
        <f>I19</f>
        <v>50</v>
      </c>
      <c r="J84" s="122"/>
      <c r="K84" s="129">
        <f>K19</f>
        <v>603.4</v>
      </c>
      <c r="L84" s="80"/>
      <c r="M84" s="79"/>
      <c r="N84" s="80"/>
      <c r="O84" s="80"/>
      <c r="P84" s="80"/>
      <c r="Q84" s="175"/>
      <c r="R84" s="103"/>
    </row>
    <row r="85" spans="1:18" ht="51" customHeight="1" hidden="1">
      <c r="A85" s="78" t="s">
        <v>33</v>
      </c>
      <c r="B85" s="124">
        <f>D85</f>
        <v>16524</v>
      </c>
      <c r="C85" s="124"/>
      <c r="D85" s="123">
        <f>D29</f>
        <v>16524</v>
      </c>
      <c r="E85" s="122"/>
      <c r="F85" s="122"/>
      <c r="G85" s="124"/>
      <c r="H85" s="125"/>
      <c r="I85" s="123"/>
      <c r="J85" s="122"/>
      <c r="K85" s="122"/>
      <c r="L85" s="80"/>
      <c r="M85" s="79"/>
      <c r="N85" s="80"/>
      <c r="O85" s="80"/>
      <c r="P85" s="80"/>
      <c r="Q85" s="198"/>
      <c r="R85" s="103"/>
    </row>
    <row r="86" spans="1:18" ht="55.5" customHeight="1" hidden="1">
      <c r="A86" s="78" t="s">
        <v>31</v>
      </c>
      <c r="B86" s="124"/>
      <c r="C86" s="124"/>
      <c r="D86" s="124"/>
      <c r="E86" s="126"/>
      <c r="F86" s="126"/>
      <c r="G86" s="124">
        <f>I86+H86+K86</f>
        <v>22334.700000000004</v>
      </c>
      <c r="H86" s="129">
        <f>H20+H18</f>
        <v>779.15</v>
      </c>
      <c r="I86" s="123">
        <f>I30+I35+I20</f>
        <v>19086.15</v>
      </c>
      <c r="J86" s="122"/>
      <c r="K86" s="129">
        <f>K20</f>
        <v>2469.4</v>
      </c>
      <c r="L86" s="80"/>
      <c r="M86" s="79"/>
      <c r="N86" s="80"/>
      <c r="O86" s="80"/>
      <c r="P86" s="80"/>
      <c r="Q86" s="199"/>
      <c r="R86" s="103"/>
    </row>
    <row r="87" spans="1:18" ht="27.75" customHeight="1" hidden="1">
      <c r="A87" s="196" t="s">
        <v>37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86"/>
      <c r="N87" s="73"/>
      <c r="O87" s="73"/>
      <c r="P87" s="73"/>
      <c r="Q87" s="74"/>
      <c r="R87" s="103"/>
    </row>
    <row r="88" spans="1:18" ht="45" customHeight="1" hidden="1">
      <c r="A88" s="75" t="s">
        <v>33</v>
      </c>
      <c r="B88" s="130">
        <f>C88+D88+F88</f>
        <v>2906.15</v>
      </c>
      <c r="C88" s="131">
        <f>C43+C46</f>
        <v>264.15</v>
      </c>
      <c r="D88" s="131">
        <f>D46</f>
        <v>1242</v>
      </c>
      <c r="E88" s="132"/>
      <c r="F88" s="133">
        <f>F46</f>
        <v>1400</v>
      </c>
      <c r="G88" s="130"/>
      <c r="H88" s="138"/>
      <c r="I88" s="138"/>
      <c r="J88" s="132"/>
      <c r="K88" s="132"/>
      <c r="L88" s="132"/>
      <c r="M88" s="130"/>
      <c r="N88" s="139"/>
      <c r="O88" s="77"/>
      <c r="P88" s="77"/>
      <c r="Q88" s="188" t="s">
        <v>43</v>
      </c>
      <c r="R88" s="103"/>
    </row>
    <row r="89" spans="1:17" ht="51" customHeight="1" hidden="1">
      <c r="A89" s="84" t="s">
        <v>31</v>
      </c>
      <c r="B89" s="134"/>
      <c r="C89" s="134"/>
      <c r="D89" s="134"/>
      <c r="E89" s="135"/>
      <c r="F89" s="135"/>
      <c r="G89" s="134">
        <f>H89+I89+K89</f>
        <v>11031</v>
      </c>
      <c r="H89" s="136">
        <f>H44+H49+H47</f>
        <v>792</v>
      </c>
      <c r="I89" s="137">
        <f>I47+I51+I53</f>
        <v>9847</v>
      </c>
      <c r="J89" s="135"/>
      <c r="K89" s="136">
        <f>K49</f>
        <v>392</v>
      </c>
      <c r="L89" s="134">
        <f>M89+N89</f>
        <v>426</v>
      </c>
      <c r="M89" s="137">
        <f>M44</f>
        <v>26</v>
      </c>
      <c r="N89" s="45">
        <f>N47</f>
        <v>400</v>
      </c>
      <c r="O89" s="85"/>
      <c r="P89" s="85"/>
      <c r="Q89" s="175"/>
    </row>
    <row r="90" spans="1:18" ht="26.25" customHeight="1" hidden="1">
      <c r="A90" s="196" t="s">
        <v>36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73"/>
      <c r="O90" s="73"/>
      <c r="P90" s="73"/>
      <c r="Q90" s="74"/>
      <c r="R90" s="103"/>
    </row>
    <row r="91" spans="1:18" ht="43.5" customHeight="1" hidden="1">
      <c r="A91" s="75" t="s">
        <v>33</v>
      </c>
      <c r="B91" s="130">
        <f>C91+D91</f>
        <v>1907</v>
      </c>
      <c r="C91" s="131">
        <f>C56</f>
        <v>105</v>
      </c>
      <c r="D91" s="131">
        <f>D56+D59</f>
        <v>1802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77"/>
      <c r="Q91" s="188" t="s">
        <v>14</v>
      </c>
      <c r="R91" s="103"/>
    </row>
    <row r="92" spans="1:18" ht="43.5" customHeight="1" hidden="1">
      <c r="A92" s="84" t="s">
        <v>31</v>
      </c>
      <c r="B92" s="134"/>
      <c r="C92" s="134"/>
      <c r="D92" s="134"/>
      <c r="E92" s="135"/>
      <c r="F92" s="135"/>
      <c r="G92" s="134">
        <f>H92+I92</f>
        <v>1708</v>
      </c>
      <c r="H92" s="136">
        <f>H57</f>
        <v>60</v>
      </c>
      <c r="I92" s="137">
        <f>I57+I60</f>
        <v>1648</v>
      </c>
      <c r="J92" s="135"/>
      <c r="K92" s="135"/>
      <c r="L92" s="134">
        <f>N92</f>
        <v>761.4</v>
      </c>
      <c r="M92" s="134"/>
      <c r="N92" s="137">
        <f>N57+N60</f>
        <v>761.4</v>
      </c>
      <c r="O92" s="135"/>
      <c r="P92" s="85"/>
      <c r="Q92" s="175"/>
      <c r="R92" s="103"/>
    </row>
    <row r="93" spans="1:18" ht="24" customHeight="1" hidden="1">
      <c r="A93" s="196" t="s">
        <v>60</v>
      </c>
      <c r="B93" s="190"/>
      <c r="C93" s="190"/>
      <c r="D93" s="190"/>
      <c r="E93" s="190"/>
      <c r="F93" s="190"/>
      <c r="G93" s="190"/>
      <c r="H93" s="190"/>
      <c r="I93" s="190"/>
      <c r="J93" s="73"/>
      <c r="K93" s="73"/>
      <c r="L93" s="73"/>
      <c r="M93" s="73"/>
      <c r="N93" s="73"/>
      <c r="O93" s="73"/>
      <c r="P93" s="73"/>
      <c r="Q93" s="74"/>
      <c r="R93" s="103"/>
    </row>
    <row r="94" spans="1:18" ht="60" customHeight="1" hidden="1">
      <c r="A94" s="75" t="s">
        <v>33</v>
      </c>
      <c r="B94" s="140">
        <f>D94</f>
        <v>390</v>
      </c>
      <c r="C94" s="56"/>
      <c r="D94" s="141">
        <f>D63</f>
        <v>390</v>
      </c>
      <c r="E94" s="132"/>
      <c r="F94" s="132"/>
      <c r="G94" s="132"/>
      <c r="H94" s="132"/>
      <c r="I94" s="142"/>
      <c r="J94" s="132"/>
      <c r="K94" s="132"/>
      <c r="L94" s="132"/>
      <c r="M94" s="132"/>
      <c r="N94" s="132"/>
      <c r="O94" s="132"/>
      <c r="P94" s="132"/>
      <c r="Q94" s="188" t="s">
        <v>44</v>
      </c>
      <c r="R94" s="103"/>
    </row>
    <row r="95" spans="1:18" ht="54" customHeight="1" hidden="1">
      <c r="A95" s="78" t="s">
        <v>31</v>
      </c>
      <c r="B95" s="30"/>
      <c r="C95" s="30"/>
      <c r="D95" s="30"/>
      <c r="E95" s="126"/>
      <c r="F95" s="126"/>
      <c r="G95" s="143">
        <f>H95</f>
        <v>29</v>
      </c>
      <c r="H95" s="45">
        <v>29</v>
      </c>
      <c r="I95" s="126"/>
      <c r="J95" s="126"/>
      <c r="K95" s="126"/>
      <c r="L95" s="126"/>
      <c r="M95" s="126"/>
      <c r="N95" s="126"/>
      <c r="O95" s="126"/>
      <c r="P95" s="126"/>
      <c r="Q95" s="199"/>
      <c r="R95" s="65"/>
    </row>
    <row r="96" spans="1:18" ht="25.5" customHeight="1" hidden="1">
      <c r="A96" s="196" t="s">
        <v>38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230"/>
      <c r="R96" s="65"/>
    </row>
    <row r="97" spans="1:18" ht="50.25" customHeight="1" hidden="1">
      <c r="A97" s="78" t="s">
        <v>41</v>
      </c>
      <c r="B97" s="83">
        <f>C97</f>
        <v>150</v>
      </c>
      <c r="C97" s="105">
        <f>C77+C71+C74</f>
        <v>150</v>
      </c>
      <c r="D97" s="78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192" t="s">
        <v>15</v>
      </c>
      <c r="R97" s="65"/>
    </row>
    <row r="98" spans="1:18" ht="47.25" customHeight="1" hidden="1">
      <c r="A98" s="38" t="s">
        <v>31</v>
      </c>
      <c r="B98" s="87"/>
      <c r="C98" s="88"/>
      <c r="D98" s="28"/>
      <c r="E98" s="28"/>
      <c r="F98" s="28"/>
      <c r="G98" s="89">
        <f>H98</f>
        <v>126</v>
      </c>
      <c r="H98" s="90">
        <f>H75</f>
        <v>126</v>
      </c>
      <c r="I98" s="59"/>
      <c r="J98" s="59"/>
      <c r="K98" s="59"/>
      <c r="L98" s="89">
        <f>M98</f>
        <v>130</v>
      </c>
      <c r="M98" s="90">
        <f>M75</f>
        <v>130</v>
      </c>
      <c r="N98" s="39"/>
      <c r="O98" s="39"/>
      <c r="P98" s="39"/>
      <c r="Q98" s="193"/>
      <c r="R98" s="64"/>
    </row>
    <row r="99" spans="1:19" ht="47.25" customHeight="1" hidden="1">
      <c r="A99" s="38" t="s">
        <v>45</v>
      </c>
      <c r="B99" s="87"/>
      <c r="C99" s="88"/>
      <c r="D99" s="28"/>
      <c r="E99" s="28"/>
      <c r="F99" s="28"/>
      <c r="G99" s="89">
        <f>H99</f>
        <v>50</v>
      </c>
      <c r="H99" s="90">
        <f>H72</f>
        <v>50</v>
      </c>
      <c r="I99" s="59"/>
      <c r="J99" s="59"/>
      <c r="K99" s="59"/>
      <c r="L99" s="89">
        <f>M99</f>
        <v>50</v>
      </c>
      <c r="M99" s="90">
        <f>M72</f>
        <v>50</v>
      </c>
      <c r="N99" s="39"/>
      <c r="O99" s="39"/>
      <c r="P99" s="39"/>
      <c r="Q99" s="194"/>
      <c r="R99" s="64"/>
      <c r="S99" s="161">
        <v>23</v>
      </c>
    </row>
    <row r="100" spans="1:19" s="15" customFormat="1" ht="27.75" customHeight="1" hidden="1">
      <c r="A100" s="195" t="s">
        <v>39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91"/>
      <c r="S100" s="158"/>
    </row>
    <row r="101" spans="1:19" s="15" customFormat="1" ht="141.75" customHeight="1" hidden="1">
      <c r="A101" s="38" t="s">
        <v>31</v>
      </c>
      <c r="B101" s="92"/>
      <c r="C101" s="93"/>
      <c r="D101" s="94"/>
      <c r="E101" s="94"/>
      <c r="F101" s="94"/>
      <c r="G101" s="89">
        <f>H101</f>
        <v>75</v>
      </c>
      <c r="H101" s="90">
        <f>H68+H69</f>
        <v>75</v>
      </c>
      <c r="I101" s="95"/>
      <c r="J101" s="95"/>
      <c r="K101" s="95"/>
      <c r="L101" s="96"/>
      <c r="M101" s="94"/>
      <c r="N101" s="97"/>
      <c r="O101" s="97"/>
      <c r="P101" s="97"/>
      <c r="Q101" s="109" t="s">
        <v>32</v>
      </c>
      <c r="S101" s="158"/>
    </row>
    <row r="102" spans="1:19" s="15" customFormat="1" ht="82.5" customHeight="1">
      <c r="A102" s="110"/>
      <c r="B102" s="111"/>
      <c r="C102" s="112"/>
      <c r="D102" s="113"/>
      <c r="E102" s="113"/>
      <c r="F102" s="113"/>
      <c r="G102" s="114"/>
      <c r="H102" s="115"/>
      <c r="I102" s="116"/>
      <c r="J102" s="116"/>
      <c r="K102" s="116"/>
      <c r="L102" s="117"/>
      <c r="M102" s="113"/>
      <c r="N102" s="118"/>
      <c r="O102" s="118"/>
      <c r="P102" s="118"/>
      <c r="Q102" s="119"/>
      <c r="S102" s="158"/>
    </row>
    <row r="103" spans="7:18" ht="21.75" customHeight="1">
      <c r="G103" s="16"/>
      <c r="R103" s="7"/>
    </row>
    <row r="104" spans="1:19" s="120" customFormat="1" ht="39" customHeight="1">
      <c r="A104" s="120" t="s">
        <v>68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3"/>
      <c r="O104" s="234" t="s">
        <v>70</v>
      </c>
      <c r="P104" s="234"/>
      <c r="Q104" s="234"/>
      <c r="R104" s="164"/>
      <c r="S104" s="166"/>
    </row>
    <row r="105" spans="1:19" s="120" customFormat="1" ht="36.75" customHeight="1">
      <c r="A105" s="185" t="s">
        <v>69</v>
      </c>
      <c r="B105" s="186"/>
      <c r="C105" s="186"/>
      <c r="D105" s="187"/>
      <c r="E105" s="165"/>
      <c r="F105" s="165"/>
      <c r="G105" s="165"/>
      <c r="H105" s="165"/>
      <c r="I105" s="165"/>
      <c r="J105" s="165"/>
      <c r="K105" s="162"/>
      <c r="O105" s="178"/>
      <c r="P105" s="179"/>
      <c r="Q105" s="179"/>
      <c r="R105" s="164"/>
      <c r="S105" s="166"/>
    </row>
    <row r="106" spans="1:18" ht="26.25" customHeight="1">
      <c r="A106" s="107" t="s">
        <v>71</v>
      </c>
      <c r="B106" s="13"/>
      <c r="C106" s="13"/>
      <c r="D106" s="12"/>
      <c r="E106" s="12"/>
      <c r="F106" s="12"/>
      <c r="G106" s="16"/>
      <c r="O106" s="228"/>
      <c r="P106" s="228"/>
      <c r="Q106" s="228"/>
      <c r="R106" s="7"/>
    </row>
    <row r="107" spans="1:18" ht="26.25">
      <c r="A107" s="6"/>
      <c r="B107" s="218"/>
      <c r="C107" s="218"/>
      <c r="G107" s="16"/>
      <c r="R107" s="7"/>
    </row>
    <row r="108" spans="1:18" ht="20.25">
      <c r="A108" s="8"/>
      <c r="B108" s="9"/>
      <c r="C108" s="10"/>
      <c r="G108" s="16"/>
      <c r="R108" s="7"/>
    </row>
    <row r="109" ht="14.25">
      <c r="G109" s="16"/>
    </row>
    <row r="110" ht="14.25">
      <c r="G110" s="16"/>
    </row>
  </sheetData>
  <sheetProtection/>
  <mergeCells count="96">
    <mergeCell ref="M4:R4"/>
    <mergeCell ref="B6:N6"/>
    <mergeCell ref="A55:Q55"/>
    <mergeCell ref="B8:P8"/>
    <mergeCell ref="Q8:Q11"/>
    <mergeCell ref="E10:F10"/>
    <mergeCell ref="A28:Q28"/>
    <mergeCell ref="Q25:Q27"/>
    <mergeCell ref="A14:Q14"/>
    <mergeCell ref="A16:Q16"/>
    <mergeCell ref="R6:R26"/>
    <mergeCell ref="A8:A11"/>
    <mergeCell ref="G10:G11"/>
    <mergeCell ref="J10:K10"/>
    <mergeCell ref="Q17:Q20"/>
    <mergeCell ref="G9:K9"/>
    <mergeCell ref="L9:P9"/>
    <mergeCell ref="I68:I69"/>
    <mergeCell ref="A39:Q39"/>
    <mergeCell ref="A62:Q62"/>
    <mergeCell ref="A61:Q61"/>
    <mergeCell ref="Q68:Q69"/>
    <mergeCell ref="Q59:Q60"/>
    <mergeCell ref="N68:N69"/>
    <mergeCell ref="A58:Q58"/>
    <mergeCell ref="Q46:Q47"/>
    <mergeCell ref="A64:Q64"/>
    <mergeCell ref="A67:Q67"/>
    <mergeCell ref="H10:I10"/>
    <mergeCell ref="A45:Q45"/>
    <mergeCell ref="A50:Q50"/>
    <mergeCell ref="A52:Q52"/>
    <mergeCell ref="Q32:Q33"/>
    <mergeCell ref="Q22:Q23"/>
    <mergeCell ref="A36:Q36"/>
    <mergeCell ref="Q34:Q35"/>
    <mergeCell ref="O106:Q106"/>
    <mergeCell ref="A54:Q54"/>
    <mergeCell ref="A48:Q48"/>
    <mergeCell ref="A76:Q76"/>
    <mergeCell ref="O104:Q104"/>
    <mergeCell ref="A78:M78"/>
    <mergeCell ref="A82:N82"/>
    <mergeCell ref="A87:L87"/>
    <mergeCell ref="Q94:Q95"/>
    <mergeCell ref="A96:Q96"/>
    <mergeCell ref="M2:R2"/>
    <mergeCell ref="B107:C107"/>
    <mergeCell ref="A42:Q42"/>
    <mergeCell ref="C10:D10"/>
    <mergeCell ref="O10:P10"/>
    <mergeCell ref="A24:Q24"/>
    <mergeCell ref="L10:L11"/>
    <mergeCell ref="Q37:Q38"/>
    <mergeCell ref="A31:Q31"/>
    <mergeCell ref="Q56:Q57"/>
    <mergeCell ref="A68:A69"/>
    <mergeCell ref="O1:Q1"/>
    <mergeCell ref="A41:Q41"/>
    <mergeCell ref="M10:N10"/>
    <mergeCell ref="A15:Q15"/>
    <mergeCell ref="B10:B11"/>
    <mergeCell ref="A21:Q21"/>
    <mergeCell ref="N5:R5"/>
    <mergeCell ref="Q29:Q30"/>
    <mergeCell ref="B9:F9"/>
    <mergeCell ref="J68:J69"/>
    <mergeCell ref="H68:H69"/>
    <mergeCell ref="A93:I93"/>
    <mergeCell ref="Q83:Q86"/>
    <mergeCell ref="L68:L69"/>
    <mergeCell ref="G68:G69"/>
    <mergeCell ref="M68:M69"/>
    <mergeCell ref="K68:K69"/>
    <mergeCell ref="B68:B69"/>
    <mergeCell ref="C68:C69"/>
    <mergeCell ref="A105:D105"/>
    <mergeCell ref="Q91:Q92"/>
    <mergeCell ref="A70:Q70"/>
    <mergeCell ref="Q88:Q89"/>
    <mergeCell ref="Q74:Q75"/>
    <mergeCell ref="A73:Q73"/>
    <mergeCell ref="Q71:Q72"/>
    <mergeCell ref="Q97:Q99"/>
    <mergeCell ref="A100:Q100"/>
    <mergeCell ref="A90:M90"/>
    <mergeCell ref="M3:R3"/>
    <mergeCell ref="P68:P69"/>
    <mergeCell ref="O68:O69"/>
    <mergeCell ref="Q78:Q80"/>
    <mergeCell ref="Q43:Q44"/>
    <mergeCell ref="O105:Q105"/>
    <mergeCell ref="A66:Q66"/>
    <mergeCell ref="D68:D69"/>
    <mergeCell ref="E68:E69"/>
    <mergeCell ref="F68:F6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2018-07-06T10:45:09Z</dcterms:modified>
  <cp:category/>
  <cp:version/>
  <cp:contentType/>
  <cp:contentStatus/>
</cp:coreProperties>
</file>