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Лист1" sheetId="1" state="hidden" r:id="rId1"/>
    <sheet name="ф.11 " sheetId="2" r:id="rId2"/>
  </sheets>
  <definedNames>
    <definedName name="Print_Area_1">'Лист1'!$A$14:$J$279</definedName>
    <definedName name="_xlnm.Print_Titles" localSheetId="0">'Лист1'!$14:$15</definedName>
    <definedName name="_xlnm.Print_Area" localSheetId="0">'Лист1'!$A$1:$J$284</definedName>
    <definedName name="_xlnm.Print_Area" localSheetId="1">'ф.11 '!$B$1:$K$294</definedName>
  </definedNames>
  <calcPr fullCalcOnLoad="1"/>
</workbook>
</file>

<file path=xl/sharedStrings.xml><?xml version="1.0" encoding="utf-8"?>
<sst xmlns="http://schemas.openxmlformats.org/spreadsheetml/2006/main" count="1796" uniqueCount="758">
  <si>
    <t>од.</t>
  </si>
  <si>
    <t>осіб</t>
  </si>
  <si>
    <t>%</t>
  </si>
  <si>
    <t>км</t>
  </si>
  <si>
    <t>од./км</t>
  </si>
  <si>
    <t>ос./1000 од.</t>
  </si>
  <si>
    <t>осіб/1 км</t>
  </si>
  <si>
    <t>тис.м³/км</t>
  </si>
  <si>
    <t>Кількість поверхневих водозаборів</t>
  </si>
  <si>
    <t>Кількість насосних станцій ІІ, ІІІ і вище підйомів</t>
  </si>
  <si>
    <t>тис.м³</t>
  </si>
  <si>
    <t>Кількість резервуарів чистої води, башт, колон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</si>
  <si>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</si>
  <si>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</si>
  <si>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</si>
  <si>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аварії</t>
  </si>
  <si>
    <t>аварії/км</t>
  </si>
  <si>
    <t>Кількість підключень з первинним очищенням стічних вод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</si>
  <si>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</si>
  <si>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</si>
  <si>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</si>
  <si>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</si>
  <si>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тис.м³/добу</t>
  </si>
  <si>
    <t>Кількість лабораторій</t>
  </si>
  <si>
    <t>Кількість майстерень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</si>
  <si>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</si>
  <si>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</si>
  <si>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</si>
  <si>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</si>
  <si>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</si>
  <si>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</si>
  <si>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Кількість комплексів  очисних споруд водопостачання</t>
  </si>
  <si>
    <t>Одиниця виміру</t>
  </si>
  <si>
    <t>Кількість спеціальних та спеціалізованих транспортних засобів</t>
  </si>
  <si>
    <t>№ з/п</t>
  </si>
  <si>
    <t>Кількість насосних станцій підкачування води</t>
  </si>
  <si>
    <t>тис.грн</t>
  </si>
  <si>
    <t>Кількість насосних станцій перекачування стічних вод</t>
  </si>
  <si>
    <t>Подають</t>
  </si>
  <si>
    <t>Термін подання</t>
  </si>
  <si>
    <t>1.1</t>
  </si>
  <si>
    <t>1.2</t>
  </si>
  <si>
    <t>1.3</t>
  </si>
  <si>
    <t>1.4</t>
  </si>
  <si>
    <t>1.5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</si>
  <si>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</si>
  <si>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</si>
  <si>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</si>
  <si>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</si>
  <si>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</si>
  <si>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</si>
  <si>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</si>
  <si>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</si>
  <si>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</si>
  <si>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</si>
  <si>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</si>
  <si>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</si>
  <si>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</si>
  <si>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</si>
  <si>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</si>
  <si>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</si>
  <si>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</si>
  <si>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</si>
  <si>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</si>
  <si>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</si>
  <si>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</si>
  <si>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</si>
  <si>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</si>
  <si>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</si>
  <si>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</si>
  <si>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</si>
  <si>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</si>
  <si>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</si>
  <si>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</si>
  <si>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</si>
  <si>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</si>
  <si>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</si>
  <si>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</si>
  <si>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</si>
  <si>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</si>
  <si>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</si>
  <si>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</si>
  <si>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</si>
  <si>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</si>
  <si>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</si>
  <si>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</si>
  <si>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</si>
  <si>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</si>
  <si>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</si>
  <si>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</si>
  <si>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</si>
  <si>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</si>
  <si>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</si>
  <si>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</si>
  <si>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</si>
  <si>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</si>
  <si>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</si>
  <si>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</si>
  <si>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</si>
  <si>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</si>
  <si>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</si>
  <si>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</si>
  <si>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</si>
  <si>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</si>
  <si>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</si>
  <si>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</si>
  <si>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</si>
  <si>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</si>
  <si>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</si>
  <si>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Код рядка</t>
  </si>
  <si>
    <t>А</t>
  </si>
  <si>
    <t>Б</t>
  </si>
  <si>
    <t>В</t>
  </si>
  <si>
    <t>Г</t>
  </si>
  <si>
    <t>2.4</t>
  </si>
  <si>
    <t>2.6</t>
  </si>
  <si>
    <t>2.7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</si>
  <si>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</si>
  <si>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</si>
  <si>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</si>
  <si>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</si>
  <si>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</si>
  <si>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</si>
  <si>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</si>
  <si>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</si>
  <si>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</si>
  <si>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</si>
  <si>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</si>
  <si>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</si>
  <si>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</si>
  <si>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</si>
  <si>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</si>
  <si>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</si>
  <si>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</si>
  <si>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</si>
  <si>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</si>
  <si>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</si>
  <si>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</si>
  <si>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</si>
  <si>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</si>
  <si>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</si>
  <si>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</si>
  <si>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</si>
  <si>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</si>
  <si>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</si>
  <si>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</si>
  <si>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</si>
  <si>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</si>
  <si>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</si>
  <si>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</si>
  <si>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</si>
  <si>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</si>
  <si>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</si>
  <si>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</si>
  <si>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</si>
  <si>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</si>
  <si>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2.50</t>
  </si>
  <si>
    <t>2.51</t>
  </si>
  <si>
    <t>2.52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</si>
  <si>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</si>
  <si>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</si>
  <si>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</si>
  <si>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</si>
  <si>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</si>
  <si>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</si>
  <si>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</si>
  <si>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</si>
  <si>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</si>
  <si>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</si>
  <si>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</si>
  <si>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</si>
  <si>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</si>
  <si>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</si>
  <si>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</si>
  <si>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</si>
  <si>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</si>
  <si>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</si>
  <si>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</si>
  <si>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</si>
  <si>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</si>
  <si>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</si>
  <si>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</si>
  <si>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</si>
  <si>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</si>
  <si>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</si>
  <si>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</si>
  <si>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</si>
  <si>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</si>
  <si>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</si>
  <si>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</si>
  <si>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</si>
  <si>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</si>
  <si>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</si>
  <si>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</si>
  <si>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</si>
  <si>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</si>
  <si>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</si>
  <si>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</si>
  <si>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</si>
  <si>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</si>
  <si>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</si>
  <si>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</si>
  <si>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</si>
  <si>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</si>
  <si>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</si>
  <si>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</si>
  <si>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</si>
  <si>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</si>
  <si>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</si>
  <si>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</si>
  <si>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</si>
  <si>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</si>
  <si>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</si>
  <si>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</si>
  <si>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</si>
  <si>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</si>
  <si>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</si>
  <si>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</si>
  <si>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</si>
  <si>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</si>
  <si>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</si>
  <si>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</si>
  <si>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</si>
  <si>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</si>
  <si>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</si>
  <si>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</si>
  <si>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</si>
  <si>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</si>
  <si>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</si>
  <si>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</si>
  <si>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</si>
  <si>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</si>
  <si>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</si>
  <si>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</si>
  <si>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</si>
  <si>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</si>
  <si>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</si>
  <si>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</si>
  <si>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</si>
  <si>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</si>
  <si>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</si>
  <si>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</si>
  <si>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</si>
  <si>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</si>
  <si>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</si>
  <si>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</si>
  <si>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</si>
  <si>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</si>
  <si>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</si>
  <si>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</si>
  <si>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</si>
  <si>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</si>
  <si>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</si>
  <si>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</si>
  <si>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</si>
  <si>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</si>
  <si>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</si>
  <si>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</si>
  <si>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</si>
  <si>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</si>
  <si>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</si>
  <si>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</si>
  <si>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</si>
  <si>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</si>
  <si>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</si>
  <si>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</si>
  <si>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3</t>
  </si>
  <si>
    <t>І</t>
  </si>
  <si>
    <t>1.3.1</t>
  </si>
  <si>
    <t>1.3.2</t>
  </si>
  <si>
    <t>1.10.1</t>
  </si>
  <si>
    <t>1.10.2</t>
  </si>
  <si>
    <t>1.11.1</t>
  </si>
  <si>
    <t>1.11.2</t>
  </si>
  <si>
    <t>1.14.1</t>
  </si>
  <si>
    <t>1.14.2</t>
  </si>
  <si>
    <t>1.14.3</t>
  </si>
  <si>
    <t>2.3.1</t>
  </si>
  <si>
    <t>2.3.2</t>
  </si>
  <si>
    <t>2.11.1</t>
  </si>
  <si>
    <t>2.11.2</t>
  </si>
  <si>
    <t>2.11.3</t>
  </si>
  <si>
    <t>2.11.4</t>
  </si>
  <si>
    <t xml:space="preserve">Обсяг очищення води на очисних спорудах </t>
  </si>
  <si>
    <t>кВт.год/м³</t>
  </si>
  <si>
    <t xml:space="preserve">Витрати на перекидання води у маловодні регіони </t>
  </si>
  <si>
    <t xml:space="preserve">Витрати електричної енергії на водопостачання </t>
  </si>
  <si>
    <t>Середньодобовий обсяг перекачування стічних вод</t>
  </si>
  <si>
    <t xml:space="preserve">Середньодобовий обсяг очищення стічних вод на очисних спорудах </t>
  </si>
  <si>
    <t xml:space="preserve">Кількість засмічень у мережі водовідведення  </t>
  </si>
  <si>
    <t>Примітки, до пункту 1.1 (1*) та 2.1 (2*):</t>
  </si>
  <si>
    <t>1</t>
  </si>
  <si>
    <t>2</t>
  </si>
  <si>
    <t>Кількість населення, яке отримує послуги, осіб</t>
  </si>
  <si>
    <t xml:space="preserve">№    </t>
  </si>
  <si>
    <t>Середньодобовий  обсяг піднятої води насосними станціями І підйому</t>
  </si>
  <si>
    <t>Кількість приладів технологічного обліку, які необхідно встановити</t>
  </si>
  <si>
    <t>Кількість встановлених приладів технологічного обліку</t>
  </si>
  <si>
    <t>Кількість насосних агрегатів, які відпрацювали строк корисного використання (експлуатації)</t>
  </si>
  <si>
    <t>Кількість систем знезараження, які відпрацювали строк корисного використання (експлуатації)</t>
  </si>
  <si>
    <t>Кількість систем знезараження, які відпрацювали  строк корисного використання (експлуатації)</t>
  </si>
  <si>
    <t>Показники</t>
  </si>
  <si>
    <t>Амортизація</t>
  </si>
  <si>
    <t>водопостачання</t>
  </si>
  <si>
    <t>водовідведення</t>
  </si>
  <si>
    <t>Кількість  свердловин на водозаборах</t>
  </si>
  <si>
    <t xml:space="preserve"> звітний рік</t>
  </si>
  <si>
    <t xml:space="preserve"> попередній рік</t>
  </si>
  <si>
    <t>II</t>
  </si>
  <si>
    <t>2.1.</t>
  </si>
  <si>
    <t>2.2.</t>
  </si>
  <si>
    <t>2.3.</t>
  </si>
  <si>
    <t xml:space="preserve">Назва населеного пункту </t>
  </si>
  <si>
    <t xml:space="preserve">Кількість насосних станцій І підйому </t>
  </si>
  <si>
    <t>Довідково</t>
  </si>
  <si>
    <t>Кількість підземних водозаборів (груп свердловин)</t>
  </si>
  <si>
    <t>113</t>
  </si>
  <si>
    <t>Кількість населення у населеному пункті, осіб</t>
  </si>
  <si>
    <t>(ініціали, прізвище)</t>
  </si>
  <si>
    <t xml:space="preserve">(підпис виконавця) </t>
  </si>
  <si>
    <t>Розділ I Централізоване водопостачання</t>
  </si>
  <si>
    <t>Розділ II Централізоване водовідведення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</si>
  <si>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</si>
  <si>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</si>
  <si>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</si>
  <si>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</si>
  <si>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</si>
  <si>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</si>
  <si>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</si>
  <si>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</si>
  <si>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</si>
  <si>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</si>
  <si>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011</t>
  </si>
  <si>
    <t>012</t>
  </si>
  <si>
    <t>013</t>
  </si>
  <si>
    <t>Обсяг придбаної води (що не відповідає нормативній якості питної води)</t>
  </si>
  <si>
    <t>Обсяг реалізованих послуг з централізованого водовідведення усім споживачам</t>
  </si>
  <si>
    <t>2.4.1</t>
  </si>
  <si>
    <t>2.4.2</t>
  </si>
  <si>
    <t>2.8</t>
  </si>
  <si>
    <t>2.9.1</t>
  </si>
  <si>
    <t>2.9.2</t>
  </si>
  <si>
    <t>2.9.3</t>
  </si>
  <si>
    <t>2.9.4</t>
  </si>
  <si>
    <t>2.11</t>
  </si>
  <si>
    <t>2.12.1</t>
  </si>
  <si>
    <t>2.12.2</t>
  </si>
  <si>
    <t>2.12.3</t>
  </si>
  <si>
    <t>2.12.4</t>
  </si>
  <si>
    <t>2.17.1</t>
  </si>
  <si>
    <t>2.19.1</t>
  </si>
  <si>
    <t>2.19.2</t>
  </si>
  <si>
    <t>2.36.1</t>
  </si>
  <si>
    <t>2.36.2</t>
  </si>
  <si>
    <t>2.36.3</t>
  </si>
  <si>
    <t>2.48.1</t>
  </si>
  <si>
    <t>2.48.2</t>
  </si>
  <si>
    <t>2.48.3</t>
  </si>
  <si>
    <t>2.48.4</t>
  </si>
  <si>
    <t>1.28</t>
  </si>
  <si>
    <t>066</t>
  </si>
  <si>
    <t>070</t>
  </si>
  <si>
    <t>од</t>
  </si>
  <si>
    <t>124</t>
  </si>
  <si>
    <t>125</t>
  </si>
  <si>
    <t>126</t>
  </si>
  <si>
    <t>1.30.1</t>
  </si>
  <si>
    <t>1.30.2</t>
  </si>
  <si>
    <t xml:space="preserve">     з них непрацюючих</t>
  </si>
  <si>
    <t>усього</t>
  </si>
  <si>
    <t>у т.ч. з приладами обліку</t>
  </si>
  <si>
    <t xml:space="preserve">Загальна  характеристика об’єктів централізованого  водопостачання та водовідведення </t>
  </si>
  <si>
    <t xml:space="preserve">Кількість аварій на мережі водовідведення </t>
  </si>
  <si>
    <t xml:space="preserve">Використано коштів амортизації на оновлення основних фондів </t>
  </si>
  <si>
    <t xml:space="preserve">Використано коштів амортизації на  оновлення основних фондів </t>
  </si>
  <si>
    <t>127</t>
  </si>
  <si>
    <t>128</t>
  </si>
  <si>
    <t xml:space="preserve">          з доочищенням</t>
  </si>
  <si>
    <t xml:space="preserve">         рідкого хлору</t>
  </si>
  <si>
    <t xml:space="preserve">         гіпохлориду</t>
  </si>
  <si>
    <t xml:space="preserve">         ультрафіолету</t>
  </si>
  <si>
    <t>ЗВІТНІСТЬ</t>
  </si>
  <si>
    <t xml:space="preserve">Кількість аварій та пошкоджень на мережі водопостачання </t>
  </si>
  <si>
    <t>129</t>
  </si>
  <si>
    <t>130</t>
  </si>
  <si>
    <t xml:space="preserve">Кількість підключень (випусків) споживачів водовідведення, усього </t>
  </si>
  <si>
    <t>Кількість персоналу на 1000 підключень (рядок 239/рядок 219х1000)</t>
  </si>
  <si>
    <t>Кількість персоналу на 1 км мережі (рядок 239/рядок 222)</t>
  </si>
  <si>
    <t>131</t>
  </si>
  <si>
    <t>Кількість персоналу на 1 км мережі (рядок 055/рядок 041)</t>
  </si>
  <si>
    <t xml:space="preserve">                                           </t>
  </si>
  <si>
    <t>1.8</t>
  </si>
  <si>
    <t>1.11.3</t>
  </si>
  <si>
    <t>1.13.1</t>
  </si>
  <si>
    <t>1.13.2</t>
  </si>
  <si>
    <t>1.13.3</t>
  </si>
  <si>
    <t>1.25.1</t>
  </si>
  <si>
    <t>1.25.2</t>
  </si>
  <si>
    <t>1.28.1</t>
  </si>
  <si>
    <t>1.28.2</t>
  </si>
  <si>
    <t>1.29</t>
  </si>
  <si>
    <t>1.39.1</t>
  </si>
  <si>
    <t>1.40.1</t>
  </si>
  <si>
    <t>2.5</t>
  </si>
  <si>
    <t>2.5.1</t>
  </si>
  <si>
    <t>2.5.2</t>
  </si>
  <si>
    <t>1.16.1</t>
  </si>
  <si>
    <t>1.16.2</t>
  </si>
  <si>
    <t xml:space="preserve">          адміністративного персоналу</t>
  </si>
  <si>
    <t>2.14.1</t>
  </si>
  <si>
    <t>2.14.2</t>
  </si>
  <si>
    <t>132</t>
  </si>
  <si>
    <t>133</t>
  </si>
  <si>
    <t>Обсяг втрат води на 1 км мережі  (рядок 077/рядок 041)</t>
  </si>
  <si>
    <t>Обсяг скинутих стічних вод без очищення (рядок 244–рядок 247)</t>
  </si>
  <si>
    <t>Обсяг недостатньо очищених скинутих стічних вод (рядок 244–рядок 248)</t>
  </si>
  <si>
    <t>Засміченість  мережі з розрахунку на 1 км  (рядок 258/рядок 224)</t>
  </si>
  <si>
    <t>Аварійність  мережі з розрахунку на 1 км (рядок 260/рядок 224)</t>
  </si>
  <si>
    <t>за</t>
  </si>
  <si>
    <t>рік</t>
  </si>
  <si>
    <t>Найменування респондента:</t>
  </si>
  <si>
    <t>Код ЄДРПОУ  респондента:</t>
  </si>
  <si>
    <t>ЗАТВЕРДЖЕНО
постанова Національної комісії, що здійснює державне регулювання у сферах енергетики та комунальних послуг
 від  ___________ року № ____________
за погодженням з Держстатом України</t>
  </si>
  <si>
    <r>
      <t>тис.кВт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</si>
  <si>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год/м³</t>
    </r>
  </si>
  <si>
    <r>
      <t>тис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</si>
  <si>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год./м³</t>
    </r>
  </si>
  <si>
    <t>Керівник суб'єкта господарювання</t>
  </si>
  <si>
    <t>(підпис керівника (власника))</t>
  </si>
  <si>
    <t>Виконавець:</t>
  </si>
  <si>
    <t>телефон:</t>
  </si>
  <si>
    <t>факс:</t>
  </si>
  <si>
    <t xml:space="preserve">електронна пошта: </t>
  </si>
  <si>
    <t>Місцезнаходження  респондента:</t>
  </si>
  <si>
    <t>1.53.1</t>
  </si>
  <si>
    <t>1.54.1</t>
  </si>
  <si>
    <t>1.55.1</t>
  </si>
  <si>
    <t>Обсяг реалізації  послуг з централізованого водопостачання усім споживачам</t>
  </si>
  <si>
    <t xml:space="preserve">Чисельність населення, що користується водопостачанням за допомогою пунктів розливу води (пересувних)  </t>
  </si>
  <si>
    <t>Чисельність населення, якому подається вода, що за якістю не відповідає вимогам державного стандарту щодо питної води</t>
  </si>
  <si>
    <t>частка  інших споживачів з приладами обліку води</t>
  </si>
  <si>
    <t>Загальна чисельність населення в зоні відповідальності ліцензіата</t>
  </si>
  <si>
    <t>Чисельність населення, якому надаються послуги, усього</t>
  </si>
  <si>
    <t>частка бюджетних установ з приладами обліку води</t>
  </si>
  <si>
    <t>частка інших споживачів з приладами обліку води</t>
  </si>
  <si>
    <t>частка підприємств теплопостачання з приладами обліку води</t>
  </si>
  <si>
    <t>(поштовий індекс, область/Автономна Республіка Крим, район,населений пункт, вулиця/провулок, площа тощо № будинку/корпусу, № квартири/офісу)</t>
  </si>
  <si>
    <t>Кількість населених пунктів, у яких ліцензіат надає послуги централізованого водопостачання (1*)</t>
  </si>
  <si>
    <t>частка підключень (вводів) житлових будинків індівідульної забудови з приладами обліку води</t>
  </si>
  <si>
    <t>частка підключень (вводів) багатоквартирних будинків з агальнобудинковими приладами обліку води</t>
  </si>
  <si>
    <t>Загальна протяжність мереж водопроводу, всього</t>
  </si>
  <si>
    <t>у тому числі: водоводів</t>
  </si>
  <si>
    <t xml:space="preserve">                      вуличної мережі</t>
  </si>
  <si>
    <t xml:space="preserve">                      внутрішньоквартальної та дворової мережі</t>
  </si>
  <si>
    <t>Загальна протяжність ветхих та аварійних мереж, усього</t>
  </si>
  <si>
    <t>Чисельність персоналу централізованого водопостачання за штатним розкладом</t>
  </si>
  <si>
    <t>Фактична чисельність персоналу централізованого водопостачання, всього</t>
  </si>
  <si>
    <t>Обсяг піднятої води (власний І підйом)</t>
  </si>
  <si>
    <t>Частка витрат води на технологічні потреби  (рядок 071/(рядок 060+рядок 062))</t>
  </si>
  <si>
    <t xml:space="preserve">Витрати  на технологічні потреби (рядок 072 + рядок 073), всього </t>
  </si>
  <si>
    <t>у тому числі: витрати на технологічні потреби до розподільчої  мережі</t>
  </si>
  <si>
    <t>Частка втрат води, поданої у розподільчу мережу (рядок 077/рядок 066)</t>
  </si>
  <si>
    <t>Обсяг води, поданої у розподільчу мережу, всього</t>
  </si>
  <si>
    <t xml:space="preserve">Середньодобовий обсяг очищення води на очисних спорудах </t>
  </si>
  <si>
    <t>Обсяг втрат води, всього (рядок 076+рядок 077)</t>
  </si>
  <si>
    <t>Кількість  встановлених приладів технологічного обліку води</t>
  </si>
  <si>
    <t>Частка ветхих та аварійних мереж (рядок 046/рядок 041)</t>
  </si>
  <si>
    <t>з них: водоводів (рядок 047/рядок 042)</t>
  </si>
  <si>
    <t>з них: виробничого персоналу</t>
  </si>
  <si>
    <t>Обсяг реалізації води до II підйому (що не відповідає нормативній якості питної води)</t>
  </si>
  <si>
    <t>у тому числі: обсяг втрат води до розподільчої мережі (рядок 060+рядок 062-рядок 066-рядок 072)</t>
  </si>
  <si>
    <t>Кількість окремо розташованих свердловин</t>
  </si>
  <si>
    <t>Кількість квартир у багатоквартирних будинках, одиниць</t>
  </si>
  <si>
    <t>Кількість  підключень до внутрішньобудинкових мереж, одиниць</t>
  </si>
  <si>
    <t>у тому числі: чисельність населення, безпосередньо підключеного до мереж водовідведення</t>
  </si>
  <si>
    <t xml:space="preserve">                      чисельність населення, яке транспортує стічні води на очисні споруди з вигрібних ям, септиків</t>
  </si>
  <si>
    <t xml:space="preserve">                     бюджетні установи</t>
  </si>
  <si>
    <t xml:space="preserve">                        з них з приладами обліку води</t>
  </si>
  <si>
    <t xml:space="preserve">                        з них підприємств теплопостачання </t>
  </si>
  <si>
    <t xml:space="preserve">                     з них підприємств теплопостачання</t>
  </si>
  <si>
    <t xml:space="preserve">       з нього: придбана питна вода</t>
  </si>
  <si>
    <t>Середньодобовий обсяг води, поданої у розподільчу мережу</t>
  </si>
  <si>
    <t xml:space="preserve">                         з них з приладами обліку води</t>
  </si>
  <si>
    <t xml:space="preserve">                           з них підприємств теплопостачання (власні потреби)</t>
  </si>
  <si>
    <t>з них: з безпосереднім підключенням до мереж водовідведення (рядок 204/рядок203)</t>
  </si>
  <si>
    <t xml:space="preserve">          з використанням вигрібних ям, септиків (рядок 205/рядок 203)</t>
  </si>
  <si>
    <t>Частка  підключень з первинним очищенням стічних вод (рядок 220/рядок 219)</t>
  </si>
  <si>
    <t>Загальна протяжність мереж водовідведення</t>
  </si>
  <si>
    <t>Щільність підключень до мережі водовідведення (рядок 219/рядок 222)</t>
  </si>
  <si>
    <t>Загальна протяжність ветхих та аварійних мереж</t>
  </si>
  <si>
    <t>у тому числі: головних колекторів</t>
  </si>
  <si>
    <t xml:space="preserve">                      напірних трубопроводів</t>
  </si>
  <si>
    <t>Частка ветхих та аварійних мереж в їх загальній протяжності (рядок 228/рядок 222)</t>
  </si>
  <si>
    <t>з них: головних колекторів (рядок 229/рядок 223)</t>
  </si>
  <si>
    <t xml:space="preserve">          напірних трубопроводів (рядок 230/рядок 224)</t>
  </si>
  <si>
    <t xml:space="preserve">          вуличної мережі (рядок 231/рядок 225)</t>
  </si>
  <si>
    <t xml:space="preserve">          внутрішньоквартальної та дворової мережі (рядок 232/рядок 226)</t>
  </si>
  <si>
    <t>Фактична чисельність персоналу централізованого водовідведення, всього</t>
  </si>
  <si>
    <t>частка особових рахунків житлових будинків індівідульної забудови</t>
  </si>
  <si>
    <t>у тому числі: особові рахунки населення у житлових будинках індівідульної забудови</t>
  </si>
  <si>
    <t xml:space="preserve">                           з них з приладами обліку води</t>
  </si>
  <si>
    <r>
      <t>Передано стічних вод іншим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 xml:space="preserve">єктам господарювання у сфері централізованого водовідведення </t>
    </r>
  </si>
  <si>
    <t>Обсяг відведених стічних вод, усього</t>
  </si>
  <si>
    <t xml:space="preserve">у тому числі: прийнято від інших суб'єктів господарювання у сфері централізованого водовідведення </t>
  </si>
  <si>
    <t>з них: з повним біологічним очищенням</t>
  </si>
  <si>
    <t>Частка переданих стічних вод іншим суб'єктам господарювання (рядок 255/рядок 244)</t>
  </si>
  <si>
    <t>частка особових рахунків споживачів житлових будинків індівідульної забудови з приладами обліку води</t>
  </si>
  <si>
    <t xml:space="preserve">                     особові рахунки споживачів у багатоквартирних будинках</t>
  </si>
  <si>
    <t>частка особових рахунків споживачів багатоквартирних будинків з приладами обліку води</t>
  </si>
  <si>
    <t>у тому числі: кількість підключень (вводів) у житлові будинки індівідульної забудови</t>
  </si>
  <si>
    <t>Кількість особових рахунків споживачів послуг з централізованого водовідведення, усього</t>
  </si>
  <si>
    <t>Кількість особових рахунків споживачів послуг з централізованого водопостачання, усього</t>
  </si>
  <si>
    <t>частка особових рахунків споживачів у багатоквартирних будинках</t>
  </si>
  <si>
    <t xml:space="preserve">                     інші споживачі послуг з централізованого водовідведення </t>
  </si>
  <si>
    <t>Частка недостатньо очищених стічних вод (рядок 253/рядок 244)</t>
  </si>
  <si>
    <t>Чисельність персоналу централізованого водовідведення за штатним розкладом</t>
  </si>
  <si>
    <t>Витрати електричної енергії на водовідведення, всього</t>
  </si>
  <si>
    <t>з них: витрат електричної енергії на очищення стічних вод</t>
  </si>
  <si>
    <t xml:space="preserve">         витрат електричної енергії на перекачування стічних вод</t>
  </si>
  <si>
    <t>Частка скинутих стічних вод без очищення (рядок 251/рядок 244)</t>
  </si>
  <si>
    <t>1.33.1</t>
  </si>
  <si>
    <t>з них, обладнаних приладами обліку води</t>
  </si>
  <si>
    <t>Кількість окремо розташованих свердловин, обладнаних приладами обліку води</t>
  </si>
  <si>
    <t>Питомі витрати електричної енергії на підйом 1 м³ води (рядок 098/рядок 060)</t>
  </si>
  <si>
    <t>Питомі витрати електричної енергії на очищення 1 м³ води (рядок 102/рядок 064)</t>
  </si>
  <si>
    <t>Питомі витрати електричної енергії на перекачування 1 м³ води (рядок 108/рядок 066)</t>
  </si>
  <si>
    <t>1.37.1</t>
  </si>
  <si>
    <t>1.38.1</t>
  </si>
  <si>
    <t>1.40.2</t>
  </si>
  <si>
    <t>1.41.1</t>
  </si>
  <si>
    <t>1.42.1</t>
  </si>
  <si>
    <t>1.45.1</t>
  </si>
  <si>
    <t>1.48.1</t>
  </si>
  <si>
    <t>Кількість систем знезараження, усього</t>
  </si>
  <si>
    <t>з них, з використанням: рідкого хлору</t>
  </si>
  <si>
    <t>1.6.1</t>
  </si>
  <si>
    <t>1.6.2</t>
  </si>
  <si>
    <t>Кількість особових рахунків споживачів, яким послуга надається за графіком</t>
  </si>
  <si>
    <t xml:space="preserve">                              населення, яке використовує водорозбірні колонки</t>
  </si>
  <si>
    <t>1.7.1</t>
  </si>
  <si>
    <t>1.7.1.1</t>
  </si>
  <si>
    <t>1.7.1.2</t>
  </si>
  <si>
    <t>1.7.2</t>
  </si>
  <si>
    <t>1.7.2.1</t>
  </si>
  <si>
    <t>1.7.2.2</t>
  </si>
  <si>
    <t>1.7.3</t>
  </si>
  <si>
    <t>1.7.4</t>
  </si>
  <si>
    <t>1.7.4.1</t>
  </si>
  <si>
    <t>1.7.4.2</t>
  </si>
  <si>
    <t>1.7.4.3</t>
  </si>
  <si>
    <t>1.10.1.1</t>
  </si>
  <si>
    <t>1.10.1.2</t>
  </si>
  <si>
    <t>1.10.2.1</t>
  </si>
  <si>
    <t>1.10.2.2</t>
  </si>
  <si>
    <t>1.10.3</t>
  </si>
  <si>
    <t>1.10.3.1</t>
  </si>
  <si>
    <t>1.10.3.2</t>
  </si>
  <si>
    <t>1.10.4</t>
  </si>
  <si>
    <t>1.10.4.1</t>
  </si>
  <si>
    <t>1.10.4.2</t>
  </si>
  <si>
    <t>1.10.4.3</t>
  </si>
  <si>
    <t>1.10.4.4</t>
  </si>
  <si>
    <t>1.10.4.5</t>
  </si>
  <si>
    <t>Чисельність населення, якому надаються послуги з централізованого водопостачання, усього</t>
  </si>
  <si>
    <t>Частка споживачів, які отримують послуги з перебоями (рядок 023/рядок 011)</t>
  </si>
  <si>
    <t>Щільність підключень до мережі водопостачання (рядок 025 /рядок 041)</t>
  </si>
  <si>
    <t>Кількість персоналу на 1000 підключень (рядок 055/рядок 025х1000)</t>
  </si>
  <si>
    <t>Кількість приладів технологічного обліку води, які необхідно встановити</t>
  </si>
  <si>
    <t>з них, приладів технологічного обліку води, встановлених на водозаборах</t>
  </si>
  <si>
    <t>з них, приладів технологічного обліку води, які необхідно встановити на водозаборах</t>
  </si>
  <si>
    <t>Кількість населених пунктів, у  яких надаються послуги з централізованого водовідведення (2*)</t>
  </si>
  <si>
    <t>Охоплення населення послугами з централізованого водовідведення  (рядок 203/рядок 202)</t>
  </si>
  <si>
    <t>2.5.1.1</t>
  </si>
  <si>
    <t>2.5.1.2</t>
  </si>
  <si>
    <t>2.5.2.1</t>
  </si>
  <si>
    <t>2.5.2.2</t>
  </si>
  <si>
    <t>2.5.3</t>
  </si>
  <si>
    <t>2.5.4</t>
  </si>
  <si>
    <t>2.5.4.1</t>
  </si>
  <si>
    <t>Пропущено стічних вод через очисні споруди, усього</t>
  </si>
  <si>
    <t>Cуб'єкти господарювання, які отримали ліцензію на право здійснення господарської діяльності з централізованого водопостачання, та/або водовідведення -
Національній комісії, що здійснює державне регулювання у сферах енергетики та  комунальних послуг  (місцезнаходження: 03057, м. Київ, вул. Смоленська, 19) та її територіальному органу у відповідному регіоні</t>
  </si>
  <si>
    <t>до 01 березня року, 
наступного за звітним</t>
  </si>
  <si>
    <t xml:space="preserve">             обсяг води, що за якістю не відповідає вимогам державного стандарту щодо питної води</t>
  </si>
  <si>
    <t xml:space="preserve">МП         </t>
  </si>
  <si>
    <t>Кількість підключень (вводів) споживачів послуг з централізованого водопостачання, усього</t>
  </si>
  <si>
    <t>Охоплення населення послугами з централізованого водопостачання (рядок 003/рядок 002)</t>
  </si>
  <si>
    <t>Розрахунковий об’єм  резервуарів чистої води</t>
  </si>
  <si>
    <t>Наявний об’єм запасів води у спорудах (резервуарах) чистої води</t>
  </si>
  <si>
    <t>Забезпеченість резервуарів обсягами води (рядок 083/рядок 082)</t>
  </si>
  <si>
    <t>Кількість встановлених насосних агрегатів насосних станцій водопостачання, всього</t>
  </si>
  <si>
    <t>з них, кількість насосних агрегатів, які відпрацювали строк корисного використання (експлуатації)</t>
  </si>
  <si>
    <t>1.49.1</t>
  </si>
  <si>
    <t>1.52.1</t>
  </si>
  <si>
    <t>1.55.2</t>
  </si>
  <si>
    <t>1.55.3</t>
  </si>
  <si>
    <t xml:space="preserve">                                         гіпохлориду</t>
  </si>
  <si>
    <t xml:space="preserve">                                         ультрафіолету</t>
  </si>
  <si>
    <t>у тому числі: населення, яке отримує воду через системи  централізованого водопостачання</t>
  </si>
  <si>
    <t>з них: з  мереж централізованого водопостачання (рядок 004/рядок 003)</t>
  </si>
  <si>
    <t xml:space="preserve">                  з використанням водорозбірних колонок (рядок 005/рядок 003)</t>
  </si>
  <si>
    <t xml:space="preserve">                              особові рахунки споживачів у багатоквартирних будинках</t>
  </si>
  <si>
    <t xml:space="preserve">                             бюджетні установи</t>
  </si>
  <si>
    <t xml:space="preserve">                             інші споживачі</t>
  </si>
  <si>
    <t xml:space="preserve">                      з них з приладами обліку води</t>
  </si>
  <si>
    <t xml:space="preserve">                             кількість вводів в багатоквартирні будинки</t>
  </si>
  <si>
    <t xml:space="preserve">                      з них з загальнобудинковими приладами обліку води</t>
  </si>
  <si>
    <t xml:space="preserve">                            бюджетні установи</t>
  </si>
  <si>
    <t xml:space="preserve">                     з них з приладами обліку води</t>
  </si>
  <si>
    <t xml:space="preserve">                            інші споживачі</t>
  </si>
  <si>
    <t xml:space="preserve">                    з них з приладами обліку води</t>
  </si>
  <si>
    <t xml:space="preserve">                             вуличної мережі</t>
  </si>
  <si>
    <t xml:space="preserve">                             внутрішньоквартальної та дворової мережі</t>
  </si>
  <si>
    <t xml:space="preserve">                  вуличної мережі (рядок 048/рядок 043)</t>
  </si>
  <si>
    <t xml:space="preserve">                  внутрішньоквартальної та дворової мережі (рядок 049/рядок 044)</t>
  </si>
  <si>
    <t xml:space="preserve">                  адміністративного персоналу</t>
  </si>
  <si>
    <t xml:space="preserve">                              витрати на технологічні потреби у розподільчій  мережі</t>
  </si>
  <si>
    <t xml:space="preserve">                      обсяг втрат води з розподільчої мережі (рядок 066-рядок 070–рядок 073)</t>
  </si>
  <si>
    <t>134</t>
  </si>
  <si>
    <t>135</t>
  </si>
  <si>
    <t>Забезпеченість водозаборів приладами технологічного обліку води (рядок 111/(рядок 111 + рядок 113))</t>
  </si>
  <si>
    <t>Забезпеченість приладами технологічного обліку води (рядок 110/(рядок 110 + рядок 112))</t>
  </si>
  <si>
    <t>Використання потужності водопроводу (рядок 066/365/рядок 124)</t>
  </si>
  <si>
    <t>Використання потужності водозаборів (рядок 060/365/рядок 125)</t>
  </si>
  <si>
    <t>Використання потужності очисних споруд (рядок 064/365/рядок 126)</t>
  </si>
  <si>
    <t>Аварійність на 1 км мережі (рядок 130/рядок 041)</t>
  </si>
  <si>
    <t>Питомі витрати електричної енергії на 1м³ води (рядок 132/(рядок 060+рядок 062)</t>
  </si>
  <si>
    <t>2.32.1</t>
  </si>
  <si>
    <t>2.33.1</t>
  </si>
  <si>
    <t>Використання потужностей водовідведення (рядок 244/365/рядок 276)</t>
  </si>
  <si>
    <t>Використання очисних споруд (рядок 247/365/рядок 278)</t>
  </si>
  <si>
    <t>Витрати електроенергії на 1м³ стічних вод (рядок 283/рядок 244)</t>
  </si>
  <si>
    <t>з них, обладнаних приладами обліку стічних вод</t>
  </si>
  <si>
    <t>Питомі витрати електричної енергії на очищення 1 м³ стічних вод (рядок 284/рядок 247)</t>
  </si>
  <si>
    <t>Питомі витрати електричної енергії на перекачування 1 м³ стічних вод (рядок 286/рядок 244)</t>
  </si>
  <si>
    <t>осіб/1000 од.</t>
  </si>
  <si>
    <t>4</t>
  </si>
  <si>
    <t>…</t>
  </si>
  <si>
    <t>Всього у населених пунктах зони відповідальності</t>
  </si>
  <si>
    <t>5</t>
  </si>
  <si>
    <t>6</t>
  </si>
  <si>
    <t>7</t>
  </si>
  <si>
    <t>8</t>
  </si>
  <si>
    <t>Населені пункти, у яких ліцензіат надає послуги з централізованого водопостачання та водовідведення</t>
  </si>
  <si>
    <t>9</t>
  </si>
  <si>
    <r>
      <t xml:space="preserve">    Форма № 11-НКРЕКП-загальна характеристика водопостачання/водовідведення</t>
    </r>
    <r>
      <rPr>
        <i/>
        <sz val="11"/>
        <rFont val="Times New Roman"/>
        <family val="1"/>
      </rPr>
      <t xml:space="preserve"> (річна)         </t>
    </r>
  </si>
  <si>
    <t>у тому числі: особові рахунки населення у житлових будинках індивідуальної забудови</t>
  </si>
  <si>
    <t>частка особових рахунків споживачів житлових будинків індивідуальної забудови з приладами обліку води</t>
  </si>
  <si>
    <t>у тому числі: кількість підключень (вводів) у житлові будинки індивідуальної забудови</t>
  </si>
  <si>
    <t>частка підключень (вводів) житлових будинків індивідуальної забудови з приладами обліку води</t>
  </si>
  <si>
    <t>частка підключень (вводів) багатоквартирних будинків з загальнобудинковими приладами обліку води</t>
  </si>
  <si>
    <t>частка особових рахунків житлових будинків індивідуальної забудови</t>
  </si>
  <si>
    <t>Чисельність населення, яке отримує послуги, осіб</t>
  </si>
  <si>
    <t>Респондент:</t>
  </si>
  <si>
    <t>Найменування суб'єкта господарювання:</t>
  </si>
  <si>
    <t>Місцезнаходження:</t>
  </si>
  <si>
    <t>Код ЄДРПОУ:</t>
  </si>
  <si>
    <t>Обсяг води, поданої у розподільчу мережу, усього</t>
  </si>
  <si>
    <t>Загальна протяжність мереж водопостачання, усього</t>
  </si>
  <si>
    <t>Кількість встановлених насосних агрегатів насосних станцій водопостачання, усього</t>
  </si>
  <si>
    <t>136</t>
  </si>
  <si>
    <t>Витрати електричної енергії на водовідведення, усього</t>
  </si>
  <si>
    <r>
      <t>тис</t>
    </r>
    <r>
      <rPr>
        <sz val="11"/>
        <rFont val="Calibri"/>
        <family val="2"/>
      </rPr>
      <t xml:space="preserve">. </t>
    </r>
    <r>
      <rPr>
        <sz val="11"/>
        <rFont val="Times New Roman"/>
        <family val="1"/>
      </rP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</si>
  <si>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r>
      <t>тис. 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</t>
    </r>
  </si>
  <si>
    <t>тис. куб. м/км</t>
  </si>
  <si>
    <t>тис. куб. м</t>
  </si>
  <si>
    <t xml:space="preserve">    </t>
  </si>
  <si>
    <t xml:space="preserve">Форма № 11-НКРЕКП-загальна характеристика водопостачання/водовідведення (річна)    </t>
  </si>
  <si>
    <t xml:space="preserve">(підпис головного бухгалтера) </t>
  </si>
  <si>
    <t>номер телефону виконавця:</t>
  </si>
  <si>
    <t xml:space="preserve">електронна адреса виконавця: </t>
  </si>
  <si>
    <t>Обсяг послуг з централізованого водовідведення, усього</t>
  </si>
  <si>
    <t>Витрати електричної енергії на водопостачання, усього</t>
  </si>
  <si>
    <t xml:space="preserve">          витрат електричної енергії на перекачування стічних вод</t>
  </si>
  <si>
    <t>Загальний обсяг водопостачання</t>
  </si>
  <si>
    <r>
      <t xml:space="preserve">Загальна протяжність ветхих та </t>
    </r>
    <r>
      <rPr>
        <b/>
        <sz val="11"/>
        <rFont val="Times New Roman"/>
        <family val="1"/>
      </rPr>
      <t>аварійних мереж</t>
    </r>
  </si>
  <si>
    <t>Середньооблікова кількість штатних  працівників централізованого водопостачання</t>
  </si>
  <si>
    <t>Середньооблікова кількість штатних  працівників централізованого водовідведення</t>
  </si>
  <si>
    <t>Середньооблікова кількість усіх працівників водопостачання в еквіваленті повної зайнятості, усього</t>
  </si>
  <si>
    <t>Середньооблікова кількість усіх працівників водовідведення в еквіваленті повної зайнятості, усього</t>
  </si>
  <si>
    <t>Кількість персоналу на 1000 підключень (рядок 241/рядок 219х1000)</t>
  </si>
  <si>
    <t>Кількість персоналу на 1 км мережі (рядок 241/рядок 222)</t>
  </si>
  <si>
    <t>2.49</t>
  </si>
  <si>
    <t>2.53</t>
  </si>
  <si>
    <r>
      <t xml:space="preserve">   </t>
    </r>
    <r>
      <rPr>
        <sz val="11"/>
        <rFont val="Times New Roman"/>
        <family val="1"/>
      </rPr>
      <t xml:space="preserve">       витрат електричної енергії для невиробничих потреб водовідведення</t>
    </r>
  </si>
  <si>
    <t>1.68.1</t>
  </si>
  <si>
    <t>1.68.2</t>
  </si>
  <si>
    <t>137</t>
  </si>
  <si>
    <t>138</t>
  </si>
  <si>
    <t>у тому числі: витрати електроенергії на виробничі процеси водопостачання</t>
  </si>
  <si>
    <t xml:space="preserve">                       витрати електроенергії для невиробничих потреб водопостачання</t>
  </si>
  <si>
    <t>Витрати електричної енергії на забір води з природних поверхневих або підземних джерел</t>
  </si>
  <si>
    <t>Обсяг забору води з природних поверхневих або підземних джерел (власний І підйом)</t>
  </si>
  <si>
    <t>Середньодобовий  обсяг забору води насосними станціями І підйому</t>
  </si>
  <si>
    <t>у тому числі: витрати води на технологічні потреби до розподільчої  мережі</t>
  </si>
  <si>
    <t xml:space="preserve">                              витрати води на технологічні потреби у розподільчій  мережі</t>
  </si>
  <si>
    <t>Витрати електричної енергії на подавання питної води в розподільну мережу населених пунктів</t>
  </si>
  <si>
    <t>1.21.1</t>
  </si>
  <si>
    <t>Обсяг придбаної води</t>
  </si>
  <si>
    <t xml:space="preserve">  062.1</t>
  </si>
  <si>
    <t>Обсяг реалізації води до II підйому, що за якістю не відповідає вимогам державного стандарту щодо питної води</t>
  </si>
  <si>
    <t xml:space="preserve">Загальна  характеристика об’єктів централізованого  водопостачання та/або водовідведення </t>
  </si>
  <si>
    <r>
  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</t>
    </r>
    <r>
      <rPr>
        <sz val="4"/>
        <rFont val="Times New Roman"/>
        <family val="1"/>
      </rPr>
      <t xml:space="preserve"> </t>
    </r>
    <r>
      <rPr>
        <sz val="12"/>
        <rFont val="Times New Roman"/>
        <family val="1"/>
      </rPr>
      <t xml:space="preserve">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  </r>
  </si>
  <si>
    <t>Засміченість  мережі з розрахунку на 1 км  (рядок 258/рядок 222)</t>
  </si>
  <si>
    <t>Аварійність  мережі з розрахунку на 1 км (рядок 260/рядок 222)</t>
  </si>
  <si>
    <t>Додаток 12</t>
  </si>
  <si>
    <t>Розділ I. Централізоване водопостачання</t>
  </si>
  <si>
    <t xml:space="preserve">                             кількість вводів у багатоквартирні будинки</t>
  </si>
  <si>
    <t xml:space="preserve"> у тому числі обсяг придбаної води, що за якістю не відповідає вимогам державного стандарту щодо питної води</t>
  </si>
  <si>
    <t>тис. куб. м/добу</t>
  </si>
  <si>
    <t xml:space="preserve">Витрати води на технологічні потреби (рядок 072 + рядок 073), усього </t>
  </si>
  <si>
    <t>Частка витрат води на технологічні потреби  (рядок 071/(рядок 060 + рядок 062))</t>
  </si>
  <si>
    <t>Обсяг втрат води, усього (рядок 076 + рядок 077)</t>
  </si>
  <si>
    <t>Частка втрат води (рядок 075/(рядок 060 + рядок 062))</t>
  </si>
  <si>
    <t>з них обладнаних приладами обліку води</t>
  </si>
  <si>
    <t>з них кількість насосних агрегатів, які відпрацювали строк корисного використання (експлуатації)</t>
  </si>
  <si>
    <t>з них приладів технологічного обліку води, встановлених на водозаборах</t>
  </si>
  <si>
    <t>з них приладів технологічного обліку води, які необхідно встановити на водозаборах</t>
  </si>
  <si>
    <t>Питомі витрати електричної енергії на підйом 1 куб. м води (рядок 098/рядок 060)</t>
  </si>
  <si>
    <t>Питомі витрати електричної енергії на очищення 1 куб. м води (рядок 102/рядок 064)</t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</si>
  <si>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год/куб. м</t>
    </r>
  </si>
  <si>
    <r>
      <t>кВт</t>
    </r>
    <r>
      <rPr>
        <sz val="11"/>
        <rFont val="Calibri"/>
        <family val="2"/>
      </rPr>
      <t>·</t>
    </r>
    <r>
      <rPr>
        <sz val="11"/>
        <rFont val="Times New Roman"/>
        <family val="1"/>
      </rPr>
      <t>год./куб. м</t>
    </r>
  </si>
  <si>
    <t>Питомі витрати електричної енергії на подавання 1 куб. м питної води в розподільну мережу (рядок 108/рядок 066)</t>
  </si>
  <si>
    <t>Питомі витрати електричної енергії на очищення 1 куб. м стічних вод (рядок 284/рядок 247)</t>
  </si>
  <si>
    <t>Питомі витрати електричної енергії на перекачування 1 куб. м стічних вод (рядок 286/рядок 244)</t>
  </si>
  <si>
    <t>Витрати електроенергії на 1 куб. м стічних вод (рядок 283/рядок 244)</t>
  </si>
  <si>
    <t>кВт. год/куб. м</t>
  </si>
  <si>
    <t>Обсяг скинутих стічних вод без очищення (рядок 244 – рядок 247)</t>
  </si>
  <si>
    <t>Обсяг недостатньо очищених скинутих стічних вод (рядок 244 – рядок 248)</t>
  </si>
  <si>
    <t>тис. грн</t>
  </si>
  <si>
    <t>Примітки до пунктів 1.1 (1*) та 2.1 (2*):</t>
  </si>
  <si>
    <t>Населені пункти, в яких ліцензіат надає послуги з централізованого водопостачання та водовідведення</t>
  </si>
  <si>
    <t>Кількість населення в населеному пункті, осіб</t>
  </si>
  <si>
    <t>Усього в населених пунктах зони відповідальності</t>
  </si>
  <si>
    <t>у т. ч. з приладами обліку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</si>
  <si>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</si>
  <si>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>(пункт 3.12 )</t>
  </si>
  <si>
    <t>у тому числі: обсяг втрат води до розподільчої мережі (рядок 060 + рядок 062 − рядок 063 − рядок 066 – рядок 072)</t>
  </si>
  <si>
    <t xml:space="preserve">                      обсяг втрат води з розподільчої мережі (рядок 066 – рядок 070 – рядок 073)</t>
  </si>
  <si>
    <t>з них з використанням: рідкого хлору</t>
  </si>
  <si>
    <t>Питомі витрати електричної енергії на 1 куб. м води (рядок 132/(рядок 060 + рядок 062)</t>
  </si>
  <si>
    <t>тис. кВт·год</t>
  </si>
  <si>
    <t>з них обладнаних приладами обліку стічних вод</t>
  </si>
  <si>
    <t>Розділ II. Централізоване водовідведення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</si>
  <si>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</si>
  <si>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>м.Суми</t>
  </si>
  <si>
    <t>А.Г. Сагач</t>
  </si>
  <si>
    <t>Ю.І. Ульянченко</t>
  </si>
  <si>
    <t>0542-700-182</t>
  </si>
  <si>
    <t>0542-700-181</t>
  </si>
  <si>
    <t>Svpto@i.ua</t>
  </si>
  <si>
    <t>2017</t>
  </si>
  <si>
    <t>03352455</t>
  </si>
  <si>
    <t>40009, Сумська область, м.Суми, Ковпаківський район, Білопільський шлях, 9</t>
  </si>
  <si>
    <t>Комунальне підприємство"Міськводоканал" Сумської міської ради</t>
  </si>
  <si>
    <t xml:space="preserve"> 2016
попередній рік</t>
  </si>
  <si>
    <t>2017
 звітний рік</t>
  </si>
  <si>
    <t>С.Г. Гладкий</t>
  </si>
  <si>
    <t>* Інформації  щодо  загальної кількості  підключень водопостачання (вводів) та водовідведення (випусків)  не має. На даний час проводиться обстеження  багатоквартирних  житл.буд.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</si>
</sst>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%"/>
    <numFmt numFmtId="190" formatCode="#,##0.000"/>
    <numFmt numFmtId="191" formatCode="#,##0_ ;[Red]\-#,##0\ "/>
    <numFmt numFmtId="192" formatCode="#,##0.00_ ;[Red]\-#,##0.00\ "/>
  </numFmts>
  <fonts count="82">
    <font>
      <sz val="11"/>
      <color indexed="55"/>
      <name val="SimSun"/>
      <family val="2"/>
    </font>
    <font>
      <sz val="10"/>
      <color indexed="55"/>
      <name val="Times New Roman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sz val="8"/>
      <name val="SimSu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i/>
      <sz val="11"/>
      <color indexed="55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color indexed="55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sz val="9"/>
      <color indexed="55"/>
      <name val="Calibri"/>
      <family val="2"/>
    </font>
    <font>
      <sz val="10"/>
      <color indexed="8"/>
      <name val="Times New Roman"/>
      <family val="2"/>
    </font>
    <font>
      <sz val="10"/>
      <color indexed="55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55"/>
      <name val="Calibri"/>
      <family val="2"/>
    </font>
    <font>
      <sz val="8"/>
      <color indexed="8"/>
      <name val="Times New Roman"/>
      <family val="2"/>
    </font>
    <font>
      <i/>
      <sz val="11"/>
      <name val="Times New Roman"/>
      <family val="1"/>
    </font>
    <font>
      <sz val="10"/>
      <color indexed="55"/>
      <name val="SimSun"/>
      <family val="2"/>
    </font>
    <font>
      <sz val="10"/>
      <color indexed="40"/>
      <name val="Times New Roman"/>
      <family val="1"/>
    </font>
    <font>
      <sz val="11"/>
      <color indexed="45"/>
      <name val="Times New Roman"/>
      <family val="1"/>
    </font>
    <font>
      <b/>
      <sz val="18"/>
      <color indexed="52"/>
      <name val="Times New Roman"/>
      <family val="1"/>
    </font>
    <font>
      <sz val="8"/>
      <color indexed="55"/>
      <name val="SimSun"/>
      <family val="2"/>
    </font>
    <font>
      <sz val="8"/>
      <color indexed="55"/>
      <name val="Times New Roman"/>
      <family val="1"/>
    </font>
    <font>
      <sz val="12"/>
      <color indexed="55"/>
      <name val="Times New Roman"/>
      <family val="1"/>
    </font>
    <font>
      <b/>
      <sz val="14"/>
      <color indexed="52"/>
      <name val="Times New Roman"/>
      <family val="1"/>
    </font>
    <font>
      <sz val="11"/>
      <name val="SimSun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4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30"/>
      <name val="Times New Roman"/>
      <family val="1"/>
    </font>
    <font>
      <sz val="10"/>
      <color indexed="47"/>
      <name val="Times New Roman"/>
      <family val="2"/>
    </font>
    <font>
      <u val="single"/>
      <sz val="11"/>
      <color indexed="31"/>
      <name val="Calibri"/>
      <family val="2"/>
    </font>
    <font>
      <sz val="10"/>
      <color indexed="54"/>
      <name val="Times New Roman"/>
      <family val="2"/>
    </font>
    <font>
      <b/>
      <sz val="10"/>
      <color indexed="55"/>
      <name val="Times New Roman"/>
      <family val="2"/>
    </font>
    <font>
      <b/>
      <sz val="10"/>
      <color indexed="44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47"/>
      <name val="Times New Roman"/>
      <family val="2"/>
    </font>
    <font>
      <b/>
      <sz val="18"/>
      <color indexed="54"/>
      <name val="Cambria"/>
      <family val="2"/>
    </font>
    <font>
      <sz val="10"/>
      <color indexed="52"/>
      <name val="Times New Roman"/>
      <family val="2"/>
    </font>
    <font>
      <sz val="10"/>
      <color indexed="12"/>
      <name val="Times New Roman"/>
      <family val="2"/>
    </font>
    <font>
      <i/>
      <sz val="10"/>
      <color indexed="15"/>
      <name val="Times New Roman"/>
      <family val="2"/>
    </font>
    <font>
      <sz val="10"/>
      <color indexed="44"/>
      <name val="Times New Roman"/>
      <family val="2"/>
    </font>
    <font>
      <sz val="10"/>
      <color indexed="45"/>
      <name val="Times New Roman"/>
      <family val="2"/>
    </font>
    <font>
      <sz val="10"/>
      <color indexed="9"/>
      <name val="Times New Roman"/>
      <family val="2"/>
    </font>
    <font>
      <b/>
      <sz val="16"/>
      <color indexed="5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u val="single"/>
      <sz val="11"/>
      <color rgb="FF0000FF"/>
      <name val="Calibri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8"/>
      <color rgb="FFC00000"/>
      <name val="Times New Roman"/>
      <family val="1"/>
    </font>
    <font>
      <sz val="11"/>
      <color rgb="FFFF0000"/>
      <name val="Times New Roman"/>
      <family val="1"/>
    </font>
    <font>
      <b/>
      <sz val="16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/>
      <right/>
      <top/>
      <bottom style="thin">
        <color indexed="6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/>
      <right/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/>
      <top/>
      <bottom style="thin">
        <color indexed="3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2" fillId="0" borderId="0">
      <alignment/>
      <protection/>
    </xf>
    <xf numFmtId="0" fontId="63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9" fillId="33" borderId="11" xfId="0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8" fontId="2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 applyProtection="1">
      <alignment horizontal="right" vertical="center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5" fillId="0" borderId="15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5" fillId="0" borderId="15" xfId="55" applyFont="1" applyFill="1" applyBorder="1" applyAlignment="1" applyProtection="1">
      <alignment horizontal="center"/>
      <protection locked="0"/>
    </xf>
    <xf numFmtId="0" fontId="5" fillId="0" borderId="0" xfId="55" applyFont="1" applyFill="1" applyBorder="1" applyAlignment="1" applyProtection="1">
      <alignment horizontal="center"/>
      <protection locked="0"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right"/>
      <protection/>
    </xf>
    <xf numFmtId="0" fontId="11" fillId="0" borderId="0" xfId="55" applyFont="1" applyFill="1" applyProtection="1">
      <alignment/>
      <protection locked="0"/>
    </xf>
    <xf numFmtId="0" fontId="11" fillId="0" borderId="0" xfId="55" applyFont="1" applyFill="1" applyAlignment="1" applyProtection="1">
      <alignment wrapText="1"/>
      <protection locked="0"/>
    </xf>
    <xf numFmtId="0" fontId="11" fillId="0" borderId="0" xfId="55" applyFont="1" applyFill="1" applyAlignment="1" applyProtection="1">
      <alignment horizontal="center" wrapText="1"/>
      <protection locked="0"/>
    </xf>
    <xf numFmtId="0" fontId="24" fillId="0" borderId="0" xfId="55" applyFont="1" applyFill="1" applyAlignment="1" applyProtection="1">
      <alignment horizontal="center" wrapText="1"/>
      <protection locked="0"/>
    </xf>
    <xf numFmtId="0" fontId="11" fillId="0" borderId="0" xfId="55" applyFont="1" applyFill="1">
      <alignment/>
      <protection/>
    </xf>
    <xf numFmtId="0" fontId="5" fillId="0" borderId="15" xfId="55" applyFont="1" applyFill="1" applyBorder="1" applyAlignment="1">
      <alignment horizontal="left"/>
      <protection/>
    </xf>
    <xf numFmtId="0" fontId="12" fillId="0" borderId="15" xfId="55" applyFont="1" applyFill="1" applyBorder="1" applyAlignment="1">
      <alignment horizontal="left"/>
      <protection/>
    </xf>
    <xf numFmtId="0" fontId="31" fillId="0" borderId="15" xfId="55" applyFont="1" applyFill="1" applyBorder="1" applyAlignment="1">
      <alignment horizontal="center" vertical="top"/>
      <protection/>
    </xf>
    <xf numFmtId="49" fontId="7" fillId="33" borderId="16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2" xfId="0" applyNumberFormat="1" applyFont="1" applyFill="1" applyBorder="1" applyAlignment="1">
      <alignment horizontal="left" vertical="center" wrapText="1"/>
    </xf>
    <xf numFmtId="3" fontId="7" fillId="33" borderId="2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189" fontId="7" fillId="34" borderId="21" xfId="59" applyNumberFormat="1" applyFont="1" applyFill="1" applyBorder="1" applyAlignment="1" applyProtection="1">
      <alignment horizontal="right" vertical="center" wrapText="1"/>
      <protection/>
    </xf>
    <xf numFmtId="189" fontId="7" fillId="34" borderId="28" xfId="59" applyNumberFormat="1" applyFont="1" applyFill="1" applyBorder="1" applyAlignment="1" applyProtection="1">
      <alignment horizontal="right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3" fontId="32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5" xfId="0" applyFont="1" applyFill="1" applyBorder="1" applyAlignment="1">
      <alignment horizontal="center" vertical="center" wrapText="1"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31" xfId="0" applyNumberFormat="1" applyFont="1" applyFill="1" applyBorder="1" applyAlignment="1" applyProtection="1">
      <alignment horizontal="right" vertical="center" wrapText="1"/>
      <protection/>
    </xf>
    <xf numFmtId="3" fontId="1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15" fillId="34" borderId="19" xfId="0" applyNumberFormat="1" applyFont="1" applyFill="1" applyBorder="1" applyAlignment="1" applyProtection="1">
      <alignment horizontal="right" vertical="center" wrapText="1"/>
      <protection/>
    </xf>
    <xf numFmtId="3" fontId="15" fillId="34" borderId="30" xfId="0" applyNumberFormat="1" applyFont="1" applyFill="1" applyBorder="1" applyAlignment="1" applyProtection="1">
      <alignment horizontal="right" vertical="center" wrapText="1"/>
      <protection/>
    </xf>
    <xf numFmtId="49" fontId="5" fillId="33" borderId="34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left" vertical="top" wrapText="1"/>
    </xf>
    <xf numFmtId="3" fontId="15" fillId="34" borderId="23" xfId="0" applyNumberFormat="1" applyFont="1" applyFill="1" applyBorder="1" applyAlignment="1" applyProtection="1">
      <alignment horizontal="right" vertical="center" wrapText="1"/>
      <protection/>
    </xf>
    <xf numFmtId="3" fontId="15" fillId="34" borderId="31" xfId="0" applyNumberFormat="1" applyFont="1" applyFill="1" applyBorder="1" applyAlignment="1" applyProtection="1">
      <alignment horizontal="right" vertical="center" wrapText="1"/>
      <protection/>
    </xf>
    <xf numFmtId="49" fontId="10" fillId="33" borderId="22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left" vertical="center" wrapText="1"/>
    </xf>
    <xf numFmtId="3" fontId="1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15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9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/>
    </xf>
    <xf numFmtId="0" fontId="15" fillId="33" borderId="38" xfId="0" applyFont="1" applyFill="1" applyBorder="1" applyAlignment="1">
      <alignment horizontal="center" vertical="center"/>
    </xf>
    <xf numFmtId="190" fontId="15" fillId="34" borderId="19" xfId="0" applyNumberFormat="1" applyFont="1" applyFill="1" applyBorder="1" applyAlignment="1" applyProtection="1">
      <alignment horizontal="right" vertical="center" wrapText="1"/>
      <protection/>
    </xf>
    <xf numFmtId="190" fontId="15" fillId="34" borderId="30" xfId="0" applyNumberFormat="1" applyFont="1" applyFill="1" applyBorder="1" applyAlignment="1" applyProtection="1">
      <alignment horizontal="right" vertical="center" wrapText="1"/>
      <protection/>
    </xf>
    <xf numFmtId="190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190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190" fontId="7" fillId="33" borderId="21" xfId="0" applyNumberFormat="1" applyFont="1" applyFill="1" applyBorder="1" applyAlignment="1" applyProtection="1">
      <alignment horizontal="right" vertical="center" wrapText="1"/>
      <protection locked="0"/>
    </xf>
    <xf numFmtId="190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190" fontId="7" fillId="34" borderId="19" xfId="0" applyNumberFormat="1" applyFont="1" applyFill="1" applyBorder="1" applyAlignment="1" applyProtection="1">
      <alignment horizontal="right" vertical="center" wrapText="1"/>
      <protection/>
    </xf>
    <xf numFmtId="190" fontId="7" fillId="34" borderId="30" xfId="0" applyNumberFormat="1" applyFont="1" applyFill="1" applyBorder="1" applyAlignment="1" applyProtection="1">
      <alignment horizontal="right" vertical="center" wrapText="1"/>
      <protection/>
    </xf>
    <xf numFmtId="190" fontId="7" fillId="35" borderId="19" xfId="0" applyNumberFormat="1" applyFont="1" applyFill="1" applyBorder="1" applyAlignment="1" applyProtection="1">
      <alignment horizontal="right" vertical="center" wrapText="1"/>
      <protection/>
    </xf>
    <xf numFmtId="190" fontId="7" fillId="35" borderId="30" xfId="0" applyNumberFormat="1" applyFont="1" applyFill="1" applyBorder="1" applyAlignment="1" applyProtection="1">
      <alignment horizontal="right" vertical="center" wrapText="1"/>
      <protection/>
    </xf>
    <xf numFmtId="190" fontId="15" fillId="35" borderId="19" xfId="0" applyNumberFormat="1" applyFont="1" applyFill="1" applyBorder="1" applyAlignment="1" applyProtection="1">
      <alignment horizontal="right" vertical="center" wrapText="1"/>
      <protection/>
    </xf>
    <xf numFmtId="190" fontId="15" fillId="35" borderId="30" xfId="0" applyNumberFormat="1" applyFont="1" applyFill="1" applyBorder="1" applyAlignment="1" applyProtection="1">
      <alignment horizontal="right" vertical="center" wrapText="1"/>
      <protection/>
    </xf>
    <xf numFmtId="0" fontId="7" fillId="33" borderId="27" xfId="0" applyFont="1" applyFill="1" applyBorder="1" applyAlignment="1">
      <alignment horizontal="center" vertical="center" wrapText="1"/>
    </xf>
    <xf numFmtId="49" fontId="33" fillId="33" borderId="15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26" fillId="0" borderId="39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39" xfId="55" applyFont="1" applyFill="1" applyBorder="1" applyAlignment="1" applyProtection="1">
      <alignment horizontal="center" vertical="top" wrapText="1"/>
      <protection locked="0"/>
    </xf>
    <xf numFmtId="0" fontId="26" fillId="0" borderId="0" xfId="55" applyFont="1" applyFill="1" applyBorder="1" applyAlignment="1" applyProtection="1">
      <alignment horizontal="center" vertical="top" wrapText="1"/>
      <protection locked="0"/>
    </xf>
    <xf numFmtId="49" fontId="10" fillId="33" borderId="0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 vertical="center" wrapText="1"/>
    </xf>
    <xf numFmtId="191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191" fontId="7" fillId="33" borderId="30" xfId="0" applyNumberFormat="1" applyFont="1" applyFill="1" applyBorder="1" applyAlignment="1" applyProtection="1">
      <alignment horizontal="right" vertical="center" wrapText="1"/>
      <protection locked="0"/>
    </xf>
    <xf numFmtId="191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191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10" fontId="7" fillId="34" borderId="23" xfId="59" applyNumberFormat="1" applyFont="1" applyFill="1" applyBorder="1" applyAlignment="1" applyProtection="1">
      <alignment horizontal="right" vertical="center" wrapText="1"/>
      <protection/>
    </xf>
    <xf numFmtId="10" fontId="7" fillId="34" borderId="31" xfId="59" applyNumberFormat="1" applyFont="1" applyFill="1" applyBorder="1" applyAlignment="1" applyProtection="1">
      <alignment horizontal="right" vertical="center" wrapText="1"/>
      <protection/>
    </xf>
    <xf numFmtId="10" fontId="7" fillId="34" borderId="21" xfId="59" applyNumberFormat="1" applyFont="1" applyFill="1" applyBorder="1" applyAlignment="1" applyProtection="1">
      <alignment horizontal="right" vertical="center" wrapText="1"/>
      <protection/>
    </xf>
    <xf numFmtId="10" fontId="7" fillId="34" borderId="28" xfId="59" applyNumberFormat="1" applyFont="1" applyFill="1" applyBorder="1" applyAlignment="1" applyProtection="1">
      <alignment horizontal="right" vertical="center" wrapText="1"/>
      <protection/>
    </xf>
    <xf numFmtId="188" fontId="7" fillId="34" borderId="25" xfId="0" applyNumberFormat="1" applyFont="1" applyFill="1" applyBorder="1" applyAlignment="1" applyProtection="1">
      <alignment horizontal="right" vertical="center" wrapText="1"/>
      <protection/>
    </xf>
    <xf numFmtId="188" fontId="7" fillId="34" borderId="41" xfId="0" applyNumberFormat="1" applyFont="1" applyFill="1" applyBorder="1" applyAlignment="1" applyProtection="1">
      <alignment horizontal="right" vertical="center" wrapText="1"/>
      <protection/>
    </xf>
    <xf numFmtId="10" fontId="7" fillId="34" borderId="29" xfId="59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31" xfId="0" applyNumberFormat="1" applyFont="1" applyFill="1" applyBorder="1" applyAlignment="1" applyProtection="1">
      <alignment horizontal="right" vertical="center" wrapText="1"/>
      <protection/>
    </xf>
    <xf numFmtId="4" fontId="7" fillId="34" borderId="21" xfId="0" applyNumberFormat="1" applyFont="1" applyFill="1" applyBorder="1" applyAlignment="1" applyProtection="1">
      <alignment horizontal="right" vertical="center" wrapText="1"/>
      <protection/>
    </xf>
    <xf numFmtId="4" fontId="7" fillId="34" borderId="28" xfId="0" applyNumberFormat="1" applyFont="1" applyFill="1" applyBorder="1" applyAlignment="1" applyProtection="1">
      <alignment horizontal="right" vertical="center" wrapText="1"/>
      <protection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21" xfId="59" applyNumberFormat="1" applyFont="1" applyFill="1" applyBorder="1" applyAlignment="1" applyProtection="1">
      <alignment horizontal="right" vertical="center" wrapText="1"/>
      <protection/>
    </xf>
    <xf numFmtId="4" fontId="7" fillId="34" borderId="28" xfId="59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30" xfId="0" applyNumberFormat="1" applyFont="1" applyFill="1" applyBorder="1" applyAlignment="1" applyProtection="1">
      <alignment horizontal="right" vertical="center" wrapText="1"/>
      <protection/>
    </xf>
    <xf numFmtId="190" fontId="7" fillId="34" borderId="27" xfId="0" applyNumberFormat="1" applyFont="1" applyFill="1" applyBorder="1" applyAlignment="1" applyProtection="1">
      <alignment horizontal="right" vertical="center" wrapText="1"/>
      <protection/>
    </xf>
    <xf numFmtId="190" fontId="7" fillId="34" borderId="42" xfId="0" applyNumberFormat="1" applyFont="1" applyFill="1" applyBorder="1" applyAlignment="1" applyProtection="1">
      <alignment horizontal="right" vertical="center" wrapText="1"/>
      <protection/>
    </xf>
    <xf numFmtId="190" fontId="7" fillId="34" borderId="21" xfId="0" applyNumberFormat="1" applyFont="1" applyFill="1" applyBorder="1" applyAlignment="1" applyProtection="1">
      <alignment horizontal="right" vertical="center" wrapText="1"/>
      <protection/>
    </xf>
    <xf numFmtId="190" fontId="7" fillId="34" borderId="28" xfId="0" applyNumberFormat="1" applyFont="1" applyFill="1" applyBorder="1" applyAlignment="1" applyProtection="1">
      <alignment horizontal="right" vertical="center" wrapText="1"/>
      <protection/>
    </xf>
    <xf numFmtId="4" fontId="7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59" applyNumberFormat="1" applyFont="1" applyFill="1" applyBorder="1" applyAlignment="1" applyProtection="1">
      <alignment horizontal="right" vertical="center" wrapText="1"/>
      <protection locked="0"/>
    </xf>
    <xf numFmtId="4" fontId="7" fillId="0" borderId="28" xfId="59" applyNumberFormat="1" applyFont="1" applyFill="1" applyBorder="1" applyAlignment="1" applyProtection="1">
      <alignment horizontal="right" vertical="center" wrapText="1"/>
      <protection locked="0"/>
    </xf>
    <xf numFmtId="3" fontId="15" fillId="35" borderId="19" xfId="0" applyNumberFormat="1" applyFont="1" applyFill="1" applyBorder="1" applyAlignment="1" applyProtection="1">
      <alignment horizontal="right" vertical="center" wrapText="1"/>
      <protection/>
    </xf>
    <xf numFmtId="3" fontId="15" fillId="35" borderId="30" xfId="0" applyNumberFormat="1" applyFont="1" applyFill="1" applyBorder="1" applyAlignment="1" applyProtection="1">
      <alignment horizontal="right" vertical="center" wrapText="1"/>
      <protection/>
    </xf>
    <xf numFmtId="10" fontId="7" fillId="35" borderId="23" xfId="59" applyNumberFormat="1" applyFont="1" applyFill="1" applyBorder="1" applyAlignment="1" applyProtection="1">
      <alignment horizontal="right" vertical="center" wrapText="1"/>
      <protection/>
    </xf>
    <xf numFmtId="10" fontId="7" fillId="35" borderId="31" xfId="59" applyNumberFormat="1" applyFont="1" applyFill="1" applyBorder="1" applyAlignment="1" applyProtection="1">
      <alignment horizontal="right" vertical="center" wrapText="1"/>
      <protection/>
    </xf>
    <xf numFmtId="10" fontId="7" fillId="35" borderId="21" xfId="59" applyNumberFormat="1" applyFont="1" applyFill="1" applyBorder="1" applyAlignment="1" applyProtection="1">
      <alignment horizontal="right" vertical="center" wrapText="1"/>
      <protection/>
    </xf>
    <xf numFmtId="10" fontId="7" fillId="35" borderId="28" xfId="59" applyNumberFormat="1" applyFont="1" applyFill="1" applyBorder="1" applyAlignment="1" applyProtection="1">
      <alignment horizontal="right" vertical="center" wrapText="1"/>
      <protection/>
    </xf>
    <xf numFmtId="4" fontId="7" fillId="35" borderId="25" xfId="0" applyNumberFormat="1" applyFont="1" applyFill="1" applyBorder="1" applyAlignment="1" applyProtection="1">
      <alignment horizontal="right" vertical="center" wrapText="1"/>
      <protection/>
    </xf>
    <xf numFmtId="4" fontId="7" fillId="35" borderId="41" xfId="0" applyNumberFormat="1" applyFont="1" applyFill="1" applyBorder="1" applyAlignment="1" applyProtection="1">
      <alignment horizontal="right" vertical="center" wrapText="1"/>
      <protection/>
    </xf>
    <xf numFmtId="4" fontId="7" fillId="35" borderId="23" xfId="0" applyNumberFormat="1" applyFont="1" applyFill="1" applyBorder="1" applyAlignment="1" applyProtection="1">
      <alignment horizontal="right" vertical="center" wrapText="1"/>
      <protection/>
    </xf>
    <xf numFmtId="4" fontId="7" fillId="35" borderId="31" xfId="0" applyNumberFormat="1" applyFont="1" applyFill="1" applyBorder="1" applyAlignment="1" applyProtection="1">
      <alignment horizontal="right" vertical="center" wrapText="1"/>
      <protection/>
    </xf>
    <xf numFmtId="4" fontId="7" fillId="35" borderId="21" xfId="0" applyNumberFormat="1" applyFont="1" applyFill="1" applyBorder="1" applyAlignment="1" applyProtection="1">
      <alignment horizontal="right" vertical="center" wrapText="1"/>
      <protection/>
    </xf>
    <xf numFmtId="4" fontId="7" fillId="35" borderId="28" xfId="0" applyNumberFormat="1" applyFont="1" applyFill="1" applyBorder="1" applyAlignment="1" applyProtection="1">
      <alignment horizontal="right" vertical="center" wrapText="1"/>
      <protection/>
    </xf>
    <xf numFmtId="3" fontId="7" fillId="35" borderId="19" xfId="0" applyNumberFormat="1" applyFont="1" applyFill="1" applyBorder="1" applyAlignment="1" applyProtection="1">
      <alignment horizontal="right" vertical="center" wrapText="1"/>
      <protection/>
    </xf>
    <xf numFmtId="3" fontId="7" fillId="35" borderId="30" xfId="0" applyNumberFormat="1" applyFont="1" applyFill="1" applyBorder="1" applyAlignment="1" applyProtection="1">
      <alignment horizontal="right" vertical="center" wrapText="1"/>
      <protection/>
    </xf>
    <xf numFmtId="190" fontId="7" fillId="35" borderId="23" xfId="0" applyNumberFormat="1" applyFont="1" applyFill="1" applyBorder="1" applyAlignment="1" applyProtection="1">
      <alignment horizontal="right" vertical="center" wrapText="1"/>
      <protection/>
    </xf>
    <xf numFmtId="190" fontId="7" fillId="35" borderId="31" xfId="0" applyNumberFormat="1" applyFont="1" applyFill="1" applyBorder="1" applyAlignment="1" applyProtection="1">
      <alignment horizontal="right" vertical="center" wrapText="1"/>
      <protection/>
    </xf>
    <xf numFmtId="190" fontId="7" fillId="35" borderId="21" xfId="0" applyNumberFormat="1" applyFont="1" applyFill="1" applyBorder="1" applyAlignment="1" applyProtection="1">
      <alignment horizontal="right" vertical="center" wrapText="1"/>
      <protection/>
    </xf>
    <xf numFmtId="190" fontId="7" fillId="35" borderId="28" xfId="0" applyNumberFormat="1" applyFont="1" applyFill="1" applyBorder="1" applyAlignment="1" applyProtection="1">
      <alignment horizontal="right" vertical="center" wrapText="1"/>
      <protection/>
    </xf>
    <xf numFmtId="49" fontId="4" fillId="33" borderId="43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" fillId="33" borderId="46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" vertical="center"/>
    </xf>
    <xf numFmtId="3" fontId="5" fillId="33" borderId="45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1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6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2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37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40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3" xfId="0" applyNumberFormat="1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Fill="1" applyBorder="1" applyAlignment="1">
      <alignment/>
    </xf>
    <xf numFmtId="3" fontId="10" fillId="33" borderId="38" xfId="0" applyNumberFormat="1" applyFont="1" applyFill="1" applyBorder="1" applyAlignment="1" applyProtection="1">
      <alignment horizontal="right" vertical="top" wrapText="1" indent="1"/>
      <protection/>
    </xf>
    <xf numFmtId="3" fontId="5" fillId="33" borderId="54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5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56" xfId="0" applyNumberFormat="1" applyFont="1" applyFill="1" applyBorder="1" applyAlignment="1" applyProtection="1">
      <alignment horizontal="right" vertical="top" wrapText="1" indent="1"/>
      <protection locked="0"/>
    </xf>
    <xf numFmtId="3" fontId="10" fillId="33" borderId="50" xfId="0" applyNumberFormat="1" applyFont="1" applyFill="1" applyBorder="1" applyAlignment="1" applyProtection="1">
      <alignment horizontal="right" vertical="top" wrapText="1" indent="1"/>
      <protection/>
    </xf>
    <xf numFmtId="3" fontId="10" fillId="33" borderId="50" xfId="0" applyNumberFormat="1" applyFont="1" applyFill="1" applyBorder="1" applyAlignment="1">
      <alignment horizontal="right" wrapText="1" indent="1"/>
    </xf>
    <xf numFmtId="3" fontId="10" fillId="33" borderId="57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9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90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190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90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 applyProtection="1">
      <alignment horizontal="right" vertical="top" wrapText="1"/>
      <protection locked="0"/>
    </xf>
    <xf numFmtId="0" fontId="7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/>
    </xf>
    <xf numFmtId="3" fontId="5" fillId="0" borderId="54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61" xfId="0" applyNumberFormat="1" applyFont="1" applyFill="1" applyBorder="1" applyAlignment="1" applyProtection="1">
      <alignment horizontal="center"/>
      <protection locked="0"/>
    </xf>
    <xf numFmtId="3" fontId="5" fillId="0" borderId="55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62" xfId="0" applyNumberFormat="1" applyFont="1" applyFill="1" applyBorder="1" applyAlignment="1" applyProtection="1">
      <alignment horizontal="center"/>
      <protection locked="0"/>
    </xf>
    <xf numFmtId="3" fontId="5" fillId="0" borderId="63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3" fontId="5" fillId="0" borderId="65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66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30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46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52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31" xfId="0" applyNumberFormat="1" applyFont="1" applyFill="1" applyBorder="1" applyAlignment="1" applyProtection="1">
      <alignment horizontal="right" vertical="top" wrapText="1" indent="1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67" xfId="0" applyNumberFormat="1" applyFont="1" applyFill="1" applyBorder="1" applyAlignment="1" applyProtection="1">
      <alignment horizontal="center" wrapText="1"/>
      <protection locked="0"/>
    </xf>
    <xf numFmtId="3" fontId="5" fillId="0" borderId="68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69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70" xfId="0" applyNumberFormat="1" applyFont="1" applyFill="1" applyBorder="1" applyAlignment="1" applyProtection="1">
      <alignment horizontal="right" vertical="top" wrapText="1" indent="1"/>
      <protection locked="0"/>
    </xf>
    <xf numFmtId="0" fontId="0" fillId="36" borderId="0" xfId="0" applyFill="1" applyAlignment="1">
      <alignment/>
    </xf>
    <xf numFmtId="49" fontId="10" fillId="36" borderId="0" xfId="0" applyNumberFormat="1" applyFont="1" applyFill="1" applyBorder="1" applyAlignment="1" applyProtection="1">
      <alignment horizontal="center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/>
      <protection locked="0"/>
    </xf>
    <xf numFmtId="49" fontId="17" fillId="36" borderId="0" xfId="0" applyNumberFormat="1" applyFont="1" applyFill="1" applyBorder="1" applyAlignment="1" applyProtection="1">
      <alignment horizontal="right" vertical="center"/>
      <protection locked="0"/>
    </xf>
    <xf numFmtId="49" fontId="17" fillId="36" borderId="0" xfId="0" applyNumberFormat="1" applyFont="1" applyFill="1" applyBorder="1" applyAlignment="1" applyProtection="1">
      <alignment horizontal="left" vertical="center"/>
      <protection locked="0"/>
    </xf>
    <xf numFmtId="49" fontId="9" fillId="36" borderId="0" xfId="0" applyNumberFormat="1" applyFont="1" applyFill="1" applyBorder="1" applyAlignment="1" applyProtection="1">
      <alignment horizontal="center"/>
      <protection locked="0"/>
    </xf>
    <xf numFmtId="49" fontId="5" fillId="36" borderId="0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>
      <alignment vertical="center" wrapText="1"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7" fillId="36" borderId="16" xfId="0" applyNumberFormat="1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0" fontId="9" fillId="36" borderId="11" xfId="0" applyFont="1" applyFill="1" applyBorder="1" applyAlignment="1" applyProtection="1">
      <alignment/>
      <protection locked="0"/>
    </xf>
    <xf numFmtId="0" fontId="16" fillId="36" borderId="1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192" fontId="7" fillId="0" borderId="19" xfId="0" applyNumberFormat="1" applyFont="1" applyFill="1" applyBorder="1" applyAlignment="1" applyProtection="1">
      <alignment horizontal="right" vertical="top" wrapText="1"/>
      <protection locked="0"/>
    </xf>
    <xf numFmtId="49" fontId="7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190" fontId="15" fillId="37" borderId="19" xfId="0" applyNumberFormat="1" applyFont="1" applyFill="1" applyBorder="1" applyAlignment="1" applyProtection="1">
      <alignment horizontal="right" wrapText="1"/>
      <protection/>
    </xf>
    <xf numFmtId="190" fontId="15" fillId="37" borderId="30" xfId="0" applyNumberFormat="1" applyFont="1" applyFill="1" applyBorder="1" applyAlignment="1" applyProtection="1">
      <alignment horizontal="right" wrapText="1"/>
      <protection/>
    </xf>
    <xf numFmtId="188" fontId="7" fillId="37" borderId="25" xfId="0" applyNumberFormat="1" applyFont="1" applyFill="1" applyBorder="1" applyAlignment="1" applyProtection="1">
      <alignment horizontal="right" vertical="center" wrapText="1"/>
      <protection/>
    </xf>
    <xf numFmtId="188" fontId="7" fillId="37" borderId="41" xfId="0" applyNumberFormat="1" applyFont="1" applyFill="1" applyBorder="1" applyAlignment="1" applyProtection="1">
      <alignment horizontal="right" vertical="center" wrapText="1"/>
      <protection/>
    </xf>
    <xf numFmtId="190" fontId="7" fillId="37" borderId="19" xfId="0" applyNumberFormat="1" applyFont="1" applyFill="1" applyBorder="1" applyAlignment="1" applyProtection="1">
      <alignment horizontal="right" wrapText="1"/>
      <protection/>
    </xf>
    <xf numFmtId="190" fontId="7" fillId="37" borderId="30" xfId="0" applyNumberFormat="1" applyFont="1" applyFill="1" applyBorder="1" applyAlignment="1" applyProtection="1">
      <alignment horizontal="right" wrapText="1"/>
      <protection/>
    </xf>
    <xf numFmtId="4" fontId="7" fillId="37" borderId="23" xfId="0" applyNumberFormat="1" applyFont="1" applyFill="1" applyBorder="1" applyAlignment="1" applyProtection="1">
      <alignment horizontal="right" vertical="center" wrapText="1"/>
      <protection/>
    </xf>
    <xf numFmtId="4" fontId="7" fillId="37" borderId="31" xfId="0" applyNumberFormat="1" applyFont="1" applyFill="1" applyBorder="1" applyAlignment="1" applyProtection="1">
      <alignment horizontal="right" vertical="center" wrapText="1"/>
      <protection/>
    </xf>
    <xf numFmtId="4" fontId="7" fillId="37" borderId="21" xfId="0" applyNumberFormat="1" applyFont="1" applyFill="1" applyBorder="1" applyAlignment="1" applyProtection="1">
      <alignment horizontal="right" vertical="center" wrapText="1"/>
      <protection/>
    </xf>
    <xf numFmtId="4" fontId="7" fillId="37" borderId="28" xfId="0" applyNumberFormat="1" applyFont="1" applyFill="1" applyBorder="1" applyAlignment="1" applyProtection="1">
      <alignment horizontal="right" vertical="center" wrapText="1"/>
      <protection/>
    </xf>
    <xf numFmtId="4" fontId="7" fillId="37" borderId="21" xfId="59" applyNumberFormat="1" applyFont="1" applyFill="1" applyBorder="1" applyAlignment="1" applyProtection="1">
      <alignment horizontal="right" vertical="center" wrapText="1"/>
      <protection/>
    </xf>
    <xf numFmtId="4" fontId="7" fillId="37" borderId="28" xfId="59" applyNumberFormat="1" applyFont="1" applyFill="1" applyBorder="1" applyAlignment="1" applyProtection="1">
      <alignment horizontal="right" vertical="center" wrapText="1"/>
      <protection/>
    </xf>
    <xf numFmtId="190" fontId="7" fillId="37" borderId="27" xfId="0" applyNumberFormat="1" applyFont="1" applyFill="1" applyBorder="1" applyAlignment="1" applyProtection="1">
      <alignment horizontal="right" vertical="center" wrapText="1"/>
      <protection/>
    </xf>
    <xf numFmtId="190" fontId="7" fillId="37" borderId="42" xfId="0" applyNumberFormat="1" applyFont="1" applyFill="1" applyBorder="1" applyAlignment="1" applyProtection="1">
      <alignment horizontal="right" vertical="center" wrapText="1"/>
      <protection/>
    </xf>
    <xf numFmtId="190" fontId="7" fillId="37" borderId="21" xfId="0" applyNumberFormat="1" applyFont="1" applyFill="1" applyBorder="1" applyAlignment="1" applyProtection="1">
      <alignment horizontal="right" vertical="center" wrapText="1"/>
      <protection/>
    </xf>
    <xf numFmtId="190" fontId="7" fillId="37" borderId="28" xfId="0" applyNumberFormat="1" applyFont="1" applyFill="1" applyBorder="1" applyAlignment="1" applyProtection="1">
      <alignment horizontal="right" vertical="center" wrapText="1"/>
      <protection/>
    </xf>
    <xf numFmtId="4" fontId="7" fillId="37" borderId="25" xfId="0" applyNumberFormat="1" applyFont="1" applyFill="1" applyBorder="1" applyAlignment="1" applyProtection="1">
      <alignment horizontal="right" vertical="center" wrapText="1"/>
      <protection/>
    </xf>
    <xf numFmtId="4" fontId="7" fillId="37" borderId="41" xfId="0" applyNumberFormat="1" applyFont="1" applyFill="1" applyBorder="1" applyAlignment="1" applyProtection="1">
      <alignment horizontal="right" vertical="center" wrapText="1"/>
      <protection/>
    </xf>
    <xf numFmtId="190" fontId="7" fillId="37" borderId="23" xfId="0" applyNumberFormat="1" applyFont="1" applyFill="1" applyBorder="1" applyAlignment="1" applyProtection="1">
      <alignment horizontal="right" vertical="center" wrapText="1"/>
      <protection/>
    </xf>
    <xf numFmtId="190" fontId="7" fillId="37" borderId="31" xfId="0" applyNumberFormat="1" applyFont="1" applyFill="1" applyBorder="1" applyAlignment="1" applyProtection="1">
      <alignment horizontal="right" vertical="center" wrapText="1"/>
      <protection/>
    </xf>
    <xf numFmtId="0" fontId="7" fillId="36" borderId="12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3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36" borderId="12" xfId="0" applyNumberFormat="1" applyFont="1" applyFill="1" applyBorder="1" applyAlignment="1" applyProtection="1">
      <alignment horizontal="right" vertical="center" wrapText="1"/>
      <protection locked="0"/>
    </xf>
    <xf numFmtId="191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37" borderId="23" xfId="0" applyNumberFormat="1" applyFont="1" applyFill="1" applyBorder="1" applyAlignment="1" applyProtection="1">
      <alignment horizontal="right" vertical="center" wrapText="1" indent="1"/>
      <protection/>
    </xf>
    <xf numFmtId="3" fontId="15" fillId="37" borderId="31" xfId="0" applyNumberFormat="1" applyFont="1" applyFill="1" applyBorder="1" applyAlignment="1" applyProtection="1">
      <alignment horizontal="right" vertical="center" wrapText="1" indent="1"/>
      <protection/>
    </xf>
    <xf numFmtId="3" fontId="15" fillId="37" borderId="23" xfId="0" applyNumberFormat="1" applyFont="1" applyFill="1" applyBorder="1" applyAlignment="1" applyProtection="1">
      <alignment horizontal="right" wrapText="1" indent="1"/>
      <protection/>
    </xf>
    <xf numFmtId="3" fontId="15" fillId="37" borderId="31" xfId="0" applyNumberFormat="1" applyFont="1" applyFill="1" applyBorder="1" applyAlignment="1" applyProtection="1">
      <alignment horizontal="right" wrapText="1" indent="1"/>
      <protection/>
    </xf>
    <xf numFmtId="3" fontId="15" fillId="37" borderId="19" xfId="0" applyNumberFormat="1" applyFont="1" applyFill="1" applyBorder="1" applyAlignment="1" applyProtection="1">
      <alignment horizontal="right" wrapText="1" indent="1"/>
      <protection/>
    </xf>
    <xf numFmtId="3" fontId="15" fillId="37" borderId="30" xfId="0" applyNumberFormat="1" applyFont="1" applyFill="1" applyBorder="1" applyAlignment="1" applyProtection="1">
      <alignment horizontal="right" wrapText="1" indent="1"/>
      <protection/>
    </xf>
    <xf numFmtId="3" fontId="15" fillId="0" borderId="19" xfId="0" applyNumberFormat="1" applyFont="1" applyFill="1" applyBorder="1" applyAlignment="1" applyProtection="1">
      <alignment horizontal="right" wrapText="1" indent="1"/>
      <protection locked="0"/>
    </xf>
    <xf numFmtId="3" fontId="15" fillId="0" borderId="30" xfId="0" applyNumberFormat="1" applyFont="1" applyFill="1" applyBorder="1" applyAlignment="1" applyProtection="1">
      <alignment horizontal="right" wrapText="1" indent="1"/>
      <protection locked="0"/>
    </xf>
    <xf numFmtId="3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19" xfId="0" applyNumberFormat="1" applyFont="1" applyFill="1" applyBorder="1" applyAlignment="1" applyProtection="1">
      <alignment horizontal="right" wrapText="1" indent="1"/>
      <protection locked="0"/>
    </xf>
    <xf numFmtId="191" fontId="7" fillId="0" borderId="30" xfId="0" applyNumberFormat="1" applyFont="1" applyFill="1" applyBorder="1" applyAlignment="1" applyProtection="1">
      <alignment horizontal="right" wrapText="1" indent="1"/>
      <protection locked="0"/>
    </xf>
    <xf numFmtId="191" fontId="15" fillId="0" borderId="19" xfId="0" applyNumberFormat="1" applyFont="1" applyFill="1" applyBorder="1" applyAlignment="1" applyProtection="1">
      <alignment horizontal="right" wrapText="1" indent="1"/>
      <protection locked="0"/>
    </xf>
    <xf numFmtId="191" fontId="15" fillId="0" borderId="30" xfId="0" applyNumberFormat="1" applyFont="1" applyFill="1" applyBorder="1" applyAlignment="1" applyProtection="1">
      <alignment horizontal="right" wrapText="1" indent="1"/>
      <protection locked="0"/>
    </xf>
    <xf numFmtId="191" fontId="15" fillId="0" borderId="21" xfId="0" applyNumberFormat="1" applyFont="1" applyFill="1" applyBorder="1" applyAlignment="1" applyProtection="1">
      <alignment horizontal="right" wrapText="1" indent="1"/>
      <protection locked="0"/>
    </xf>
    <xf numFmtId="191" fontId="15" fillId="0" borderId="28" xfId="0" applyNumberFormat="1" applyFont="1" applyFill="1" applyBorder="1" applyAlignment="1" applyProtection="1">
      <alignment horizontal="right" wrapText="1" indent="1"/>
      <protection locked="0"/>
    </xf>
    <xf numFmtId="191" fontId="7" fillId="37" borderId="19" xfId="0" applyNumberFormat="1" applyFont="1" applyFill="1" applyBorder="1" applyAlignment="1" applyProtection="1">
      <alignment horizontal="right" wrapText="1" indent="1"/>
      <protection/>
    </xf>
    <xf numFmtId="191" fontId="7" fillId="37" borderId="30" xfId="0" applyNumberFormat="1" applyFont="1" applyFill="1" applyBorder="1" applyAlignment="1" applyProtection="1">
      <alignment horizontal="right" wrapText="1" indent="1"/>
      <protection/>
    </xf>
    <xf numFmtId="191" fontId="7" fillId="37" borderId="23" xfId="0" applyNumberFormat="1" applyFont="1" applyFill="1" applyBorder="1" applyAlignment="1" applyProtection="1">
      <alignment horizontal="right" vertical="center" wrapText="1" indent="1"/>
      <protection/>
    </xf>
    <xf numFmtId="191" fontId="7" fillId="37" borderId="31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23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31" xfId="0" applyNumberFormat="1" applyFont="1" applyFill="1" applyBorder="1" applyAlignment="1" applyProtection="1">
      <alignment horizontal="right" vertical="center" wrapText="1" indent="1"/>
      <protection/>
    </xf>
    <xf numFmtId="191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wrapText="1" indent="1"/>
      <protection locked="0"/>
    </xf>
    <xf numFmtId="3" fontId="7" fillId="0" borderId="30" xfId="0" applyNumberFormat="1" applyFont="1" applyFill="1" applyBorder="1" applyAlignment="1" applyProtection="1">
      <alignment horizontal="right" wrapText="1" indent="1"/>
      <protection locked="0"/>
    </xf>
    <xf numFmtId="3" fontId="7" fillId="0" borderId="21" xfId="0" applyNumberFormat="1" applyFont="1" applyFill="1" applyBorder="1" applyAlignment="1" applyProtection="1">
      <alignment horizontal="right" wrapText="1" indent="1"/>
      <protection locked="0"/>
    </xf>
    <xf numFmtId="3" fontId="7" fillId="0" borderId="28" xfId="0" applyNumberFormat="1" applyFont="1" applyFill="1" applyBorder="1" applyAlignment="1" applyProtection="1">
      <alignment horizontal="right" wrapText="1" indent="1"/>
      <protection locked="0"/>
    </xf>
    <xf numFmtId="191" fontId="7" fillId="0" borderId="29" xfId="0" applyNumberFormat="1" applyFont="1" applyFill="1" applyBorder="1" applyAlignment="1" applyProtection="1">
      <alignment horizontal="right" wrapText="1" indent="1"/>
      <protection locked="0"/>
    </xf>
    <xf numFmtId="191" fontId="7" fillId="0" borderId="31" xfId="0" applyNumberFormat="1" applyFont="1" applyFill="1" applyBorder="1" applyAlignment="1" applyProtection="1">
      <alignment horizontal="right" wrapText="1" indent="1"/>
      <protection locked="0"/>
    </xf>
    <xf numFmtId="191" fontId="7" fillId="0" borderId="23" xfId="0" applyNumberFormat="1" applyFont="1" applyFill="1" applyBorder="1" applyAlignment="1" applyProtection="1">
      <alignment horizontal="right" wrapText="1" indent="1"/>
      <protection locked="0"/>
    </xf>
    <xf numFmtId="191" fontId="7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91" fontId="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91" fontId="7" fillId="37" borderId="19" xfId="0" applyNumberFormat="1" applyFont="1" applyFill="1" applyBorder="1" applyAlignment="1" applyProtection="1">
      <alignment horizontal="right" vertical="center" wrapText="1" indent="1"/>
      <protection/>
    </xf>
    <xf numFmtId="191" fontId="7" fillId="37" borderId="30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19" xfId="0" applyNumberFormat="1" applyFont="1" applyFill="1" applyBorder="1" applyAlignment="1" applyProtection="1">
      <alignment horizontal="right" vertical="center" wrapText="1" indent="1"/>
      <protection/>
    </xf>
    <xf numFmtId="3" fontId="7" fillId="37" borderId="30" xfId="0" applyNumberFormat="1" applyFont="1" applyFill="1" applyBorder="1" applyAlignment="1" applyProtection="1">
      <alignment horizontal="right" vertical="center" wrapText="1" indent="1"/>
      <protection/>
    </xf>
    <xf numFmtId="0" fontId="7" fillId="36" borderId="0" xfId="0" applyNumberFormat="1" applyFont="1" applyFill="1" applyAlignment="1" applyProtection="1">
      <alignment horizontal="left"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6" fillId="36" borderId="0" xfId="55" applyFont="1" applyFill="1" applyBorder="1" applyAlignment="1" applyProtection="1">
      <alignment vertical="center" wrapText="1"/>
      <protection locked="0"/>
    </xf>
    <xf numFmtId="0" fontId="5" fillId="36" borderId="0" xfId="55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36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 vertical="justify"/>
      <protection locked="0"/>
    </xf>
    <xf numFmtId="0" fontId="5" fillId="36" borderId="0" xfId="55" applyFont="1" applyFill="1" applyBorder="1" applyAlignment="1" applyProtection="1">
      <alignment horizontal="right"/>
      <protection locked="0"/>
    </xf>
    <xf numFmtId="0" fontId="5" fillId="36" borderId="0" xfId="55" applyFont="1" applyFill="1" applyBorder="1" applyAlignment="1" applyProtection="1">
      <alignment horizontal="left"/>
      <protection locked="0"/>
    </xf>
    <xf numFmtId="0" fontId="23" fillId="36" borderId="0" xfId="0" applyFont="1" applyFill="1" applyBorder="1" applyAlignment="1" applyProtection="1">
      <alignment/>
      <protection locked="0"/>
    </xf>
    <xf numFmtId="0" fontId="26" fillId="36" borderId="0" xfId="55" applyFont="1" applyFill="1" applyBorder="1" applyAlignment="1" applyProtection="1">
      <alignment horizontal="center" vertical="center" wrapText="1"/>
      <protection locked="0"/>
    </xf>
    <xf numFmtId="0" fontId="27" fillId="36" borderId="0" xfId="0" applyFont="1" applyFill="1" applyBorder="1" applyAlignment="1" applyProtection="1">
      <alignment/>
      <protection locked="0"/>
    </xf>
    <xf numFmtId="0" fontId="12" fillId="36" borderId="0" xfId="55" applyFont="1" applyFill="1" applyBorder="1" applyAlignment="1" applyProtection="1">
      <alignment horizontal="left"/>
      <protection locked="0"/>
    </xf>
    <xf numFmtId="0" fontId="31" fillId="36" borderId="0" xfId="55" applyFont="1" applyFill="1" applyBorder="1" applyAlignment="1" applyProtection="1">
      <alignment horizontal="center" vertical="top"/>
      <protection locked="0"/>
    </xf>
    <xf numFmtId="0" fontId="4" fillId="36" borderId="0" xfId="55" applyFont="1" applyFill="1" applyBorder="1" applyAlignment="1" applyProtection="1">
      <alignment horizontal="center" vertical="center" wrapText="1"/>
      <protection locked="0"/>
    </xf>
    <xf numFmtId="191" fontId="15" fillId="0" borderId="23" xfId="0" applyNumberFormat="1" applyFont="1" applyFill="1" applyBorder="1" applyAlignment="1" applyProtection="1">
      <alignment horizontal="right" wrapText="1" indent="1"/>
      <protection locked="0"/>
    </xf>
    <xf numFmtId="191" fontId="15" fillId="0" borderId="31" xfId="0" applyNumberFormat="1" applyFont="1" applyFill="1" applyBorder="1" applyAlignment="1" applyProtection="1">
      <alignment horizontal="right" wrapText="1" indent="1"/>
      <protection locked="0"/>
    </xf>
    <xf numFmtId="49" fontId="9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justify" wrapText="1"/>
    </xf>
    <xf numFmtId="49" fontId="10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vertical="center" wrapText="1"/>
    </xf>
    <xf numFmtId="49" fontId="5" fillId="36" borderId="0" xfId="0" applyNumberFormat="1" applyFont="1" applyFill="1" applyBorder="1" applyAlignment="1">
      <alignment horizontal="justify" wrapText="1"/>
    </xf>
    <xf numFmtId="0" fontId="5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left" wrapText="1" indent="1"/>
    </xf>
    <xf numFmtId="0" fontId="5" fillId="0" borderId="4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left" vertical="top"/>
    </xf>
    <xf numFmtId="0" fontId="10" fillId="36" borderId="0" xfId="0" applyFont="1" applyFill="1" applyBorder="1" applyAlignment="1" applyProtection="1">
      <alignment vertical="center" wrapText="1"/>
      <protection locked="0"/>
    </xf>
    <xf numFmtId="0" fontId="3" fillId="36" borderId="0" xfId="0" applyFont="1" applyFill="1" applyBorder="1" applyAlignment="1" applyProtection="1">
      <alignment wrapText="1"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49" fontId="79" fillId="36" borderId="15" xfId="0" applyNumberFormat="1" applyFont="1" applyFill="1" applyBorder="1" applyAlignment="1" applyProtection="1">
      <alignment horizontal="center" vertical="center"/>
      <protection locked="0"/>
    </xf>
    <xf numFmtId="0" fontId="30" fillId="36" borderId="0" xfId="0" applyFont="1" applyFill="1" applyBorder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vertical="center"/>
      <protection locked="0"/>
    </xf>
    <xf numFmtId="0" fontId="34" fillId="36" borderId="0" xfId="0" applyFont="1" applyFill="1" applyBorder="1" applyAlignment="1" applyProtection="1">
      <alignment horizontal="center"/>
      <protection locked="0"/>
    </xf>
    <xf numFmtId="0" fontId="42" fillId="36" borderId="71" xfId="0" applyFont="1" applyFill="1" applyBorder="1" applyAlignment="1" applyProtection="1">
      <alignment horizontal="left"/>
      <protection locked="0"/>
    </xf>
    <xf numFmtId="49" fontId="5" fillId="0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9" fontId="7" fillId="37" borderId="23" xfId="59" applyNumberFormat="1" applyFont="1" applyFill="1" applyBorder="1" applyAlignment="1" applyProtection="1">
      <alignment horizontal="right" vertical="center" wrapText="1"/>
      <protection/>
    </xf>
    <xf numFmtId="9" fontId="7" fillId="37" borderId="31" xfId="59" applyNumberFormat="1" applyFont="1" applyFill="1" applyBorder="1" applyAlignment="1" applyProtection="1">
      <alignment horizontal="right" vertical="center" wrapText="1"/>
      <protection/>
    </xf>
    <xf numFmtId="9" fontId="7" fillId="37" borderId="21" xfId="59" applyNumberFormat="1" applyFont="1" applyFill="1" applyBorder="1" applyAlignment="1" applyProtection="1">
      <alignment horizontal="right" vertical="center" wrapText="1"/>
      <protection/>
    </xf>
    <xf numFmtId="9" fontId="7" fillId="37" borderId="28" xfId="59" applyNumberFormat="1" applyFont="1" applyFill="1" applyBorder="1" applyAlignment="1" applyProtection="1">
      <alignment horizontal="right" vertical="center" wrapText="1"/>
      <protection/>
    </xf>
    <xf numFmtId="9" fontId="7" fillId="37" borderId="29" xfId="59" applyNumberFormat="1" applyFont="1" applyFill="1" applyBorder="1" applyAlignment="1" applyProtection="1">
      <alignment horizontal="right" vertical="center" wrapText="1"/>
      <protection/>
    </xf>
    <xf numFmtId="49" fontId="7" fillId="36" borderId="15" xfId="0" applyNumberFormat="1" applyFont="1" applyFill="1" applyBorder="1" applyAlignment="1" applyProtection="1">
      <alignment/>
      <protection locked="0"/>
    </xf>
    <xf numFmtId="49" fontId="7" fillId="36" borderId="72" xfId="0" applyNumberFormat="1" applyFont="1" applyFill="1" applyBorder="1" applyAlignment="1" applyProtection="1">
      <alignment/>
      <protection locked="0"/>
    </xf>
    <xf numFmtId="49" fontId="7" fillId="36" borderId="73" xfId="0" applyNumberFormat="1" applyFont="1" applyFill="1" applyBorder="1" applyAlignment="1" applyProtection="1">
      <alignment/>
      <protection locked="0"/>
    </xf>
    <xf numFmtId="49" fontId="39" fillId="0" borderId="59" xfId="0" applyNumberFormat="1" applyFont="1" applyFill="1" applyBorder="1" applyAlignment="1">
      <alignment horizontal="left" vertical="center" wrapText="1"/>
    </xf>
    <xf numFmtId="0" fontId="5" fillId="36" borderId="0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Border="1" applyAlignment="1" applyProtection="1">
      <alignment horizontal="left" wrapText="1" indent="1"/>
      <protection locked="0"/>
    </xf>
    <xf numFmtId="49" fontId="5" fillId="0" borderId="60" xfId="0" applyNumberFormat="1" applyFont="1" applyFill="1" applyBorder="1" applyAlignment="1" applyProtection="1">
      <alignment horizontal="center"/>
      <protection locked="0"/>
    </xf>
    <xf numFmtId="3" fontId="10" fillId="38" borderId="74" xfId="0" applyNumberFormat="1" applyFont="1" applyFill="1" applyBorder="1" applyAlignment="1" applyProtection="1">
      <alignment horizontal="right" vertical="top" wrapText="1" indent="1"/>
      <protection/>
    </xf>
    <xf numFmtId="3" fontId="10" fillId="38" borderId="75" xfId="0" applyNumberFormat="1" applyFont="1" applyFill="1" applyBorder="1" applyAlignment="1" applyProtection="1">
      <alignment horizontal="right" vertical="top" wrapText="1" indent="1"/>
      <protection/>
    </xf>
    <xf numFmtId="3" fontId="10" fillId="38" borderId="75" xfId="0" applyNumberFormat="1" applyFont="1" applyFill="1" applyBorder="1" applyAlignment="1">
      <alignment horizontal="right" wrapText="1" indent="1"/>
    </xf>
    <xf numFmtId="3" fontId="10" fillId="38" borderId="76" xfId="0" applyNumberFormat="1" applyFont="1" applyFill="1" applyBorder="1" applyAlignment="1">
      <alignment horizontal="right" wrapText="1" indent="1"/>
    </xf>
    <xf numFmtId="3" fontId="10" fillId="38" borderId="41" xfId="0" applyNumberFormat="1" applyFont="1" applyFill="1" applyBorder="1" applyAlignment="1">
      <alignment horizontal="right" wrapText="1" indent="1"/>
    </xf>
    <xf numFmtId="4" fontId="7" fillId="37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31" xfId="0" applyNumberFormat="1" applyFont="1" applyFill="1" applyBorder="1" applyAlignment="1" applyProtection="1">
      <alignment horizontal="right" vertical="center" wrapText="1"/>
      <protection locked="0"/>
    </xf>
    <xf numFmtId="9" fontId="7" fillId="37" borderId="23" xfId="59" applyNumberFormat="1" applyFont="1" applyFill="1" applyBorder="1" applyAlignment="1" applyProtection="1">
      <alignment horizontal="right" vertical="center" wrapText="1"/>
      <protection locked="0"/>
    </xf>
    <xf numFmtId="9" fontId="7" fillId="37" borderId="21" xfId="59" applyNumberFormat="1" applyFont="1" applyFill="1" applyBorder="1" applyAlignment="1" applyProtection="1">
      <alignment horizontal="right" vertical="center" wrapText="1"/>
      <protection locked="0"/>
    </xf>
    <xf numFmtId="0" fontId="10" fillId="33" borderId="77" xfId="0" applyFont="1" applyFill="1" applyBorder="1" applyAlignment="1">
      <alignment horizontal="left" vertical="center" wrapText="1"/>
    </xf>
    <xf numFmtId="0" fontId="10" fillId="33" borderId="73" xfId="0" applyFont="1" applyFill="1" applyBorder="1" applyAlignment="1">
      <alignment horizontal="left" vertical="center" wrapText="1"/>
    </xf>
    <xf numFmtId="0" fontId="10" fillId="33" borderId="78" xfId="0" applyFont="1" applyFill="1" applyBorder="1" applyAlignment="1">
      <alignment horizontal="left" vertical="center" wrapText="1"/>
    </xf>
    <xf numFmtId="49" fontId="16" fillId="33" borderId="47" xfId="0" applyNumberFormat="1" applyFont="1" applyFill="1" applyBorder="1" applyAlignment="1">
      <alignment vertical="top" wrapText="1"/>
    </xf>
    <xf numFmtId="49" fontId="16" fillId="33" borderId="44" xfId="0" applyNumberFormat="1" applyFont="1" applyFill="1" applyBorder="1" applyAlignment="1">
      <alignment vertical="top" wrapText="1"/>
    </xf>
    <xf numFmtId="49" fontId="16" fillId="33" borderId="48" xfId="0" applyNumberFormat="1" applyFont="1" applyFill="1" applyBorder="1" applyAlignment="1">
      <alignment vertical="top" wrapText="1"/>
    </xf>
    <xf numFmtId="49" fontId="16" fillId="33" borderId="79" xfId="0" applyNumberFormat="1" applyFont="1" applyFill="1" applyBorder="1" applyAlignment="1">
      <alignment vertical="top" wrapText="1"/>
    </xf>
    <xf numFmtId="49" fontId="16" fillId="33" borderId="80" xfId="0" applyNumberFormat="1" applyFont="1" applyFill="1" applyBorder="1" applyAlignment="1">
      <alignment vertical="top" wrapText="1"/>
    </xf>
    <xf numFmtId="49" fontId="16" fillId="33" borderId="81" xfId="0" applyNumberFormat="1" applyFont="1" applyFill="1" applyBorder="1" applyAlignment="1">
      <alignment vertical="top" wrapText="1"/>
    </xf>
    <xf numFmtId="49" fontId="16" fillId="33" borderId="82" xfId="0" applyNumberFormat="1" applyFont="1" applyFill="1" applyBorder="1" applyAlignment="1">
      <alignment vertical="top" wrapText="1"/>
    </xf>
    <xf numFmtId="49" fontId="16" fillId="33" borderId="83" xfId="0" applyNumberFormat="1" applyFont="1" applyFill="1" applyBorder="1" applyAlignment="1">
      <alignment vertical="top" wrapText="1"/>
    </xf>
    <xf numFmtId="49" fontId="16" fillId="33" borderId="84" xfId="0" applyNumberFormat="1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left" vertical="center" wrapText="1" indent="2"/>
    </xf>
    <xf numFmtId="49" fontId="16" fillId="33" borderId="35" xfId="0" applyNumberFormat="1" applyFont="1" applyFill="1" applyBorder="1" applyAlignment="1" applyProtection="1">
      <alignment vertical="top" wrapText="1"/>
      <protection locked="0"/>
    </xf>
    <xf numFmtId="49" fontId="16" fillId="33" borderId="44" xfId="0" applyNumberFormat="1" applyFont="1" applyFill="1" applyBorder="1" applyAlignment="1" applyProtection="1">
      <alignment vertical="top" wrapText="1"/>
      <protection locked="0"/>
    </xf>
    <xf numFmtId="49" fontId="16" fillId="33" borderId="48" xfId="0" applyNumberFormat="1" applyFont="1" applyFill="1" applyBorder="1" applyAlignment="1" applyProtection="1">
      <alignment vertical="top" wrapText="1"/>
      <protection locked="0"/>
    </xf>
    <xf numFmtId="0" fontId="4" fillId="33" borderId="23" xfId="0" applyFont="1" applyFill="1" applyBorder="1" applyAlignment="1">
      <alignment horizontal="left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3" fontId="5" fillId="33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33" borderId="21" xfId="0" applyFont="1" applyFill="1" applyBorder="1" applyAlignment="1">
      <alignment horizontal="left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3" fontId="5" fillId="33" borderId="90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29" xfId="0" applyNumberFormat="1" applyFont="1" applyFill="1" applyBorder="1" applyAlignment="1" applyProtection="1">
      <alignment horizontal="right" vertical="top" wrapText="1" indent="1"/>
      <protection locked="0"/>
    </xf>
    <xf numFmtId="3" fontId="10" fillId="33" borderId="77" xfId="0" applyNumberFormat="1" applyFont="1" applyFill="1" applyBorder="1" applyAlignment="1" applyProtection="1">
      <alignment horizontal="right" vertical="top" wrapText="1" indent="1"/>
      <protection/>
    </xf>
    <xf numFmtId="3" fontId="10" fillId="33" borderId="78" xfId="0" applyNumberFormat="1" applyFont="1" applyFill="1" applyBorder="1" applyAlignment="1" applyProtection="1">
      <alignment horizontal="right" vertical="top" wrapText="1" indent="1"/>
      <protection/>
    </xf>
    <xf numFmtId="0" fontId="15" fillId="33" borderId="0" xfId="0" applyFont="1" applyFill="1" applyBorder="1" applyAlignment="1">
      <alignment horizontal="center" vertical="center" wrapText="1"/>
    </xf>
    <xf numFmtId="49" fontId="4" fillId="33" borderId="91" xfId="0" applyNumberFormat="1" applyFont="1" applyFill="1" applyBorder="1" applyAlignment="1">
      <alignment horizontal="center" vertical="center"/>
    </xf>
    <xf numFmtId="49" fontId="4" fillId="33" borderId="92" xfId="0" applyNumberFormat="1" applyFont="1" applyFill="1" applyBorder="1" applyAlignment="1">
      <alignment horizontal="center" vertical="center"/>
    </xf>
    <xf numFmtId="3" fontId="5" fillId="33" borderId="82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84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53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23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93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89" xfId="0" applyNumberFormat="1" applyFont="1" applyFill="1" applyBorder="1" applyAlignment="1" applyProtection="1">
      <alignment horizontal="right" vertical="top" wrapText="1" indent="1"/>
      <protection locked="0"/>
    </xf>
    <xf numFmtId="3" fontId="5" fillId="33" borderId="79" xfId="0" applyNumberFormat="1" applyFont="1" applyFill="1" applyBorder="1" applyAlignment="1" applyProtection="1">
      <alignment horizontal="right" vertical="center" wrapText="1" indent="1"/>
      <protection locked="0"/>
    </xf>
    <xf numFmtId="3" fontId="5" fillId="33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94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3" fontId="10" fillId="33" borderId="73" xfId="0" applyNumberFormat="1" applyFont="1" applyFill="1" applyBorder="1" applyAlignment="1">
      <alignment horizontal="right" wrapText="1" indent="1"/>
    </xf>
    <xf numFmtId="0" fontId="10" fillId="33" borderId="96" xfId="0" applyFont="1" applyFill="1" applyBorder="1" applyAlignment="1">
      <alignment horizontal="right" wrapText="1" indent="1"/>
    </xf>
    <xf numFmtId="3" fontId="5" fillId="33" borderId="44" xfId="0" applyNumberFormat="1" applyFont="1" applyFill="1" applyBorder="1" applyAlignment="1" applyProtection="1">
      <alignment horizontal="right" vertical="top" wrapText="1" indent="1"/>
      <protection locked="0"/>
    </xf>
    <xf numFmtId="49" fontId="16" fillId="33" borderId="91" xfId="0" applyNumberFormat="1" applyFont="1" applyFill="1" applyBorder="1" applyAlignment="1" applyProtection="1">
      <alignment vertical="top" wrapText="1"/>
      <protection locked="0"/>
    </xf>
    <xf numFmtId="49" fontId="16" fillId="33" borderId="83" xfId="0" applyNumberFormat="1" applyFont="1" applyFill="1" applyBorder="1" applyAlignment="1" applyProtection="1">
      <alignment vertical="top" wrapText="1"/>
      <protection locked="0"/>
    </xf>
    <xf numFmtId="49" fontId="16" fillId="33" borderId="84" xfId="0" applyNumberFormat="1" applyFont="1" applyFill="1" applyBorder="1" applyAlignment="1" applyProtection="1">
      <alignment vertical="top" wrapText="1"/>
      <protection locked="0"/>
    </xf>
    <xf numFmtId="0" fontId="4" fillId="33" borderId="9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49" fontId="16" fillId="33" borderId="36" xfId="0" applyNumberFormat="1" applyFont="1" applyFill="1" applyBorder="1" applyAlignment="1" applyProtection="1">
      <alignment vertical="top" wrapText="1"/>
      <protection locked="0"/>
    </xf>
    <xf numFmtId="49" fontId="16" fillId="33" borderId="80" xfId="0" applyNumberFormat="1" applyFont="1" applyFill="1" applyBorder="1" applyAlignment="1" applyProtection="1">
      <alignment vertical="top" wrapText="1"/>
      <protection locked="0"/>
    </xf>
    <xf numFmtId="49" fontId="16" fillId="33" borderId="81" xfId="0" applyNumberFormat="1" applyFont="1" applyFill="1" applyBorder="1" applyAlignment="1" applyProtection="1">
      <alignment vertical="top" wrapText="1"/>
      <protection locked="0"/>
    </xf>
    <xf numFmtId="0" fontId="4" fillId="33" borderId="21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49" fontId="10" fillId="36" borderId="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53" xfId="0" applyFont="1" applyFill="1" applyBorder="1" applyAlignment="1">
      <alignment horizontal="left" vertical="center" wrapText="1"/>
    </xf>
    <xf numFmtId="49" fontId="4" fillId="33" borderId="3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 indent="1"/>
    </xf>
    <xf numFmtId="0" fontId="10" fillId="33" borderId="4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1" xfId="0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left" vertical="center" wrapText="1"/>
    </xf>
    <xf numFmtId="0" fontId="15" fillId="33" borderId="38" xfId="0" applyFont="1" applyFill="1" applyBorder="1" applyAlignment="1">
      <alignment horizontal="center" vertical="center"/>
    </xf>
    <xf numFmtId="0" fontId="7" fillId="33" borderId="38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49" fontId="25" fillId="33" borderId="0" xfId="0" applyNumberFormat="1" applyFont="1" applyFill="1" applyBorder="1" applyAlignment="1" applyProtection="1">
      <alignment horizontal="center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10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 indent="1"/>
    </xf>
    <xf numFmtId="0" fontId="4" fillId="33" borderId="44" xfId="0" applyFont="1" applyFill="1" applyBorder="1" applyAlignment="1">
      <alignment horizontal="left" vertical="center" wrapText="1" indent="1"/>
    </xf>
    <xf numFmtId="0" fontId="4" fillId="33" borderId="53" xfId="0" applyFont="1" applyFill="1" applyBorder="1" applyAlignment="1">
      <alignment horizontal="left" vertical="center" wrapText="1" indent="1"/>
    </xf>
    <xf numFmtId="0" fontId="5" fillId="36" borderId="0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9" fontId="7" fillId="33" borderId="103" xfId="0" applyNumberFormat="1" applyFont="1" applyFill="1" applyBorder="1" applyAlignment="1">
      <alignment horizontal="left" vertical="center"/>
    </xf>
    <xf numFmtId="49" fontId="7" fillId="33" borderId="104" xfId="0" applyNumberFormat="1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105" xfId="0" applyFont="1" applyFill="1" applyBorder="1" applyAlignment="1">
      <alignment horizontal="left" vertical="center"/>
    </xf>
    <xf numFmtId="0" fontId="14" fillId="33" borderId="44" xfId="0" applyFont="1" applyFill="1" applyBorder="1" applyAlignment="1">
      <alignment horizontal="left" vertical="center"/>
    </xf>
    <xf numFmtId="0" fontId="14" fillId="33" borderId="105" xfId="0" applyFont="1" applyFill="1" applyBorder="1" applyAlignment="1">
      <alignment horizontal="left" vertical="center"/>
    </xf>
    <xf numFmtId="0" fontId="4" fillId="33" borderId="106" xfId="0" applyFont="1" applyFill="1" applyBorder="1" applyAlignment="1">
      <alignment horizontal="left" vertical="center" wrapText="1" indent="1"/>
    </xf>
    <xf numFmtId="0" fontId="4" fillId="33" borderId="107" xfId="0" applyFont="1" applyFill="1" applyBorder="1" applyAlignment="1">
      <alignment horizontal="left" vertical="center" wrapText="1" indent="1"/>
    </xf>
    <xf numFmtId="0" fontId="4" fillId="33" borderId="108" xfId="0" applyFont="1" applyFill="1" applyBorder="1" applyAlignment="1">
      <alignment horizontal="left" vertical="center" wrapText="1" indent="1"/>
    </xf>
    <xf numFmtId="0" fontId="43" fillId="36" borderId="109" xfId="0" applyFont="1" applyFill="1" applyBorder="1" applyAlignment="1" applyProtection="1">
      <alignment horizontal="left"/>
      <protection locked="0"/>
    </xf>
    <xf numFmtId="0" fontId="40" fillId="0" borderId="15" xfId="55" applyFont="1" applyFill="1" applyBorder="1" applyAlignment="1" applyProtection="1">
      <alignment horizontal="left" vertical="center" wrapText="1"/>
      <protection locked="0"/>
    </xf>
    <xf numFmtId="0" fontId="40" fillId="0" borderId="15" xfId="55" applyFont="1" applyFill="1" applyBorder="1" applyAlignment="1" applyProtection="1">
      <alignment horizontal="left"/>
      <protection locked="0"/>
    </xf>
    <xf numFmtId="0" fontId="40" fillId="0" borderId="15" xfId="55" applyFont="1" applyFill="1" applyBorder="1" applyAlignment="1" applyProtection="1">
      <alignment vertical="center" wrapText="1"/>
      <protection locked="0"/>
    </xf>
    <xf numFmtId="0" fontId="40" fillId="0" borderId="15" xfId="0" applyFont="1" applyFill="1" applyBorder="1" applyAlignment="1" applyProtection="1">
      <alignment/>
      <protection locked="0"/>
    </xf>
    <xf numFmtId="0" fontId="40" fillId="0" borderId="15" xfId="55" applyFont="1" applyFill="1" applyBorder="1" applyAlignment="1" applyProtection="1">
      <alignment horizontal="center"/>
      <protection locked="0"/>
    </xf>
    <xf numFmtId="0" fontId="40" fillId="0" borderId="15" xfId="0" applyFont="1" applyFill="1" applyBorder="1" applyAlignment="1" applyProtection="1">
      <alignment horizontal="left"/>
      <protection locked="0"/>
    </xf>
    <xf numFmtId="0" fontId="3" fillId="36" borderId="39" xfId="0" applyFont="1" applyFill="1" applyBorder="1" applyAlignment="1" applyProtection="1">
      <alignment horizontal="center" vertical="top"/>
      <protection locked="0"/>
    </xf>
    <xf numFmtId="0" fontId="4" fillId="36" borderId="39" xfId="55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top"/>
      <protection locked="0"/>
    </xf>
    <xf numFmtId="3" fontId="5" fillId="0" borderId="44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53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0" fontId="80" fillId="0" borderId="2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25" fillId="36" borderId="0" xfId="0" applyNumberFormat="1" applyFont="1" applyFill="1" applyBorder="1" applyAlignment="1" applyProtection="1">
      <alignment horizontal="center" vertical="center" wrapText="1"/>
      <protection/>
    </xf>
    <xf numFmtId="49" fontId="39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72" xfId="0" applyNumberFormat="1" applyFont="1" applyFill="1" applyBorder="1" applyAlignment="1">
      <alignment horizontal="center" vertical="center" wrapText="1"/>
    </xf>
    <xf numFmtId="0" fontId="7" fillId="36" borderId="110" xfId="0" applyNumberFormat="1" applyFont="1" applyFill="1" applyBorder="1" applyAlignment="1">
      <alignment horizontal="center" vertical="center" wrapText="1"/>
    </xf>
    <xf numFmtId="0" fontId="36" fillId="36" borderId="0" xfId="0" applyFont="1" applyFill="1" applyBorder="1" applyAlignment="1" applyProtection="1">
      <alignment horizontal="left" wrapText="1"/>
      <protection locked="0"/>
    </xf>
    <xf numFmtId="0" fontId="4" fillId="0" borderId="47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15" fillId="36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>
      <alignment horizontal="left" vertical="center" wrapText="1"/>
    </xf>
    <xf numFmtId="49" fontId="37" fillId="36" borderId="17" xfId="0" applyNumberFormat="1" applyFont="1" applyFill="1" applyBorder="1" applyAlignment="1" applyProtection="1">
      <alignment horizontal="left" vertical="center"/>
      <protection locked="0"/>
    </xf>
    <xf numFmtId="49" fontId="37" fillId="36" borderId="111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0" borderId="23" xfId="0" applyFont="1" applyFill="1" applyBorder="1" applyAlignment="1" applyProtection="1">
      <alignment horizontal="center" wrapText="1"/>
      <protection locked="0"/>
    </xf>
    <xf numFmtId="0" fontId="9" fillId="0" borderId="30" xfId="0" applyFont="1" applyFill="1" applyBorder="1" applyAlignment="1" applyProtection="1">
      <alignment horizontal="center" wrapText="1"/>
      <protection locked="0"/>
    </xf>
    <xf numFmtId="0" fontId="9" fillId="0" borderId="31" xfId="0" applyFont="1" applyFill="1" applyBorder="1" applyAlignment="1" applyProtection="1">
      <alignment horizontal="center" wrapText="1"/>
      <protection locked="0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81" fillId="36" borderId="15" xfId="0" applyNumberFormat="1" applyFont="1" applyFill="1" applyBorder="1" applyAlignment="1" applyProtection="1">
      <alignment vertical="top"/>
      <protection locked="0"/>
    </xf>
    <xf numFmtId="49" fontId="81" fillId="36" borderId="72" xfId="0" applyNumberFormat="1" applyFont="1" applyFill="1" applyBorder="1" applyAlignment="1" applyProtection="1">
      <alignment vertical="top"/>
      <protection locked="0"/>
    </xf>
    <xf numFmtId="49" fontId="7" fillId="36" borderId="73" xfId="0" applyNumberFormat="1" applyFont="1" applyFill="1" applyBorder="1" applyAlignment="1" applyProtection="1">
      <alignment/>
      <protection locked="0"/>
    </xf>
    <xf numFmtId="49" fontId="7" fillId="36" borderId="112" xfId="0" applyNumberFormat="1" applyFont="1" applyFill="1" applyBorder="1" applyAlignment="1" applyProtection="1">
      <alignment/>
      <protection locked="0"/>
    </xf>
    <xf numFmtId="0" fontId="4" fillId="0" borderId="4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 indent="2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4" fillId="0" borderId="106" xfId="0" applyFont="1" applyFill="1" applyBorder="1" applyAlignment="1">
      <alignment horizontal="left" vertical="center" wrapText="1" indent="1"/>
    </xf>
    <xf numFmtId="0" fontId="4" fillId="0" borderId="107" xfId="0" applyFont="1" applyFill="1" applyBorder="1" applyAlignment="1">
      <alignment horizontal="left" vertical="center" wrapText="1" indent="1"/>
    </xf>
    <xf numFmtId="0" fontId="4" fillId="0" borderId="108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0" fillId="36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9" fillId="36" borderId="0" xfId="0" applyFont="1" applyFill="1" applyBorder="1" applyAlignment="1">
      <alignment horizontal="left" wrapText="1"/>
    </xf>
    <xf numFmtId="0" fontId="4" fillId="0" borderId="11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 applyProtection="1">
      <alignment vertical="top" wrapText="1"/>
      <protection locked="0"/>
    </xf>
    <xf numFmtId="49" fontId="16" fillId="0" borderId="44" xfId="0" applyNumberFormat="1" applyFont="1" applyFill="1" applyBorder="1" applyAlignment="1" applyProtection="1">
      <alignment vertical="top" wrapText="1"/>
      <protection locked="0"/>
    </xf>
    <xf numFmtId="49" fontId="16" fillId="0" borderId="48" xfId="0" applyNumberFormat="1" applyFont="1" applyFill="1" applyBorder="1" applyAlignment="1" applyProtection="1">
      <alignment vertical="top" wrapText="1"/>
      <protection locked="0"/>
    </xf>
    <xf numFmtId="0" fontId="15" fillId="36" borderId="0" xfId="0" applyFont="1" applyFill="1" applyBorder="1" applyAlignment="1">
      <alignment horizontal="center" vertical="center" wrapText="1"/>
    </xf>
    <xf numFmtId="49" fontId="4" fillId="0" borderId="115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3" xfId="0" applyFont="1" applyFill="1" applyBorder="1" applyAlignment="1">
      <alignment horizontal="left" vertical="center" wrapText="1"/>
    </xf>
    <xf numFmtId="3" fontId="10" fillId="38" borderId="124" xfId="0" applyNumberFormat="1" applyFont="1" applyFill="1" applyBorder="1" applyAlignment="1" applyProtection="1">
      <alignment horizontal="right" vertical="top" wrapText="1" indent="1"/>
      <protection/>
    </xf>
    <xf numFmtId="3" fontId="10" fillId="38" borderId="12" xfId="0" applyNumberFormat="1" applyFont="1" applyFill="1" applyBorder="1" applyAlignment="1" applyProtection="1">
      <alignment horizontal="right" vertical="top" wrapText="1" indent="1"/>
      <protection/>
    </xf>
    <xf numFmtId="49" fontId="16" fillId="0" borderId="34" xfId="0" applyNumberFormat="1" applyFont="1" applyFill="1" applyBorder="1" applyAlignment="1" applyProtection="1">
      <alignment vertical="top" wrapText="1"/>
      <protection locked="0"/>
    </xf>
    <xf numFmtId="49" fontId="16" fillId="0" borderId="125" xfId="0" applyNumberFormat="1" applyFont="1" applyFill="1" applyBorder="1" applyAlignment="1" applyProtection="1">
      <alignment vertical="top" wrapText="1"/>
      <protection locked="0"/>
    </xf>
    <xf numFmtId="49" fontId="16" fillId="0" borderId="126" xfId="0" applyNumberFormat="1" applyFont="1" applyFill="1" applyBorder="1" applyAlignment="1" applyProtection="1">
      <alignment vertical="top" wrapText="1"/>
      <protection locked="0"/>
    </xf>
    <xf numFmtId="0" fontId="5" fillId="0" borderId="9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5" fillId="0" borderId="127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28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47" xfId="0" applyNumberFormat="1" applyFont="1" applyFill="1" applyBorder="1" applyAlignment="1" applyProtection="1">
      <alignment vertical="top" wrapText="1"/>
      <protection locked="0"/>
    </xf>
    <xf numFmtId="0" fontId="7" fillId="36" borderId="59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49" fontId="16" fillId="0" borderId="129" xfId="0" applyNumberFormat="1" applyFont="1" applyFill="1" applyBorder="1" applyAlignment="1" applyProtection="1">
      <alignment vertical="top" wrapText="1"/>
      <protection locked="0"/>
    </xf>
    <xf numFmtId="49" fontId="16" fillId="0" borderId="107" xfId="0" applyNumberFormat="1" applyFont="1" applyFill="1" applyBorder="1" applyAlignment="1" applyProtection="1">
      <alignment vertical="top" wrapText="1"/>
      <protection locked="0"/>
    </xf>
    <xf numFmtId="49" fontId="16" fillId="0" borderId="130" xfId="0" applyNumberFormat="1" applyFont="1" applyFill="1" applyBorder="1" applyAlignment="1" applyProtection="1">
      <alignment vertical="top" wrapText="1"/>
      <protection locked="0"/>
    </xf>
    <xf numFmtId="0" fontId="5" fillId="36" borderId="10" xfId="0" applyFont="1" applyFill="1" applyBorder="1" applyAlignment="1">
      <alignment horizontal="center" vertical="top" wrapText="1"/>
    </xf>
    <xf numFmtId="0" fontId="5" fillId="36" borderId="101" xfId="0" applyFont="1" applyFill="1" applyBorder="1" applyAlignment="1">
      <alignment horizontal="center" vertical="top" wrapText="1"/>
    </xf>
    <xf numFmtId="0" fontId="4" fillId="0" borderId="131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left" vertical="center" wrapText="1"/>
    </xf>
    <xf numFmtId="3" fontId="10" fillId="38" borderId="13" xfId="0" applyNumberFormat="1" applyFont="1" applyFill="1" applyBorder="1" applyAlignment="1">
      <alignment horizontal="right" wrapText="1" indent="1"/>
    </xf>
    <xf numFmtId="0" fontId="10" fillId="38" borderId="132" xfId="0" applyFont="1" applyFill="1" applyBorder="1" applyAlignment="1">
      <alignment horizontal="right" wrapText="1" indent="1"/>
    </xf>
    <xf numFmtId="49" fontId="16" fillId="0" borderId="113" xfId="0" applyNumberFormat="1" applyFont="1" applyFill="1" applyBorder="1" applyAlignment="1">
      <alignment vertical="top" wrapText="1"/>
    </xf>
    <xf numFmtId="49" fontId="16" fillId="0" borderId="103" xfId="0" applyNumberFormat="1" applyFont="1" applyFill="1" applyBorder="1" applyAlignment="1">
      <alignment vertical="top" wrapText="1"/>
    </xf>
    <xf numFmtId="49" fontId="16" fillId="0" borderId="133" xfId="0" applyNumberFormat="1" applyFont="1" applyFill="1" applyBorder="1" applyAlignment="1">
      <alignment vertical="top" wrapText="1"/>
    </xf>
    <xf numFmtId="3" fontId="5" fillId="0" borderId="114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19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6" xfId="0" applyFont="1" applyFill="1" applyBorder="1" applyAlignment="1">
      <alignment horizontal="center" vertical="center" wrapText="1"/>
    </xf>
    <xf numFmtId="0" fontId="4" fillId="36" borderId="39" xfId="55" applyFont="1" applyFill="1" applyBorder="1" applyAlignment="1" applyProtection="1">
      <alignment horizontal="center" vertical="top"/>
      <protection locked="0"/>
    </xf>
    <xf numFmtId="3" fontId="5" fillId="0" borderId="23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135" xfId="0" applyNumberFormat="1" applyFont="1" applyFill="1" applyBorder="1" applyAlignment="1" applyProtection="1">
      <alignment horizontal="right" vertical="top" wrapText="1" indent="1"/>
      <protection locked="0"/>
    </xf>
    <xf numFmtId="3" fontId="5" fillId="0" borderId="136" xfId="0" applyNumberFormat="1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7" fillId="36" borderId="14" xfId="0" applyNumberFormat="1" applyFont="1" applyFill="1" applyBorder="1" applyAlignment="1">
      <alignment horizontal="left" vertical="center" wrapText="1"/>
    </xf>
    <xf numFmtId="0" fontId="7" fillId="36" borderId="0" xfId="0" applyNumberFormat="1" applyFont="1" applyFill="1" applyBorder="1" applyAlignment="1">
      <alignment horizontal="left" vertical="center" wrapText="1"/>
    </xf>
    <xf numFmtId="0" fontId="7" fillId="36" borderId="137" xfId="0" applyNumberFormat="1" applyFont="1" applyFill="1" applyBorder="1" applyAlignment="1">
      <alignment horizontal="left" vertical="center" wrapText="1"/>
    </xf>
    <xf numFmtId="0" fontId="7" fillId="36" borderId="11" xfId="0" applyNumberFormat="1" applyFont="1" applyFill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6" borderId="101" xfId="0" applyNumberFormat="1" applyFont="1" applyFill="1" applyBorder="1" applyAlignment="1">
      <alignment horizontal="left" vertical="center" wrapText="1"/>
    </xf>
    <xf numFmtId="49" fontId="16" fillId="0" borderId="138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39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2"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3499799966812134"/>
      </font>
    </dxf>
    <dxf>
      <font>
        <b val="0"/>
        <i val="0"/>
        <color rgb="FF005A9E"/>
      </font>
      <border>
        <left/>
        <right/>
        <top/>
        <bottom/>
      </border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3499799966812134"/>
      </font>
      <border/>
    </dxf>
    <dxf>
      <font>
        <b val="0"/>
        <i val="0"/>
        <color rgb="FF005A9E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view="pageBreakPreview" zoomScaleNormal="85" zoomScaleSheetLayoutView="100" zoomScalePageLayoutView="60" workbookViewId="0" topLeftCell="A1">
      <pane xSplit="1" ySplit="13" topLeftCell="B19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229" sqref="K229"/>
    </sheetView>
  </sheetViews>
  <sheetFormatPr defaultColWidth="9.5" defaultRowHeight="14.25"/>
  <cols>
    <col min="1" max="1" width="6.59765625" style="4" customWidth="1"/>
    <col min="2" max="2" width="22.59765625" style="2" customWidth="1"/>
    <col min="3" max="3" width="28.19921875" style="2" customWidth="1"/>
    <col min="4" max="4" width="15.5" style="2" customWidth="1"/>
    <col min="5" max="5" width="19.69921875" style="2" customWidth="1"/>
    <col min="6" max="6" width="18" style="2" customWidth="1"/>
    <col min="7" max="7" width="5.3984375" style="1" customWidth="1"/>
    <col min="8" max="8" width="13" style="2" customWidth="1"/>
    <col min="9" max="9" width="17.59765625" style="2" customWidth="1"/>
    <col min="10" max="10" width="16.3984375" style="2" customWidth="1"/>
    <col min="11" max="11" width="9.69921875" style="3" customWidth="1"/>
    <col min="12" max="12" width="10.19921875" style="3" customWidth="1"/>
    <col min="13" max="13" width="13.59765625" style="3" customWidth="1"/>
    <col min="14" max="14" width="8" style="3" customWidth="1"/>
    <col min="15" max="15" width="11.09765625" style="3" customWidth="1"/>
    <col min="16" max="16384" width="9.5" style="3" customWidth="1"/>
  </cols>
  <sheetData>
    <row r="1" spans="1:10" s="18" customFormat="1" ht="14.25">
      <c r="A1" s="561" t="s">
        <v>381</v>
      </c>
      <c r="B1" s="561"/>
      <c r="C1" s="561"/>
      <c r="D1" s="561"/>
      <c r="E1" s="561"/>
      <c r="F1" s="561"/>
      <c r="G1" s="561"/>
      <c r="H1" s="561"/>
      <c r="I1" s="561"/>
      <c r="J1" s="561"/>
    </row>
    <row r="2" spans="1:10" s="18" customFormat="1" ht="18.75">
      <c r="A2" s="560" t="s">
        <v>371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s="18" customFormat="1" ht="18.75" customHeight="1">
      <c r="A3" s="37"/>
      <c r="B3" s="38"/>
      <c r="C3" s="38"/>
      <c r="D3" s="38"/>
      <c r="E3" s="41" t="s">
        <v>418</v>
      </c>
      <c r="F3" s="143"/>
      <c r="G3" s="42" t="s">
        <v>419</v>
      </c>
      <c r="H3" s="38"/>
      <c r="I3" s="38"/>
      <c r="J3" s="38"/>
    </row>
    <row r="4" spans="1:10" s="18" customFormat="1" ht="12.75" customHeight="1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3" s="18" customFormat="1" ht="28.5" customHeight="1">
      <c r="A5" s="557" t="s">
        <v>38</v>
      </c>
      <c r="B5" s="557"/>
      <c r="C5" s="557"/>
      <c r="D5" s="557"/>
      <c r="E5" s="557"/>
      <c r="F5" s="129" t="s">
        <v>39</v>
      </c>
      <c r="G5" s="566" t="s">
        <v>644</v>
      </c>
      <c r="H5" s="567"/>
      <c r="I5" s="567"/>
      <c r="J5" s="567"/>
      <c r="K5" s="22"/>
      <c r="L5" s="23"/>
      <c r="M5" s="24"/>
    </row>
    <row r="6" spans="1:13" s="18" customFormat="1" ht="33" customHeight="1">
      <c r="A6" s="556" t="s">
        <v>580</v>
      </c>
      <c r="B6" s="556"/>
      <c r="C6" s="556"/>
      <c r="D6" s="556"/>
      <c r="E6" s="556"/>
      <c r="F6" s="558" t="s">
        <v>581</v>
      </c>
      <c r="G6" s="578" t="s">
        <v>422</v>
      </c>
      <c r="H6" s="578"/>
      <c r="I6" s="578"/>
      <c r="J6" s="578"/>
      <c r="K6" s="22"/>
      <c r="L6" s="25"/>
      <c r="M6" s="26"/>
    </row>
    <row r="7" spans="1:13" s="18" customFormat="1" ht="37.5" customHeight="1">
      <c r="A7" s="556"/>
      <c r="B7" s="556"/>
      <c r="C7" s="556"/>
      <c r="D7" s="556"/>
      <c r="E7" s="556"/>
      <c r="F7" s="558"/>
      <c r="G7" s="578"/>
      <c r="H7" s="578"/>
      <c r="I7" s="578"/>
      <c r="J7" s="578"/>
      <c r="L7" s="25" t="s">
        <v>390</v>
      </c>
      <c r="M7" s="26"/>
    </row>
    <row r="8" spans="1:13" s="18" customFormat="1" ht="8.25" customHeight="1" thickBot="1">
      <c r="A8" s="128"/>
      <c r="B8" s="5"/>
      <c r="C8" s="5"/>
      <c r="D8" s="5"/>
      <c r="E8" s="5"/>
      <c r="F8" s="5"/>
      <c r="G8" s="46"/>
      <c r="H8" s="5"/>
      <c r="I8" s="5"/>
      <c r="J8" s="5"/>
      <c r="K8" s="25"/>
      <c r="L8" s="25"/>
      <c r="M8" s="26"/>
    </row>
    <row r="9" spans="1:13" s="18" customFormat="1" ht="18" customHeight="1">
      <c r="A9" s="66" t="s">
        <v>420</v>
      </c>
      <c r="B9" s="67"/>
      <c r="C9" s="583"/>
      <c r="D9" s="583"/>
      <c r="E9" s="583"/>
      <c r="F9" s="583"/>
      <c r="G9" s="583"/>
      <c r="H9" s="583"/>
      <c r="I9" s="583"/>
      <c r="J9" s="584"/>
      <c r="K9" s="25"/>
      <c r="L9" s="25"/>
      <c r="M9" s="26"/>
    </row>
    <row r="10" spans="1:10" s="18" customFormat="1" ht="16.5" customHeight="1">
      <c r="A10" s="43" t="s">
        <v>421</v>
      </c>
      <c r="B10" s="68"/>
      <c r="C10" s="585"/>
      <c r="D10" s="585"/>
      <c r="E10" s="585"/>
      <c r="F10" s="585"/>
      <c r="G10" s="585"/>
      <c r="H10" s="585"/>
      <c r="I10" s="585"/>
      <c r="J10" s="586"/>
    </row>
    <row r="11" spans="1:13" s="18" customFormat="1" ht="15.75" customHeight="1">
      <c r="A11" s="43" t="s">
        <v>433</v>
      </c>
      <c r="B11" s="44"/>
      <c r="C11" s="587"/>
      <c r="D11" s="587"/>
      <c r="E11" s="587"/>
      <c r="F11" s="587"/>
      <c r="G11" s="587"/>
      <c r="H11" s="587"/>
      <c r="I11" s="587"/>
      <c r="J11" s="588"/>
      <c r="K11" s="27"/>
      <c r="L11" s="25"/>
      <c r="M11" s="26"/>
    </row>
    <row r="12" spans="1:13" s="18" customFormat="1" ht="11.25" customHeight="1" thickBot="1">
      <c r="A12" s="6"/>
      <c r="B12" s="45"/>
      <c r="C12" s="45"/>
      <c r="D12" s="45"/>
      <c r="E12" s="554" t="s">
        <v>446</v>
      </c>
      <c r="F12" s="554"/>
      <c r="G12" s="554"/>
      <c r="H12" s="554"/>
      <c r="I12" s="554"/>
      <c r="J12" s="555"/>
      <c r="K12" s="28"/>
      <c r="L12" s="25"/>
      <c r="M12" s="26"/>
    </row>
    <row r="13" spans="1:13" s="18" customFormat="1" ht="18" customHeight="1" thickBot="1">
      <c r="A13" s="565"/>
      <c r="B13" s="565"/>
      <c r="C13" s="565"/>
      <c r="D13" s="565"/>
      <c r="E13" s="565"/>
      <c r="F13" s="565"/>
      <c r="G13" s="565"/>
      <c r="H13" s="565"/>
      <c r="I13" s="565"/>
      <c r="J13" s="565"/>
      <c r="K13" s="29"/>
      <c r="L13" s="25"/>
      <c r="M13" s="26"/>
    </row>
    <row r="14" spans="1:10" s="17" customFormat="1" ht="15" customHeight="1">
      <c r="A14" s="572" t="s">
        <v>34</v>
      </c>
      <c r="B14" s="563" t="s">
        <v>301</v>
      </c>
      <c r="C14" s="563"/>
      <c r="D14" s="563"/>
      <c r="E14" s="563"/>
      <c r="F14" s="563"/>
      <c r="G14" s="563" t="s">
        <v>109</v>
      </c>
      <c r="H14" s="563" t="s">
        <v>32</v>
      </c>
      <c r="I14" s="563" t="s">
        <v>307</v>
      </c>
      <c r="J14" s="581" t="s">
        <v>306</v>
      </c>
    </row>
    <row r="15" spans="1:10" s="17" customFormat="1" ht="8.25" customHeight="1">
      <c r="A15" s="573"/>
      <c r="B15" s="564"/>
      <c r="C15" s="564"/>
      <c r="D15" s="564"/>
      <c r="E15" s="564"/>
      <c r="F15" s="564"/>
      <c r="G15" s="564"/>
      <c r="H15" s="564"/>
      <c r="I15" s="564"/>
      <c r="J15" s="582"/>
    </row>
    <row r="16" spans="1:10" s="36" customFormat="1" ht="12.75" thickBot="1">
      <c r="A16" s="84" t="s">
        <v>110</v>
      </c>
      <c r="B16" s="562" t="s">
        <v>111</v>
      </c>
      <c r="C16" s="562"/>
      <c r="D16" s="562"/>
      <c r="E16" s="562"/>
      <c r="F16" s="562"/>
      <c r="G16" s="85" t="s">
        <v>112</v>
      </c>
      <c r="H16" s="85" t="s">
        <v>113</v>
      </c>
      <c r="I16" s="85">
        <v>1</v>
      </c>
      <c r="J16" s="86">
        <v>2</v>
      </c>
    </row>
    <row r="17" spans="1:10" s="30" customFormat="1" ht="16.5" thickBot="1">
      <c r="A17" s="87" t="s">
        <v>267</v>
      </c>
      <c r="B17" s="579" t="s">
        <v>320</v>
      </c>
      <c r="C17" s="579"/>
      <c r="D17" s="579"/>
      <c r="E17" s="579"/>
      <c r="F17" s="579"/>
      <c r="G17" s="40"/>
      <c r="H17" s="40"/>
      <c r="I17" s="40"/>
      <c r="J17" s="39"/>
    </row>
    <row r="18" spans="1:10" s="31" customFormat="1" ht="15.75">
      <c r="A18" s="69" t="s">
        <v>40</v>
      </c>
      <c r="B18" s="545" t="s">
        <v>447</v>
      </c>
      <c r="C18" s="545"/>
      <c r="D18" s="545"/>
      <c r="E18" s="545"/>
      <c r="F18" s="545"/>
      <c r="G18" s="70" t="s">
        <v>159</v>
      </c>
      <c r="H18" s="71" t="s">
        <v>0</v>
      </c>
      <c r="I18" s="157"/>
      <c r="J18" s="158"/>
    </row>
    <row r="19" spans="1:10" s="31" customFormat="1" ht="15.75">
      <c r="A19" s="75" t="s">
        <v>41</v>
      </c>
      <c r="B19" s="498" t="s">
        <v>441</v>
      </c>
      <c r="C19" s="498"/>
      <c r="D19" s="498"/>
      <c r="E19" s="498"/>
      <c r="F19" s="498"/>
      <c r="G19" s="76" t="s">
        <v>160</v>
      </c>
      <c r="H19" s="77" t="s">
        <v>1</v>
      </c>
      <c r="I19" s="159"/>
      <c r="J19" s="160"/>
    </row>
    <row r="20" spans="1:10" s="31" customFormat="1" ht="15.75">
      <c r="A20" s="123" t="s">
        <v>42</v>
      </c>
      <c r="B20" s="574" t="s">
        <v>563</v>
      </c>
      <c r="C20" s="574"/>
      <c r="D20" s="574"/>
      <c r="E20" s="574"/>
      <c r="F20" s="574"/>
      <c r="G20" s="76" t="s">
        <v>161</v>
      </c>
      <c r="H20" s="77" t="s">
        <v>1</v>
      </c>
      <c r="I20" s="121">
        <f>I21+I22</f>
        <v>0</v>
      </c>
      <c r="J20" s="122">
        <f>J21+J22</f>
        <v>0</v>
      </c>
    </row>
    <row r="21" spans="1:10" s="31" customFormat="1" ht="15.75">
      <c r="A21" s="75" t="s">
        <v>268</v>
      </c>
      <c r="B21" s="550" t="s">
        <v>597</v>
      </c>
      <c r="C21" s="550"/>
      <c r="D21" s="550"/>
      <c r="E21" s="550"/>
      <c r="F21" s="550"/>
      <c r="G21" s="76" t="s">
        <v>162</v>
      </c>
      <c r="H21" s="77" t="s">
        <v>1</v>
      </c>
      <c r="I21" s="159"/>
      <c r="J21" s="160"/>
    </row>
    <row r="22" spans="1:10" s="31" customFormat="1" ht="15.75">
      <c r="A22" s="75" t="s">
        <v>269</v>
      </c>
      <c r="B22" s="498" t="s">
        <v>538</v>
      </c>
      <c r="C22" s="498"/>
      <c r="D22" s="498"/>
      <c r="E22" s="498"/>
      <c r="F22" s="498"/>
      <c r="G22" s="76" t="s">
        <v>163</v>
      </c>
      <c r="H22" s="77" t="s">
        <v>1</v>
      </c>
      <c r="I22" s="159"/>
      <c r="J22" s="160"/>
    </row>
    <row r="23" spans="1:13" s="31" customFormat="1" ht="15.75">
      <c r="A23" s="75" t="s">
        <v>43</v>
      </c>
      <c r="B23" s="498" t="s">
        <v>438</v>
      </c>
      <c r="C23" s="498"/>
      <c r="D23" s="498"/>
      <c r="E23" s="498"/>
      <c r="F23" s="498"/>
      <c r="G23" s="76" t="s">
        <v>164</v>
      </c>
      <c r="H23" s="77" t="s">
        <v>1</v>
      </c>
      <c r="I23" s="159"/>
      <c r="J23" s="160"/>
      <c r="K23" s="580"/>
      <c r="L23" s="580"/>
      <c r="M23" s="580"/>
    </row>
    <row r="24" spans="1:10" s="31" customFormat="1" ht="15.75">
      <c r="A24" s="120" t="s">
        <v>44</v>
      </c>
      <c r="B24" s="498" t="s">
        <v>439</v>
      </c>
      <c r="C24" s="498"/>
      <c r="D24" s="498"/>
      <c r="E24" s="498"/>
      <c r="F24" s="498"/>
      <c r="G24" s="76" t="s">
        <v>165</v>
      </c>
      <c r="H24" s="77" t="s">
        <v>1</v>
      </c>
      <c r="I24" s="159"/>
      <c r="J24" s="160"/>
    </row>
    <row r="25" spans="1:11" s="31" customFormat="1" ht="18" customHeight="1">
      <c r="A25" s="75" t="s">
        <v>45</v>
      </c>
      <c r="B25" s="571" t="s">
        <v>585</v>
      </c>
      <c r="C25" s="571"/>
      <c r="D25" s="571"/>
      <c r="E25" s="571"/>
      <c r="F25" s="571"/>
      <c r="G25" s="76" t="s">
        <v>166</v>
      </c>
      <c r="H25" s="91" t="s">
        <v>2</v>
      </c>
      <c r="I25" s="161" t="e">
        <f>I20/I19</f>
        <v>#DIV/0!</v>
      </c>
      <c r="J25" s="162" t="e">
        <f>J20/J19</f>
        <v>#DIV/0!</v>
      </c>
      <c r="K25" s="32"/>
    </row>
    <row r="26" spans="1:11" s="31" customFormat="1" ht="18" customHeight="1">
      <c r="A26" s="75" t="s">
        <v>535</v>
      </c>
      <c r="B26" s="550" t="s">
        <v>598</v>
      </c>
      <c r="C26" s="550"/>
      <c r="D26" s="550"/>
      <c r="E26" s="550"/>
      <c r="F26" s="550"/>
      <c r="G26" s="76" t="s">
        <v>167</v>
      </c>
      <c r="H26" s="77" t="s">
        <v>2</v>
      </c>
      <c r="I26" s="161" t="e">
        <f>I21/I20</f>
        <v>#DIV/0!</v>
      </c>
      <c r="J26" s="162" t="e">
        <f>J21/J20</f>
        <v>#DIV/0!</v>
      </c>
      <c r="K26" s="32"/>
    </row>
    <row r="27" spans="1:11" s="31" customFormat="1" ht="18" customHeight="1" thickBot="1">
      <c r="A27" s="72" t="s">
        <v>536</v>
      </c>
      <c r="B27" s="542" t="s">
        <v>599</v>
      </c>
      <c r="C27" s="542"/>
      <c r="D27" s="542"/>
      <c r="E27" s="542"/>
      <c r="F27" s="542"/>
      <c r="G27" s="73" t="s">
        <v>168</v>
      </c>
      <c r="H27" s="74" t="s">
        <v>2</v>
      </c>
      <c r="I27" s="163" t="e">
        <f>I22/I20</f>
        <v>#DIV/0!</v>
      </c>
      <c r="J27" s="164" t="e">
        <f>J22/J20</f>
        <v>#DIV/0!</v>
      </c>
      <c r="K27" s="32"/>
    </row>
    <row r="28" spans="1:10" s="31" customFormat="1" ht="18" customHeight="1">
      <c r="A28" s="75" t="s">
        <v>46</v>
      </c>
      <c r="B28" s="574" t="s">
        <v>511</v>
      </c>
      <c r="C28" s="574"/>
      <c r="D28" s="574"/>
      <c r="E28" s="574"/>
      <c r="F28" s="574"/>
      <c r="G28" s="76" t="s">
        <v>332</v>
      </c>
      <c r="H28" s="77" t="s">
        <v>0</v>
      </c>
      <c r="I28" s="121">
        <f>I29+I32+I35+I36</f>
        <v>0</v>
      </c>
      <c r="J28" s="122">
        <f>J29+J32+J35+J36</f>
        <v>0</v>
      </c>
    </row>
    <row r="29" spans="1:10" s="31" customFormat="1" ht="18" customHeight="1">
      <c r="A29" s="75" t="s">
        <v>539</v>
      </c>
      <c r="B29" s="550" t="s">
        <v>499</v>
      </c>
      <c r="C29" s="550"/>
      <c r="D29" s="550"/>
      <c r="E29" s="550"/>
      <c r="F29" s="550"/>
      <c r="G29" s="76" t="s">
        <v>333</v>
      </c>
      <c r="H29" s="77" t="s">
        <v>0</v>
      </c>
      <c r="I29" s="159"/>
      <c r="J29" s="160"/>
    </row>
    <row r="30" spans="1:10" s="31" customFormat="1" ht="18" customHeight="1">
      <c r="A30" s="75" t="s">
        <v>540</v>
      </c>
      <c r="B30" s="494" t="s">
        <v>482</v>
      </c>
      <c r="C30" s="494"/>
      <c r="D30" s="494"/>
      <c r="E30" s="494"/>
      <c r="F30" s="494"/>
      <c r="G30" s="76" t="s">
        <v>334</v>
      </c>
      <c r="H30" s="77" t="s">
        <v>0</v>
      </c>
      <c r="I30" s="159"/>
      <c r="J30" s="160"/>
    </row>
    <row r="31" spans="1:10" s="31" customFormat="1" ht="18" customHeight="1">
      <c r="A31" s="75" t="s">
        <v>541</v>
      </c>
      <c r="B31" s="498" t="s">
        <v>506</v>
      </c>
      <c r="C31" s="498"/>
      <c r="D31" s="498"/>
      <c r="E31" s="498"/>
      <c r="F31" s="498"/>
      <c r="G31" s="76" t="s">
        <v>169</v>
      </c>
      <c r="H31" s="77" t="s">
        <v>2</v>
      </c>
      <c r="I31" s="161" t="e">
        <f>I30/I29</f>
        <v>#DIV/0!</v>
      </c>
      <c r="J31" s="162" t="e">
        <f>J30/J29</f>
        <v>#DIV/0!</v>
      </c>
    </row>
    <row r="32" spans="1:10" s="31" customFormat="1" ht="18" customHeight="1">
      <c r="A32" s="75" t="s">
        <v>542</v>
      </c>
      <c r="B32" s="546" t="s">
        <v>600</v>
      </c>
      <c r="C32" s="547"/>
      <c r="D32" s="547"/>
      <c r="E32" s="547"/>
      <c r="F32" s="548"/>
      <c r="G32" s="76" t="s">
        <v>170</v>
      </c>
      <c r="H32" s="77" t="s">
        <v>0</v>
      </c>
      <c r="I32" s="159"/>
      <c r="J32" s="160"/>
    </row>
    <row r="33" spans="1:10" s="31" customFormat="1" ht="18" customHeight="1">
      <c r="A33" s="75" t="s">
        <v>543</v>
      </c>
      <c r="B33" s="494" t="s">
        <v>477</v>
      </c>
      <c r="C33" s="494"/>
      <c r="D33" s="494"/>
      <c r="E33" s="494"/>
      <c r="F33" s="494"/>
      <c r="G33" s="76" t="s">
        <v>171</v>
      </c>
      <c r="H33" s="77" t="s">
        <v>0</v>
      </c>
      <c r="I33" s="159"/>
      <c r="J33" s="160"/>
    </row>
    <row r="34" spans="1:10" s="31" customFormat="1" ht="18" customHeight="1">
      <c r="A34" s="75" t="s">
        <v>544</v>
      </c>
      <c r="B34" s="498" t="s">
        <v>508</v>
      </c>
      <c r="C34" s="498"/>
      <c r="D34" s="498"/>
      <c r="E34" s="498"/>
      <c r="F34" s="498"/>
      <c r="G34" s="76" t="s">
        <v>172</v>
      </c>
      <c r="H34" s="77" t="s">
        <v>2</v>
      </c>
      <c r="I34" s="161" t="e">
        <f>I33/I32</f>
        <v>#DIV/0!</v>
      </c>
      <c r="J34" s="162" t="e">
        <f>J33/J32</f>
        <v>#DIV/0!</v>
      </c>
    </row>
    <row r="35" spans="1:11" s="31" customFormat="1" ht="18" customHeight="1">
      <c r="A35" s="75" t="s">
        <v>545</v>
      </c>
      <c r="B35" s="498" t="s">
        <v>601</v>
      </c>
      <c r="C35" s="498"/>
      <c r="D35" s="498"/>
      <c r="E35" s="498"/>
      <c r="F35" s="498"/>
      <c r="G35" s="76" t="s">
        <v>173</v>
      </c>
      <c r="H35" s="77" t="s">
        <v>0</v>
      </c>
      <c r="I35" s="159"/>
      <c r="J35" s="160"/>
      <c r="K35" s="32"/>
    </row>
    <row r="36" spans="1:11" s="31" customFormat="1" ht="18" customHeight="1">
      <c r="A36" s="75" t="s">
        <v>546</v>
      </c>
      <c r="B36" s="498" t="s">
        <v>602</v>
      </c>
      <c r="C36" s="498"/>
      <c r="D36" s="498"/>
      <c r="E36" s="498"/>
      <c r="F36" s="498"/>
      <c r="G36" s="76" t="s">
        <v>174</v>
      </c>
      <c r="H36" s="77" t="s">
        <v>0</v>
      </c>
      <c r="I36" s="159"/>
      <c r="J36" s="160"/>
      <c r="K36" s="32"/>
    </row>
    <row r="37" spans="1:11" s="31" customFormat="1" ht="18" customHeight="1">
      <c r="A37" s="75" t="s">
        <v>547</v>
      </c>
      <c r="B37" s="550" t="s">
        <v>477</v>
      </c>
      <c r="C37" s="550"/>
      <c r="D37" s="550"/>
      <c r="E37" s="550"/>
      <c r="F37" s="550"/>
      <c r="G37" s="76" t="s">
        <v>175</v>
      </c>
      <c r="H37" s="77" t="s">
        <v>362</v>
      </c>
      <c r="I37" s="159"/>
      <c r="J37" s="160"/>
      <c r="K37" s="32"/>
    </row>
    <row r="38" spans="1:11" s="31" customFormat="1" ht="18" customHeight="1">
      <c r="A38" s="75" t="s">
        <v>548</v>
      </c>
      <c r="B38" s="498" t="s">
        <v>440</v>
      </c>
      <c r="C38" s="498"/>
      <c r="D38" s="498"/>
      <c r="E38" s="498"/>
      <c r="F38" s="498"/>
      <c r="G38" s="76" t="s">
        <v>176</v>
      </c>
      <c r="H38" s="77" t="s">
        <v>2</v>
      </c>
      <c r="I38" s="161" t="e">
        <f>I37/I36</f>
        <v>#DIV/0!</v>
      </c>
      <c r="J38" s="162" t="e">
        <f>J37/J36</f>
        <v>#DIV/0!</v>
      </c>
      <c r="K38" s="32"/>
    </row>
    <row r="39" spans="1:11" s="31" customFormat="1" ht="18" customHeight="1">
      <c r="A39" s="75" t="s">
        <v>549</v>
      </c>
      <c r="B39" s="550" t="s">
        <v>478</v>
      </c>
      <c r="C39" s="550"/>
      <c r="D39" s="550"/>
      <c r="E39" s="550"/>
      <c r="F39" s="550"/>
      <c r="G39" s="76" t="s">
        <v>177</v>
      </c>
      <c r="H39" s="77" t="s">
        <v>0</v>
      </c>
      <c r="I39" s="159"/>
      <c r="J39" s="160"/>
      <c r="K39" s="32"/>
    </row>
    <row r="40" spans="1:10" s="31" customFormat="1" ht="15.75">
      <c r="A40" s="75" t="s">
        <v>391</v>
      </c>
      <c r="B40" s="498" t="s">
        <v>537</v>
      </c>
      <c r="C40" s="498"/>
      <c r="D40" s="498"/>
      <c r="E40" s="498"/>
      <c r="F40" s="498"/>
      <c r="G40" s="76" t="s">
        <v>178</v>
      </c>
      <c r="H40" s="77" t="s">
        <v>0</v>
      </c>
      <c r="I40" s="159"/>
      <c r="J40" s="160"/>
    </row>
    <row r="41" spans="1:10" s="31" customFormat="1" ht="16.5" thickBot="1">
      <c r="A41" s="72" t="s">
        <v>47</v>
      </c>
      <c r="B41" s="542" t="s">
        <v>564</v>
      </c>
      <c r="C41" s="542"/>
      <c r="D41" s="542"/>
      <c r="E41" s="542"/>
      <c r="F41" s="542"/>
      <c r="G41" s="73" t="s">
        <v>179</v>
      </c>
      <c r="H41" s="74" t="s">
        <v>2</v>
      </c>
      <c r="I41" s="163" t="e">
        <f>I40/I28</f>
        <v>#DIV/0!</v>
      </c>
      <c r="J41" s="164" t="e">
        <f>J40/J28</f>
        <v>#DIV/0!</v>
      </c>
    </row>
    <row r="42" spans="1:11" s="31" customFormat="1" ht="18" customHeight="1">
      <c r="A42" s="69" t="s">
        <v>48</v>
      </c>
      <c r="B42" s="559" t="s">
        <v>584</v>
      </c>
      <c r="C42" s="559"/>
      <c r="D42" s="559"/>
      <c r="E42" s="559"/>
      <c r="F42" s="559"/>
      <c r="G42" s="70" t="s">
        <v>180</v>
      </c>
      <c r="H42" s="71" t="s">
        <v>0</v>
      </c>
      <c r="I42" s="114">
        <f>I43+I46+I49+I52</f>
        <v>0</v>
      </c>
      <c r="J42" s="115">
        <f>J43+J46+J49+J52</f>
        <v>0</v>
      </c>
      <c r="K42" s="32"/>
    </row>
    <row r="43" spans="1:11" s="31" customFormat="1" ht="18" customHeight="1">
      <c r="A43" s="75" t="s">
        <v>270</v>
      </c>
      <c r="B43" s="550" t="s">
        <v>509</v>
      </c>
      <c r="C43" s="550"/>
      <c r="D43" s="550"/>
      <c r="E43" s="550"/>
      <c r="F43" s="550"/>
      <c r="G43" s="76" t="s">
        <v>181</v>
      </c>
      <c r="H43" s="77" t="s">
        <v>0</v>
      </c>
      <c r="I43" s="159"/>
      <c r="J43" s="160"/>
      <c r="K43" s="32"/>
    </row>
    <row r="44" spans="1:11" s="31" customFormat="1" ht="18" customHeight="1">
      <c r="A44" s="75" t="s">
        <v>550</v>
      </c>
      <c r="B44" s="494" t="s">
        <v>603</v>
      </c>
      <c r="C44" s="494"/>
      <c r="D44" s="494"/>
      <c r="E44" s="494"/>
      <c r="F44" s="494"/>
      <c r="G44" s="76" t="s">
        <v>182</v>
      </c>
      <c r="H44" s="77" t="s">
        <v>0</v>
      </c>
      <c r="I44" s="159"/>
      <c r="J44" s="160"/>
      <c r="K44" s="32"/>
    </row>
    <row r="45" spans="1:11" s="31" customFormat="1" ht="18" customHeight="1">
      <c r="A45" s="75" t="s">
        <v>551</v>
      </c>
      <c r="B45" s="498" t="s">
        <v>448</v>
      </c>
      <c r="C45" s="498"/>
      <c r="D45" s="498"/>
      <c r="E45" s="498"/>
      <c r="F45" s="498"/>
      <c r="G45" s="76" t="s">
        <v>183</v>
      </c>
      <c r="H45" s="77" t="s">
        <v>2</v>
      </c>
      <c r="I45" s="161" t="e">
        <f>I44/I43</f>
        <v>#DIV/0!</v>
      </c>
      <c r="J45" s="162" t="e">
        <f>J44/J43</f>
        <v>#DIV/0!</v>
      </c>
      <c r="K45" s="32"/>
    </row>
    <row r="46" spans="1:11" s="31" customFormat="1" ht="18" customHeight="1">
      <c r="A46" s="75" t="s">
        <v>271</v>
      </c>
      <c r="B46" s="546" t="s">
        <v>604</v>
      </c>
      <c r="C46" s="547"/>
      <c r="D46" s="547"/>
      <c r="E46" s="547"/>
      <c r="F46" s="548"/>
      <c r="G46" s="76" t="s">
        <v>184</v>
      </c>
      <c r="H46" s="77" t="s">
        <v>0</v>
      </c>
      <c r="I46" s="159"/>
      <c r="J46" s="160"/>
      <c r="K46" s="32"/>
    </row>
    <row r="47" spans="1:11" s="31" customFormat="1" ht="18" customHeight="1">
      <c r="A47" s="75" t="s">
        <v>552</v>
      </c>
      <c r="B47" s="494" t="s">
        <v>605</v>
      </c>
      <c r="C47" s="494"/>
      <c r="D47" s="494"/>
      <c r="E47" s="494"/>
      <c r="F47" s="494"/>
      <c r="G47" s="76" t="s">
        <v>185</v>
      </c>
      <c r="H47" s="77" t="s">
        <v>0</v>
      </c>
      <c r="I47" s="159"/>
      <c r="J47" s="160"/>
      <c r="K47" s="32"/>
    </row>
    <row r="48" spans="1:11" s="31" customFormat="1" ht="18" customHeight="1">
      <c r="A48" s="75" t="s">
        <v>553</v>
      </c>
      <c r="B48" s="498" t="s">
        <v>449</v>
      </c>
      <c r="C48" s="498"/>
      <c r="D48" s="498"/>
      <c r="E48" s="498"/>
      <c r="F48" s="498"/>
      <c r="G48" s="76" t="s">
        <v>186</v>
      </c>
      <c r="H48" s="77" t="s">
        <v>2</v>
      </c>
      <c r="I48" s="161" t="e">
        <f>I47/I46</f>
        <v>#DIV/0!</v>
      </c>
      <c r="J48" s="162" t="e">
        <f>J47/J46</f>
        <v>#DIV/0!</v>
      </c>
      <c r="K48" s="32"/>
    </row>
    <row r="49" spans="1:11" s="31" customFormat="1" ht="18" customHeight="1">
      <c r="A49" s="75" t="s">
        <v>554</v>
      </c>
      <c r="B49" s="498" t="s">
        <v>606</v>
      </c>
      <c r="C49" s="498"/>
      <c r="D49" s="498"/>
      <c r="E49" s="498"/>
      <c r="F49" s="498"/>
      <c r="G49" s="76" t="s">
        <v>187</v>
      </c>
      <c r="H49" s="77" t="s">
        <v>0</v>
      </c>
      <c r="I49" s="159"/>
      <c r="J49" s="160"/>
      <c r="K49" s="32"/>
    </row>
    <row r="50" spans="1:11" s="31" customFormat="1" ht="18" customHeight="1">
      <c r="A50" s="75" t="s">
        <v>555</v>
      </c>
      <c r="B50" s="494" t="s">
        <v>607</v>
      </c>
      <c r="C50" s="494"/>
      <c r="D50" s="494"/>
      <c r="E50" s="494"/>
      <c r="F50" s="494"/>
      <c r="G50" s="76" t="s">
        <v>188</v>
      </c>
      <c r="H50" s="77" t="s">
        <v>0</v>
      </c>
      <c r="I50" s="159"/>
      <c r="J50" s="160"/>
      <c r="K50" s="32"/>
    </row>
    <row r="51" spans="1:11" s="31" customFormat="1" ht="18" customHeight="1">
      <c r="A51" s="75" t="s">
        <v>556</v>
      </c>
      <c r="B51" s="498" t="s">
        <v>443</v>
      </c>
      <c r="C51" s="498"/>
      <c r="D51" s="498"/>
      <c r="E51" s="498"/>
      <c r="F51" s="498"/>
      <c r="G51" s="76" t="s">
        <v>189</v>
      </c>
      <c r="H51" s="77" t="s">
        <v>2</v>
      </c>
      <c r="I51" s="161" t="e">
        <f>I50/I49</f>
        <v>#DIV/0!</v>
      </c>
      <c r="J51" s="162" t="e">
        <f>J50/J49</f>
        <v>#DIV/0!</v>
      </c>
      <c r="K51" s="32"/>
    </row>
    <row r="52" spans="1:11" s="31" customFormat="1" ht="18" customHeight="1">
      <c r="A52" s="75" t="s">
        <v>557</v>
      </c>
      <c r="B52" s="498" t="s">
        <v>608</v>
      </c>
      <c r="C52" s="498"/>
      <c r="D52" s="498"/>
      <c r="E52" s="498"/>
      <c r="F52" s="498"/>
      <c r="G52" s="76" t="s">
        <v>190</v>
      </c>
      <c r="H52" s="77" t="s">
        <v>0</v>
      </c>
      <c r="I52" s="159"/>
      <c r="J52" s="160"/>
      <c r="K52" s="32"/>
    </row>
    <row r="53" spans="1:11" s="31" customFormat="1" ht="18" customHeight="1">
      <c r="A53" s="75" t="s">
        <v>558</v>
      </c>
      <c r="B53" s="494" t="s">
        <v>609</v>
      </c>
      <c r="C53" s="494"/>
      <c r="D53" s="494"/>
      <c r="E53" s="494"/>
      <c r="F53" s="494"/>
      <c r="G53" s="76" t="s">
        <v>191</v>
      </c>
      <c r="H53" s="77" t="s">
        <v>0</v>
      </c>
      <c r="I53" s="159"/>
      <c r="J53" s="160"/>
      <c r="K53" s="32"/>
    </row>
    <row r="54" spans="1:11" s="31" customFormat="1" ht="18" customHeight="1">
      <c r="A54" s="75" t="s">
        <v>559</v>
      </c>
      <c r="B54" s="498" t="s">
        <v>444</v>
      </c>
      <c r="C54" s="498"/>
      <c r="D54" s="498"/>
      <c r="E54" s="498"/>
      <c r="F54" s="498"/>
      <c r="G54" s="76" t="s">
        <v>192</v>
      </c>
      <c r="H54" s="77" t="s">
        <v>2</v>
      </c>
      <c r="I54" s="161" t="e">
        <f>I53/I52</f>
        <v>#DIV/0!</v>
      </c>
      <c r="J54" s="162" t="e">
        <f>J53/J52</f>
        <v>#DIV/0!</v>
      </c>
      <c r="K54" s="32"/>
    </row>
    <row r="55" spans="1:11" s="31" customFormat="1" ht="18" customHeight="1">
      <c r="A55" s="75" t="s">
        <v>560</v>
      </c>
      <c r="B55" s="575" t="s">
        <v>479</v>
      </c>
      <c r="C55" s="576"/>
      <c r="D55" s="576"/>
      <c r="E55" s="576"/>
      <c r="F55" s="577"/>
      <c r="G55" s="76" t="s">
        <v>193</v>
      </c>
      <c r="H55" s="77" t="s">
        <v>0</v>
      </c>
      <c r="I55" s="159"/>
      <c r="J55" s="160"/>
      <c r="K55" s="32"/>
    </row>
    <row r="56" spans="1:11" s="31" customFormat="1" ht="18" customHeight="1">
      <c r="A56" s="75" t="s">
        <v>561</v>
      </c>
      <c r="B56" s="494" t="s">
        <v>477</v>
      </c>
      <c r="C56" s="494"/>
      <c r="D56" s="494"/>
      <c r="E56" s="494"/>
      <c r="F56" s="494"/>
      <c r="G56" s="76" t="s">
        <v>194</v>
      </c>
      <c r="H56" s="77" t="s">
        <v>0</v>
      </c>
      <c r="I56" s="159"/>
      <c r="J56" s="160"/>
      <c r="K56" s="32"/>
    </row>
    <row r="57" spans="1:11" s="31" customFormat="1" ht="18" customHeight="1" thickBot="1">
      <c r="A57" s="72" t="s">
        <v>562</v>
      </c>
      <c r="B57" s="542" t="s">
        <v>445</v>
      </c>
      <c r="C57" s="542"/>
      <c r="D57" s="542"/>
      <c r="E57" s="542"/>
      <c r="F57" s="542"/>
      <c r="G57" s="73" t="s">
        <v>195</v>
      </c>
      <c r="H57" s="74" t="s">
        <v>2</v>
      </c>
      <c r="I57" s="161" t="e">
        <f>I56/I55</f>
        <v>#DIV/0!</v>
      </c>
      <c r="J57" s="162" t="e">
        <f>J56/J55</f>
        <v>#DIV/0!</v>
      </c>
      <c r="K57" s="32"/>
    </row>
    <row r="58" spans="1:11" s="31" customFormat="1" ht="18" customHeight="1">
      <c r="A58" s="69" t="s">
        <v>49</v>
      </c>
      <c r="B58" s="559" t="s">
        <v>450</v>
      </c>
      <c r="C58" s="559"/>
      <c r="D58" s="559"/>
      <c r="E58" s="559"/>
      <c r="F58" s="559"/>
      <c r="G58" s="70" t="s">
        <v>196</v>
      </c>
      <c r="H58" s="71" t="s">
        <v>3</v>
      </c>
      <c r="I58" s="130">
        <f>I59+I60+I61</f>
        <v>0</v>
      </c>
      <c r="J58" s="131">
        <f>J59+J60+J61</f>
        <v>0</v>
      </c>
      <c r="K58" s="32"/>
    </row>
    <row r="59" spans="1:11" s="31" customFormat="1" ht="18" customHeight="1">
      <c r="A59" s="75" t="s">
        <v>272</v>
      </c>
      <c r="B59" s="550" t="s">
        <v>451</v>
      </c>
      <c r="C59" s="550"/>
      <c r="D59" s="550"/>
      <c r="E59" s="550"/>
      <c r="F59" s="550"/>
      <c r="G59" s="76" t="s">
        <v>197</v>
      </c>
      <c r="H59" s="77" t="s">
        <v>3</v>
      </c>
      <c r="I59" s="132"/>
      <c r="J59" s="133"/>
      <c r="K59" s="32"/>
    </row>
    <row r="60" spans="1:11" s="31" customFormat="1" ht="18" customHeight="1">
      <c r="A60" s="75" t="s">
        <v>273</v>
      </c>
      <c r="B60" s="498" t="s">
        <v>610</v>
      </c>
      <c r="C60" s="498"/>
      <c r="D60" s="498"/>
      <c r="E60" s="498"/>
      <c r="F60" s="498"/>
      <c r="G60" s="76" t="s">
        <v>198</v>
      </c>
      <c r="H60" s="77" t="s">
        <v>3</v>
      </c>
      <c r="I60" s="132"/>
      <c r="J60" s="133"/>
      <c r="K60" s="32"/>
    </row>
    <row r="61" spans="1:11" s="31" customFormat="1" ht="18" customHeight="1" thickBot="1">
      <c r="A61" s="72" t="s">
        <v>392</v>
      </c>
      <c r="B61" s="542" t="s">
        <v>611</v>
      </c>
      <c r="C61" s="542"/>
      <c r="D61" s="542"/>
      <c r="E61" s="542"/>
      <c r="F61" s="542"/>
      <c r="G61" s="73" t="s">
        <v>199</v>
      </c>
      <c r="H61" s="74" t="s">
        <v>3</v>
      </c>
      <c r="I61" s="134"/>
      <c r="J61" s="135"/>
      <c r="K61" s="32"/>
    </row>
    <row r="62" spans="1:11" s="31" customFormat="1" ht="18" customHeight="1" thickBot="1">
      <c r="A62" s="78" t="s">
        <v>50</v>
      </c>
      <c r="B62" s="570" t="s">
        <v>565</v>
      </c>
      <c r="C62" s="570"/>
      <c r="D62" s="570"/>
      <c r="E62" s="570"/>
      <c r="F62" s="570"/>
      <c r="G62" s="79" t="s">
        <v>200</v>
      </c>
      <c r="H62" s="80" t="s">
        <v>4</v>
      </c>
      <c r="I62" s="165" t="e">
        <f>ROUND(I42/I58,)</f>
        <v>#DIV/0!</v>
      </c>
      <c r="J62" s="166" t="e">
        <f>ROUND(J42/J58,)</f>
        <v>#DIV/0!</v>
      </c>
      <c r="K62" s="32"/>
    </row>
    <row r="63" spans="1:11" s="31" customFormat="1" ht="18" customHeight="1">
      <c r="A63" s="69" t="s">
        <v>51</v>
      </c>
      <c r="B63" s="545" t="s">
        <v>454</v>
      </c>
      <c r="C63" s="545"/>
      <c r="D63" s="545"/>
      <c r="E63" s="545"/>
      <c r="F63" s="545"/>
      <c r="G63" s="70" t="s">
        <v>201</v>
      </c>
      <c r="H63" s="71" t="s">
        <v>3</v>
      </c>
      <c r="I63" s="136">
        <f>I64+I65+I66</f>
        <v>0</v>
      </c>
      <c r="J63" s="137">
        <f>J64+J65+J66</f>
        <v>0</v>
      </c>
      <c r="K63" s="32"/>
    </row>
    <row r="64" spans="1:11" s="31" customFormat="1" ht="18" customHeight="1">
      <c r="A64" s="75" t="s">
        <v>393</v>
      </c>
      <c r="B64" s="550" t="s">
        <v>451</v>
      </c>
      <c r="C64" s="550"/>
      <c r="D64" s="550"/>
      <c r="E64" s="550"/>
      <c r="F64" s="550"/>
      <c r="G64" s="76" t="s">
        <v>202</v>
      </c>
      <c r="H64" s="77" t="s">
        <v>3</v>
      </c>
      <c r="I64" s="132"/>
      <c r="J64" s="133"/>
      <c r="K64" s="32"/>
    </row>
    <row r="65" spans="1:11" s="31" customFormat="1" ht="18" customHeight="1">
      <c r="A65" s="75" t="s">
        <v>394</v>
      </c>
      <c r="B65" s="498" t="s">
        <v>610</v>
      </c>
      <c r="C65" s="498"/>
      <c r="D65" s="498"/>
      <c r="E65" s="498"/>
      <c r="F65" s="498"/>
      <c r="G65" s="76" t="s">
        <v>203</v>
      </c>
      <c r="H65" s="77" t="s">
        <v>3</v>
      </c>
      <c r="I65" s="132"/>
      <c r="J65" s="133"/>
      <c r="K65" s="32"/>
    </row>
    <row r="66" spans="1:11" s="31" customFormat="1" ht="18" customHeight="1">
      <c r="A66" s="75" t="s">
        <v>395</v>
      </c>
      <c r="B66" s="498" t="s">
        <v>611</v>
      </c>
      <c r="C66" s="498"/>
      <c r="D66" s="498"/>
      <c r="E66" s="498"/>
      <c r="F66" s="498"/>
      <c r="G66" s="76" t="s">
        <v>204</v>
      </c>
      <c r="H66" s="77" t="s">
        <v>3</v>
      </c>
      <c r="I66" s="132"/>
      <c r="J66" s="133"/>
      <c r="K66" s="32"/>
    </row>
    <row r="67" spans="1:11" s="31" customFormat="1" ht="18" customHeight="1">
      <c r="A67" s="75" t="s">
        <v>52</v>
      </c>
      <c r="B67" s="571" t="s">
        <v>466</v>
      </c>
      <c r="C67" s="571"/>
      <c r="D67" s="571"/>
      <c r="E67" s="571"/>
      <c r="F67" s="571"/>
      <c r="G67" s="90" t="s">
        <v>205</v>
      </c>
      <c r="H67" s="91" t="s">
        <v>2</v>
      </c>
      <c r="I67" s="167">
        <f>ROUND(I63*I58,2)</f>
        <v>0</v>
      </c>
      <c r="J67" s="162">
        <f>ROUND(J63*J58,2)</f>
        <v>0</v>
      </c>
      <c r="K67" s="32"/>
    </row>
    <row r="68" spans="1:11" s="31" customFormat="1" ht="18" customHeight="1">
      <c r="A68" s="75" t="s">
        <v>274</v>
      </c>
      <c r="B68" s="550" t="s">
        <v>467</v>
      </c>
      <c r="C68" s="550"/>
      <c r="D68" s="550"/>
      <c r="E68" s="550"/>
      <c r="F68" s="550"/>
      <c r="G68" s="76" t="s">
        <v>206</v>
      </c>
      <c r="H68" s="77" t="s">
        <v>2</v>
      </c>
      <c r="I68" s="161" t="e">
        <f aca="true" t="shared" si="0" ref="I68:J70">ROUND(I64/I59,2)</f>
        <v>#DIV/0!</v>
      </c>
      <c r="J68" s="162" t="e">
        <f t="shared" si="0"/>
        <v>#DIV/0!</v>
      </c>
      <c r="K68" s="32"/>
    </row>
    <row r="69" spans="1:11" s="31" customFormat="1" ht="18" customHeight="1">
      <c r="A69" s="75" t="s">
        <v>275</v>
      </c>
      <c r="B69" s="498" t="s">
        <v>612</v>
      </c>
      <c r="C69" s="498"/>
      <c r="D69" s="498"/>
      <c r="E69" s="498"/>
      <c r="F69" s="498"/>
      <c r="G69" s="76" t="s">
        <v>207</v>
      </c>
      <c r="H69" s="77" t="s">
        <v>2</v>
      </c>
      <c r="I69" s="161" t="e">
        <f t="shared" si="0"/>
        <v>#DIV/0!</v>
      </c>
      <c r="J69" s="162" t="e">
        <f t="shared" si="0"/>
        <v>#DIV/0!</v>
      </c>
      <c r="K69" s="32"/>
    </row>
    <row r="70" spans="1:11" s="31" customFormat="1" ht="16.5" thickBot="1">
      <c r="A70" s="72" t="s">
        <v>276</v>
      </c>
      <c r="B70" s="542" t="s">
        <v>613</v>
      </c>
      <c r="C70" s="542"/>
      <c r="D70" s="542"/>
      <c r="E70" s="542"/>
      <c r="F70" s="542"/>
      <c r="G70" s="73" t="s">
        <v>208</v>
      </c>
      <c r="H70" s="74" t="s">
        <v>2</v>
      </c>
      <c r="I70" s="163" t="e">
        <f t="shared" si="0"/>
        <v>#DIV/0!</v>
      </c>
      <c r="J70" s="164" t="e">
        <f t="shared" si="0"/>
        <v>#DIV/0!</v>
      </c>
      <c r="K70" s="32"/>
    </row>
    <row r="71" spans="1:11" s="31" customFormat="1" ht="15.75">
      <c r="A71" s="69" t="s">
        <v>53</v>
      </c>
      <c r="B71" s="559" t="s">
        <v>455</v>
      </c>
      <c r="C71" s="559"/>
      <c r="D71" s="559"/>
      <c r="E71" s="559"/>
      <c r="F71" s="559"/>
      <c r="G71" s="70" t="s">
        <v>209</v>
      </c>
      <c r="H71" s="71" t="s">
        <v>1</v>
      </c>
      <c r="I71" s="112"/>
      <c r="J71" s="113"/>
      <c r="K71" s="32"/>
    </row>
    <row r="72" spans="1:11" s="31" customFormat="1" ht="18" customHeight="1">
      <c r="A72" s="75" t="s">
        <v>54</v>
      </c>
      <c r="B72" s="498" t="s">
        <v>456</v>
      </c>
      <c r="C72" s="498"/>
      <c r="D72" s="498"/>
      <c r="E72" s="498"/>
      <c r="F72" s="498"/>
      <c r="G72" s="76" t="s">
        <v>210</v>
      </c>
      <c r="H72" s="77" t="s">
        <v>1</v>
      </c>
      <c r="I72" s="94"/>
      <c r="J72" s="95"/>
      <c r="K72" s="32"/>
    </row>
    <row r="73" spans="1:11" s="31" customFormat="1" ht="18" customHeight="1">
      <c r="A73" s="75" t="s">
        <v>406</v>
      </c>
      <c r="B73" s="550" t="s">
        <v>468</v>
      </c>
      <c r="C73" s="550"/>
      <c r="D73" s="550"/>
      <c r="E73" s="550"/>
      <c r="F73" s="550"/>
      <c r="G73" s="76" t="s">
        <v>211</v>
      </c>
      <c r="H73" s="77" t="s">
        <v>1</v>
      </c>
      <c r="I73" s="94"/>
      <c r="J73" s="95"/>
      <c r="K73" s="32"/>
    </row>
    <row r="74" spans="1:11" s="31" customFormat="1" ht="18" customHeight="1">
      <c r="A74" s="75" t="s">
        <v>407</v>
      </c>
      <c r="B74" s="498" t="s">
        <v>614</v>
      </c>
      <c r="C74" s="498"/>
      <c r="D74" s="498"/>
      <c r="E74" s="498"/>
      <c r="F74" s="498"/>
      <c r="G74" s="76" t="s">
        <v>212</v>
      </c>
      <c r="H74" s="77" t="s">
        <v>1</v>
      </c>
      <c r="I74" s="94"/>
      <c r="J74" s="95"/>
      <c r="K74" s="32"/>
    </row>
    <row r="75" spans="1:11" s="31" customFormat="1" ht="18" customHeight="1">
      <c r="A75" s="75" t="s">
        <v>55</v>
      </c>
      <c r="B75" s="498" t="s">
        <v>566</v>
      </c>
      <c r="C75" s="498"/>
      <c r="D75" s="498"/>
      <c r="E75" s="498"/>
      <c r="F75" s="498"/>
      <c r="G75" s="76" t="s">
        <v>213</v>
      </c>
      <c r="H75" s="77" t="s">
        <v>5</v>
      </c>
      <c r="I75" s="168" t="e">
        <f>ROUND(I72/I42*1000,2)</f>
        <v>#DIV/0!</v>
      </c>
      <c r="J75" s="169" t="e">
        <f>ROUND(J72/J42*1000,2)</f>
        <v>#DIV/0!</v>
      </c>
      <c r="K75" s="32"/>
    </row>
    <row r="76" spans="1:11" s="31" customFormat="1" ht="18" customHeight="1" thickBot="1">
      <c r="A76" s="72" t="s">
        <v>56</v>
      </c>
      <c r="B76" s="542" t="s">
        <v>389</v>
      </c>
      <c r="C76" s="542"/>
      <c r="D76" s="542"/>
      <c r="E76" s="542"/>
      <c r="F76" s="542"/>
      <c r="G76" s="73" t="s">
        <v>214</v>
      </c>
      <c r="H76" s="74" t="s">
        <v>6</v>
      </c>
      <c r="I76" s="170" t="e">
        <f>ROUND(I72/I58,2)</f>
        <v>#DIV/0!</v>
      </c>
      <c r="J76" s="171" t="e">
        <f>ROUND(J72/J58,2)</f>
        <v>#DIV/0!</v>
      </c>
      <c r="K76" s="32"/>
    </row>
    <row r="77" spans="1:11" s="31" customFormat="1" ht="18" customHeight="1">
      <c r="A77" s="69" t="s">
        <v>57</v>
      </c>
      <c r="B77" s="545" t="s">
        <v>457</v>
      </c>
      <c r="C77" s="545"/>
      <c r="D77" s="545"/>
      <c r="E77" s="545"/>
      <c r="F77" s="545"/>
      <c r="G77" s="70" t="s">
        <v>215</v>
      </c>
      <c r="H77" s="71" t="s">
        <v>10</v>
      </c>
      <c r="I77" s="172"/>
      <c r="J77" s="173"/>
      <c r="K77" s="32"/>
    </row>
    <row r="78" spans="1:11" s="31" customFormat="1" ht="18" customHeight="1">
      <c r="A78" s="75" t="s">
        <v>58</v>
      </c>
      <c r="B78" s="498" t="s">
        <v>295</v>
      </c>
      <c r="C78" s="498"/>
      <c r="D78" s="498"/>
      <c r="E78" s="498"/>
      <c r="F78" s="498"/>
      <c r="G78" s="76" t="s">
        <v>216</v>
      </c>
      <c r="H78" s="77" t="s">
        <v>22</v>
      </c>
      <c r="I78" s="168">
        <f>ROUND(I77/365,2)</f>
        <v>0</v>
      </c>
      <c r="J78" s="169">
        <f>ROUND(J77/365,2)</f>
        <v>0</v>
      </c>
      <c r="K78" s="32"/>
    </row>
    <row r="79" spans="1:11" s="31" customFormat="1" ht="18" customHeight="1">
      <c r="A79" s="75" t="s">
        <v>59</v>
      </c>
      <c r="B79" s="498" t="s">
        <v>335</v>
      </c>
      <c r="C79" s="498"/>
      <c r="D79" s="498"/>
      <c r="E79" s="498"/>
      <c r="F79" s="498"/>
      <c r="G79" s="76" t="s">
        <v>217</v>
      </c>
      <c r="H79" s="77" t="s">
        <v>10</v>
      </c>
      <c r="I79" s="174"/>
      <c r="J79" s="175"/>
      <c r="K79" s="32"/>
    </row>
    <row r="80" spans="1:11" s="31" customFormat="1" ht="15.75">
      <c r="A80" s="75" t="s">
        <v>60</v>
      </c>
      <c r="B80" s="498" t="s">
        <v>469</v>
      </c>
      <c r="C80" s="498"/>
      <c r="D80" s="498"/>
      <c r="E80" s="498"/>
      <c r="F80" s="498"/>
      <c r="G80" s="76" t="s">
        <v>218</v>
      </c>
      <c r="H80" s="77" t="s">
        <v>10</v>
      </c>
      <c r="I80" s="174"/>
      <c r="J80" s="175"/>
      <c r="K80" s="32"/>
    </row>
    <row r="81" spans="1:11" s="31" customFormat="1" ht="18" customHeight="1">
      <c r="A81" s="75" t="s">
        <v>61</v>
      </c>
      <c r="B81" s="498" t="s">
        <v>283</v>
      </c>
      <c r="C81" s="498"/>
      <c r="D81" s="498"/>
      <c r="E81" s="498"/>
      <c r="F81" s="498"/>
      <c r="G81" s="76" t="s">
        <v>219</v>
      </c>
      <c r="H81" s="77" t="s">
        <v>10</v>
      </c>
      <c r="I81" s="174"/>
      <c r="J81" s="175"/>
      <c r="K81" s="32"/>
    </row>
    <row r="82" spans="1:11" s="31" customFormat="1" ht="18" customHeight="1" thickBot="1">
      <c r="A82" s="72" t="s">
        <v>62</v>
      </c>
      <c r="B82" s="542" t="s">
        <v>463</v>
      </c>
      <c r="C82" s="542"/>
      <c r="D82" s="542"/>
      <c r="E82" s="542"/>
      <c r="F82" s="542"/>
      <c r="G82" s="73" t="s">
        <v>220</v>
      </c>
      <c r="H82" s="74" t="s">
        <v>22</v>
      </c>
      <c r="I82" s="170">
        <f>ROUND(I81/365,2)</f>
        <v>0</v>
      </c>
      <c r="J82" s="171">
        <f>ROUND(J81/365,2)</f>
        <v>0</v>
      </c>
      <c r="K82" s="32"/>
    </row>
    <row r="83" spans="1:11" s="31" customFormat="1" ht="18" customHeight="1">
      <c r="A83" s="124" t="s">
        <v>63</v>
      </c>
      <c r="B83" s="559" t="s">
        <v>462</v>
      </c>
      <c r="C83" s="559"/>
      <c r="D83" s="559"/>
      <c r="E83" s="559"/>
      <c r="F83" s="559"/>
      <c r="G83" s="70" t="s">
        <v>360</v>
      </c>
      <c r="H83" s="71" t="s">
        <v>10</v>
      </c>
      <c r="I83" s="176"/>
      <c r="J83" s="177"/>
      <c r="K83" s="32"/>
    </row>
    <row r="84" spans="1:11" s="31" customFormat="1" ht="18" customHeight="1">
      <c r="A84" s="75" t="s">
        <v>396</v>
      </c>
      <c r="B84" s="498" t="s">
        <v>480</v>
      </c>
      <c r="C84" s="498"/>
      <c r="D84" s="498"/>
      <c r="E84" s="498"/>
      <c r="F84" s="498"/>
      <c r="G84" s="76" t="s">
        <v>221</v>
      </c>
      <c r="H84" s="77" t="s">
        <v>10</v>
      </c>
      <c r="I84" s="174"/>
      <c r="J84" s="175"/>
      <c r="K84" s="32"/>
    </row>
    <row r="85" spans="1:11" s="31" customFormat="1" ht="15.75">
      <c r="A85" s="75" t="s">
        <v>397</v>
      </c>
      <c r="B85" s="550" t="s">
        <v>582</v>
      </c>
      <c r="C85" s="550"/>
      <c r="D85" s="550"/>
      <c r="E85" s="550"/>
      <c r="F85" s="550"/>
      <c r="G85" s="76" t="s">
        <v>222</v>
      </c>
      <c r="H85" s="77" t="s">
        <v>10</v>
      </c>
      <c r="I85" s="174"/>
      <c r="J85" s="175"/>
      <c r="K85" s="32"/>
    </row>
    <row r="86" spans="1:11" s="31" customFormat="1" ht="18" customHeight="1">
      <c r="A86" s="75" t="s">
        <v>64</v>
      </c>
      <c r="B86" s="498" t="s">
        <v>481</v>
      </c>
      <c r="C86" s="498"/>
      <c r="D86" s="498"/>
      <c r="E86" s="498"/>
      <c r="F86" s="498"/>
      <c r="G86" s="76" t="s">
        <v>223</v>
      </c>
      <c r="H86" s="77" t="s">
        <v>22</v>
      </c>
      <c r="I86" s="168">
        <f>ROUND(I83/365,2)</f>
        <v>0</v>
      </c>
      <c r="J86" s="169">
        <f>ROUND(J83/365,2)</f>
        <v>0</v>
      </c>
      <c r="K86" s="32"/>
    </row>
    <row r="87" spans="1:11" s="31" customFormat="1" ht="16.5" thickBot="1">
      <c r="A87" s="72" t="s">
        <v>65</v>
      </c>
      <c r="B87" s="503" t="s">
        <v>437</v>
      </c>
      <c r="C87" s="503"/>
      <c r="D87" s="503"/>
      <c r="E87" s="503"/>
      <c r="F87" s="503"/>
      <c r="G87" s="73" t="s">
        <v>361</v>
      </c>
      <c r="H87" s="74" t="s">
        <v>10</v>
      </c>
      <c r="I87" s="178"/>
      <c r="J87" s="179"/>
      <c r="K87" s="32"/>
    </row>
    <row r="88" spans="1:11" s="31" customFormat="1" ht="18" customHeight="1">
      <c r="A88" s="69" t="s">
        <v>359</v>
      </c>
      <c r="B88" s="545" t="s">
        <v>459</v>
      </c>
      <c r="C88" s="545"/>
      <c r="D88" s="545"/>
      <c r="E88" s="545"/>
      <c r="F88" s="545"/>
      <c r="G88" s="70" t="s">
        <v>224</v>
      </c>
      <c r="H88" s="71" t="s">
        <v>10</v>
      </c>
      <c r="I88" s="182">
        <f>I89+I90</f>
        <v>0</v>
      </c>
      <c r="J88" s="183">
        <f>J89+J90</f>
        <v>0</v>
      </c>
      <c r="K88" s="32"/>
    </row>
    <row r="89" spans="1:11" s="31" customFormat="1" ht="18" customHeight="1">
      <c r="A89" s="75" t="s">
        <v>398</v>
      </c>
      <c r="B89" s="550" t="s">
        <v>460</v>
      </c>
      <c r="C89" s="550"/>
      <c r="D89" s="550"/>
      <c r="E89" s="550"/>
      <c r="F89" s="550"/>
      <c r="G89" s="76" t="s">
        <v>225</v>
      </c>
      <c r="H89" s="77" t="s">
        <v>10</v>
      </c>
      <c r="I89" s="174"/>
      <c r="J89" s="175"/>
      <c r="K89" s="32"/>
    </row>
    <row r="90" spans="1:11" s="31" customFormat="1" ht="18" customHeight="1">
      <c r="A90" s="75" t="s">
        <v>399</v>
      </c>
      <c r="B90" s="498" t="s">
        <v>615</v>
      </c>
      <c r="C90" s="498"/>
      <c r="D90" s="498"/>
      <c r="E90" s="498"/>
      <c r="F90" s="498"/>
      <c r="G90" s="76" t="s">
        <v>226</v>
      </c>
      <c r="H90" s="77" t="s">
        <v>10</v>
      </c>
      <c r="I90" s="174"/>
      <c r="J90" s="175"/>
      <c r="K90" s="32"/>
    </row>
    <row r="91" spans="1:11" s="31" customFormat="1" ht="16.5" thickBot="1">
      <c r="A91" s="72" t="s">
        <v>400</v>
      </c>
      <c r="B91" s="542" t="s">
        <v>458</v>
      </c>
      <c r="C91" s="542"/>
      <c r="D91" s="542"/>
      <c r="E91" s="542"/>
      <c r="F91" s="542"/>
      <c r="G91" s="73" t="s">
        <v>227</v>
      </c>
      <c r="H91" s="74" t="s">
        <v>2</v>
      </c>
      <c r="I91" s="103" t="e">
        <f>ROUND(I88/(I77+I79),2)</f>
        <v>#DIV/0!</v>
      </c>
      <c r="J91" s="104" t="e">
        <f>ROUND(J88/(J77+J79),2)</f>
        <v>#DIV/0!</v>
      </c>
      <c r="K91" s="32"/>
    </row>
    <row r="92" spans="1:11" s="31" customFormat="1" ht="18" customHeight="1">
      <c r="A92" s="69" t="s">
        <v>66</v>
      </c>
      <c r="B92" s="545" t="s">
        <v>464</v>
      </c>
      <c r="C92" s="545"/>
      <c r="D92" s="545"/>
      <c r="E92" s="545"/>
      <c r="F92" s="545"/>
      <c r="G92" s="70" t="s">
        <v>228</v>
      </c>
      <c r="H92" s="71" t="s">
        <v>10</v>
      </c>
      <c r="I92" s="182">
        <f>I93+I94</f>
        <v>0</v>
      </c>
      <c r="J92" s="183">
        <f>J93+J94</f>
        <v>0</v>
      </c>
      <c r="K92" s="32"/>
    </row>
    <row r="93" spans="1:11" s="31" customFormat="1" ht="18" customHeight="1">
      <c r="A93" s="75" t="s">
        <v>366</v>
      </c>
      <c r="B93" s="550" t="s">
        <v>470</v>
      </c>
      <c r="C93" s="550"/>
      <c r="D93" s="550"/>
      <c r="E93" s="550"/>
      <c r="F93" s="550"/>
      <c r="G93" s="76" t="s">
        <v>229</v>
      </c>
      <c r="H93" s="77" t="s">
        <v>10</v>
      </c>
      <c r="I93" s="168">
        <f>I77+I79-I83-I89</f>
        <v>0</v>
      </c>
      <c r="J93" s="169">
        <f>J77+J79-J83-J89</f>
        <v>0</v>
      </c>
      <c r="K93" s="32"/>
    </row>
    <row r="94" spans="1:11" s="31" customFormat="1" ht="18" customHeight="1">
      <c r="A94" s="75" t="s">
        <v>367</v>
      </c>
      <c r="B94" s="550" t="s">
        <v>616</v>
      </c>
      <c r="C94" s="550"/>
      <c r="D94" s="550"/>
      <c r="E94" s="550"/>
      <c r="F94" s="550"/>
      <c r="G94" s="76" t="s">
        <v>230</v>
      </c>
      <c r="H94" s="77" t="s">
        <v>10</v>
      </c>
      <c r="I94" s="168">
        <f>I83-I87-I90</f>
        <v>0</v>
      </c>
      <c r="J94" s="169">
        <f>J83-J87-J90</f>
        <v>0</v>
      </c>
      <c r="K94" s="32"/>
    </row>
    <row r="95" spans="1:11" s="31" customFormat="1" ht="15.75">
      <c r="A95" s="75" t="s">
        <v>67</v>
      </c>
      <c r="B95" s="498" t="s">
        <v>461</v>
      </c>
      <c r="C95" s="498"/>
      <c r="D95" s="498"/>
      <c r="E95" s="498"/>
      <c r="F95" s="498"/>
      <c r="G95" s="76" t="s">
        <v>231</v>
      </c>
      <c r="H95" s="77" t="s">
        <v>2</v>
      </c>
      <c r="I95" s="161" t="e">
        <f>ROUND(I94/I83,2)</f>
        <v>#DIV/0!</v>
      </c>
      <c r="J95" s="162" t="e">
        <f>ROUND(J94/J83,2)</f>
        <v>#DIV/0!</v>
      </c>
      <c r="K95" s="32"/>
    </row>
    <row r="96" spans="1:11" s="31" customFormat="1" ht="18" customHeight="1" thickBot="1">
      <c r="A96" s="72" t="s">
        <v>68</v>
      </c>
      <c r="B96" s="542" t="s">
        <v>413</v>
      </c>
      <c r="C96" s="542"/>
      <c r="D96" s="542"/>
      <c r="E96" s="542"/>
      <c r="F96" s="542"/>
      <c r="G96" s="73" t="s">
        <v>232</v>
      </c>
      <c r="H96" s="74" t="s">
        <v>7</v>
      </c>
      <c r="I96" s="180" t="e">
        <f>ROUND(I94/I58,2)</f>
        <v>#DIV/0!</v>
      </c>
      <c r="J96" s="181" t="e">
        <f>ROUND(J94/J58,2)</f>
        <v>#DIV/0!</v>
      </c>
      <c r="K96" s="32"/>
    </row>
    <row r="97" spans="1:11" s="31" customFormat="1" ht="18" customHeight="1">
      <c r="A97" s="69" t="s">
        <v>69</v>
      </c>
      <c r="B97" s="545" t="s">
        <v>11</v>
      </c>
      <c r="C97" s="545"/>
      <c r="D97" s="545"/>
      <c r="E97" s="545"/>
      <c r="F97" s="545"/>
      <c r="G97" s="70" t="s">
        <v>233</v>
      </c>
      <c r="H97" s="71" t="s">
        <v>0</v>
      </c>
      <c r="I97" s="92"/>
      <c r="J97" s="93"/>
      <c r="K97" s="32"/>
    </row>
    <row r="98" spans="1:11" s="31" customFormat="1" ht="18" customHeight="1">
      <c r="A98" s="100" t="s">
        <v>520</v>
      </c>
      <c r="B98" s="550" t="s">
        <v>521</v>
      </c>
      <c r="C98" s="550"/>
      <c r="D98" s="550"/>
      <c r="E98" s="550"/>
      <c r="F98" s="550"/>
      <c r="G98" s="76" t="s">
        <v>234</v>
      </c>
      <c r="H98" s="91" t="s">
        <v>0</v>
      </c>
      <c r="I98" s="101"/>
      <c r="J98" s="102"/>
      <c r="K98" s="32"/>
    </row>
    <row r="99" spans="1:11" s="31" customFormat="1" ht="18" customHeight="1">
      <c r="A99" s="75" t="s">
        <v>70</v>
      </c>
      <c r="B99" s="498" t="s">
        <v>586</v>
      </c>
      <c r="C99" s="498"/>
      <c r="D99" s="498"/>
      <c r="E99" s="498"/>
      <c r="F99" s="498"/>
      <c r="G99" s="76" t="s">
        <v>235</v>
      </c>
      <c r="H99" s="77" t="s">
        <v>10</v>
      </c>
      <c r="I99" s="174"/>
      <c r="J99" s="175"/>
      <c r="K99" s="32"/>
    </row>
    <row r="100" spans="1:11" s="31" customFormat="1" ht="18" customHeight="1">
      <c r="A100" s="75" t="s">
        <v>71</v>
      </c>
      <c r="B100" s="498" t="s">
        <v>587</v>
      </c>
      <c r="C100" s="498"/>
      <c r="D100" s="498"/>
      <c r="E100" s="498"/>
      <c r="F100" s="498"/>
      <c r="G100" s="76" t="s">
        <v>236</v>
      </c>
      <c r="H100" s="77" t="s">
        <v>10</v>
      </c>
      <c r="I100" s="174"/>
      <c r="J100" s="175"/>
      <c r="K100" s="32"/>
    </row>
    <row r="101" spans="1:11" s="31" customFormat="1" ht="18" customHeight="1" thickBot="1">
      <c r="A101" s="72" t="s">
        <v>72</v>
      </c>
      <c r="B101" s="542" t="s">
        <v>588</v>
      </c>
      <c r="C101" s="542"/>
      <c r="D101" s="542"/>
      <c r="E101" s="542"/>
      <c r="F101" s="542"/>
      <c r="G101" s="73" t="s">
        <v>237</v>
      </c>
      <c r="H101" s="74" t="s">
        <v>2</v>
      </c>
      <c r="I101" s="163" t="e">
        <f>ROUND(I100/I99,2)</f>
        <v>#DIV/0!</v>
      </c>
      <c r="J101" s="164" t="e">
        <f>ROUND(J100/J99,2)</f>
        <v>#DIV/0!</v>
      </c>
      <c r="K101" s="32"/>
    </row>
    <row r="102" spans="1:11" s="31" customFormat="1" ht="18" customHeight="1">
      <c r="A102" s="69" t="s">
        <v>73</v>
      </c>
      <c r="B102" s="545" t="s">
        <v>8</v>
      </c>
      <c r="C102" s="545"/>
      <c r="D102" s="545"/>
      <c r="E102" s="545"/>
      <c r="F102" s="545"/>
      <c r="G102" s="70" t="s">
        <v>238</v>
      </c>
      <c r="H102" s="71" t="s">
        <v>0</v>
      </c>
      <c r="I102" s="92"/>
      <c r="J102" s="93"/>
      <c r="K102" s="32"/>
    </row>
    <row r="103" spans="1:11" s="31" customFormat="1" ht="18" customHeight="1">
      <c r="A103" s="100" t="s">
        <v>526</v>
      </c>
      <c r="B103" s="550" t="s">
        <v>521</v>
      </c>
      <c r="C103" s="550"/>
      <c r="D103" s="550"/>
      <c r="E103" s="550"/>
      <c r="F103" s="550"/>
      <c r="G103" s="76" t="s">
        <v>239</v>
      </c>
      <c r="H103" s="91" t="s">
        <v>0</v>
      </c>
      <c r="I103" s="101"/>
      <c r="J103" s="102"/>
      <c r="K103" s="32"/>
    </row>
    <row r="104" spans="1:11" s="31" customFormat="1" ht="18" customHeight="1">
      <c r="A104" s="75" t="s">
        <v>74</v>
      </c>
      <c r="B104" s="498" t="s">
        <v>315</v>
      </c>
      <c r="C104" s="498"/>
      <c r="D104" s="498"/>
      <c r="E104" s="498"/>
      <c r="F104" s="498"/>
      <c r="G104" s="76" t="s">
        <v>240</v>
      </c>
      <c r="H104" s="77" t="s">
        <v>0</v>
      </c>
      <c r="I104" s="94"/>
      <c r="J104" s="95"/>
      <c r="K104" s="32"/>
    </row>
    <row r="105" spans="1:11" s="31" customFormat="1" ht="18" customHeight="1">
      <c r="A105" s="75" t="s">
        <v>527</v>
      </c>
      <c r="B105" s="550" t="s">
        <v>521</v>
      </c>
      <c r="C105" s="550"/>
      <c r="D105" s="550"/>
      <c r="E105" s="550"/>
      <c r="F105" s="550"/>
      <c r="G105" s="76" t="s">
        <v>241</v>
      </c>
      <c r="H105" s="77" t="s">
        <v>0</v>
      </c>
      <c r="I105" s="101"/>
      <c r="J105" s="102"/>
      <c r="K105" s="32"/>
    </row>
    <row r="106" spans="1:11" s="31" customFormat="1" ht="18" customHeight="1">
      <c r="A106" s="75" t="s">
        <v>75</v>
      </c>
      <c r="B106" s="498" t="s">
        <v>305</v>
      </c>
      <c r="C106" s="498"/>
      <c r="D106" s="498"/>
      <c r="E106" s="498"/>
      <c r="F106" s="498"/>
      <c r="G106" s="76" t="s">
        <v>242</v>
      </c>
      <c r="H106" s="77" t="s">
        <v>0</v>
      </c>
      <c r="I106" s="94"/>
      <c r="J106" s="95"/>
      <c r="K106" s="32"/>
    </row>
    <row r="107" spans="1:11" s="31" customFormat="1" ht="18" customHeight="1">
      <c r="A107" s="75" t="s">
        <v>401</v>
      </c>
      <c r="B107" s="498" t="s">
        <v>368</v>
      </c>
      <c r="C107" s="498"/>
      <c r="D107" s="498"/>
      <c r="E107" s="498"/>
      <c r="F107" s="498"/>
      <c r="G107" s="76" t="s">
        <v>243</v>
      </c>
      <c r="H107" s="77" t="s">
        <v>0</v>
      </c>
      <c r="I107" s="94"/>
      <c r="J107" s="95"/>
      <c r="K107" s="32"/>
    </row>
    <row r="108" spans="1:11" s="31" customFormat="1" ht="18" customHeight="1">
      <c r="A108" s="75" t="s">
        <v>76</v>
      </c>
      <c r="B108" s="498" t="s">
        <v>471</v>
      </c>
      <c r="C108" s="498"/>
      <c r="D108" s="498"/>
      <c r="E108" s="498"/>
      <c r="F108" s="498"/>
      <c r="G108" s="76" t="s">
        <v>244</v>
      </c>
      <c r="H108" s="77" t="s">
        <v>0</v>
      </c>
      <c r="I108" s="94"/>
      <c r="J108" s="95"/>
      <c r="K108" s="32"/>
    </row>
    <row r="109" spans="1:11" s="31" customFormat="1" ht="18" customHeight="1">
      <c r="A109" s="75" t="s">
        <v>402</v>
      </c>
      <c r="B109" s="498" t="s">
        <v>368</v>
      </c>
      <c r="C109" s="498"/>
      <c r="D109" s="498"/>
      <c r="E109" s="498"/>
      <c r="F109" s="498"/>
      <c r="G109" s="76" t="s">
        <v>245</v>
      </c>
      <c r="H109" s="77" t="s">
        <v>0</v>
      </c>
      <c r="I109" s="94"/>
      <c r="J109" s="95"/>
      <c r="K109" s="32"/>
    </row>
    <row r="110" spans="1:11" s="31" customFormat="1" ht="18" customHeight="1">
      <c r="A110" s="75" t="s">
        <v>528</v>
      </c>
      <c r="B110" s="546" t="s">
        <v>522</v>
      </c>
      <c r="C110" s="547"/>
      <c r="D110" s="547"/>
      <c r="E110" s="547"/>
      <c r="F110" s="548"/>
      <c r="G110" s="76" t="s">
        <v>246</v>
      </c>
      <c r="H110" s="77" t="s">
        <v>0</v>
      </c>
      <c r="I110" s="101"/>
      <c r="J110" s="102"/>
      <c r="K110" s="32"/>
    </row>
    <row r="111" spans="1:11" s="31" customFormat="1" ht="15.75">
      <c r="A111" s="75" t="s">
        <v>77</v>
      </c>
      <c r="B111" s="498" t="s">
        <v>313</v>
      </c>
      <c r="C111" s="498"/>
      <c r="D111" s="498"/>
      <c r="E111" s="498"/>
      <c r="F111" s="498"/>
      <c r="G111" s="76" t="s">
        <v>247</v>
      </c>
      <c r="H111" s="77" t="s">
        <v>0</v>
      </c>
      <c r="I111" s="94"/>
      <c r="J111" s="95"/>
      <c r="K111" s="32"/>
    </row>
    <row r="112" spans="1:11" s="31" customFormat="1" ht="18" customHeight="1">
      <c r="A112" s="75" t="s">
        <v>529</v>
      </c>
      <c r="B112" s="550" t="s">
        <v>521</v>
      </c>
      <c r="C112" s="550"/>
      <c r="D112" s="550"/>
      <c r="E112" s="550"/>
      <c r="F112" s="550"/>
      <c r="G112" s="76" t="s">
        <v>248</v>
      </c>
      <c r="H112" s="77" t="s">
        <v>0</v>
      </c>
      <c r="I112" s="101"/>
      <c r="J112" s="102"/>
      <c r="K112" s="32"/>
    </row>
    <row r="113" spans="1:11" s="31" customFormat="1" ht="18" customHeight="1">
      <c r="A113" s="75" t="s">
        <v>78</v>
      </c>
      <c r="B113" s="498" t="s">
        <v>9</v>
      </c>
      <c r="C113" s="498"/>
      <c r="D113" s="498"/>
      <c r="E113" s="498"/>
      <c r="F113" s="498"/>
      <c r="G113" s="76" t="s">
        <v>249</v>
      </c>
      <c r="H113" s="77" t="s">
        <v>0</v>
      </c>
      <c r="I113" s="94"/>
      <c r="J113" s="95"/>
      <c r="K113" s="32"/>
    </row>
    <row r="114" spans="1:11" s="31" customFormat="1" ht="18" customHeight="1" thickBot="1">
      <c r="A114" s="72" t="s">
        <v>530</v>
      </c>
      <c r="B114" s="589" t="s">
        <v>521</v>
      </c>
      <c r="C114" s="590"/>
      <c r="D114" s="590"/>
      <c r="E114" s="590"/>
      <c r="F114" s="591"/>
      <c r="G114" s="73" t="s">
        <v>250</v>
      </c>
      <c r="H114" s="74" t="s">
        <v>0</v>
      </c>
      <c r="I114" s="96"/>
      <c r="J114" s="97"/>
      <c r="K114" s="32"/>
    </row>
    <row r="115" spans="1:11" s="31" customFormat="1" ht="15.75">
      <c r="A115" s="69" t="s">
        <v>79</v>
      </c>
      <c r="B115" s="545" t="s">
        <v>28</v>
      </c>
      <c r="C115" s="545"/>
      <c r="D115" s="545"/>
      <c r="E115" s="545"/>
      <c r="F115" s="545"/>
      <c r="G115" s="70" t="s">
        <v>251</v>
      </c>
      <c r="H115" s="71" t="s">
        <v>423</v>
      </c>
      <c r="I115" s="172"/>
      <c r="J115" s="173"/>
      <c r="K115" s="32"/>
    </row>
    <row r="116" spans="1:11" s="31" customFormat="1" ht="16.5" thickBot="1">
      <c r="A116" s="81" t="s">
        <v>80</v>
      </c>
      <c r="B116" s="553" t="s">
        <v>523</v>
      </c>
      <c r="C116" s="553"/>
      <c r="D116" s="553"/>
      <c r="E116" s="553"/>
      <c r="F116" s="553"/>
      <c r="G116" s="82" t="s">
        <v>252</v>
      </c>
      <c r="H116" s="83" t="s">
        <v>424</v>
      </c>
      <c r="I116" s="184" t="e">
        <f>ROUND(I115/I77,3)</f>
        <v>#DIV/0!</v>
      </c>
      <c r="J116" s="185" t="e">
        <f>ROUND(J115/J77,3)</f>
        <v>#DIV/0!</v>
      </c>
      <c r="K116" s="32"/>
    </row>
    <row r="117" spans="1:11" s="31" customFormat="1" ht="18" customHeight="1">
      <c r="A117" s="69" t="s">
        <v>81</v>
      </c>
      <c r="B117" s="545" t="s">
        <v>31</v>
      </c>
      <c r="C117" s="545"/>
      <c r="D117" s="545"/>
      <c r="E117" s="545"/>
      <c r="F117" s="545"/>
      <c r="G117" s="70" t="s">
        <v>253</v>
      </c>
      <c r="H117" s="71" t="s">
        <v>0</v>
      </c>
      <c r="I117" s="92"/>
      <c r="J117" s="93"/>
      <c r="K117" s="32"/>
    </row>
    <row r="118" spans="1:11" s="31" customFormat="1" ht="18" customHeight="1">
      <c r="A118" s="100" t="s">
        <v>531</v>
      </c>
      <c r="B118" s="550" t="s">
        <v>521</v>
      </c>
      <c r="C118" s="550"/>
      <c r="D118" s="550"/>
      <c r="E118" s="550"/>
      <c r="F118" s="550"/>
      <c r="G118" s="76" t="s">
        <v>254</v>
      </c>
      <c r="H118" s="77" t="s">
        <v>0</v>
      </c>
      <c r="I118" s="101"/>
      <c r="J118" s="102"/>
      <c r="K118" s="32"/>
    </row>
    <row r="119" spans="1:11" s="31" customFormat="1" ht="18" customHeight="1">
      <c r="A119" s="75" t="s">
        <v>82</v>
      </c>
      <c r="B119" s="498" t="s">
        <v>29</v>
      </c>
      <c r="C119" s="498"/>
      <c r="D119" s="498"/>
      <c r="E119" s="498"/>
      <c r="F119" s="498"/>
      <c r="G119" s="76" t="s">
        <v>255</v>
      </c>
      <c r="H119" s="77" t="s">
        <v>423</v>
      </c>
      <c r="I119" s="174"/>
      <c r="J119" s="175"/>
      <c r="K119" s="32"/>
    </row>
    <row r="120" spans="1:11" s="31" customFormat="1" ht="18" customHeight="1" thickBot="1">
      <c r="A120" s="72" t="s">
        <v>83</v>
      </c>
      <c r="B120" s="542" t="s">
        <v>524</v>
      </c>
      <c r="C120" s="542"/>
      <c r="D120" s="542"/>
      <c r="E120" s="542"/>
      <c r="F120" s="542"/>
      <c r="G120" s="73" t="s">
        <v>256</v>
      </c>
      <c r="H120" s="74" t="s">
        <v>424</v>
      </c>
      <c r="I120" s="186" t="e">
        <f>ROUND(I119/I81,3)</f>
        <v>#DIV/0!</v>
      </c>
      <c r="J120" s="187" t="e">
        <f>ROUND(J119/J81,3)</f>
        <v>#DIV/0!</v>
      </c>
      <c r="K120" s="32"/>
    </row>
    <row r="121" spans="1:11" s="31" customFormat="1" ht="18" customHeight="1">
      <c r="A121" s="69" t="s">
        <v>84</v>
      </c>
      <c r="B121" s="545" t="s">
        <v>35</v>
      </c>
      <c r="C121" s="545"/>
      <c r="D121" s="545"/>
      <c r="E121" s="545"/>
      <c r="F121" s="545"/>
      <c r="G121" s="70" t="s">
        <v>257</v>
      </c>
      <c r="H121" s="71" t="s">
        <v>0</v>
      </c>
      <c r="I121" s="92"/>
      <c r="J121" s="93"/>
      <c r="K121" s="32"/>
    </row>
    <row r="122" spans="1:11" s="31" customFormat="1" ht="18" customHeight="1">
      <c r="A122" s="100" t="s">
        <v>532</v>
      </c>
      <c r="B122" s="550" t="s">
        <v>521</v>
      </c>
      <c r="C122" s="550"/>
      <c r="D122" s="550"/>
      <c r="E122" s="550"/>
      <c r="F122" s="550"/>
      <c r="G122" s="76" t="s">
        <v>258</v>
      </c>
      <c r="H122" s="77" t="s">
        <v>0</v>
      </c>
      <c r="I122" s="101"/>
      <c r="J122" s="102"/>
      <c r="K122" s="32"/>
    </row>
    <row r="123" spans="1:11" s="31" customFormat="1" ht="18" customHeight="1">
      <c r="A123" s="75" t="s">
        <v>85</v>
      </c>
      <c r="B123" s="498" t="s">
        <v>589</v>
      </c>
      <c r="C123" s="498"/>
      <c r="D123" s="498"/>
      <c r="E123" s="498"/>
      <c r="F123" s="498"/>
      <c r="G123" s="76" t="s">
        <v>259</v>
      </c>
      <c r="H123" s="77" t="s">
        <v>0</v>
      </c>
      <c r="I123" s="94"/>
      <c r="J123" s="95"/>
      <c r="K123" s="32"/>
    </row>
    <row r="124" spans="1:11" s="31" customFormat="1" ht="15.75" customHeight="1">
      <c r="A124" s="75" t="s">
        <v>591</v>
      </c>
      <c r="B124" s="550" t="s">
        <v>590</v>
      </c>
      <c r="C124" s="550"/>
      <c r="D124" s="550"/>
      <c r="E124" s="550"/>
      <c r="F124" s="550"/>
      <c r="G124" s="76" t="s">
        <v>260</v>
      </c>
      <c r="H124" s="77" t="s">
        <v>0</v>
      </c>
      <c r="I124" s="94"/>
      <c r="J124" s="95"/>
      <c r="K124" s="32"/>
    </row>
    <row r="125" spans="1:11" s="31" customFormat="1" ht="18" customHeight="1">
      <c r="A125" s="75" t="s">
        <v>86</v>
      </c>
      <c r="B125" s="498" t="s">
        <v>30</v>
      </c>
      <c r="C125" s="498"/>
      <c r="D125" s="498"/>
      <c r="E125" s="498"/>
      <c r="F125" s="498"/>
      <c r="G125" s="76" t="s">
        <v>261</v>
      </c>
      <c r="H125" s="77" t="s">
        <v>425</v>
      </c>
      <c r="I125" s="174"/>
      <c r="J125" s="175"/>
      <c r="K125" s="32"/>
    </row>
    <row r="126" spans="1:11" s="31" customFormat="1" ht="16.5" thickBot="1">
      <c r="A126" s="72" t="s">
        <v>87</v>
      </c>
      <c r="B126" s="542" t="s">
        <v>525</v>
      </c>
      <c r="C126" s="542"/>
      <c r="D126" s="542"/>
      <c r="E126" s="542"/>
      <c r="F126" s="542"/>
      <c r="G126" s="73" t="s">
        <v>262</v>
      </c>
      <c r="H126" s="74" t="s">
        <v>426</v>
      </c>
      <c r="I126" s="186" t="e">
        <f>ROUND(I125/I83,3)</f>
        <v>#DIV/0!</v>
      </c>
      <c r="J126" s="187" t="e">
        <f>ROUND(J125/J83,3)</f>
        <v>#DIV/0!</v>
      </c>
      <c r="K126" s="32"/>
    </row>
    <row r="127" spans="1:11" s="31" customFormat="1" ht="18" customHeight="1">
      <c r="A127" s="69" t="s">
        <v>88</v>
      </c>
      <c r="B127" s="545" t="s">
        <v>465</v>
      </c>
      <c r="C127" s="545"/>
      <c r="D127" s="545"/>
      <c r="E127" s="545"/>
      <c r="F127" s="545"/>
      <c r="G127" s="70" t="s">
        <v>263</v>
      </c>
      <c r="H127" s="71" t="s">
        <v>0</v>
      </c>
      <c r="I127" s="92"/>
      <c r="J127" s="93"/>
      <c r="K127" s="32"/>
    </row>
    <row r="128" spans="1:11" s="31" customFormat="1" ht="18" customHeight="1">
      <c r="A128" s="75" t="s">
        <v>592</v>
      </c>
      <c r="B128" s="550" t="s">
        <v>568</v>
      </c>
      <c r="C128" s="550"/>
      <c r="D128" s="550"/>
      <c r="E128" s="550"/>
      <c r="F128" s="550"/>
      <c r="G128" s="76" t="s">
        <v>264</v>
      </c>
      <c r="H128" s="77" t="s">
        <v>0</v>
      </c>
      <c r="I128" s="94"/>
      <c r="J128" s="95"/>
      <c r="K128" s="32"/>
    </row>
    <row r="129" spans="1:11" s="31" customFormat="1" ht="18" customHeight="1">
      <c r="A129" s="75" t="s">
        <v>89</v>
      </c>
      <c r="B129" s="498" t="s">
        <v>567</v>
      </c>
      <c r="C129" s="498"/>
      <c r="D129" s="498"/>
      <c r="E129" s="498"/>
      <c r="F129" s="498"/>
      <c r="G129" s="76" t="s">
        <v>265</v>
      </c>
      <c r="H129" s="77" t="s">
        <v>0</v>
      </c>
      <c r="I129" s="94"/>
      <c r="J129" s="95"/>
      <c r="K129" s="32"/>
    </row>
    <row r="130" spans="1:11" s="31" customFormat="1" ht="18" customHeight="1">
      <c r="A130" s="75" t="s">
        <v>434</v>
      </c>
      <c r="B130" s="550" t="s">
        <v>569</v>
      </c>
      <c r="C130" s="550"/>
      <c r="D130" s="550"/>
      <c r="E130" s="550"/>
      <c r="F130" s="550"/>
      <c r="G130" s="76" t="s">
        <v>316</v>
      </c>
      <c r="H130" s="77" t="s">
        <v>0</v>
      </c>
      <c r="I130" s="94"/>
      <c r="J130" s="95"/>
      <c r="K130" s="32"/>
    </row>
    <row r="131" spans="1:11" s="31" customFormat="1" ht="15.75">
      <c r="A131" s="75" t="s">
        <v>90</v>
      </c>
      <c r="B131" s="498" t="s">
        <v>620</v>
      </c>
      <c r="C131" s="498"/>
      <c r="D131" s="498"/>
      <c r="E131" s="498"/>
      <c r="F131" s="498"/>
      <c r="G131" s="76" t="s">
        <v>322</v>
      </c>
      <c r="H131" s="77" t="s">
        <v>2</v>
      </c>
      <c r="I131" s="161" t="e">
        <f>ROUND(I127/(I127+I129),2)</f>
        <v>#DIV/0!</v>
      </c>
      <c r="J131" s="162" t="e">
        <f>ROUND(J127/(J127+J129),2)</f>
        <v>#DIV/0!</v>
      </c>
      <c r="K131" s="32"/>
    </row>
    <row r="132" spans="1:11" s="31" customFormat="1" ht="16.5" customHeight="1" thickBot="1">
      <c r="A132" s="72" t="s">
        <v>435</v>
      </c>
      <c r="B132" s="542" t="s">
        <v>619</v>
      </c>
      <c r="C132" s="542"/>
      <c r="D132" s="542"/>
      <c r="E132" s="542"/>
      <c r="F132" s="542"/>
      <c r="G132" s="73" t="s">
        <v>323</v>
      </c>
      <c r="H132" s="74" t="s">
        <v>2</v>
      </c>
      <c r="I132" s="163" t="e">
        <f>ROUND(I128/(I128+I130),2)</f>
        <v>#DIV/0!</v>
      </c>
      <c r="J132" s="164" t="e">
        <f>ROUND(J128/(J128+J130),2)</f>
        <v>#DIV/0!</v>
      </c>
      <c r="K132" s="32"/>
    </row>
    <row r="133" spans="1:11" s="31" customFormat="1" ht="18" customHeight="1">
      <c r="A133" s="69" t="s">
        <v>91</v>
      </c>
      <c r="B133" s="545" t="s">
        <v>533</v>
      </c>
      <c r="C133" s="545"/>
      <c r="D133" s="545"/>
      <c r="E133" s="545"/>
      <c r="F133" s="545"/>
      <c r="G133" s="70" t="s">
        <v>324</v>
      </c>
      <c r="H133" s="71" t="s">
        <v>0</v>
      </c>
      <c r="I133" s="92"/>
      <c r="J133" s="93"/>
      <c r="K133" s="32"/>
    </row>
    <row r="134" spans="1:11" s="31" customFormat="1" ht="18" customHeight="1">
      <c r="A134" s="75" t="s">
        <v>436</v>
      </c>
      <c r="B134" s="550" t="s">
        <v>534</v>
      </c>
      <c r="C134" s="550"/>
      <c r="D134" s="550"/>
      <c r="E134" s="550"/>
      <c r="F134" s="550"/>
      <c r="G134" s="76" t="s">
        <v>325</v>
      </c>
      <c r="H134" s="77" t="s">
        <v>0</v>
      </c>
      <c r="I134" s="94"/>
      <c r="J134" s="95"/>
      <c r="K134" s="32"/>
    </row>
    <row r="135" spans="1:11" s="31" customFormat="1" ht="18" customHeight="1">
      <c r="A135" s="75" t="s">
        <v>593</v>
      </c>
      <c r="B135" s="550" t="s">
        <v>595</v>
      </c>
      <c r="C135" s="550"/>
      <c r="D135" s="550"/>
      <c r="E135" s="550"/>
      <c r="F135" s="550"/>
      <c r="G135" s="76" t="s">
        <v>326</v>
      </c>
      <c r="H135" s="77" t="s">
        <v>0</v>
      </c>
      <c r="I135" s="94"/>
      <c r="J135" s="95"/>
      <c r="K135" s="32"/>
    </row>
    <row r="136" spans="1:11" s="31" customFormat="1" ht="18" customHeight="1">
      <c r="A136" s="75" t="s">
        <v>594</v>
      </c>
      <c r="B136" s="550" t="s">
        <v>596</v>
      </c>
      <c r="C136" s="550"/>
      <c r="D136" s="550"/>
      <c r="E136" s="550"/>
      <c r="F136" s="550"/>
      <c r="G136" s="76" t="s">
        <v>327</v>
      </c>
      <c r="H136" s="77" t="s">
        <v>0</v>
      </c>
      <c r="I136" s="94"/>
      <c r="J136" s="95"/>
      <c r="K136" s="32"/>
    </row>
    <row r="137" spans="1:11" s="31" customFormat="1" ht="16.5" thickBot="1">
      <c r="A137" s="72" t="s">
        <v>92</v>
      </c>
      <c r="B137" s="542" t="s">
        <v>299</v>
      </c>
      <c r="C137" s="542"/>
      <c r="D137" s="542"/>
      <c r="E137" s="542"/>
      <c r="F137" s="542"/>
      <c r="G137" s="73" t="s">
        <v>328</v>
      </c>
      <c r="H137" s="74" t="s">
        <v>0</v>
      </c>
      <c r="I137" s="96"/>
      <c r="J137" s="97"/>
      <c r="K137" s="32"/>
    </row>
    <row r="138" spans="1:11" s="31" customFormat="1" ht="18" customHeight="1">
      <c r="A138" s="69" t="s">
        <v>93</v>
      </c>
      <c r="B138" s="545" t="s">
        <v>23</v>
      </c>
      <c r="C138" s="545"/>
      <c r="D138" s="545"/>
      <c r="E138" s="545"/>
      <c r="F138" s="545"/>
      <c r="G138" s="70" t="s">
        <v>329</v>
      </c>
      <c r="H138" s="71" t="s">
        <v>0</v>
      </c>
      <c r="I138" s="92"/>
      <c r="J138" s="93"/>
      <c r="K138" s="32"/>
    </row>
    <row r="139" spans="1:11" s="31" customFormat="1" ht="18" customHeight="1">
      <c r="A139" s="75" t="s">
        <v>94</v>
      </c>
      <c r="B139" s="498" t="s">
        <v>24</v>
      </c>
      <c r="C139" s="498"/>
      <c r="D139" s="498"/>
      <c r="E139" s="498"/>
      <c r="F139" s="498"/>
      <c r="G139" s="76" t="s">
        <v>330</v>
      </c>
      <c r="H139" s="77" t="s">
        <v>0</v>
      </c>
      <c r="I139" s="94"/>
      <c r="J139" s="95"/>
      <c r="K139" s="32"/>
    </row>
    <row r="140" spans="1:11" s="31" customFormat="1" ht="18" customHeight="1" thickBot="1">
      <c r="A140" s="72" t="s">
        <v>95</v>
      </c>
      <c r="B140" s="542" t="s">
        <v>33</v>
      </c>
      <c r="C140" s="542"/>
      <c r="D140" s="542"/>
      <c r="E140" s="542"/>
      <c r="F140" s="542"/>
      <c r="G140" s="73" t="s">
        <v>331</v>
      </c>
      <c r="H140" s="74" t="s">
        <v>0</v>
      </c>
      <c r="I140" s="96"/>
      <c r="J140" s="97"/>
      <c r="K140" s="32"/>
    </row>
    <row r="141" spans="1:11" s="31" customFormat="1" ht="18" customHeight="1">
      <c r="A141" s="69" t="s">
        <v>96</v>
      </c>
      <c r="B141" s="545" t="s">
        <v>12</v>
      </c>
      <c r="C141" s="545"/>
      <c r="D141" s="545"/>
      <c r="E141" s="545"/>
      <c r="F141" s="545"/>
      <c r="G141" s="70" t="s">
        <v>363</v>
      </c>
      <c r="H141" s="71" t="s">
        <v>22</v>
      </c>
      <c r="I141" s="172"/>
      <c r="J141" s="173"/>
      <c r="K141" s="32"/>
    </row>
    <row r="142" spans="1:11" s="31" customFormat="1" ht="18" customHeight="1">
      <c r="A142" s="75" t="s">
        <v>97</v>
      </c>
      <c r="B142" s="498" t="s">
        <v>13</v>
      </c>
      <c r="C142" s="498"/>
      <c r="D142" s="498"/>
      <c r="E142" s="498"/>
      <c r="F142" s="498"/>
      <c r="G142" s="76" t="s">
        <v>364</v>
      </c>
      <c r="H142" s="77" t="s">
        <v>22</v>
      </c>
      <c r="I142" s="174"/>
      <c r="J142" s="175"/>
      <c r="K142" s="32"/>
    </row>
    <row r="143" spans="1:11" s="31" customFormat="1" ht="18" customHeight="1">
      <c r="A143" s="75" t="s">
        <v>98</v>
      </c>
      <c r="B143" s="498" t="s">
        <v>14</v>
      </c>
      <c r="C143" s="498"/>
      <c r="D143" s="498"/>
      <c r="E143" s="498"/>
      <c r="F143" s="498"/>
      <c r="G143" s="76" t="s">
        <v>365</v>
      </c>
      <c r="H143" s="77" t="s">
        <v>22</v>
      </c>
      <c r="I143" s="174"/>
      <c r="J143" s="175"/>
      <c r="K143" s="32"/>
    </row>
    <row r="144" spans="1:11" s="31" customFormat="1" ht="18" customHeight="1">
      <c r="A144" s="75" t="s">
        <v>99</v>
      </c>
      <c r="B144" s="498" t="s">
        <v>621</v>
      </c>
      <c r="C144" s="498"/>
      <c r="D144" s="498"/>
      <c r="E144" s="498"/>
      <c r="F144" s="498"/>
      <c r="G144" s="76" t="s">
        <v>375</v>
      </c>
      <c r="H144" s="77" t="s">
        <v>2</v>
      </c>
      <c r="I144" s="161" t="e">
        <f>ROUND(I83/365/I141,2)</f>
        <v>#DIV/0!</v>
      </c>
      <c r="J144" s="162" t="e">
        <f>ROUND(J83/365/J141,2)</f>
        <v>#DIV/0!</v>
      </c>
      <c r="K144" s="32"/>
    </row>
    <row r="145" spans="1:11" s="31" customFormat="1" ht="18" customHeight="1">
      <c r="A145" s="75" t="s">
        <v>100</v>
      </c>
      <c r="B145" s="498" t="s">
        <v>622</v>
      </c>
      <c r="C145" s="498"/>
      <c r="D145" s="498"/>
      <c r="E145" s="498"/>
      <c r="F145" s="498"/>
      <c r="G145" s="76" t="s">
        <v>376</v>
      </c>
      <c r="H145" s="77" t="s">
        <v>2</v>
      </c>
      <c r="I145" s="161" t="e">
        <f>ROUND(I77/365/I142,2)</f>
        <v>#DIV/0!</v>
      </c>
      <c r="J145" s="162" t="e">
        <f>ROUND(J77/365/J142,2)</f>
        <v>#DIV/0!</v>
      </c>
      <c r="K145" s="32"/>
    </row>
    <row r="146" spans="1:11" s="31" customFormat="1" ht="18" customHeight="1" thickBot="1">
      <c r="A146" s="72" t="s">
        <v>101</v>
      </c>
      <c r="B146" s="542" t="s">
        <v>623</v>
      </c>
      <c r="C146" s="542"/>
      <c r="D146" s="542"/>
      <c r="E146" s="542"/>
      <c r="F146" s="542"/>
      <c r="G146" s="73" t="s">
        <v>383</v>
      </c>
      <c r="H146" s="74" t="s">
        <v>2</v>
      </c>
      <c r="I146" s="163" t="e">
        <f>ROUND(I81/365/I143,2)</f>
        <v>#DIV/0!</v>
      </c>
      <c r="J146" s="164" t="e">
        <f>ROUND(J81/365/J143,2)</f>
        <v>#DIV/0!</v>
      </c>
      <c r="K146" s="32"/>
    </row>
    <row r="147" spans="1:14" s="31" customFormat="1" ht="18" customHeight="1">
      <c r="A147" s="69" t="s">
        <v>102</v>
      </c>
      <c r="B147" s="545" t="s">
        <v>382</v>
      </c>
      <c r="C147" s="545"/>
      <c r="D147" s="545"/>
      <c r="E147" s="545"/>
      <c r="F147" s="545"/>
      <c r="G147" s="70" t="s">
        <v>384</v>
      </c>
      <c r="H147" s="71" t="s">
        <v>15</v>
      </c>
      <c r="I147" s="92"/>
      <c r="J147" s="93"/>
      <c r="K147" s="32"/>
      <c r="L147" s="33"/>
      <c r="M147" s="33"/>
      <c r="N147" s="33"/>
    </row>
    <row r="148" spans="1:14" s="31" customFormat="1" ht="18" customHeight="1" thickBot="1">
      <c r="A148" s="72" t="s">
        <v>103</v>
      </c>
      <c r="B148" s="542" t="s">
        <v>624</v>
      </c>
      <c r="C148" s="542"/>
      <c r="D148" s="542"/>
      <c r="E148" s="542"/>
      <c r="F148" s="542"/>
      <c r="G148" s="73" t="s">
        <v>388</v>
      </c>
      <c r="H148" s="74" t="s">
        <v>16</v>
      </c>
      <c r="I148" s="170" t="e">
        <f>ROUND(I147/I58,2)</f>
        <v>#DIV/0!</v>
      </c>
      <c r="J148" s="171" t="e">
        <f>ROUND(J147/J58,2)</f>
        <v>#DIV/0!</v>
      </c>
      <c r="K148" s="32"/>
      <c r="L148" s="34"/>
      <c r="M148" s="34"/>
      <c r="N148" s="34"/>
    </row>
    <row r="149" spans="1:11" s="31" customFormat="1" ht="18" customHeight="1">
      <c r="A149" s="69" t="s">
        <v>104</v>
      </c>
      <c r="B149" s="545" t="s">
        <v>286</v>
      </c>
      <c r="C149" s="545"/>
      <c r="D149" s="545"/>
      <c r="E149" s="545"/>
      <c r="F149" s="545"/>
      <c r="G149" s="70" t="s">
        <v>411</v>
      </c>
      <c r="H149" s="71" t="s">
        <v>423</v>
      </c>
      <c r="I149" s="172"/>
      <c r="J149" s="173"/>
      <c r="K149" s="32"/>
    </row>
    <row r="150" spans="1:11" s="31" customFormat="1" ht="16.5" thickBot="1">
      <c r="A150" s="72" t="s">
        <v>105</v>
      </c>
      <c r="B150" s="542" t="s">
        <v>625</v>
      </c>
      <c r="C150" s="542"/>
      <c r="D150" s="542"/>
      <c r="E150" s="542"/>
      <c r="F150" s="542"/>
      <c r="G150" s="73" t="s">
        <v>412</v>
      </c>
      <c r="H150" s="74" t="s">
        <v>424</v>
      </c>
      <c r="I150" s="186" t="e">
        <f>ROUND(I149/(I77+I79),3)</f>
        <v>#DIV/0!</v>
      </c>
      <c r="J150" s="187" t="e">
        <f>ROUND(J149/(J77+J79),3)</f>
        <v>#DIV/0!</v>
      </c>
      <c r="K150" s="32"/>
    </row>
    <row r="151" spans="1:11" s="31" customFormat="1" ht="18" customHeight="1">
      <c r="A151" s="69" t="s">
        <v>106</v>
      </c>
      <c r="B151" s="545" t="s">
        <v>285</v>
      </c>
      <c r="C151" s="545"/>
      <c r="D151" s="545"/>
      <c r="E151" s="545"/>
      <c r="F151" s="545"/>
      <c r="G151" s="70" t="s">
        <v>617</v>
      </c>
      <c r="H151" s="71" t="s">
        <v>36</v>
      </c>
      <c r="I151" s="172"/>
      <c r="J151" s="173"/>
      <c r="K151" s="32"/>
    </row>
    <row r="152" spans="1:11" s="31" customFormat="1" ht="18" customHeight="1">
      <c r="A152" s="75" t="s">
        <v>107</v>
      </c>
      <c r="B152" s="571" t="s">
        <v>302</v>
      </c>
      <c r="C152" s="571"/>
      <c r="D152" s="571"/>
      <c r="E152" s="571"/>
      <c r="F152" s="571"/>
      <c r="G152" s="90" t="s">
        <v>617</v>
      </c>
      <c r="H152" s="91" t="s">
        <v>36</v>
      </c>
      <c r="I152" s="188"/>
      <c r="J152" s="175"/>
      <c r="K152" s="32"/>
    </row>
    <row r="153" spans="1:11" s="31" customFormat="1" ht="16.5" thickBot="1">
      <c r="A153" s="72" t="s">
        <v>108</v>
      </c>
      <c r="B153" s="542" t="s">
        <v>374</v>
      </c>
      <c r="C153" s="542"/>
      <c r="D153" s="542"/>
      <c r="E153" s="542"/>
      <c r="F153" s="542"/>
      <c r="G153" s="73" t="s">
        <v>618</v>
      </c>
      <c r="H153" s="74" t="s">
        <v>36</v>
      </c>
      <c r="I153" s="189"/>
      <c r="J153" s="190"/>
      <c r="K153" s="32"/>
    </row>
    <row r="154" spans="1:10" s="31" customFormat="1" ht="16.5" thickBot="1">
      <c r="A154" s="87" t="s">
        <v>308</v>
      </c>
      <c r="B154" s="579" t="s">
        <v>321</v>
      </c>
      <c r="C154" s="579"/>
      <c r="D154" s="579"/>
      <c r="E154" s="579"/>
      <c r="F154" s="579"/>
      <c r="G154" s="40"/>
      <c r="H154" s="40"/>
      <c r="I154" s="98"/>
      <c r="J154" s="99"/>
    </row>
    <row r="155" spans="1:10" s="31" customFormat="1" ht="18" customHeight="1">
      <c r="A155" s="69" t="s">
        <v>309</v>
      </c>
      <c r="B155" s="545" t="s">
        <v>570</v>
      </c>
      <c r="C155" s="545"/>
      <c r="D155" s="545"/>
      <c r="E155" s="545"/>
      <c r="F155" s="545"/>
      <c r="G155" s="88">
        <v>201</v>
      </c>
      <c r="H155" s="71" t="s">
        <v>0</v>
      </c>
      <c r="I155" s="92"/>
      <c r="J155" s="93"/>
    </row>
    <row r="156" spans="1:10" s="31" customFormat="1" ht="18" customHeight="1">
      <c r="A156" s="75" t="s">
        <v>310</v>
      </c>
      <c r="B156" s="498" t="s">
        <v>441</v>
      </c>
      <c r="C156" s="498"/>
      <c r="D156" s="498"/>
      <c r="E156" s="498"/>
      <c r="F156" s="498"/>
      <c r="G156" s="105">
        <v>202</v>
      </c>
      <c r="H156" s="77" t="s">
        <v>1</v>
      </c>
      <c r="I156" s="94"/>
      <c r="J156" s="95"/>
    </row>
    <row r="157" spans="1:10" s="31" customFormat="1" ht="18" customHeight="1">
      <c r="A157" s="75" t="s">
        <v>311</v>
      </c>
      <c r="B157" s="498" t="s">
        <v>442</v>
      </c>
      <c r="C157" s="498"/>
      <c r="D157" s="498"/>
      <c r="E157" s="498"/>
      <c r="F157" s="498"/>
      <c r="G157" s="105">
        <v>203</v>
      </c>
      <c r="H157" s="77" t="s">
        <v>1</v>
      </c>
      <c r="I157" s="108">
        <f>I158+I159</f>
        <v>0</v>
      </c>
      <c r="J157" s="109">
        <f>J158+J159</f>
        <v>0</v>
      </c>
    </row>
    <row r="158" spans="1:10" s="31" customFormat="1" ht="18" customHeight="1">
      <c r="A158" s="75" t="s">
        <v>277</v>
      </c>
      <c r="B158" s="498" t="s">
        <v>474</v>
      </c>
      <c r="C158" s="498"/>
      <c r="D158" s="498"/>
      <c r="E158" s="498"/>
      <c r="F158" s="498"/>
      <c r="G158" s="105">
        <v>204</v>
      </c>
      <c r="H158" s="77" t="s">
        <v>1</v>
      </c>
      <c r="I158" s="94"/>
      <c r="J158" s="95"/>
    </row>
    <row r="159" spans="1:10" s="31" customFormat="1" ht="18" customHeight="1">
      <c r="A159" s="75" t="s">
        <v>278</v>
      </c>
      <c r="B159" s="498" t="s">
        <v>475</v>
      </c>
      <c r="C159" s="498"/>
      <c r="D159" s="498"/>
      <c r="E159" s="498"/>
      <c r="F159" s="498"/>
      <c r="G159" s="105">
        <v>205</v>
      </c>
      <c r="H159" s="77" t="s">
        <v>1</v>
      </c>
      <c r="I159" s="94"/>
      <c r="J159" s="95"/>
    </row>
    <row r="160" spans="1:10" s="31" customFormat="1" ht="18" customHeight="1">
      <c r="A160" s="75" t="s">
        <v>114</v>
      </c>
      <c r="B160" s="498" t="s">
        <v>571</v>
      </c>
      <c r="C160" s="498"/>
      <c r="D160" s="498"/>
      <c r="E160" s="498"/>
      <c r="F160" s="498"/>
      <c r="G160" s="105">
        <v>206</v>
      </c>
      <c r="H160" s="77" t="s">
        <v>2</v>
      </c>
      <c r="I160" s="193" t="e">
        <f>ROUND(I157/I156,2)</f>
        <v>#DIV/0!</v>
      </c>
      <c r="J160" s="194" t="e">
        <f>ROUND(J157/J156,2)</f>
        <v>#DIV/0!</v>
      </c>
    </row>
    <row r="161" spans="1:10" s="31" customFormat="1" ht="18" customHeight="1">
      <c r="A161" s="75" t="s">
        <v>337</v>
      </c>
      <c r="B161" s="498" t="s">
        <v>484</v>
      </c>
      <c r="C161" s="498"/>
      <c r="D161" s="498"/>
      <c r="E161" s="498"/>
      <c r="F161" s="498"/>
      <c r="G161" s="105">
        <v>207</v>
      </c>
      <c r="H161" s="77" t="s">
        <v>2</v>
      </c>
      <c r="I161" s="193" t="e">
        <f>ROUND(I158/I157,2)</f>
        <v>#DIV/0!</v>
      </c>
      <c r="J161" s="194" t="e">
        <f>ROUND(J158/J157,2)</f>
        <v>#DIV/0!</v>
      </c>
    </row>
    <row r="162" spans="1:10" s="31" customFormat="1" ht="18" customHeight="1" thickBot="1">
      <c r="A162" s="72" t="s">
        <v>338</v>
      </c>
      <c r="B162" s="542" t="s">
        <v>485</v>
      </c>
      <c r="C162" s="542"/>
      <c r="D162" s="542"/>
      <c r="E162" s="542"/>
      <c r="F162" s="542"/>
      <c r="G162" s="89">
        <v>208</v>
      </c>
      <c r="H162" s="74" t="s">
        <v>2</v>
      </c>
      <c r="I162" s="195" t="e">
        <f>ROUND(I159/I157,2)</f>
        <v>#DIV/0!</v>
      </c>
      <c r="J162" s="196" t="e">
        <f>ROUND(J159/J157,2)</f>
        <v>#DIV/0!</v>
      </c>
    </row>
    <row r="163" spans="1:10" s="31" customFormat="1" ht="18" customHeight="1">
      <c r="A163" s="69" t="s">
        <v>403</v>
      </c>
      <c r="B163" s="559" t="s">
        <v>510</v>
      </c>
      <c r="C163" s="559"/>
      <c r="D163" s="559"/>
      <c r="E163" s="559"/>
      <c r="F163" s="559"/>
      <c r="G163" s="88">
        <v>209</v>
      </c>
      <c r="H163" s="71" t="s">
        <v>0</v>
      </c>
      <c r="I163" s="191">
        <f>I164+I167+I170+I171</f>
        <v>0</v>
      </c>
      <c r="J163" s="192">
        <f>J164+J167+J170+J171</f>
        <v>0</v>
      </c>
    </row>
    <row r="164" spans="1:10" s="31" customFormat="1" ht="18" customHeight="1">
      <c r="A164" s="75" t="s">
        <v>404</v>
      </c>
      <c r="B164" s="546" t="s">
        <v>499</v>
      </c>
      <c r="C164" s="547"/>
      <c r="D164" s="547"/>
      <c r="E164" s="547"/>
      <c r="F164" s="548"/>
      <c r="G164" s="105">
        <v>210</v>
      </c>
      <c r="H164" s="77" t="s">
        <v>0</v>
      </c>
      <c r="I164" s="94"/>
      <c r="J164" s="95"/>
    </row>
    <row r="165" spans="1:10" s="31" customFormat="1" ht="18" customHeight="1">
      <c r="A165" s="75" t="s">
        <v>572</v>
      </c>
      <c r="B165" s="498" t="s">
        <v>500</v>
      </c>
      <c r="C165" s="498"/>
      <c r="D165" s="498"/>
      <c r="E165" s="498"/>
      <c r="F165" s="498"/>
      <c r="G165" s="105">
        <v>211</v>
      </c>
      <c r="H165" s="77" t="s">
        <v>0</v>
      </c>
      <c r="I165" s="94"/>
      <c r="J165" s="95"/>
    </row>
    <row r="166" spans="1:10" s="31" customFormat="1" ht="18" customHeight="1">
      <c r="A166" s="75" t="s">
        <v>573</v>
      </c>
      <c r="B166" s="498" t="s">
        <v>498</v>
      </c>
      <c r="C166" s="498"/>
      <c r="D166" s="498"/>
      <c r="E166" s="498"/>
      <c r="F166" s="498"/>
      <c r="G166" s="105">
        <v>212</v>
      </c>
      <c r="H166" s="77" t="s">
        <v>2</v>
      </c>
      <c r="I166" s="193" t="e">
        <f>ROUND(I164/I163,2)</f>
        <v>#DIV/0!</v>
      </c>
      <c r="J166" s="194" t="e">
        <f>ROUND(J164/J163,2)</f>
        <v>#DIV/0!</v>
      </c>
    </row>
    <row r="167" spans="1:10" s="31" customFormat="1" ht="18" customHeight="1">
      <c r="A167" s="75" t="s">
        <v>405</v>
      </c>
      <c r="B167" s="546" t="s">
        <v>507</v>
      </c>
      <c r="C167" s="547"/>
      <c r="D167" s="547"/>
      <c r="E167" s="547"/>
      <c r="F167" s="548"/>
      <c r="G167" s="105">
        <v>213</v>
      </c>
      <c r="H167" s="77" t="s">
        <v>0</v>
      </c>
      <c r="I167" s="106"/>
      <c r="J167" s="95"/>
    </row>
    <row r="168" spans="1:10" s="31" customFormat="1" ht="18" customHeight="1">
      <c r="A168" s="75" t="s">
        <v>574</v>
      </c>
      <c r="B168" s="498" t="s">
        <v>500</v>
      </c>
      <c r="C168" s="498"/>
      <c r="D168" s="498"/>
      <c r="E168" s="498"/>
      <c r="F168" s="498"/>
      <c r="G168" s="105">
        <v>214</v>
      </c>
      <c r="H168" s="77" t="s">
        <v>0</v>
      </c>
      <c r="I168" s="94"/>
      <c r="J168" s="95"/>
    </row>
    <row r="169" spans="1:10" s="31" customFormat="1" ht="18" customHeight="1">
      <c r="A169" s="75" t="s">
        <v>575</v>
      </c>
      <c r="B169" s="498" t="s">
        <v>512</v>
      </c>
      <c r="C169" s="498"/>
      <c r="D169" s="498"/>
      <c r="E169" s="498"/>
      <c r="F169" s="498"/>
      <c r="G169" s="105">
        <v>215</v>
      </c>
      <c r="H169" s="77" t="s">
        <v>2</v>
      </c>
      <c r="I169" s="193" t="e">
        <f>ROUND(I167/I163,2)</f>
        <v>#DIV/0!</v>
      </c>
      <c r="J169" s="194" t="e">
        <f>ROUND(J167/J163,2)</f>
        <v>#DIV/0!</v>
      </c>
    </row>
    <row r="170" spans="1:10" s="31" customFormat="1" ht="18" customHeight="1">
      <c r="A170" s="75" t="s">
        <v>576</v>
      </c>
      <c r="B170" s="498" t="s">
        <v>476</v>
      </c>
      <c r="C170" s="498"/>
      <c r="D170" s="498"/>
      <c r="E170" s="498"/>
      <c r="F170" s="498"/>
      <c r="G170" s="105">
        <v>216</v>
      </c>
      <c r="H170" s="77" t="s">
        <v>0</v>
      </c>
      <c r="I170" s="94"/>
      <c r="J170" s="95"/>
    </row>
    <row r="171" spans="1:10" s="31" customFormat="1" ht="18" customHeight="1">
      <c r="A171" s="75" t="s">
        <v>577</v>
      </c>
      <c r="B171" s="498" t="s">
        <v>513</v>
      </c>
      <c r="C171" s="498"/>
      <c r="D171" s="498"/>
      <c r="E171" s="498"/>
      <c r="F171" s="498"/>
      <c r="G171" s="105">
        <v>217</v>
      </c>
      <c r="H171" s="77" t="s">
        <v>0</v>
      </c>
      <c r="I171" s="94"/>
      <c r="J171" s="95"/>
    </row>
    <row r="172" spans="1:10" s="31" customFormat="1" ht="18" customHeight="1" thickBot="1">
      <c r="A172" s="72" t="s">
        <v>578</v>
      </c>
      <c r="B172" s="542" t="s">
        <v>483</v>
      </c>
      <c r="C172" s="542"/>
      <c r="D172" s="542"/>
      <c r="E172" s="542"/>
      <c r="F172" s="542"/>
      <c r="G172" s="89">
        <v>218</v>
      </c>
      <c r="H172" s="74" t="s">
        <v>0</v>
      </c>
      <c r="I172" s="96"/>
      <c r="J172" s="97"/>
    </row>
    <row r="173" spans="1:10" s="31" customFormat="1" ht="18" customHeight="1">
      <c r="A173" s="69" t="s">
        <v>115</v>
      </c>
      <c r="B173" s="559" t="s">
        <v>385</v>
      </c>
      <c r="C173" s="559"/>
      <c r="D173" s="559"/>
      <c r="E173" s="559"/>
      <c r="F173" s="559"/>
      <c r="G173" s="88">
        <v>219</v>
      </c>
      <c r="H173" s="71" t="s">
        <v>0</v>
      </c>
      <c r="I173" s="112"/>
      <c r="J173" s="113"/>
    </row>
    <row r="174" spans="1:10" s="31" customFormat="1" ht="18" customHeight="1">
      <c r="A174" s="75" t="s">
        <v>116</v>
      </c>
      <c r="B174" s="498" t="s">
        <v>17</v>
      </c>
      <c r="C174" s="498"/>
      <c r="D174" s="498"/>
      <c r="E174" s="498"/>
      <c r="F174" s="498"/>
      <c r="G174" s="105">
        <v>220</v>
      </c>
      <c r="H174" s="77" t="s">
        <v>0</v>
      </c>
      <c r="I174" s="94"/>
      <c r="J174" s="95"/>
    </row>
    <row r="175" spans="1:10" s="31" customFormat="1" ht="16.5" thickBot="1">
      <c r="A175" s="72" t="s">
        <v>339</v>
      </c>
      <c r="B175" s="542" t="s">
        <v>486</v>
      </c>
      <c r="C175" s="542"/>
      <c r="D175" s="542"/>
      <c r="E175" s="542"/>
      <c r="F175" s="542"/>
      <c r="G175" s="89">
        <v>221</v>
      </c>
      <c r="H175" s="74" t="s">
        <v>2</v>
      </c>
      <c r="I175" s="195" t="e">
        <f>ROUND(I174/I173,2)</f>
        <v>#DIV/0!</v>
      </c>
      <c r="J175" s="196" t="e">
        <f>ROUND(J174/J173,2)</f>
        <v>#DIV/0!</v>
      </c>
    </row>
    <row r="176" spans="1:10" s="31" customFormat="1" ht="18" customHeight="1">
      <c r="A176" s="69" t="s">
        <v>117</v>
      </c>
      <c r="B176" s="559" t="s">
        <v>487</v>
      </c>
      <c r="C176" s="559"/>
      <c r="D176" s="559"/>
      <c r="E176" s="559"/>
      <c r="F176" s="559"/>
      <c r="G176" s="88">
        <v>222</v>
      </c>
      <c r="H176" s="71" t="s">
        <v>3</v>
      </c>
      <c r="I176" s="140">
        <f>I177+I178+I179+I180</f>
        <v>0</v>
      </c>
      <c r="J176" s="141">
        <f>J177+J178+J179+J180</f>
        <v>0</v>
      </c>
    </row>
    <row r="177" spans="1:10" s="31" customFormat="1" ht="18" customHeight="1">
      <c r="A177" s="75" t="s">
        <v>340</v>
      </c>
      <c r="B177" s="498" t="s">
        <v>490</v>
      </c>
      <c r="C177" s="498"/>
      <c r="D177" s="498"/>
      <c r="E177" s="498"/>
      <c r="F177" s="498"/>
      <c r="G177" s="105">
        <v>223</v>
      </c>
      <c r="H177" s="77" t="s">
        <v>3</v>
      </c>
      <c r="I177" s="132"/>
      <c r="J177" s="133"/>
    </row>
    <row r="178" spans="1:10" s="31" customFormat="1" ht="18" customHeight="1">
      <c r="A178" s="75" t="s">
        <v>341</v>
      </c>
      <c r="B178" s="498" t="s">
        <v>491</v>
      </c>
      <c r="C178" s="498"/>
      <c r="D178" s="498"/>
      <c r="E178" s="498"/>
      <c r="F178" s="498"/>
      <c r="G178" s="105">
        <v>224</v>
      </c>
      <c r="H178" s="77" t="s">
        <v>3</v>
      </c>
      <c r="I178" s="132"/>
      <c r="J178" s="133"/>
    </row>
    <row r="179" spans="1:10" s="31" customFormat="1" ht="18" customHeight="1">
      <c r="A179" s="75" t="s">
        <v>342</v>
      </c>
      <c r="B179" s="498" t="s">
        <v>452</v>
      </c>
      <c r="C179" s="498"/>
      <c r="D179" s="498"/>
      <c r="E179" s="498"/>
      <c r="F179" s="498"/>
      <c r="G179" s="105">
        <v>225</v>
      </c>
      <c r="H179" s="77" t="s">
        <v>3</v>
      </c>
      <c r="I179" s="132"/>
      <c r="J179" s="133"/>
    </row>
    <row r="180" spans="1:10" s="31" customFormat="1" ht="18" customHeight="1" thickBot="1">
      <c r="A180" s="72" t="s">
        <v>343</v>
      </c>
      <c r="B180" s="542" t="s">
        <v>453</v>
      </c>
      <c r="C180" s="542"/>
      <c r="D180" s="542"/>
      <c r="E180" s="542"/>
      <c r="F180" s="542"/>
      <c r="G180" s="89">
        <v>226</v>
      </c>
      <c r="H180" s="74" t="s">
        <v>3</v>
      </c>
      <c r="I180" s="134"/>
      <c r="J180" s="135"/>
    </row>
    <row r="181" spans="1:10" s="31" customFormat="1" ht="18" customHeight="1" thickBot="1">
      <c r="A181" s="78" t="s">
        <v>118</v>
      </c>
      <c r="B181" s="570" t="s">
        <v>488</v>
      </c>
      <c r="C181" s="570"/>
      <c r="D181" s="570"/>
      <c r="E181" s="570"/>
      <c r="F181" s="570"/>
      <c r="G181" s="107">
        <v>227</v>
      </c>
      <c r="H181" s="80" t="s">
        <v>4</v>
      </c>
      <c r="I181" s="197" t="e">
        <f>ROUND(I173/I176,2)</f>
        <v>#DIV/0!</v>
      </c>
      <c r="J181" s="198" t="e">
        <f>ROUND(J173/J176,2)</f>
        <v>#DIV/0!</v>
      </c>
    </row>
    <row r="182" spans="1:13" s="31" customFormat="1" ht="18" customHeight="1">
      <c r="A182" s="69" t="s">
        <v>344</v>
      </c>
      <c r="B182" s="545" t="s">
        <v>489</v>
      </c>
      <c r="C182" s="545"/>
      <c r="D182" s="545"/>
      <c r="E182" s="545"/>
      <c r="F182" s="545"/>
      <c r="G182" s="88">
        <v>228</v>
      </c>
      <c r="H182" s="71" t="s">
        <v>3</v>
      </c>
      <c r="I182" s="138">
        <f>I183+I184+I185+I186</f>
        <v>0</v>
      </c>
      <c r="J182" s="139">
        <f>J183+J184+J185+J186</f>
        <v>0</v>
      </c>
      <c r="L182" s="35"/>
      <c r="M182" s="35"/>
    </row>
    <row r="183" spans="1:10" s="31" customFormat="1" ht="18" customHeight="1">
      <c r="A183" s="75" t="s">
        <v>279</v>
      </c>
      <c r="B183" s="498" t="s">
        <v>490</v>
      </c>
      <c r="C183" s="498"/>
      <c r="D183" s="498"/>
      <c r="E183" s="498"/>
      <c r="F183" s="498"/>
      <c r="G183" s="105">
        <v>229</v>
      </c>
      <c r="H183" s="77" t="s">
        <v>3</v>
      </c>
      <c r="I183" s="132"/>
      <c r="J183" s="133"/>
    </row>
    <row r="184" spans="1:10" s="31" customFormat="1" ht="18" customHeight="1">
      <c r="A184" s="75" t="s">
        <v>280</v>
      </c>
      <c r="B184" s="498" t="s">
        <v>491</v>
      </c>
      <c r="C184" s="498"/>
      <c r="D184" s="498"/>
      <c r="E184" s="498"/>
      <c r="F184" s="498"/>
      <c r="G184" s="105">
        <v>230</v>
      </c>
      <c r="H184" s="77" t="s">
        <v>3</v>
      </c>
      <c r="I184" s="132"/>
      <c r="J184" s="133"/>
    </row>
    <row r="185" spans="1:10" s="31" customFormat="1" ht="18" customHeight="1">
      <c r="A185" s="75" t="s">
        <v>281</v>
      </c>
      <c r="B185" s="498" t="s">
        <v>452</v>
      </c>
      <c r="C185" s="498"/>
      <c r="D185" s="498"/>
      <c r="E185" s="498"/>
      <c r="F185" s="498"/>
      <c r="G185" s="105">
        <v>231</v>
      </c>
      <c r="H185" s="77" t="s">
        <v>3</v>
      </c>
      <c r="I185" s="132"/>
      <c r="J185" s="133"/>
    </row>
    <row r="186" spans="1:10" s="31" customFormat="1" ht="18" customHeight="1">
      <c r="A186" s="75" t="s">
        <v>282</v>
      </c>
      <c r="B186" s="498" t="s">
        <v>453</v>
      </c>
      <c r="C186" s="498"/>
      <c r="D186" s="498"/>
      <c r="E186" s="498"/>
      <c r="F186" s="498"/>
      <c r="G186" s="105">
        <v>232</v>
      </c>
      <c r="H186" s="77" t="s">
        <v>3</v>
      </c>
      <c r="I186" s="132"/>
      <c r="J186" s="133"/>
    </row>
    <row r="187" spans="1:10" s="31" customFormat="1" ht="15.75">
      <c r="A187" s="75" t="s">
        <v>119</v>
      </c>
      <c r="B187" s="498" t="s">
        <v>492</v>
      </c>
      <c r="C187" s="498"/>
      <c r="D187" s="498"/>
      <c r="E187" s="498"/>
      <c r="F187" s="498"/>
      <c r="G187" s="105">
        <v>233</v>
      </c>
      <c r="H187" s="77" t="s">
        <v>2</v>
      </c>
      <c r="I187" s="193" t="e">
        <f aca="true" t="shared" si="1" ref="I187:J191">ROUND(I182/I176,2)</f>
        <v>#DIV/0!</v>
      </c>
      <c r="J187" s="194" t="e">
        <f t="shared" si="1"/>
        <v>#DIV/0!</v>
      </c>
    </row>
    <row r="188" spans="1:10" s="31" customFormat="1" ht="18" customHeight="1">
      <c r="A188" s="75" t="s">
        <v>345</v>
      </c>
      <c r="B188" s="498" t="s">
        <v>493</v>
      </c>
      <c r="C188" s="498"/>
      <c r="D188" s="498"/>
      <c r="E188" s="498"/>
      <c r="F188" s="498"/>
      <c r="G188" s="105">
        <v>234</v>
      </c>
      <c r="H188" s="77" t="s">
        <v>2</v>
      </c>
      <c r="I188" s="193" t="e">
        <f t="shared" si="1"/>
        <v>#DIV/0!</v>
      </c>
      <c r="J188" s="194" t="e">
        <f t="shared" si="1"/>
        <v>#DIV/0!</v>
      </c>
    </row>
    <row r="189" spans="1:10" s="31" customFormat="1" ht="18" customHeight="1">
      <c r="A189" s="75" t="s">
        <v>346</v>
      </c>
      <c r="B189" s="498" t="s">
        <v>494</v>
      </c>
      <c r="C189" s="498"/>
      <c r="D189" s="498"/>
      <c r="E189" s="498"/>
      <c r="F189" s="498"/>
      <c r="G189" s="105">
        <v>235</v>
      </c>
      <c r="H189" s="77" t="s">
        <v>2</v>
      </c>
      <c r="I189" s="193" t="e">
        <f t="shared" si="1"/>
        <v>#DIV/0!</v>
      </c>
      <c r="J189" s="194" t="e">
        <f t="shared" si="1"/>
        <v>#DIV/0!</v>
      </c>
    </row>
    <row r="190" spans="1:10" s="31" customFormat="1" ht="18" customHeight="1">
      <c r="A190" s="75" t="s">
        <v>347</v>
      </c>
      <c r="B190" s="498" t="s">
        <v>495</v>
      </c>
      <c r="C190" s="498"/>
      <c r="D190" s="498"/>
      <c r="E190" s="498"/>
      <c r="F190" s="498"/>
      <c r="G190" s="105">
        <v>236</v>
      </c>
      <c r="H190" s="77" t="s">
        <v>2</v>
      </c>
      <c r="I190" s="193" t="e">
        <f t="shared" si="1"/>
        <v>#DIV/0!</v>
      </c>
      <c r="J190" s="194" t="e">
        <f t="shared" si="1"/>
        <v>#DIV/0!</v>
      </c>
    </row>
    <row r="191" spans="1:10" s="31" customFormat="1" ht="18" customHeight="1" thickBot="1">
      <c r="A191" s="72" t="s">
        <v>348</v>
      </c>
      <c r="B191" s="542" t="s">
        <v>496</v>
      </c>
      <c r="C191" s="542"/>
      <c r="D191" s="542"/>
      <c r="E191" s="542"/>
      <c r="F191" s="542"/>
      <c r="G191" s="89">
        <v>237</v>
      </c>
      <c r="H191" s="74" t="s">
        <v>2</v>
      </c>
      <c r="I191" s="195" t="e">
        <f t="shared" si="1"/>
        <v>#DIV/0!</v>
      </c>
      <c r="J191" s="196" t="e">
        <f t="shared" si="1"/>
        <v>#DIV/0!</v>
      </c>
    </row>
    <row r="192" spans="1:10" s="31" customFormat="1" ht="15.75">
      <c r="A192" s="69" t="s">
        <v>120</v>
      </c>
      <c r="B192" s="559" t="s">
        <v>515</v>
      </c>
      <c r="C192" s="559"/>
      <c r="D192" s="559"/>
      <c r="E192" s="559"/>
      <c r="F192" s="559"/>
      <c r="G192" s="88">
        <v>238</v>
      </c>
      <c r="H192" s="71" t="s">
        <v>1</v>
      </c>
      <c r="I192" s="112"/>
      <c r="J192" s="113"/>
    </row>
    <row r="193" spans="1:10" s="31" customFormat="1" ht="18" customHeight="1">
      <c r="A193" s="75" t="s">
        <v>121</v>
      </c>
      <c r="B193" s="498" t="s">
        <v>497</v>
      </c>
      <c r="C193" s="498"/>
      <c r="D193" s="498"/>
      <c r="E193" s="498"/>
      <c r="F193" s="498"/>
      <c r="G193" s="105">
        <v>239</v>
      </c>
      <c r="H193" s="77" t="s">
        <v>1</v>
      </c>
      <c r="I193" s="94"/>
      <c r="J193" s="95"/>
    </row>
    <row r="194" spans="1:10" s="31" customFormat="1" ht="18" customHeight="1">
      <c r="A194" s="75" t="s">
        <v>409</v>
      </c>
      <c r="B194" s="498" t="s">
        <v>468</v>
      </c>
      <c r="C194" s="498"/>
      <c r="D194" s="498"/>
      <c r="E194" s="498"/>
      <c r="F194" s="498"/>
      <c r="G194" s="105">
        <v>240</v>
      </c>
      <c r="H194" s="77" t="s">
        <v>1</v>
      </c>
      <c r="I194" s="94"/>
      <c r="J194" s="95"/>
    </row>
    <row r="195" spans="1:10" s="31" customFormat="1" ht="18" customHeight="1">
      <c r="A195" s="75" t="s">
        <v>410</v>
      </c>
      <c r="B195" s="498" t="s">
        <v>408</v>
      </c>
      <c r="C195" s="498"/>
      <c r="D195" s="498"/>
      <c r="E195" s="498"/>
      <c r="F195" s="498"/>
      <c r="G195" s="105">
        <v>241</v>
      </c>
      <c r="H195" s="77" t="s">
        <v>1</v>
      </c>
      <c r="I195" s="94"/>
      <c r="J195" s="95"/>
    </row>
    <row r="196" spans="1:10" s="31" customFormat="1" ht="18" customHeight="1">
      <c r="A196" s="75" t="s">
        <v>122</v>
      </c>
      <c r="B196" s="498" t="s">
        <v>386</v>
      </c>
      <c r="C196" s="498"/>
      <c r="D196" s="498"/>
      <c r="E196" s="498"/>
      <c r="F196" s="498"/>
      <c r="G196" s="105">
        <v>242</v>
      </c>
      <c r="H196" s="77" t="s">
        <v>634</v>
      </c>
      <c r="I196" s="199" t="e">
        <f>ROUND(I193/I173*1000,2)</f>
        <v>#DIV/0!</v>
      </c>
      <c r="J196" s="200" t="e">
        <f>ROUND(J193/J173*1000,2)</f>
        <v>#DIV/0!</v>
      </c>
    </row>
    <row r="197" spans="1:10" s="31" customFormat="1" ht="18" customHeight="1" thickBot="1">
      <c r="A197" s="72" t="s">
        <v>123</v>
      </c>
      <c r="B197" s="542" t="s">
        <v>387</v>
      </c>
      <c r="C197" s="542"/>
      <c r="D197" s="542"/>
      <c r="E197" s="542"/>
      <c r="F197" s="542"/>
      <c r="G197" s="89">
        <v>243</v>
      </c>
      <c r="H197" s="74" t="s">
        <v>6</v>
      </c>
      <c r="I197" s="201" t="e">
        <f>ROUND(I193/I176,2)</f>
        <v>#DIV/0!</v>
      </c>
      <c r="J197" s="202" t="e">
        <f>ROUND(J193/J176,2)</f>
        <v>#DIV/0!</v>
      </c>
    </row>
    <row r="198" spans="1:10" s="31" customFormat="1" ht="18" customHeight="1">
      <c r="A198" s="69" t="s">
        <v>124</v>
      </c>
      <c r="B198" s="545" t="s">
        <v>502</v>
      </c>
      <c r="C198" s="545"/>
      <c r="D198" s="545"/>
      <c r="E198" s="545"/>
      <c r="F198" s="545"/>
      <c r="G198" s="88">
        <v>244</v>
      </c>
      <c r="H198" s="71" t="s">
        <v>10</v>
      </c>
      <c r="I198" s="92"/>
      <c r="J198" s="93"/>
    </row>
    <row r="199" spans="1:10" s="31" customFormat="1" ht="18" customHeight="1">
      <c r="A199" s="75" t="s">
        <v>349</v>
      </c>
      <c r="B199" s="498" t="s">
        <v>503</v>
      </c>
      <c r="C199" s="498"/>
      <c r="D199" s="498"/>
      <c r="E199" s="498"/>
      <c r="F199" s="498"/>
      <c r="G199" s="105">
        <v>245</v>
      </c>
      <c r="H199" s="77" t="s">
        <v>10</v>
      </c>
      <c r="I199" s="94"/>
      <c r="J199" s="95"/>
    </row>
    <row r="200" spans="1:10" s="31" customFormat="1" ht="18" customHeight="1">
      <c r="A200" s="75" t="s">
        <v>125</v>
      </c>
      <c r="B200" s="498" t="s">
        <v>287</v>
      </c>
      <c r="C200" s="498"/>
      <c r="D200" s="498"/>
      <c r="E200" s="498"/>
      <c r="F200" s="498"/>
      <c r="G200" s="105">
        <v>246</v>
      </c>
      <c r="H200" s="77" t="s">
        <v>22</v>
      </c>
      <c r="I200" s="199">
        <f>ROUND(I198/365,2)</f>
        <v>0</v>
      </c>
      <c r="J200" s="200">
        <f>ROUND(J198/365,2)</f>
        <v>0</v>
      </c>
    </row>
    <row r="201" spans="1:10" s="31" customFormat="1" ht="18" customHeight="1">
      <c r="A201" s="75" t="s">
        <v>126</v>
      </c>
      <c r="B201" s="574" t="s">
        <v>579</v>
      </c>
      <c r="C201" s="574"/>
      <c r="D201" s="574"/>
      <c r="E201" s="574"/>
      <c r="F201" s="574"/>
      <c r="G201" s="105">
        <v>247</v>
      </c>
      <c r="H201" s="77" t="s">
        <v>10</v>
      </c>
      <c r="I201" s="125"/>
      <c r="J201" s="126"/>
    </row>
    <row r="202" spans="1:10" s="31" customFormat="1" ht="18" customHeight="1">
      <c r="A202" s="75" t="s">
        <v>350</v>
      </c>
      <c r="B202" s="498" t="s">
        <v>504</v>
      </c>
      <c r="C202" s="498"/>
      <c r="D202" s="498"/>
      <c r="E202" s="498"/>
      <c r="F202" s="498"/>
      <c r="G202" s="105">
        <v>248</v>
      </c>
      <c r="H202" s="77" t="s">
        <v>10</v>
      </c>
      <c r="I202" s="94"/>
      <c r="J202" s="95"/>
    </row>
    <row r="203" spans="1:10" s="31" customFormat="1" ht="18" customHeight="1">
      <c r="A203" s="75" t="s">
        <v>351</v>
      </c>
      <c r="B203" s="498" t="s">
        <v>377</v>
      </c>
      <c r="C203" s="498"/>
      <c r="D203" s="498"/>
      <c r="E203" s="498"/>
      <c r="F203" s="498"/>
      <c r="G203" s="105">
        <v>249</v>
      </c>
      <c r="H203" s="77" t="s">
        <v>10</v>
      </c>
      <c r="I203" s="94"/>
      <c r="J203" s="95"/>
    </row>
    <row r="204" spans="1:10" s="31" customFormat="1" ht="18" customHeight="1">
      <c r="A204" s="75" t="s">
        <v>127</v>
      </c>
      <c r="B204" s="498" t="s">
        <v>288</v>
      </c>
      <c r="C204" s="498"/>
      <c r="D204" s="498"/>
      <c r="E204" s="498"/>
      <c r="F204" s="498"/>
      <c r="G204" s="105">
        <v>250</v>
      </c>
      <c r="H204" s="77" t="s">
        <v>22</v>
      </c>
      <c r="I204" s="199">
        <f>ROUND(I201/365,2)</f>
        <v>0</v>
      </c>
      <c r="J204" s="200">
        <f>ROUND(J201/365,2)</f>
        <v>0</v>
      </c>
    </row>
    <row r="205" spans="1:10" s="31" customFormat="1" ht="18" customHeight="1">
      <c r="A205" s="75" t="s">
        <v>128</v>
      </c>
      <c r="B205" s="498" t="s">
        <v>414</v>
      </c>
      <c r="C205" s="498"/>
      <c r="D205" s="498"/>
      <c r="E205" s="498"/>
      <c r="F205" s="498"/>
      <c r="G205" s="105">
        <v>251</v>
      </c>
      <c r="H205" s="77" t="s">
        <v>10</v>
      </c>
      <c r="I205" s="199">
        <f>I198-I201</f>
        <v>0</v>
      </c>
      <c r="J205" s="200">
        <f>J198-J201</f>
        <v>0</v>
      </c>
    </row>
    <row r="206" spans="1:10" s="31" customFormat="1" ht="18" customHeight="1">
      <c r="A206" s="75" t="s">
        <v>129</v>
      </c>
      <c r="B206" s="498" t="s">
        <v>519</v>
      </c>
      <c r="C206" s="498"/>
      <c r="D206" s="498"/>
      <c r="E206" s="498"/>
      <c r="F206" s="498"/>
      <c r="G206" s="105">
        <v>252</v>
      </c>
      <c r="H206" s="77" t="s">
        <v>2</v>
      </c>
      <c r="I206" s="193" t="e">
        <f>ROUND(I205/I198,2)</f>
        <v>#DIV/0!</v>
      </c>
      <c r="J206" s="194" t="e">
        <f>ROUND(J205/J198,2)</f>
        <v>#DIV/0!</v>
      </c>
    </row>
    <row r="207" spans="1:10" s="31" customFormat="1" ht="18" customHeight="1">
      <c r="A207" s="75" t="s">
        <v>130</v>
      </c>
      <c r="B207" s="498" t="s">
        <v>415</v>
      </c>
      <c r="C207" s="498"/>
      <c r="D207" s="498"/>
      <c r="E207" s="498"/>
      <c r="F207" s="498"/>
      <c r="G207" s="105">
        <v>253</v>
      </c>
      <c r="H207" s="77" t="s">
        <v>10</v>
      </c>
      <c r="I207" s="199">
        <f>I198-I202</f>
        <v>0</v>
      </c>
      <c r="J207" s="200">
        <f>J198-J202</f>
        <v>0</v>
      </c>
    </row>
    <row r="208" spans="1:10" s="31" customFormat="1" ht="18" customHeight="1">
      <c r="A208" s="75" t="s">
        <v>131</v>
      </c>
      <c r="B208" s="498" t="s">
        <v>514</v>
      </c>
      <c r="C208" s="498"/>
      <c r="D208" s="498"/>
      <c r="E208" s="498"/>
      <c r="F208" s="498"/>
      <c r="G208" s="105">
        <v>254</v>
      </c>
      <c r="H208" s="77" t="s">
        <v>2</v>
      </c>
      <c r="I208" s="193" t="e">
        <f>ROUND(I207/I198,2)</f>
        <v>#DIV/0!</v>
      </c>
      <c r="J208" s="194" t="e">
        <f>ROUND(J207/J198,2)</f>
        <v>#DIV/0!</v>
      </c>
    </row>
    <row r="209" spans="1:14" s="31" customFormat="1" ht="18" customHeight="1">
      <c r="A209" s="75" t="s">
        <v>132</v>
      </c>
      <c r="B209" s="498" t="s">
        <v>501</v>
      </c>
      <c r="C209" s="498"/>
      <c r="D209" s="498"/>
      <c r="E209" s="498"/>
      <c r="F209" s="498"/>
      <c r="G209" s="105">
        <v>255</v>
      </c>
      <c r="H209" s="77" t="s">
        <v>10</v>
      </c>
      <c r="I209" s="94"/>
      <c r="J209" s="95"/>
      <c r="K209" s="569"/>
      <c r="L209" s="569"/>
      <c r="M209" s="569"/>
      <c r="N209" s="569"/>
    </row>
    <row r="210" spans="1:10" s="31" customFormat="1" ht="15.75">
      <c r="A210" s="75" t="s">
        <v>133</v>
      </c>
      <c r="B210" s="498" t="s">
        <v>505</v>
      </c>
      <c r="C210" s="498"/>
      <c r="D210" s="498"/>
      <c r="E210" s="498"/>
      <c r="F210" s="498"/>
      <c r="G210" s="105">
        <v>256</v>
      </c>
      <c r="H210" s="77" t="s">
        <v>2</v>
      </c>
      <c r="I210" s="193" t="e">
        <f>ROUND(I209/I198,2)</f>
        <v>#DIV/0!</v>
      </c>
      <c r="J210" s="194" t="e">
        <f>ROUND(J209/J198,2)</f>
        <v>#DIV/0!</v>
      </c>
    </row>
    <row r="211" spans="1:14" s="31" customFormat="1" ht="16.5" thickBot="1">
      <c r="A211" s="72" t="s">
        <v>134</v>
      </c>
      <c r="B211" s="503" t="s">
        <v>336</v>
      </c>
      <c r="C211" s="503"/>
      <c r="D211" s="503"/>
      <c r="E211" s="503"/>
      <c r="F211" s="503"/>
      <c r="G211" s="89">
        <v>257</v>
      </c>
      <c r="H211" s="74" t="s">
        <v>10</v>
      </c>
      <c r="I211" s="110"/>
      <c r="J211" s="111"/>
      <c r="K211" s="568"/>
      <c r="L211" s="568"/>
      <c r="M211" s="568"/>
      <c r="N211" s="568"/>
    </row>
    <row r="212" spans="1:10" s="31" customFormat="1" ht="18" customHeight="1">
      <c r="A212" s="69" t="s">
        <v>135</v>
      </c>
      <c r="B212" s="545" t="s">
        <v>289</v>
      </c>
      <c r="C212" s="545"/>
      <c r="D212" s="545"/>
      <c r="E212" s="545"/>
      <c r="F212" s="545"/>
      <c r="G212" s="88">
        <v>258</v>
      </c>
      <c r="H212" s="71" t="s">
        <v>0</v>
      </c>
      <c r="I212" s="92"/>
      <c r="J212" s="93"/>
    </row>
    <row r="213" spans="1:10" s="31" customFormat="1" ht="18" customHeight="1">
      <c r="A213" s="75" t="s">
        <v>136</v>
      </c>
      <c r="B213" s="498" t="s">
        <v>416</v>
      </c>
      <c r="C213" s="498"/>
      <c r="D213" s="498"/>
      <c r="E213" s="498"/>
      <c r="F213" s="498"/>
      <c r="G213" s="105">
        <v>259</v>
      </c>
      <c r="H213" s="77" t="s">
        <v>4</v>
      </c>
      <c r="I213" s="199" t="e">
        <f>ROUND(I212/I176,2)</f>
        <v>#DIV/0!</v>
      </c>
      <c r="J213" s="200" t="e">
        <f>ROUND(J212/J176,2)</f>
        <v>#DIV/0!</v>
      </c>
    </row>
    <row r="214" spans="1:10" s="31" customFormat="1" ht="18" customHeight="1">
      <c r="A214" s="75" t="s">
        <v>137</v>
      </c>
      <c r="B214" s="498" t="s">
        <v>372</v>
      </c>
      <c r="C214" s="498"/>
      <c r="D214" s="498"/>
      <c r="E214" s="498"/>
      <c r="F214" s="498"/>
      <c r="G214" s="105">
        <v>260</v>
      </c>
      <c r="H214" s="77" t="s">
        <v>18</v>
      </c>
      <c r="I214" s="94"/>
      <c r="J214" s="95"/>
    </row>
    <row r="215" spans="1:10" s="31" customFormat="1" ht="18" customHeight="1" thickBot="1">
      <c r="A215" s="72" t="s">
        <v>138</v>
      </c>
      <c r="B215" s="542" t="s">
        <v>417</v>
      </c>
      <c r="C215" s="542"/>
      <c r="D215" s="542"/>
      <c r="E215" s="542"/>
      <c r="F215" s="542"/>
      <c r="G215" s="89">
        <v>261</v>
      </c>
      <c r="H215" s="74" t="s">
        <v>16</v>
      </c>
      <c r="I215" s="201" t="e">
        <f>ROUND(I214/I176,2)</f>
        <v>#DIV/0!</v>
      </c>
      <c r="J215" s="202" t="e">
        <f>ROUND(J214/J176,2)</f>
        <v>#DIV/0!</v>
      </c>
    </row>
    <row r="216" spans="1:10" s="31" customFormat="1" ht="18" customHeight="1">
      <c r="A216" s="69" t="s">
        <v>139</v>
      </c>
      <c r="B216" s="545" t="s">
        <v>37</v>
      </c>
      <c r="C216" s="545"/>
      <c r="D216" s="545"/>
      <c r="E216" s="545"/>
      <c r="F216" s="545"/>
      <c r="G216" s="88">
        <v>262</v>
      </c>
      <c r="H216" s="71" t="s">
        <v>0</v>
      </c>
      <c r="I216" s="92"/>
      <c r="J216" s="93"/>
    </row>
    <row r="217" spans="1:10" s="31" customFormat="1" ht="18" customHeight="1">
      <c r="A217" s="100" t="s">
        <v>626</v>
      </c>
      <c r="B217" s="550" t="s">
        <v>631</v>
      </c>
      <c r="C217" s="550"/>
      <c r="D217" s="550"/>
      <c r="E217" s="550"/>
      <c r="F217" s="550"/>
      <c r="G217" s="105">
        <v>263</v>
      </c>
      <c r="H217" s="77" t="s">
        <v>0</v>
      </c>
      <c r="I217" s="101"/>
      <c r="J217" s="102"/>
    </row>
    <row r="218" spans="1:10" s="31" customFormat="1" ht="18" customHeight="1">
      <c r="A218" s="75" t="s">
        <v>140</v>
      </c>
      <c r="B218" s="498" t="s">
        <v>19</v>
      </c>
      <c r="C218" s="498"/>
      <c r="D218" s="498"/>
      <c r="E218" s="498"/>
      <c r="F218" s="498"/>
      <c r="G218" s="105">
        <v>264</v>
      </c>
      <c r="H218" s="77" t="s">
        <v>0</v>
      </c>
      <c r="I218" s="94"/>
      <c r="J218" s="95"/>
    </row>
    <row r="219" spans="1:10" s="31" customFormat="1" ht="18" customHeight="1">
      <c r="A219" s="75" t="s">
        <v>627</v>
      </c>
      <c r="B219" s="550" t="s">
        <v>631</v>
      </c>
      <c r="C219" s="550"/>
      <c r="D219" s="550"/>
      <c r="E219" s="550"/>
      <c r="F219" s="550"/>
      <c r="G219" s="105">
        <v>265</v>
      </c>
      <c r="H219" s="77" t="s">
        <v>0</v>
      </c>
      <c r="I219" s="94"/>
      <c r="J219" s="95"/>
    </row>
    <row r="220" spans="1:10" s="31" customFormat="1" ht="18" customHeight="1">
      <c r="A220" s="75" t="s">
        <v>141</v>
      </c>
      <c r="B220" s="498" t="s">
        <v>25</v>
      </c>
      <c r="C220" s="498"/>
      <c r="D220" s="498"/>
      <c r="E220" s="498"/>
      <c r="F220" s="498"/>
      <c r="G220" s="105">
        <v>266</v>
      </c>
      <c r="H220" s="77" t="s">
        <v>0</v>
      </c>
      <c r="I220" s="94"/>
      <c r="J220" s="95"/>
    </row>
    <row r="221" spans="1:10" s="31" customFormat="1" ht="16.5" thickBot="1">
      <c r="A221" s="72" t="s">
        <v>142</v>
      </c>
      <c r="B221" s="542" t="s">
        <v>298</v>
      </c>
      <c r="C221" s="542"/>
      <c r="D221" s="542"/>
      <c r="E221" s="542"/>
      <c r="F221" s="542"/>
      <c r="G221" s="89">
        <v>267</v>
      </c>
      <c r="H221" s="74" t="s">
        <v>0</v>
      </c>
      <c r="I221" s="96"/>
      <c r="J221" s="97"/>
    </row>
    <row r="222" spans="1:10" s="31" customFormat="1" ht="18" customHeight="1">
      <c r="A222" s="69" t="s">
        <v>143</v>
      </c>
      <c r="B222" s="545" t="s">
        <v>27</v>
      </c>
      <c r="C222" s="545"/>
      <c r="D222" s="545"/>
      <c r="E222" s="545"/>
      <c r="F222" s="545"/>
      <c r="G222" s="88">
        <v>268</v>
      </c>
      <c r="H222" s="71" t="s">
        <v>0</v>
      </c>
      <c r="I222" s="203">
        <f>I223+I224+I225</f>
        <v>0</v>
      </c>
      <c r="J222" s="204">
        <f>J223+J224+J225</f>
        <v>0</v>
      </c>
    </row>
    <row r="223" spans="1:10" s="31" customFormat="1" ht="18" customHeight="1">
      <c r="A223" s="75" t="s">
        <v>352</v>
      </c>
      <c r="B223" s="498" t="s">
        <v>378</v>
      </c>
      <c r="C223" s="498"/>
      <c r="D223" s="498"/>
      <c r="E223" s="498"/>
      <c r="F223" s="498"/>
      <c r="G223" s="105">
        <v>269</v>
      </c>
      <c r="H223" s="77" t="s">
        <v>0</v>
      </c>
      <c r="I223" s="94"/>
      <c r="J223" s="95"/>
    </row>
    <row r="224" spans="1:10" s="31" customFormat="1" ht="18" customHeight="1">
      <c r="A224" s="75" t="s">
        <v>353</v>
      </c>
      <c r="B224" s="498" t="s">
        <v>379</v>
      </c>
      <c r="C224" s="498"/>
      <c r="D224" s="498"/>
      <c r="E224" s="498"/>
      <c r="F224" s="498"/>
      <c r="G224" s="105">
        <v>270</v>
      </c>
      <c r="H224" s="77" t="s">
        <v>0</v>
      </c>
      <c r="I224" s="94"/>
      <c r="J224" s="95"/>
    </row>
    <row r="225" spans="1:10" s="31" customFormat="1" ht="18" customHeight="1">
      <c r="A225" s="75" t="s">
        <v>354</v>
      </c>
      <c r="B225" s="498" t="s">
        <v>380</v>
      </c>
      <c r="C225" s="498"/>
      <c r="D225" s="498"/>
      <c r="E225" s="498"/>
      <c r="F225" s="498"/>
      <c r="G225" s="105">
        <v>271</v>
      </c>
      <c r="H225" s="77" t="s">
        <v>0</v>
      </c>
      <c r="I225" s="94"/>
      <c r="J225" s="95"/>
    </row>
    <row r="226" spans="1:10" s="31" customFormat="1" ht="15.75">
      <c r="A226" s="75" t="s">
        <v>144</v>
      </c>
      <c r="B226" s="498" t="s">
        <v>300</v>
      </c>
      <c r="C226" s="498"/>
      <c r="D226" s="498"/>
      <c r="E226" s="498"/>
      <c r="F226" s="498"/>
      <c r="G226" s="105">
        <v>272</v>
      </c>
      <c r="H226" s="77" t="s">
        <v>0</v>
      </c>
      <c r="I226" s="94"/>
      <c r="J226" s="95"/>
    </row>
    <row r="227" spans="1:10" s="31" customFormat="1" ht="18" customHeight="1">
      <c r="A227" s="75" t="s">
        <v>145</v>
      </c>
      <c r="B227" s="571" t="s">
        <v>23</v>
      </c>
      <c r="C227" s="571"/>
      <c r="D227" s="571"/>
      <c r="E227" s="571"/>
      <c r="F227" s="571"/>
      <c r="G227" s="105">
        <v>273</v>
      </c>
      <c r="H227" s="91" t="s">
        <v>0</v>
      </c>
      <c r="I227" s="94"/>
      <c r="J227" s="95"/>
    </row>
    <row r="228" spans="1:10" s="31" customFormat="1" ht="18" customHeight="1">
      <c r="A228" s="75" t="s">
        <v>146</v>
      </c>
      <c r="B228" s="498" t="s">
        <v>24</v>
      </c>
      <c r="C228" s="498"/>
      <c r="D228" s="498"/>
      <c r="E228" s="498"/>
      <c r="F228" s="498"/>
      <c r="G228" s="105">
        <v>274</v>
      </c>
      <c r="H228" s="77" t="s">
        <v>0</v>
      </c>
      <c r="I228" s="94"/>
      <c r="J228" s="95"/>
    </row>
    <row r="229" spans="1:10" s="31" customFormat="1" ht="18" customHeight="1" thickBot="1">
      <c r="A229" s="72" t="s">
        <v>147</v>
      </c>
      <c r="B229" s="542" t="s">
        <v>33</v>
      </c>
      <c r="C229" s="542"/>
      <c r="D229" s="542"/>
      <c r="E229" s="542"/>
      <c r="F229" s="542"/>
      <c r="G229" s="89">
        <v>275</v>
      </c>
      <c r="H229" s="74" t="s">
        <v>0</v>
      </c>
      <c r="I229" s="96"/>
      <c r="J229" s="97"/>
    </row>
    <row r="230" spans="1:10" s="31" customFormat="1" ht="18" customHeight="1">
      <c r="A230" s="69" t="s">
        <v>148</v>
      </c>
      <c r="B230" s="545" t="s">
        <v>20</v>
      </c>
      <c r="C230" s="545"/>
      <c r="D230" s="545"/>
      <c r="E230" s="545"/>
      <c r="F230" s="545"/>
      <c r="G230" s="88">
        <v>276</v>
      </c>
      <c r="H230" s="71" t="s">
        <v>22</v>
      </c>
      <c r="I230" s="172"/>
      <c r="J230" s="173"/>
    </row>
    <row r="231" spans="1:10" s="31" customFormat="1" ht="18" customHeight="1">
      <c r="A231" s="75" t="s">
        <v>149</v>
      </c>
      <c r="B231" s="498" t="s">
        <v>26</v>
      </c>
      <c r="C231" s="498"/>
      <c r="D231" s="498"/>
      <c r="E231" s="498"/>
      <c r="F231" s="498"/>
      <c r="G231" s="105">
        <v>277</v>
      </c>
      <c r="H231" s="77" t="s">
        <v>22</v>
      </c>
      <c r="I231" s="174"/>
      <c r="J231" s="175"/>
    </row>
    <row r="232" spans="1:10" s="31" customFormat="1" ht="15.75">
      <c r="A232" s="75" t="s">
        <v>150</v>
      </c>
      <c r="B232" s="498" t="s">
        <v>21</v>
      </c>
      <c r="C232" s="498"/>
      <c r="D232" s="498"/>
      <c r="E232" s="498"/>
      <c r="F232" s="498"/>
      <c r="G232" s="105">
        <v>278</v>
      </c>
      <c r="H232" s="77" t="s">
        <v>22</v>
      </c>
      <c r="I232" s="174"/>
      <c r="J232" s="175"/>
    </row>
    <row r="233" spans="1:10" s="31" customFormat="1" ht="18" customHeight="1">
      <c r="A233" s="75" t="s">
        <v>151</v>
      </c>
      <c r="B233" s="498" t="s">
        <v>628</v>
      </c>
      <c r="C233" s="498"/>
      <c r="D233" s="498"/>
      <c r="E233" s="498"/>
      <c r="F233" s="498"/>
      <c r="G233" s="105">
        <v>279</v>
      </c>
      <c r="H233" s="77" t="s">
        <v>2</v>
      </c>
      <c r="I233" s="193" t="e">
        <f>ROUND(I198/365/I230,2)</f>
        <v>#DIV/0!</v>
      </c>
      <c r="J233" s="194" t="e">
        <f>ROUND(J198/365/J230,2)</f>
        <v>#DIV/0!</v>
      </c>
    </row>
    <row r="234" spans="1:10" s="31" customFormat="1" ht="18" customHeight="1" thickBot="1">
      <c r="A234" s="72" t="s">
        <v>152</v>
      </c>
      <c r="B234" s="542" t="s">
        <v>629</v>
      </c>
      <c r="C234" s="542"/>
      <c r="D234" s="542"/>
      <c r="E234" s="542"/>
      <c r="F234" s="542"/>
      <c r="G234" s="142">
        <v>280</v>
      </c>
      <c r="H234" s="74" t="s">
        <v>2</v>
      </c>
      <c r="I234" s="195" t="e">
        <f>ROUND(I201/365/I232,2)</f>
        <v>#DIV/0!</v>
      </c>
      <c r="J234" s="196" t="e">
        <f>ROUND(J201/365/J232,2)</f>
        <v>#DIV/0!</v>
      </c>
    </row>
    <row r="235" spans="1:10" s="31" customFormat="1" ht="18" customHeight="1">
      <c r="A235" s="69" t="s">
        <v>153</v>
      </c>
      <c r="B235" s="545" t="s">
        <v>297</v>
      </c>
      <c r="C235" s="545"/>
      <c r="D235" s="545"/>
      <c r="E235" s="545"/>
      <c r="F235" s="545"/>
      <c r="G235" s="88">
        <v>281</v>
      </c>
      <c r="H235" s="71" t="s">
        <v>0</v>
      </c>
      <c r="I235" s="92"/>
      <c r="J235" s="93"/>
    </row>
    <row r="236" spans="1:10" s="31" customFormat="1" ht="18" customHeight="1" thickBot="1">
      <c r="A236" s="72" t="s">
        <v>154</v>
      </c>
      <c r="B236" s="542" t="s">
        <v>296</v>
      </c>
      <c r="C236" s="542"/>
      <c r="D236" s="542"/>
      <c r="E236" s="542"/>
      <c r="F236" s="542"/>
      <c r="G236" s="89">
        <v>282</v>
      </c>
      <c r="H236" s="74" t="s">
        <v>0</v>
      </c>
      <c r="I236" s="96"/>
      <c r="J236" s="97"/>
    </row>
    <row r="237" spans="1:10" s="31" customFormat="1" ht="18" customHeight="1">
      <c r="A237" s="69" t="s">
        <v>155</v>
      </c>
      <c r="B237" s="545" t="s">
        <v>516</v>
      </c>
      <c r="C237" s="545"/>
      <c r="D237" s="545"/>
      <c r="E237" s="545"/>
      <c r="F237" s="545"/>
      <c r="G237" s="127">
        <v>283</v>
      </c>
      <c r="H237" s="71" t="s">
        <v>423</v>
      </c>
      <c r="I237" s="172"/>
      <c r="J237" s="173"/>
    </row>
    <row r="238" spans="1:10" s="31" customFormat="1" ht="18" customHeight="1">
      <c r="A238" s="75" t="s">
        <v>355</v>
      </c>
      <c r="B238" s="498" t="s">
        <v>517</v>
      </c>
      <c r="C238" s="498"/>
      <c r="D238" s="498"/>
      <c r="E238" s="498"/>
      <c r="F238" s="498"/>
      <c r="G238" s="105">
        <v>284</v>
      </c>
      <c r="H238" s="77" t="s">
        <v>423</v>
      </c>
      <c r="I238" s="174"/>
      <c r="J238" s="175"/>
    </row>
    <row r="239" spans="1:10" s="31" customFormat="1" ht="15.75">
      <c r="A239" s="75" t="s">
        <v>356</v>
      </c>
      <c r="B239" s="498" t="s">
        <v>632</v>
      </c>
      <c r="C239" s="498"/>
      <c r="D239" s="498"/>
      <c r="E239" s="498"/>
      <c r="F239" s="498"/>
      <c r="G239" s="105">
        <v>285</v>
      </c>
      <c r="H239" s="77" t="s">
        <v>284</v>
      </c>
      <c r="I239" s="205" t="e">
        <f>ROUND(I238/I201,3)</f>
        <v>#DIV/0!</v>
      </c>
      <c r="J239" s="206" t="e">
        <f>ROUND(J238/J201,3)</f>
        <v>#DIV/0!</v>
      </c>
    </row>
    <row r="240" spans="1:10" s="31" customFormat="1" ht="18" customHeight="1">
      <c r="A240" s="75" t="s">
        <v>357</v>
      </c>
      <c r="B240" s="498" t="s">
        <v>518</v>
      </c>
      <c r="C240" s="498"/>
      <c r="D240" s="498"/>
      <c r="E240" s="498"/>
      <c r="F240" s="498"/>
      <c r="G240" s="105">
        <v>286</v>
      </c>
      <c r="H240" s="77" t="s">
        <v>423</v>
      </c>
      <c r="I240" s="174"/>
      <c r="J240" s="175"/>
    </row>
    <row r="241" spans="1:10" s="31" customFormat="1" ht="15.75">
      <c r="A241" s="75" t="s">
        <v>358</v>
      </c>
      <c r="B241" s="498" t="s">
        <v>633</v>
      </c>
      <c r="C241" s="498"/>
      <c r="D241" s="498"/>
      <c r="E241" s="498"/>
      <c r="F241" s="498"/>
      <c r="G241" s="105">
        <v>287</v>
      </c>
      <c r="H241" s="77" t="s">
        <v>284</v>
      </c>
      <c r="I241" s="205" t="e">
        <f>ROUND(I240/I198,3)</f>
        <v>#DIV/0!</v>
      </c>
      <c r="J241" s="206" t="e">
        <f>ROUND(J240/J198,3)</f>
        <v>#DIV/0!</v>
      </c>
    </row>
    <row r="242" spans="1:10" s="31" customFormat="1" ht="18" customHeight="1" thickBot="1">
      <c r="A242" s="72" t="s">
        <v>156</v>
      </c>
      <c r="B242" s="542" t="s">
        <v>630</v>
      </c>
      <c r="C242" s="542"/>
      <c r="D242" s="542"/>
      <c r="E242" s="542"/>
      <c r="F242" s="542"/>
      <c r="G242" s="142">
        <v>288</v>
      </c>
      <c r="H242" s="74" t="s">
        <v>424</v>
      </c>
      <c r="I242" s="207" t="e">
        <f>ROUND(I237/I198,3)</f>
        <v>#DIV/0!</v>
      </c>
      <c r="J242" s="208" t="e">
        <f>ROUND(J237/J198,3)</f>
        <v>#DIV/0!</v>
      </c>
    </row>
    <row r="243" spans="1:10" s="31" customFormat="1" ht="18" customHeight="1">
      <c r="A243" s="75" t="s">
        <v>157</v>
      </c>
      <c r="B243" s="546" t="s">
        <v>302</v>
      </c>
      <c r="C243" s="547"/>
      <c r="D243" s="547"/>
      <c r="E243" s="547"/>
      <c r="F243" s="548"/>
      <c r="G243" s="88">
        <v>289</v>
      </c>
      <c r="H243" s="77" t="s">
        <v>36</v>
      </c>
      <c r="I243" s="174"/>
      <c r="J243" s="175"/>
    </row>
    <row r="244" spans="1:10" s="31" customFormat="1" ht="16.5" thickBot="1">
      <c r="A244" s="72" t="s">
        <v>158</v>
      </c>
      <c r="B244" s="542" t="s">
        <v>373</v>
      </c>
      <c r="C244" s="542"/>
      <c r="D244" s="542"/>
      <c r="E244" s="542"/>
      <c r="F244" s="542"/>
      <c r="G244" s="89">
        <v>290</v>
      </c>
      <c r="H244" s="74" t="s">
        <v>36</v>
      </c>
      <c r="I244" s="189"/>
      <c r="J244" s="190"/>
    </row>
    <row r="245" spans="1:10" s="17" customFormat="1" ht="6" customHeight="1">
      <c r="A245" s="7"/>
      <c r="B245" s="8"/>
      <c r="C245" s="8"/>
      <c r="D245" s="8"/>
      <c r="E245" s="8"/>
      <c r="F245" s="8"/>
      <c r="G245" s="9"/>
      <c r="H245" s="8"/>
      <c r="I245" s="8"/>
      <c r="J245" s="8"/>
    </row>
    <row r="246" spans="1:10" s="17" customFormat="1" ht="12.75" customHeight="1">
      <c r="A246" s="7"/>
      <c r="B246" s="552" t="s">
        <v>290</v>
      </c>
      <c r="C246" s="552"/>
      <c r="D246" s="552"/>
      <c r="E246" s="552"/>
      <c r="F246" s="552"/>
      <c r="G246" s="552"/>
      <c r="H246" s="8"/>
      <c r="I246" s="8"/>
      <c r="J246" s="8"/>
    </row>
    <row r="247" spans="1:10" s="17" customFormat="1" ht="17.25" customHeight="1">
      <c r="A247" s="513" t="s">
        <v>642</v>
      </c>
      <c r="B247" s="513"/>
      <c r="C247" s="513"/>
      <c r="D247" s="513"/>
      <c r="E247" s="513"/>
      <c r="F247" s="513"/>
      <c r="G247" s="513"/>
      <c r="H247" s="12"/>
      <c r="I247" s="12"/>
      <c r="J247" s="13"/>
    </row>
    <row r="248" spans="1:10" s="17" customFormat="1" ht="24.75" customHeight="1">
      <c r="A248" s="514" t="s">
        <v>294</v>
      </c>
      <c r="B248" s="533" t="s">
        <v>312</v>
      </c>
      <c r="C248" s="534"/>
      <c r="D248" s="535"/>
      <c r="E248" s="499" t="s">
        <v>317</v>
      </c>
      <c r="F248" s="504" t="s">
        <v>293</v>
      </c>
      <c r="G248" s="505"/>
      <c r="H248" s="506"/>
      <c r="I248" s="10"/>
      <c r="J248" s="10"/>
    </row>
    <row r="249" spans="1:10" s="17" customFormat="1" ht="18" customHeight="1">
      <c r="A249" s="549"/>
      <c r="B249" s="536"/>
      <c r="C249" s="537"/>
      <c r="D249" s="538"/>
      <c r="E249" s="500"/>
      <c r="F249" s="119" t="s">
        <v>303</v>
      </c>
      <c r="G249" s="507" t="s">
        <v>304</v>
      </c>
      <c r="H249" s="508"/>
      <c r="I249" s="11"/>
      <c r="J249" s="10"/>
    </row>
    <row r="250" spans="1:10" s="17" customFormat="1" ht="15">
      <c r="A250" s="209"/>
      <c r="B250" s="551" t="s">
        <v>637</v>
      </c>
      <c r="C250" s="483"/>
      <c r="D250" s="484"/>
      <c r="E250" s="229">
        <f>SUM(E251:E261)</f>
        <v>0</v>
      </c>
      <c r="F250" s="233">
        <f>SUM(F251:F261)</f>
        <v>0</v>
      </c>
      <c r="G250" s="511">
        <f>SUM(G251:H261)</f>
        <v>0</v>
      </c>
      <c r="H250" s="512"/>
      <c r="I250" s="11"/>
      <c r="J250" s="10"/>
    </row>
    <row r="251" spans="1:10" s="17" customFormat="1" ht="12.75" customHeight="1">
      <c r="A251" s="116" t="s">
        <v>291</v>
      </c>
      <c r="B251" s="530"/>
      <c r="C251" s="531"/>
      <c r="D251" s="532"/>
      <c r="E251" s="230"/>
      <c r="F251" s="211"/>
      <c r="G251" s="516"/>
      <c r="H251" s="517"/>
      <c r="I251" s="11"/>
      <c r="J251" s="11"/>
    </row>
    <row r="252" spans="1:10" s="17" customFormat="1" ht="12.75" customHeight="1">
      <c r="A252" s="116" t="s">
        <v>292</v>
      </c>
      <c r="B252" s="495"/>
      <c r="C252" s="496"/>
      <c r="D252" s="497"/>
      <c r="E252" s="230"/>
      <c r="F252" s="211"/>
      <c r="G252" s="501"/>
      <c r="H252" s="502"/>
      <c r="I252" s="11"/>
      <c r="J252" s="11"/>
    </row>
    <row r="253" spans="1:10" s="17" customFormat="1" ht="12.75" customHeight="1">
      <c r="A253" s="116" t="s">
        <v>266</v>
      </c>
      <c r="B253" s="495"/>
      <c r="C253" s="496"/>
      <c r="D253" s="497"/>
      <c r="E253" s="230"/>
      <c r="F253" s="211"/>
      <c r="G253" s="501"/>
      <c r="H253" s="502"/>
      <c r="I253" s="11"/>
      <c r="J253" s="11"/>
    </row>
    <row r="254" spans="1:10" s="17" customFormat="1" ht="12.75" customHeight="1">
      <c r="A254" s="116" t="s">
        <v>635</v>
      </c>
      <c r="B254" s="495"/>
      <c r="C254" s="496"/>
      <c r="D254" s="497"/>
      <c r="E254" s="230"/>
      <c r="F254" s="211"/>
      <c r="G254" s="214"/>
      <c r="H254" s="215"/>
      <c r="I254" s="11"/>
      <c r="J254" s="11"/>
    </row>
    <row r="255" spans="1:10" s="17" customFormat="1" ht="12.75" customHeight="1">
      <c r="A255" s="116" t="s">
        <v>638</v>
      </c>
      <c r="B255" s="495"/>
      <c r="C255" s="496"/>
      <c r="D255" s="497"/>
      <c r="E255" s="230"/>
      <c r="F255" s="211"/>
      <c r="G255" s="214"/>
      <c r="H255" s="215"/>
      <c r="I255" s="11"/>
      <c r="J255" s="11"/>
    </row>
    <row r="256" spans="1:10" s="17" customFormat="1" ht="12.75" customHeight="1">
      <c r="A256" s="116" t="s">
        <v>639</v>
      </c>
      <c r="B256" s="495"/>
      <c r="C256" s="496"/>
      <c r="D256" s="497"/>
      <c r="E256" s="230"/>
      <c r="F256" s="211"/>
      <c r="G256" s="214"/>
      <c r="H256" s="215"/>
      <c r="I256" s="11"/>
      <c r="J256" s="11"/>
    </row>
    <row r="257" spans="1:10" s="17" customFormat="1" ht="12.75" customHeight="1">
      <c r="A257" s="116" t="s">
        <v>640</v>
      </c>
      <c r="B257" s="495"/>
      <c r="C257" s="496"/>
      <c r="D257" s="497"/>
      <c r="E257" s="230"/>
      <c r="F257" s="211"/>
      <c r="G257" s="214"/>
      <c r="H257" s="215"/>
      <c r="I257" s="11"/>
      <c r="J257" s="11"/>
    </row>
    <row r="258" spans="1:10" s="17" customFormat="1" ht="12.75" customHeight="1">
      <c r="A258" s="116" t="s">
        <v>641</v>
      </c>
      <c r="B258" s="495"/>
      <c r="C258" s="496"/>
      <c r="D258" s="497"/>
      <c r="E258" s="230"/>
      <c r="F258" s="211"/>
      <c r="G258" s="214"/>
      <c r="H258" s="215"/>
      <c r="I258" s="11"/>
      <c r="J258" s="11"/>
    </row>
    <row r="259" spans="1:10" s="17" customFormat="1" ht="12.75" customHeight="1">
      <c r="A259" s="116" t="s">
        <v>643</v>
      </c>
      <c r="B259" s="495"/>
      <c r="C259" s="496"/>
      <c r="D259" s="497"/>
      <c r="E259" s="230"/>
      <c r="F259" s="211"/>
      <c r="G259" s="214"/>
      <c r="H259" s="215"/>
      <c r="I259" s="11"/>
      <c r="J259" s="11"/>
    </row>
    <row r="260" spans="1:10" s="17" customFormat="1" ht="12.75" customHeight="1">
      <c r="A260" s="117"/>
      <c r="B260" s="495"/>
      <c r="C260" s="496"/>
      <c r="D260" s="497"/>
      <c r="E260" s="231"/>
      <c r="F260" s="212"/>
      <c r="G260" s="501"/>
      <c r="H260" s="502"/>
      <c r="I260" s="11"/>
      <c r="J260" s="11"/>
    </row>
    <row r="261" spans="1:10" s="17" customFormat="1" ht="12.75" customHeight="1">
      <c r="A261" s="118" t="s">
        <v>636</v>
      </c>
      <c r="B261" s="539"/>
      <c r="C261" s="540"/>
      <c r="D261" s="541"/>
      <c r="E261" s="232"/>
      <c r="F261" s="213"/>
      <c r="G261" s="522"/>
      <c r="H261" s="523"/>
      <c r="I261" s="11"/>
      <c r="J261" s="11"/>
    </row>
    <row r="262" spans="1:10" s="17" customFormat="1" ht="4.5" customHeight="1">
      <c r="A262" s="14"/>
      <c r="B262" s="12"/>
      <c r="C262" s="12"/>
      <c r="D262" s="12"/>
      <c r="E262" s="12"/>
      <c r="F262" s="12"/>
      <c r="G262" s="11"/>
      <c r="H262" s="8"/>
      <c r="I262" s="8"/>
      <c r="J262" s="8"/>
    </row>
    <row r="263" spans="1:10" s="17" customFormat="1" ht="11.25" customHeight="1">
      <c r="A263" s="544" t="s">
        <v>314</v>
      </c>
      <c r="B263" s="544"/>
      <c r="C263" s="155"/>
      <c r="D263" s="155"/>
      <c r="E263" s="10"/>
      <c r="F263" s="11"/>
      <c r="G263" s="11"/>
      <c r="H263" s="8"/>
      <c r="I263" s="8"/>
      <c r="J263" s="8"/>
    </row>
    <row r="264" spans="1:10" s="17" customFormat="1" ht="4.5" customHeight="1">
      <c r="A264" s="14"/>
      <c r="B264" s="543"/>
      <c r="C264" s="543"/>
      <c r="D264" s="543"/>
      <c r="E264" s="543"/>
      <c r="F264" s="11"/>
      <c r="G264" s="11"/>
      <c r="H264" s="8"/>
      <c r="I264" s="8"/>
      <c r="J264" s="8"/>
    </row>
    <row r="265" spans="1:10" s="17" customFormat="1" ht="33.75" customHeight="1">
      <c r="A265" s="514" t="s">
        <v>294</v>
      </c>
      <c r="B265" s="533" t="s">
        <v>312</v>
      </c>
      <c r="C265" s="534"/>
      <c r="D265" s="535"/>
      <c r="E265" s="504" t="s">
        <v>472</v>
      </c>
      <c r="F265" s="506"/>
      <c r="G265" s="524" t="s">
        <v>473</v>
      </c>
      <c r="H265" s="505"/>
      <c r="I265" s="506"/>
      <c r="J265" s="11"/>
    </row>
    <row r="266" spans="1:10" s="17" customFormat="1" ht="30" customHeight="1">
      <c r="A266" s="515"/>
      <c r="B266" s="536"/>
      <c r="C266" s="537"/>
      <c r="D266" s="538"/>
      <c r="E266" s="119" t="s">
        <v>369</v>
      </c>
      <c r="F266" s="156" t="s">
        <v>370</v>
      </c>
      <c r="G266" s="525" t="s">
        <v>369</v>
      </c>
      <c r="H266" s="526"/>
      <c r="I266" s="218" t="s">
        <v>370</v>
      </c>
      <c r="J266" s="11"/>
    </row>
    <row r="267" spans="1:10" s="17" customFormat="1" ht="15">
      <c r="A267" s="220"/>
      <c r="B267" s="482" t="str">
        <f aca="true" t="shared" si="2" ref="B267:B278">B250</f>
        <v>Всього у населених пунктах зони відповідальності</v>
      </c>
      <c r="C267" s="483"/>
      <c r="D267" s="484"/>
      <c r="E267" s="234">
        <f>SUM(E268:E278)</f>
        <v>0</v>
      </c>
      <c r="F267" s="235">
        <f>SUM(F268:F278)</f>
        <v>0</v>
      </c>
      <c r="G267" s="527">
        <f>SUM(G268:H278)</f>
        <v>0</v>
      </c>
      <c r="H267" s="528"/>
      <c r="I267" s="235">
        <f>SUM(I268:I278)</f>
        <v>0</v>
      </c>
      <c r="J267" s="11"/>
    </row>
    <row r="268" spans="1:10" s="17" customFormat="1" ht="12.75" customHeight="1">
      <c r="A268" s="219" t="s">
        <v>291</v>
      </c>
      <c r="B268" s="491">
        <f t="shared" si="2"/>
        <v>0</v>
      </c>
      <c r="C268" s="492"/>
      <c r="D268" s="493"/>
      <c r="E268" s="221"/>
      <c r="F268" s="222"/>
      <c r="G268" s="509"/>
      <c r="H268" s="510"/>
      <c r="I268" s="222"/>
      <c r="J268" s="15"/>
    </row>
    <row r="269" spans="1:10" s="17" customFormat="1" ht="12.75" customHeight="1">
      <c r="A269" s="216" t="s">
        <v>292</v>
      </c>
      <c r="B269" s="485">
        <f t="shared" si="2"/>
        <v>0</v>
      </c>
      <c r="C269" s="486"/>
      <c r="D269" s="487"/>
      <c r="E269" s="223"/>
      <c r="F269" s="224"/>
      <c r="G269" s="529"/>
      <c r="H269" s="518"/>
      <c r="I269" s="224"/>
      <c r="J269" s="15"/>
    </row>
    <row r="270" spans="1:10" s="17" customFormat="1" ht="12.75" customHeight="1">
      <c r="A270" s="216" t="s">
        <v>266</v>
      </c>
      <c r="B270" s="485">
        <f t="shared" si="2"/>
        <v>0</v>
      </c>
      <c r="C270" s="486"/>
      <c r="D270" s="487"/>
      <c r="E270" s="223"/>
      <c r="F270" s="224"/>
      <c r="G270" s="529"/>
      <c r="H270" s="518"/>
      <c r="I270" s="224"/>
      <c r="J270" s="15"/>
    </row>
    <row r="271" spans="1:10" s="17" customFormat="1" ht="12.75" customHeight="1">
      <c r="A271" s="216" t="s">
        <v>635</v>
      </c>
      <c r="B271" s="485">
        <f t="shared" si="2"/>
        <v>0</v>
      </c>
      <c r="C271" s="486"/>
      <c r="D271" s="487"/>
      <c r="E271" s="223"/>
      <c r="F271" s="224"/>
      <c r="G271" s="210"/>
      <c r="H271" s="227"/>
      <c r="I271" s="224"/>
      <c r="J271" s="15"/>
    </row>
    <row r="272" spans="1:10" s="17" customFormat="1" ht="12.75" customHeight="1">
      <c r="A272" s="216" t="s">
        <v>638</v>
      </c>
      <c r="B272" s="485">
        <f t="shared" si="2"/>
        <v>0</v>
      </c>
      <c r="C272" s="486"/>
      <c r="D272" s="487"/>
      <c r="E272" s="223"/>
      <c r="F272" s="224"/>
      <c r="G272" s="210"/>
      <c r="H272" s="227"/>
      <c r="I272" s="224"/>
      <c r="J272" s="15"/>
    </row>
    <row r="273" spans="1:10" s="17" customFormat="1" ht="12.75" customHeight="1">
      <c r="A273" s="216" t="s">
        <v>639</v>
      </c>
      <c r="B273" s="485">
        <f t="shared" si="2"/>
        <v>0</v>
      </c>
      <c r="C273" s="486"/>
      <c r="D273" s="487"/>
      <c r="E273" s="223"/>
      <c r="F273" s="224"/>
      <c r="G273" s="210"/>
      <c r="H273" s="227"/>
      <c r="I273" s="224"/>
      <c r="J273" s="15"/>
    </row>
    <row r="274" spans="1:10" s="17" customFormat="1" ht="12.75" customHeight="1">
      <c r="A274" s="216" t="s">
        <v>640</v>
      </c>
      <c r="B274" s="485">
        <f t="shared" si="2"/>
        <v>0</v>
      </c>
      <c r="C274" s="486"/>
      <c r="D274" s="487"/>
      <c r="E274" s="223"/>
      <c r="F274" s="224"/>
      <c r="G274" s="210"/>
      <c r="H274" s="227"/>
      <c r="I274" s="224"/>
      <c r="J274" s="15"/>
    </row>
    <row r="275" spans="1:10" s="17" customFormat="1" ht="12.75" customHeight="1">
      <c r="A275" s="216" t="s">
        <v>641</v>
      </c>
      <c r="B275" s="485">
        <f t="shared" si="2"/>
        <v>0</v>
      </c>
      <c r="C275" s="486"/>
      <c r="D275" s="487"/>
      <c r="E275" s="223"/>
      <c r="F275" s="224"/>
      <c r="G275" s="210"/>
      <c r="H275" s="227"/>
      <c r="I275" s="224"/>
      <c r="J275" s="15"/>
    </row>
    <row r="276" spans="1:10" s="17" customFormat="1" ht="12.75" customHeight="1">
      <c r="A276" s="216" t="s">
        <v>643</v>
      </c>
      <c r="B276" s="485">
        <f t="shared" si="2"/>
        <v>0</v>
      </c>
      <c r="C276" s="486"/>
      <c r="D276" s="487"/>
      <c r="E276" s="223"/>
      <c r="F276" s="224"/>
      <c r="G276" s="210"/>
      <c r="H276" s="227"/>
      <c r="I276" s="224"/>
      <c r="J276" s="15"/>
    </row>
    <row r="277" spans="1:10" s="17" customFormat="1" ht="12.75" customHeight="1">
      <c r="A277" s="216"/>
      <c r="B277" s="485">
        <f t="shared" si="2"/>
        <v>0</v>
      </c>
      <c r="C277" s="486"/>
      <c r="D277" s="487"/>
      <c r="E277" s="223"/>
      <c r="F277" s="224"/>
      <c r="G277" s="518"/>
      <c r="H277" s="519"/>
      <c r="I277" s="224"/>
      <c r="J277" s="15"/>
    </row>
    <row r="278" spans="1:10" s="17" customFormat="1" ht="12.75" customHeight="1">
      <c r="A278" s="217" t="s">
        <v>636</v>
      </c>
      <c r="B278" s="488">
        <f t="shared" si="2"/>
        <v>0</v>
      </c>
      <c r="C278" s="489"/>
      <c r="D278" s="490"/>
      <c r="E278" s="225"/>
      <c r="F278" s="226"/>
      <c r="G278" s="520"/>
      <c r="H278" s="521"/>
      <c r="I278" s="226"/>
      <c r="J278" s="15"/>
    </row>
    <row r="279" spans="1:10" s="17" customFormat="1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4" s="53" customFormat="1" ht="15">
      <c r="A280" s="47"/>
      <c r="B280" s="48" t="s">
        <v>427</v>
      </c>
      <c r="C280" s="228"/>
      <c r="D280" s="228"/>
      <c r="E280" s="49"/>
      <c r="F280" s="51"/>
      <c r="G280" s="50"/>
      <c r="H280" s="52"/>
      <c r="I280" s="63"/>
      <c r="K280" s="52"/>
      <c r="N280" s="17"/>
    </row>
    <row r="281" spans="1:14" s="148" customFormat="1" ht="22.5">
      <c r="A281" s="144"/>
      <c r="B281" s="144"/>
      <c r="C281" s="144"/>
      <c r="D281" s="144"/>
      <c r="E281" s="145" t="s">
        <v>583</v>
      </c>
      <c r="F281" s="146" t="s">
        <v>428</v>
      </c>
      <c r="G281" s="144"/>
      <c r="H281" s="147"/>
      <c r="I281" s="146" t="s">
        <v>318</v>
      </c>
      <c r="K281" s="147"/>
      <c r="N281" s="149"/>
    </row>
    <row r="282" spans="1:14" s="53" customFormat="1" ht="15">
      <c r="A282" s="47"/>
      <c r="B282" s="48" t="s">
        <v>429</v>
      </c>
      <c r="C282" s="228"/>
      <c r="D282" s="228"/>
      <c r="E282" s="49"/>
      <c r="F282" s="54"/>
      <c r="G282" s="50"/>
      <c r="H282" s="55"/>
      <c r="I282" s="64"/>
      <c r="K282" s="55"/>
      <c r="N282" s="17"/>
    </row>
    <row r="283" spans="1:14" s="148" customFormat="1" ht="11.25">
      <c r="A283" s="150"/>
      <c r="B283" s="151"/>
      <c r="C283" s="151"/>
      <c r="D283" s="151"/>
      <c r="E283" s="152"/>
      <c r="F283" s="153" t="s">
        <v>319</v>
      </c>
      <c r="G283" s="151"/>
      <c r="H283" s="154"/>
      <c r="I283" s="154" t="s">
        <v>318</v>
      </c>
      <c r="K283" s="154"/>
      <c r="N283" s="149"/>
    </row>
    <row r="284" spans="1:14" s="53" customFormat="1" ht="15">
      <c r="A284" s="56" t="s">
        <v>430</v>
      </c>
      <c r="B284" s="51"/>
      <c r="C284" s="52"/>
      <c r="D284" s="52"/>
      <c r="E284" s="57" t="s">
        <v>431</v>
      </c>
      <c r="F284" s="51"/>
      <c r="G284" s="50"/>
      <c r="H284" s="57" t="s">
        <v>432</v>
      </c>
      <c r="I284" s="65"/>
      <c r="K284" s="55"/>
      <c r="N284" s="17"/>
    </row>
    <row r="285" spans="1:14" s="53" customFormat="1" ht="4.5" customHeight="1">
      <c r="A285" s="58"/>
      <c r="B285" s="59"/>
      <c r="C285" s="59"/>
      <c r="D285" s="59"/>
      <c r="E285" s="60"/>
      <c r="F285" s="61"/>
      <c r="G285" s="50"/>
      <c r="K285" s="55"/>
      <c r="L285" s="55"/>
      <c r="M285" s="62"/>
      <c r="N285" s="17"/>
    </row>
    <row r="286" ht="15">
      <c r="N286" s="17"/>
    </row>
    <row r="287" ht="15">
      <c r="N287" s="17"/>
    </row>
    <row r="288" ht="15">
      <c r="N288" s="17"/>
    </row>
    <row r="289" ht="15">
      <c r="N289" s="17"/>
    </row>
    <row r="290" ht="15">
      <c r="N290" s="17"/>
    </row>
    <row r="291" ht="15">
      <c r="N291" s="17"/>
    </row>
    <row r="292" ht="15">
      <c r="N292" s="17"/>
    </row>
  </sheetData>
  <sheetProtection formatColumns="0" formatRows="0" insertColumns="0" insertRows="0" insertHyperlinks="0" autoFilter="0" pivotTables="0"/>
  <mergeCells count="300">
    <mergeCell ref="B114:F114"/>
    <mergeCell ref="B118:F118"/>
    <mergeCell ref="B119:F119"/>
    <mergeCell ref="B104:F104"/>
    <mergeCell ref="B108:F108"/>
    <mergeCell ref="B103:F103"/>
    <mergeCell ref="B105:F105"/>
    <mergeCell ref="B112:F112"/>
    <mergeCell ref="B110:F110"/>
    <mergeCell ref="B174:F174"/>
    <mergeCell ref="B213:F213"/>
    <mergeCell ref="B161:F161"/>
    <mergeCell ref="B122:F122"/>
    <mergeCell ref="B231:F231"/>
    <mergeCell ref="B228:F228"/>
    <mergeCell ref="B215:F215"/>
    <mergeCell ref="B217:F217"/>
    <mergeCell ref="B219:F219"/>
    <mergeCell ref="B223:F223"/>
    <mergeCell ref="B198:F198"/>
    <mergeCell ref="B199:F199"/>
    <mergeCell ref="B216:F216"/>
    <mergeCell ref="B218:F218"/>
    <mergeCell ref="B207:F207"/>
    <mergeCell ref="B214:F214"/>
    <mergeCell ref="B212:F212"/>
    <mergeCell ref="B210:F210"/>
    <mergeCell ref="B209:F209"/>
    <mergeCell ref="B225:F225"/>
    <mergeCell ref="B238:F238"/>
    <mergeCell ref="B200:F200"/>
    <mergeCell ref="B201:F201"/>
    <mergeCell ref="B220:F220"/>
    <mergeCell ref="B224:F224"/>
    <mergeCell ref="B235:F235"/>
    <mergeCell ref="B236:F236"/>
    <mergeCell ref="B233:F233"/>
    <mergeCell ref="B234:F234"/>
    <mergeCell ref="B230:F230"/>
    <mergeCell ref="B229:F229"/>
    <mergeCell ref="B226:F226"/>
    <mergeCell ref="B227:F227"/>
    <mergeCell ref="B164:F164"/>
    <mergeCell ref="B135:F135"/>
    <mergeCell ref="B197:F197"/>
    <mergeCell ref="B152:F152"/>
    <mergeCell ref="B189:F189"/>
    <mergeCell ref="B190:F190"/>
    <mergeCell ref="B191:F191"/>
    <mergeCell ref="B143:F143"/>
    <mergeCell ref="B154:F154"/>
    <mergeCell ref="B194:F194"/>
    <mergeCell ref="B173:F173"/>
    <mergeCell ref="B170:F170"/>
    <mergeCell ref="B171:F171"/>
    <mergeCell ref="B167:F167"/>
    <mergeCell ref="B168:F168"/>
    <mergeCell ref="B169:F169"/>
    <mergeCell ref="B54:F54"/>
    <mergeCell ref="B43:F43"/>
    <mergeCell ref="B42:F42"/>
    <mergeCell ref="B37:F37"/>
    <mergeCell ref="B29:F29"/>
    <mergeCell ref="B30:F30"/>
    <mergeCell ref="B31:F31"/>
    <mergeCell ref="B32:F32"/>
    <mergeCell ref="B35:F35"/>
    <mergeCell ref="B33:F33"/>
    <mergeCell ref="B25:F25"/>
    <mergeCell ref="B75:F75"/>
    <mergeCell ref="B58:F58"/>
    <mergeCell ref="B26:F26"/>
    <mergeCell ref="B27:F27"/>
    <mergeCell ref="B41:F41"/>
    <mergeCell ref="B28:F28"/>
    <mergeCell ref="B46:F46"/>
    <mergeCell ref="B60:F60"/>
    <mergeCell ref="B62:F62"/>
    <mergeCell ref="B19:F19"/>
    <mergeCell ref="G6:J7"/>
    <mergeCell ref="B17:F17"/>
    <mergeCell ref="K23:M23"/>
    <mergeCell ref="I14:I15"/>
    <mergeCell ref="J14:J15"/>
    <mergeCell ref="B18:F18"/>
    <mergeCell ref="C9:J9"/>
    <mergeCell ref="C10:J10"/>
    <mergeCell ref="C11:J11"/>
    <mergeCell ref="B24:F24"/>
    <mergeCell ref="B55:F55"/>
    <mergeCell ref="B56:F56"/>
    <mergeCell ref="B45:F45"/>
    <mergeCell ref="B51:F51"/>
    <mergeCell ref="B52:F52"/>
    <mergeCell ref="B53:F53"/>
    <mergeCell ref="B38:F38"/>
    <mergeCell ref="B44:F44"/>
    <mergeCell ref="B49:F49"/>
    <mergeCell ref="A14:A15"/>
    <mergeCell ref="G14:G15"/>
    <mergeCell ref="B40:F40"/>
    <mergeCell ref="B22:F22"/>
    <mergeCell ref="B23:F23"/>
    <mergeCell ref="B21:F21"/>
    <mergeCell ref="B20:F20"/>
    <mergeCell ref="B34:F34"/>
    <mergeCell ref="B36:F36"/>
    <mergeCell ref="B39:F39"/>
    <mergeCell ref="B102:F102"/>
    <mergeCell ref="B48:F48"/>
    <mergeCell ref="B61:F61"/>
    <mergeCell ref="B72:F72"/>
    <mergeCell ref="B83:F83"/>
    <mergeCell ref="B84:F84"/>
    <mergeCell ref="B71:F71"/>
    <mergeCell ref="B101:F101"/>
    <mergeCell ref="B57:F57"/>
    <mergeCell ref="B50:F50"/>
    <mergeCell ref="B70:F70"/>
    <mergeCell ref="B81:F81"/>
    <mergeCell ref="B68:F68"/>
    <mergeCell ref="B66:F66"/>
    <mergeCell ref="B73:F73"/>
    <mergeCell ref="B74:F74"/>
    <mergeCell ref="B97:F97"/>
    <mergeCell ref="B94:F94"/>
    <mergeCell ref="B96:F96"/>
    <mergeCell ref="B63:F63"/>
    <mergeCell ref="B76:F76"/>
    <mergeCell ref="B77:F77"/>
    <mergeCell ref="B78:F78"/>
    <mergeCell ref="B95:F95"/>
    <mergeCell ref="B67:F67"/>
    <mergeCell ref="B85:F85"/>
    <mergeCell ref="B98:F98"/>
    <mergeCell ref="B107:F107"/>
    <mergeCell ref="B106:F106"/>
    <mergeCell ref="B79:F79"/>
    <mergeCell ref="B100:F100"/>
    <mergeCell ref="B99:F99"/>
    <mergeCell ref="B82:F82"/>
    <mergeCell ref="B91:F91"/>
    <mergeCell ref="B92:F92"/>
    <mergeCell ref="B93:F93"/>
    <mergeCell ref="B59:F59"/>
    <mergeCell ref="B69:F69"/>
    <mergeCell ref="B65:F65"/>
    <mergeCell ref="B90:F90"/>
    <mergeCell ref="B64:F64"/>
    <mergeCell ref="B87:F87"/>
    <mergeCell ref="B86:F86"/>
    <mergeCell ref="B80:F80"/>
    <mergeCell ref="B88:F88"/>
    <mergeCell ref="B89:F89"/>
    <mergeCell ref="B165:F165"/>
    <mergeCell ref="B138:F138"/>
    <mergeCell ref="B147:F147"/>
    <mergeCell ref="B155:F155"/>
    <mergeCell ref="B158:F158"/>
    <mergeCell ref="B144:F144"/>
    <mergeCell ref="B148:F148"/>
    <mergeCell ref="B150:F150"/>
    <mergeCell ref="B153:F153"/>
    <mergeCell ref="B151:F151"/>
    <mergeCell ref="B182:F182"/>
    <mergeCell ref="B186:F186"/>
    <mergeCell ref="B187:F187"/>
    <mergeCell ref="B181:F181"/>
    <mergeCell ref="B196:F196"/>
    <mergeCell ref="B162:F162"/>
    <mergeCell ref="B195:F195"/>
    <mergeCell ref="B166:F166"/>
    <mergeCell ref="B172:F172"/>
    <mergeCell ref="B163:F163"/>
    <mergeCell ref="B192:F192"/>
    <mergeCell ref="B193:F193"/>
    <mergeCell ref="B188:F188"/>
    <mergeCell ref="B183:F183"/>
    <mergeCell ref="G5:J5"/>
    <mergeCell ref="K211:N211"/>
    <mergeCell ref="K209:N209"/>
    <mergeCell ref="B179:F179"/>
    <mergeCell ref="B180:F180"/>
    <mergeCell ref="B184:F184"/>
    <mergeCell ref="B185:F185"/>
    <mergeCell ref="B202:F202"/>
    <mergeCell ref="B205:F205"/>
    <mergeCell ref="B156:F156"/>
    <mergeCell ref="A2:J2"/>
    <mergeCell ref="A1:J1"/>
    <mergeCell ref="B16:F16"/>
    <mergeCell ref="H14:H15"/>
    <mergeCell ref="A13:J13"/>
    <mergeCell ref="B14:F15"/>
    <mergeCell ref="E12:J12"/>
    <mergeCell ref="A6:E7"/>
    <mergeCell ref="A5:E5"/>
    <mergeCell ref="F6:F7"/>
    <mergeCell ref="B113:F113"/>
    <mergeCell ref="B178:F178"/>
    <mergeCell ref="B175:F175"/>
    <mergeCell ref="B176:F176"/>
    <mergeCell ref="B177:F177"/>
    <mergeCell ref="B139:F139"/>
    <mergeCell ref="B149:F149"/>
    <mergeCell ref="B159:F159"/>
    <mergeCell ref="B157:F157"/>
    <mergeCell ref="B160:F160"/>
    <mergeCell ref="B142:F142"/>
    <mergeCell ref="B121:F121"/>
    <mergeCell ref="B134:F134"/>
    <mergeCell ref="B131:F131"/>
    <mergeCell ref="B129:F129"/>
    <mergeCell ref="B127:F127"/>
    <mergeCell ref="B136:F136"/>
    <mergeCell ref="B128:F128"/>
    <mergeCell ref="B130:F130"/>
    <mergeCell ref="B132:F132"/>
    <mergeCell ref="B141:F141"/>
    <mergeCell ref="B111:F111"/>
    <mergeCell ref="B137:F137"/>
    <mergeCell ref="B116:F116"/>
    <mergeCell ref="B133:F133"/>
    <mergeCell ref="B117:F117"/>
    <mergeCell ref="B123:F123"/>
    <mergeCell ref="B124:F124"/>
    <mergeCell ref="B125:F125"/>
    <mergeCell ref="B126:F126"/>
    <mergeCell ref="B250:D250"/>
    <mergeCell ref="B208:F208"/>
    <mergeCell ref="B206:F206"/>
    <mergeCell ref="B203:F203"/>
    <mergeCell ref="B204:F204"/>
    <mergeCell ref="B246:G246"/>
    <mergeCell ref="B237:F237"/>
    <mergeCell ref="B221:F221"/>
    <mergeCell ref="B222:F222"/>
    <mergeCell ref="B243:F243"/>
    <mergeCell ref="A248:A249"/>
    <mergeCell ref="B115:F115"/>
    <mergeCell ref="B145:F145"/>
    <mergeCell ref="B146:F146"/>
    <mergeCell ref="B232:F232"/>
    <mergeCell ref="B120:F120"/>
    <mergeCell ref="B248:D249"/>
    <mergeCell ref="B109:F109"/>
    <mergeCell ref="B140:F140"/>
    <mergeCell ref="B244:F244"/>
    <mergeCell ref="B264:E264"/>
    <mergeCell ref="A263:B263"/>
    <mergeCell ref="B242:F242"/>
    <mergeCell ref="B258:D258"/>
    <mergeCell ref="B259:D259"/>
    <mergeCell ref="B260:D260"/>
    <mergeCell ref="G260:H260"/>
    <mergeCell ref="G253:H253"/>
    <mergeCell ref="B251:D251"/>
    <mergeCell ref="B257:D257"/>
    <mergeCell ref="B265:D266"/>
    <mergeCell ref="B261:D261"/>
    <mergeCell ref="B270:D270"/>
    <mergeCell ref="G277:H277"/>
    <mergeCell ref="G278:H278"/>
    <mergeCell ref="G261:H261"/>
    <mergeCell ref="G265:I265"/>
    <mergeCell ref="G266:H266"/>
    <mergeCell ref="B271:D271"/>
    <mergeCell ref="G267:H267"/>
    <mergeCell ref="G269:H269"/>
    <mergeCell ref="G270:H270"/>
    <mergeCell ref="G268:H268"/>
    <mergeCell ref="G250:H250"/>
    <mergeCell ref="A247:G247"/>
    <mergeCell ref="B253:D253"/>
    <mergeCell ref="B254:D254"/>
    <mergeCell ref="B255:D255"/>
    <mergeCell ref="B256:D256"/>
    <mergeCell ref="A265:A266"/>
    <mergeCell ref="E265:F265"/>
    <mergeCell ref="G251:H251"/>
    <mergeCell ref="B47:F47"/>
    <mergeCell ref="B252:D252"/>
    <mergeCell ref="B241:F241"/>
    <mergeCell ref="E248:E249"/>
    <mergeCell ref="G252:H252"/>
    <mergeCell ref="B211:F211"/>
    <mergeCell ref="B239:F239"/>
    <mergeCell ref="B240:F240"/>
    <mergeCell ref="F248:H248"/>
    <mergeCell ref="G249:H249"/>
    <mergeCell ref="B267:D267"/>
    <mergeCell ref="B269:D269"/>
    <mergeCell ref="B278:D278"/>
    <mergeCell ref="B272:D272"/>
    <mergeCell ref="B273:D273"/>
    <mergeCell ref="B274:D274"/>
    <mergeCell ref="B275:D275"/>
    <mergeCell ref="B276:D276"/>
    <mergeCell ref="B277:D277"/>
    <mergeCell ref="B268:D268"/>
  </mergeCells>
  <conditionalFormatting sqref="I106:J109 I113:J113 I111:J111 I115:J117 I119:J121 I18:J104 I123:J152 I155:J243">
    <cfRule type="containsErrors" priority="11" dxfId="29" stopIfTrue="1">
      <formula>ISERROR(I18)</formula>
    </cfRule>
  </conditionalFormatting>
  <conditionalFormatting sqref="I105:J105">
    <cfRule type="containsErrors" priority="9" dxfId="29" stopIfTrue="1">
      <formula>ISERROR(I105)</formula>
    </cfRule>
  </conditionalFormatting>
  <conditionalFormatting sqref="I112:J112">
    <cfRule type="containsErrors" priority="8" dxfId="29" stopIfTrue="1">
      <formula>ISERROR(I112)</formula>
    </cfRule>
  </conditionalFormatting>
  <conditionalFormatting sqref="I110:J110">
    <cfRule type="containsErrors" priority="7" dxfId="29" stopIfTrue="1">
      <formula>ISERROR(I110)</formula>
    </cfRule>
  </conditionalFormatting>
  <conditionalFormatting sqref="I114:J114">
    <cfRule type="containsErrors" priority="6" dxfId="29" stopIfTrue="1">
      <formula>ISERROR(I114)</formula>
    </cfRule>
  </conditionalFormatting>
  <conditionalFormatting sqref="I118:J118">
    <cfRule type="containsErrors" priority="5" dxfId="29" stopIfTrue="1">
      <formula>ISERROR(I118)</formula>
    </cfRule>
  </conditionalFormatting>
  <conditionalFormatting sqref="I122:J122">
    <cfRule type="containsErrors" priority="4" dxfId="29" stopIfTrue="1">
      <formula>ISERROR(I122)</formula>
    </cfRule>
  </conditionalFormatting>
  <conditionalFormatting sqref="I153:J153">
    <cfRule type="containsErrors" priority="3" dxfId="29" stopIfTrue="1">
      <formula>ISERROR(I153)</formula>
    </cfRule>
  </conditionalFormatting>
  <conditionalFormatting sqref="I244:J244">
    <cfRule type="containsErrors" priority="2" dxfId="29" stopIfTrue="1">
      <formula>ISERROR(I244)</formula>
    </cfRule>
  </conditionalFormatting>
  <conditionalFormatting sqref="I18:J244">
    <cfRule type="cellIs" priority="1" dxfId="30" operator="equal" stopIfTrue="1">
      <formula>0</formula>
    </cfRule>
  </conditionalFormatting>
  <printOptions horizontalCentered="1"/>
  <pageMargins left="0" right="0" top="0.2362204724409449" bottom="0.2755905511811024" header="0.15748031496062992" footer="0.2362204724409449"/>
  <pageSetup firstPageNumber="1" useFirstPageNumber="1" fitToHeight="4" horizontalDpi="600" verticalDpi="600" orientation="portrait" paperSize="9" scale="63" r:id="rId1"/>
  <headerFooter scaleWithDoc="0">
    <oddFooter>&amp;R&amp;8&amp;P/&amp;N</oddFooter>
  </headerFooter>
  <rowBreaks count="3" manualBreakCount="3">
    <brk id="70" max="7" man="1"/>
    <brk id="139" max="7" man="1"/>
    <brk id="206" max="7" man="1"/>
  </rowBreaks>
  <ignoredErrors>
    <ignoredError sqref="A192 A20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EB297"/>
  <sheetViews>
    <sheetView showGridLines="0" tabSelected="1" zoomScale="80" zoomScaleNormal="80" zoomScaleSheetLayoutView="80" workbookViewId="0" topLeftCell="C1">
      <selection activeCell="D13" sqref="D13:K13"/>
    </sheetView>
  </sheetViews>
  <sheetFormatPr defaultColWidth="8.796875" defaultRowHeight="14.25"/>
  <cols>
    <col min="1" max="1" width="1.59765625" style="236" customWidth="1"/>
    <col min="2" max="2" width="7.3984375" style="236" customWidth="1"/>
    <col min="3" max="3" width="30.5" style="236" customWidth="1"/>
    <col min="4" max="4" width="26.5" style="236" customWidth="1"/>
    <col min="5" max="5" width="15.5" style="236" customWidth="1"/>
    <col min="6" max="6" width="18" style="236" customWidth="1"/>
    <col min="7" max="7" width="15.5" style="236" customWidth="1"/>
    <col min="8" max="8" width="6.5" style="236" customWidth="1"/>
    <col min="9" max="9" width="15.19921875" style="236" customWidth="1"/>
    <col min="10" max="10" width="17.09765625" style="236" customWidth="1"/>
    <col min="11" max="11" width="16.19921875" style="236" customWidth="1"/>
    <col min="12" max="12" width="9" style="364" customWidth="1"/>
    <col min="13" max="132" width="5.69921875" style="364" customWidth="1"/>
    <col min="133" max="16384" width="9" style="236" customWidth="1"/>
  </cols>
  <sheetData>
    <row r="1" spans="8:11" ht="12.75" customHeight="1">
      <c r="H1" s="722" t="s">
        <v>704</v>
      </c>
      <c r="I1" s="722"/>
      <c r="J1" s="722"/>
      <c r="K1" s="722"/>
    </row>
    <row r="2" spans="4:11" ht="62.25" customHeight="1">
      <c r="D2" s="151"/>
      <c r="H2" s="723" t="s">
        <v>734</v>
      </c>
      <c r="I2" s="723"/>
      <c r="J2" s="723"/>
      <c r="K2" s="723"/>
    </row>
    <row r="3" spans="2:11" ht="9.75" customHeight="1">
      <c r="B3" s="320"/>
      <c r="C3" s="320"/>
      <c r="D3" s="320"/>
      <c r="E3" s="320"/>
      <c r="F3" s="320"/>
      <c r="G3" s="320"/>
      <c r="H3" s="722" t="s">
        <v>735</v>
      </c>
      <c r="I3" s="722"/>
      <c r="J3" s="722"/>
      <c r="K3" s="722"/>
    </row>
    <row r="4" spans="2:11" ht="18" customHeight="1">
      <c r="B4" s="609" t="s">
        <v>381</v>
      </c>
      <c r="C4" s="609"/>
      <c r="D4" s="609"/>
      <c r="E4" s="609"/>
      <c r="F4" s="609"/>
      <c r="G4" s="609"/>
      <c r="H4" s="609"/>
      <c r="I4" s="609"/>
      <c r="J4" s="609"/>
      <c r="K4" s="609"/>
    </row>
    <row r="5" spans="2:11" ht="20.25">
      <c r="B5" s="610" t="s">
        <v>700</v>
      </c>
      <c r="C5" s="610"/>
      <c r="D5" s="610"/>
      <c r="E5" s="610"/>
      <c r="F5" s="610"/>
      <c r="G5" s="610"/>
      <c r="H5" s="610"/>
      <c r="I5" s="610"/>
      <c r="J5" s="610"/>
      <c r="K5" s="610"/>
    </row>
    <row r="6" spans="2:11" ht="22.5">
      <c r="B6" s="321"/>
      <c r="C6" s="322"/>
      <c r="D6" s="322"/>
      <c r="E6" s="323" t="s">
        <v>418</v>
      </c>
      <c r="F6" s="452" t="s">
        <v>750</v>
      </c>
      <c r="G6" s="324" t="s">
        <v>419</v>
      </c>
      <c r="H6" s="320"/>
      <c r="I6" s="322"/>
      <c r="J6" s="322"/>
      <c r="K6" s="322"/>
    </row>
    <row r="7" spans="2:11" ht="4.5" customHeight="1" thickBot="1">
      <c r="B7" s="325"/>
      <c r="C7" s="326"/>
      <c r="D7" s="326"/>
      <c r="E7" s="326"/>
      <c r="F7" s="326"/>
      <c r="G7" s="326"/>
      <c r="H7" s="326"/>
      <c r="I7" s="326"/>
      <c r="J7" s="326"/>
      <c r="K7" s="327"/>
    </row>
    <row r="8" spans="2:11" ht="30.75" customHeight="1" thickBot="1">
      <c r="B8" s="696" t="s">
        <v>38</v>
      </c>
      <c r="C8" s="697"/>
      <c r="D8" s="697"/>
      <c r="E8" s="698"/>
      <c r="F8" s="363" t="s">
        <v>39</v>
      </c>
      <c r="G8" s="448" t="s">
        <v>665</v>
      </c>
      <c r="H8" s="617" t="s">
        <v>666</v>
      </c>
      <c r="I8" s="617"/>
      <c r="J8" s="617"/>
      <c r="K8" s="617"/>
    </row>
    <row r="9" spans="2:11" ht="24.75" customHeight="1">
      <c r="B9" s="724" t="s">
        <v>701</v>
      </c>
      <c r="C9" s="725"/>
      <c r="D9" s="725"/>
      <c r="E9" s="726"/>
      <c r="F9" s="611" t="s">
        <v>581</v>
      </c>
      <c r="G9" s="449"/>
      <c r="H9" s="613" t="s">
        <v>743</v>
      </c>
      <c r="I9" s="613"/>
      <c r="J9" s="613"/>
      <c r="K9" s="613"/>
    </row>
    <row r="10" spans="2:11" ht="60" customHeight="1" thickBot="1">
      <c r="B10" s="727"/>
      <c r="C10" s="728"/>
      <c r="D10" s="728"/>
      <c r="E10" s="729"/>
      <c r="F10" s="612"/>
      <c r="G10" s="449"/>
      <c r="H10" s="613"/>
      <c r="I10" s="613"/>
      <c r="J10" s="613"/>
      <c r="K10" s="613"/>
    </row>
    <row r="11" spans="2:11" ht="13.5" customHeight="1" thickBot="1">
      <c r="B11" s="328"/>
      <c r="C11" s="329"/>
      <c r="D11" s="329"/>
      <c r="E11" s="329"/>
      <c r="F11" s="329"/>
      <c r="G11" s="450"/>
      <c r="H11" s="451"/>
      <c r="I11" s="450"/>
      <c r="J11" s="450"/>
      <c r="K11" s="450"/>
    </row>
    <row r="12" spans="2:11" ht="15.75" customHeight="1">
      <c r="B12" s="330" t="s">
        <v>652</v>
      </c>
      <c r="C12" s="331"/>
      <c r="D12" s="619"/>
      <c r="E12" s="619"/>
      <c r="F12" s="619"/>
      <c r="G12" s="619"/>
      <c r="H12" s="619"/>
      <c r="I12" s="619"/>
      <c r="J12" s="619"/>
      <c r="K12" s="620"/>
    </row>
    <row r="13" spans="2:11" ht="26.25" customHeight="1">
      <c r="B13" s="332" t="s">
        <v>653</v>
      </c>
      <c r="C13" s="447"/>
      <c r="D13" s="628" t="s">
        <v>753</v>
      </c>
      <c r="E13" s="628"/>
      <c r="F13" s="628"/>
      <c r="G13" s="628"/>
      <c r="H13" s="628"/>
      <c r="I13" s="628"/>
      <c r="J13" s="628"/>
      <c r="K13" s="629"/>
    </row>
    <row r="14" spans="2:11" ht="15.75" customHeight="1">
      <c r="B14" s="332" t="s">
        <v>655</v>
      </c>
      <c r="C14" s="333"/>
      <c r="D14" s="466" t="s">
        <v>751</v>
      </c>
      <c r="E14" s="464"/>
      <c r="F14" s="464"/>
      <c r="G14" s="464"/>
      <c r="H14" s="464"/>
      <c r="I14" s="464"/>
      <c r="J14" s="464"/>
      <c r="K14" s="465"/>
    </row>
    <row r="15" spans="2:11" ht="17.25" customHeight="1">
      <c r="B15" s="332" t="s">
        <v>654</v>
      </c>
      <c r="C15" s="334"/>
      <c r="D15" s="630" t="s">
        <v>752</v>
      </c>
      <c r="E15" s="630"/>
      <c r="F15" s="630"/>
      <c r="G15" s="630"/>
      <c r="H15" s="630"/>
      <c r="I15" s="630"/>
      <c r="J15" s="630"/>
      <c r="K15" s="631"/>
    </row>
    <row r="16" spans="2:11" ht="15" thickBot="1">
      <c r="B16" s="335"/>
      <c r="C16" s="336"/>
      <c r="D16" s="702" t="s">
        <v>446</v>
      </c>
      <c r="E16" s="702"/>
      <c r="F16" s="702"/>
      <c r="G16" s="702"/>
      <c r="H16" s="702"/>
      <c r="I16" s="702"/>
      <c r="J16" s="702"/>
      <c r="K16" s="703"/>
    </row>
    <row r="17" spans="2:11" ht="14.25" thickBot="1">
      <c r="B17" s="621"/>
      <c r="C17" s="621"/>
      <c r="D17" s="621"/>
      <c r="E17" s="621"/>
      <c r="F17" s="621"/>
      <c r="G17" s="621"/>
      <c r="H17" s="621"/>
      <c r="I17" s="621"/>
      <c r="J17" s="621"/>
      <c r="K17" s="621"/>
    </row>
    <row r="18" spans="2:11" ht="13.5">
      <c r="B18" s="626" t="s">
        <v>34</v>
      </c>
      <c r="C18" s="607" t="s">
        <v>301</v>
      </c>
      <c r="D18" s="607"/>
      <c r="E18" s="607"/>
      <c r="F18" s="607"/>
      <c r="G18" s="607"/>
      <c r="H18" s="607" t="s">
        <v>109</v>
      </c>
      <c r="I18" s="607" t="s">
        <v>32</v>
      </c>
      <c r="J18" s="622" t="s">
        <v>754</v>
      </c>
      <c r="K18" s="624" t="s">
        <v>755</v>
      </c>
    </row>
    <row r="19" spans="2:11" ht="21.75" customHeight="1">
      <c r="B19" s="627"/>
      <c r="C19" s="608"/>
      <c r="D19" s="608"/>
      <c r="E19" s="608"/>
      <c r="F19" s="608"/>
      <c r="G19" s="608"/>
      <c r="H19" s="608"/>
      <c r="I19" s="608"/>
      <c r="J19" s="623"/>
      <c r="K19" s="625"/>
    </row>
    <row r="20" spans="2:11" ht="14.25" thickBot="1">
      <c r="B20" s="237" t="s">
        <v>110</v>
      </c>
      <c r="C20" s="638" t="s">
        <v>111</v>
      </c>
      <c r="D20" s="638"/>
      <c r="E20" s="638"/>
      <c r="F20" s="638"/>
      <c r="G20" s="638"/>
      <c r="H20" s="238" t="s">
        <v>112</v>
      </c>
      <c r="I20" s="238" t="s">
        <v>113</v>
      </c>
      <c r="J20" s="238">
        <v>1</v>
      </c>
      <c r="K20" s="239">
        <v>2</v>
      </c>
    </row>
    <row r="21" spans="2:11" ht="23.25" customHeight="1" thickBot="1">
      <c r="B21" s="467"/>
      <c r="C21" s="639" t="s">
        <v>705</v>
      </c>
      <c r="D21" s="639"/>
      <c r="E21" s="639"/>
      <c r="F21" s="639"/>
      <c r="G21" s="639"/>
      <c r="H21" s="368"/>
      <c r="I21" s="368"/>
      <c r="J21" s="368"/>
      <c r="K21" s="369"/>
    </row>
    <row r="22" spans="2:11" ht="15.75">
      <c r="B22" s="240" t="s">
        <v>40</v>
      </c>
      <c r="C22" s="640" t="s">
        <v>447</v>
      </c>
      <c r="D22" s="640"/>
      <c r="E22" s="640"/>
      <c r="F22" s="640"/>
      <c r="G22" s="640"/>
      <c r="H22" s="241" t="s">
        <v>159</v>
      </c>
      <c r="I22" s="242" t="s">
        <v>0</v>
      </c>
      <c r="J22" s="372">
        <v>1</v>
      </c>
      <c r="K22" s="373">
        <v>1</v>
      </c>
    </row>
    <row r="23" spans="2:11" ht="15.75">
      <c r="B23" s="243" t="s">
        <v>41</v>
      </c>
      <c r="C23" s="618" t="s">
        <v>441</v>
      </c>
      <c r="D23" s="618"/>
      <c r="E23" s="618"/>
      <c r="F23" s="618"/>
      <c r="G23" s="618"/>
      <c r="H23" s="244" t="s">
        <v>160</v>
      </c>
      <c r="I23" s="245" t="s">
        <v>1</v>
      </c>
      <c r="J23" s="374">
        <v>266856</v>
      </c>
      <c r="K23" s="375">
        <v>267381</v>
      </c>
    </row>
    <row r="24" spans="2:11" ht="15.75">
      <c r="B24" s="246" t="s">
        <v>42</v>
      </c>
      <c r="C24" s="641" t="s">
        <v>563</v>
      </c>
      <c r="D24" s="641"/>
      <c r="E24" s="641"/>
      <c r="F24" s="641"/>
      <c r="G24" s="641"/>
      <c r="H24" s="244" t="s">
        <v>161</v>
      </c>
      <c r="I24" s="245" t="s">
        <v>1</v>
      </c>
      <c r="J24" s="376">
        <f>J25+J26</f>
        <v>266386</v>
      </c>
      <c r="K24" s="377">
        <f>K25+K26</f>
        <v>266881</v>
      </c>
    </row>
    <row r="25" spans="2:11" ht="15.75">
      <c r="B25" s="243" t="s">
        <v>268</v>
      </c>
      <c r="C25" s="636" t="s">
        <v>597</v>
      </c>
      <c r="D25" s="636"/>
      <c r="E25" s="636"/>
      <c r="F25" s="636"/>
      <c r="G25" s="636"/>
      <c r="H25" s="244" t="s">
        <v>162</v>
      </c>
      <c r="I25" s="245" t="s">
        <v>1</v>
      </c>
      <c r="J25" s="374">
        <v>263821</v>
      </c>
      <c r="K25" s="375">
        <v>264199</v>
      </c>
    </row>
    <row r="26" spans="2:11" ht="15.75">
      <c r="B26" s="243" t="s">
        <v>269</v>
      </c>
      <c r="C26" s="618" t="s">
        <v>538</v>
      </c>
      <c r="D26" s="618"/>
      <c r="E26" s="618"/>
      <c r="F26" s="618"/>
      <c r="G26" s="618"/>
      <c r="H26" s="244" t="s">
        <v>163</v>
      </c>
      <c r="I26" s="245" t="s">
        <v>1</v>
      </c>
      <c r="J26" s="374">
        <v>2565</v>
      </c>
      <c r="K26" s="375">
        <v>2682</v>
      </c>
    </row>
    <row r="27" spans="2:11" ht="15.75">
      <c r="B27" s="243" t="s">
        <v>43</v>
      </c>
      <c r="C27" s="618" t="s">
        <v>438</v>
      </c>
      <c r="D27" s="618"/>
      <c r="E27" s="618"/>
      <c r="F27" s="618"/>
      <c r="G27" s="618"/>
      <c r="H27" s="244" t="s">
        <v>164</v>
      </c>
      <c r="I27" s="245" t="s">
        <v>1</v>
      </c>
      <c r="J27" s="374">
        <v>0</v>
      </c>
      <c r="K27" s="375">
        <v>0</v>
      </c>
    </row>
    <row r="28" spans="2:11" ht="15.75">
      <c r="B28" s="247" t="s">
        <v>44</v>
      </c>
      <c r="C28" s="643" t="s">
        <v>439</v>
      </c>
      <c r="D28" s="644"/>
      <c r="E28" s="644"/>
      <c r="F28" s="644"/>
      <c r="G28" s="645"/>
      <c r="H28" s="248" t="s">
        <v>165</v>
      </c>
      <c r="I28" s="249" t="s">
        <v>1</v>
      </c>
      <c r="J28" s="374">
        <v>0</v>
      </c>
      <c r="K28" s="375">
        <v>0</v>
      </c>
    </row>
    <row r="29" spans="2:11" ht="15.75">
      <c r="B29" s="243" t="s">
        <v>45</v>
      </c>
      <c r="C29" s="646" t="s">
        <v>585</v>
      </c>
      <c r="D29" s="646"/>
      <c r="E29" s="646"/>
      <c r="F29" s="646"/>
      <c r="G29" s="646"/>
      <c r="H29" s="244" t="s">
        <v>166</v>
      </c>
      <c r="I29" s="250" t="s">
        <v>2</v>
      </c>
      <c r="J29" s="459">
        <f>J24/J23</f>
        <v>0.9982387504871542</v>
      </c>
      <c r="K29" s="460">
        <f>K24/K23</f>
        <v>0.9981300092377544</v>
      </c>
    </row>
    <row r="30" spans="2:11" ht="15.75">
      <c r="B30" s="243" t="s">
        <v>535</v>
      </c>
      <c r="C30" s="636" t="s">
        <v>598</v>
      </c>
      <c r="D30" s="636"/>
      <c r="E30" s="636"/>
      <c r="F30" s="636"/>
      <c r="G30" s="636"/>
      <c r="H30" s="244" t="s">
        <v>167</v>
      </c>
      <c r="I30" s="245" t="s">
        <v>2</v>
      </c>
      <c r="J30" s="459">
        <f>J25/J24</f>
        <v>0.9903711155991681</v>
      </c>
      <c r="K30" s="460">
        <f>K25/K24</f>
        <v>0.9899505772235566</v>
      </c>
    </row>
    <row r="31" spans="2:11" ht="16.5" thickBot="1">
      <c r="B31" s="251" t="s">
        <v>536</v>
      </c>
      <c r="C31" s="637" t="s">
        <v>599</v>
      </c>
      <c r="D31" s="637"/>
      <c r="E31" s="637"/>
      <c r="F31" s="637"/>
      <c r="G31" s="637"/>
      <c r="H31" s="252" t="s">
        <v>168</v>
      </c>
      <c r="I31" s="253" t="s">
        <v>2</v>
      </c>
      <c r="J31" s="461">
        <f>J26/J24</f>
        <v>0.009628884400831875</v>
      </c>
      <c r="K31" s="462">
        <f>K26/K24</f>
        <v>0.010049422776443434</v>
      </c>
    </row>
    <row r="32" spans="2:11" ht="24.75" customHeight="1">
      <c r="B32" s="254" t="s">
        <v>46</v>
      </c>
      <c r="C32" s="647" t="s">
        <v>511</v>
      </c>
      <c r="D32" s="647"/>
      <c r="E32" s="647"/>
      <c r="F32" s="647"/>
      <c r="G32" s="647"/>
      <c r="H32" s="255" t="s">
        <v>332</v>
      </c>
      <c r="I32" s="256" t="s">
        <v>0</v>
      </c>
      <c r="J32" s="378">
        <f>J33+J36+J39+J40</f>
        <v>121136</v>
      </c>
      <c r="K32" s="379">
        <f>K33+K36+K39+K40</f>
        <v>122267</v>
      </c>
    </row>
    <row r="33" spans="2:11" ht="15.75" customHeight="1">
      <c r="B33" s="243" t="s">
        <v>539</v>
      </c>
      <c r="C33" s="614" t="s">
        <v>645</v>
      </c>
      <c r="D33" s="615"/>
      <c r="E33" s="615"/>
      <c r="F33" s="615"/>
      <c r="G33" s="616"/>
      <c r="H33" s="244" t="s">
        <v>333</v>
      </c>
      <c r="I33" s="245" t="s">
        <v>0</v>
      </c>
      <c r="J33" s="374">
        <v>18075</v>
      </c>
      <c r="K33" s="375">
        <v>18194</v>
      </c>
    </row>
    <row r="34" spans="2:11" ht="15.75">
      <c r="B34" s="243" t="s">
        <v>540</v>
      </c>
      <c r="C34" s="635" t="s">
        <v>482</v>
      </c>
      <c r="D34" s="635"/>
      <c r="E34" s="635"/>
      <c r="F34" s="635"/>
      <c r="G34" s="635"/>
      <c r="H34" s="244" t="s">
        <v>334</v>
      </c>
      <c r="I34" s="245" t="s">
        <v>0</v>
      </c>
      <c r="J34" s="374">
        <v>14719</v>
      </c>
      <c r="K34" s="375">
        <v>14914</v>
      </c>
    </row>
    <row r="35" spans="2:11" ht="15.75">
      <c r="B35" s="243" t="s">
        <v>541</v>
      </c>
      <c r="C35" s="618" t="s">
        <v>646</v>
      </c>
      <c r="D35" s="618"/>
      <c r="E35" s="618"/>
      <c r="F35" s="618"/>
      <c r="G35" s="618"/>
      <c r="H35" s="244" t="s">
        <v>169</v>
      </c>
      <c r="I35" s="245" t="s">
        <v>2</v>
      </c>
      <c r="J35" s="459">
        <f>J34/J33</f>
        <v>0.8143291839557399</v>
      </c>
      <c r="K35" s="460">
        <f>K34/K33</f>
        <v>0.8197207870726613</v>
      </c>
    </row>
    <row r="36" spans="2:11" ht="15.75">
      <c r="B36" s="243" t="s">
        <v>542</v>
      </c>
      <c r="C36" s="632" t="s">
        <v>600</v>
      </c>
      <c r="D36" s="633"/>
      <c r="E36" s="633"/>
      <c r="F36" s="633"/>
      <c r="G36" s="634"/>
      <c r="H36" s="244" t="s">
        <v>170</v>
      </c>
      <c r="I36" s="245" t="s">
        <v>0</v>
      </c>
      <c r="J36" s="374">
        <v>100615</v>
      </c>
      <c r="K36" s="375">
        <v>101604</v>
      </c>
    </row>
    <row r="37" spans="2:11" ht="15.75">
      <c r="B37" s="243" t="s">
        <v>543</v>
      </c>
      <c r="C37" s="635" t="s">
        <v>477</v>
      </c>
      <c r="D37" s="635"/>
      <c r="E37" s="635"/>
      <c r="F37" s="635"/>
      <c r="G37" s="635"/>
      <c r="H37" s="244" t="s">
        <v>171</v>
      </c>
      <c r="I37" s="245" t="s">
        <v>0</v>
      </c>
      <c r="J37" s="374">
        <v>78831</v>
      </c>
      <c r="K37" s="375">
        <v>80992</v>
      </c>
    </row>
    <row r="38" spans="2:11" ht="15.75">
      <c r="B38" s="243" t="s">
        <v>544</v>
      </c>
      <c r="C38" s="618" t="s">
        <v>508</v>
      </c>
      <c r="D38" s="618"/>
      <c r="E38" s="618"/>
      <c r="F38" s="618"/>
      <c r="G38" s="618"/>
      <c r="H38" s="244" t="s">
        <v>172</v>
      </c>
      <c r="I38" s="245" t="s">
        <v>2</v>
      </c>
      <c r="J38" s="459">
        <f>J37/J36</f>
        <v>0.7834915271082841</v>
      </c>
      <c r="K38" s="460">
        <f>K37/K36</f>
        <v>0.7971339711034998</v>
      </c>
    </row>
    <row r="39" spans="2:11" ht="15.75">
      <c r="B39" s="243" t="s">
        <v>545</v>
      </c>
      <c r="C39" s="618" t="s">
        <v>601</v>
      </c>
      <c r="D39" s="618"/>
      <c r="E39" s="618"/>
      <c r="F39" s="618"/>
      <c r="G39" s="618"/>
      <c r="H39" s="244" t="s">
        <v>173</v>
      </c>
      <c r="I39" s="245" t="s">
        <v>0</v>
      </c>
      <c r="J39" s="374">
        <v>255</v>
      </c>
      <c r="K39" s="375">
        <v>251</v>
      </c>
    </row>
    <row r="40" spans="2:11" ht="15.75">
      <c r="B40" s="243" t="s">
        <v>546</v>
      </c>
      <c r="C40" s="618" t="s">
        <v>602</v>
      </c>
      <c r="D40" s="618"/>
      <c r="E40" s="618"/>
      <c r="F40" s="618"/>
      <c r="G40" s="618"/>
      <c r="H40" s="244" t="s">
        <v>174</v>
      </c>
      <c r="I40" s="245" t="s">
        <v>0</v>
      </c>
      <c r="J40" s="374">
        <v>2191</v>
      </c>
      <c r="K40" s="375">
        <v>2218</v>
      </c>
    </row>
    <row r="41" spans="2:11" ht="15.75">
      <c r="B41" s="243" t="s">
        <v>547</v>
      </c>
      <c r="C41" s="636" t="s">
        <v>477</v>
      </c>
      <c r="D41" s="636"/>
      <c r="E41" s="636"/>
      <c r="F41" s="636"/>
      <c r="G41" s="636"/>
      <c r="H41" s="244" t="s">
        <v>175</v>
      </c>
      <c r="I41" s="245" t="s">
        <v>0</v>
      </c>
      <c r="J41" s="374">
        <v>2130</v>
      </c>
      <c r="K41" s="375">
        <v>2165</v>
      </c>
    </row>
    <row r="42" spans="2:11" ht="15.75">
      <c r="B42" s="243" t="s">
        <v>548</v>
      </c>
      <c r="C42" s="618" t="s">
        <v>440</v>
      </c>
      <c r="D42" s="618"/>
      <c r="E42" s="618"/>
      <c r="F42" s="618"/>
      <c r="G42" s="618"/>
      <c r="H42" s="244" t="s">
        <v>176</v>
      </c>
      <c r="I42" s="245" t="s">
        <v>2</v>
      </c>
      <c r="J42" s="459">
        <f>J41/J40</f>
        <v>0.9721588315837517</v>
      </c>
      <c r="K42" s="460">
        <f>K41/K40</f>
        <v>0.9761045987376015</v>
      </c>
    </row>
    <row r="43" spans="2:11" ht="15.75">
      <c r="B43" s="243" t="s">
        <v>549</v>
      </c>
      <c r="C43" s="636" t="s">
        <v>478</v>
      </c>
      <c r="D43" s="636"/>
      <c r="E43" s="636"/>
      <c r="F43" s="636"/>
      <c r="G43" s="636"/>
      <c r="H43" s="244" t="s">
        <v>177</v>
      </c>
      <c r="I43" s="245" t="s">
        <v>0</v>
      </c>
      <c r="J43" s="374">
        <v>0</v>
      </c>
      <c r="K43" s="375">
        <v>0</v>
      </c>
    </row>
    <row r="44" spans="2:11" ht="15.75">
      <c r="B44" s="243" t="s">
        <v>391</v>
      </c>
      <c r="C44" s="618" t="s">
        <v>537</v>
      </c>
      <c r="D44" s="618"/>
      <c r="E44" s="618"/>
      <c r="F44" s="618"/>
      <c r="G44" s="618"/>
      <c r="H44" s="244" t="s">
        <v>178</v>
      </c>
      <c r="I44" s="245" t="s">
        <v>0</v>
      </c>
      <c r="J44" s="374">
        <v>0</v>
      </c>
      <c r="K44" s="375">
        <v>0</v>
      </c>
    </row>
    <row r="45" spans="2:11" ht="16.5" thickBot="1">
      <c r="B45" s="251" t="s">
        <v>47</v>
      </c>
      <c r="C45" s="637" t="s">
        <v>564</v>
      </c>
      <c r="D45" s="637"/>
      <c r="E45" s="637"/>
      <c r="F45" s="637"/>
      <c r="G45" s="637"/>
      <c r="H45" s="252" t="s">
        <v>179</v>
      </c>
      <c r="I45" s="253" t="s">
        <v>2</v>
      </c>
      <c r="J45" s="461">
        <f>J44/J32</f>
        <v>0</v>
      </c>
      <c r="K45" s="462">
        <f>K44/K32</f>
        <v>0</v>
      </c>
    </row>
    <row r="46" spans="2:11" ht="23.25" customHeight="1">
      <c r="B46" s="257" t="s">
        <v>48</v>
      </c>
      <c r="C46" s="642" t="s">
        <v>584</v>
      </c>
      <c r="D46" s="642"/>
      <c r="E46" s="642"/>
      <c r="F46" s="642"/>
      <c r="G46" s="642"/>
      <c r="H46" s="258" t="s">
        <v>180</v>
      </c>
      <c r="I46" s="259" t="s">
        <v>0</v>
      </c>
      <c r="J46" s="380">
        <f>J47+J50+J53+J56</f>
        <v>19429</v>
      </c>
      <c r="K46" s="381">
        <f>K47+K50+K53+K56</f>
        <v>19653</v>
      </c>
    </row>
    <row r="47" spans="2:11" ht="15.75">
      <c r="B47" s="243" t="s">
        <v>270</v>
      </c>
      <c r="C47" s="636" t="s">
        <v>647</v>
      </c>
      <c r="D47" s="636"/>
      <c r="E47" s="636"/>
      <c r="F47" s="636"/>
      <c r="G47" s="636"/>
      <c r="H47" s="244" t="s">
        <v>181</v>
      </c>
      <c r="I47" s="245" t="s">
        <v>0</v>
      </c>
      <c r="J47" s="374">
        <v>16983</v>
      </c>
      <c r="K47" s="375">
        <v>17184</v>
      </c>
    </row>
    <row r="48" spans="2:11" ht="15.75">
      <c r="B48" s="243" t="s">
        <v>550</v>
      </c>
      <c r="C48" s="635" t="s">
        <v>603</v>
      </c>
      <c r="D48" s="635"/>
      <c r="E48" s="635"/>
      <c r="F48" s="635"/>
      <c r="G48" s="635"/>
      <c r="H48" s="244" t="s">
        <v>182</v>
      </c>
      <c r="I48" s="245" t="s">
        <v>0</v>
      </c>
      <c r="J48" s="374">
        <v>14719</v>
      </c>
      <c r="K48" s="375">
        <v>14914</v>
      </c>
    </row>
    <row r="49" spans="2:11" ht="15.75">
      <c r="B49" s="243" t="s">
        <v>551</v>
      </c>
      <c r="C49" s="618" t="s">
        <v>648</v>
      </c>
      <c r="D49" s="618"/>
      <c r="E49" s="618"/>
      <c r="F49" s="618"/>
      <c r="G49" s="618"/>
      <c r="H49" s="244" t="s">
        <v>183</v>
      </c>
      <c r="I49" s="245" t="s">
        <v>2</v>
      </c>
      <c r="J49" s="459">
        <f>J48/J47</f>
        <v>0.8666902196313961</v>
      </c>
      <c r="K49" s="460">
        <f>K48/K47</f>
        <v>0.8679003724394786</v>
      </c>
    </row>
    <row r="50" spans="2:11" ht="15.75">
      <c r="B50" s="243" t="s">
        <v>271</v>
      </c>
      <c r="C50" s="632" t="s">
        <v>706</v>
      </c>
      <c r="D50" s="633"/>
      <c r="E50" s="633"/>
      <c r="F50" s="633"/>
      <c r="G50" s="634"/>
      <c r="H50" s="244" t="s">
        <v>184</v>
      </c>
      <c r="I50" s="245" t="s">
        <v>0</v>
      </c>
      <c r="J50" s="374">
        <v>0</v>
      </c>
      <c r="K50" s="375">
        <v>0</v>
      </c>
    </row>
    <row r="51" spans="2:11" ht="15.75">
      <c r="B51" s="243" t="s">
        <v>552</v>
      </c>
      <c r="C51" s="635" t="s">
        <v>605</v>
      </c>
      <c r="D51" s="635"/>
      <c r="E51" s="635"/>
      <c r="F51" s="635"/>
      <c r="G51" s="635"/>
      <c r="H51" s="244" t="s">
        <v>185</v>
      </c>
      <c r="I51" s="245" t="s">
        <v>0</v>
      </c>
      <c r="J51" s="374">
        <v>37</v>
      </c>
      <c r="K51" s="375">
        <v>37</v>
      </c>
    </row>
    <row r="52" spans="2:11" ht="15.75">
      <c r="B52" s="243" t="s">
        <v>553</v>
      </c>
      <c r="C52" s="618" t="s">
        <v>649</v>
      </c>
      <c r="D52" s="618"/>
      <c r="E52" s="618"/>
      <c r="F52" s="618"/>
      <c r="G52" s="618"/>
      <c r="H52" s="244" t="s">
        <v>186</v>
      </c>
      <c r="I52" s="245" t="s">
        <v>2</v>
      </c>
      <c r="J52" s="459" t="e">
        <f>J51/J50</f>
        <v>#DIV/0!</v>
      </c>
      <c r="K52" s="460" t="e">
        <f>K51/K50</f>
        <v>#DIV/0!</v>
      </c>
    </row>
    <row r="53" spans="2:11" ht="15.75">
      <c r="B53" s="243" t="s">
        <v>554</v>
      </c>
      <c r="C53" s="618" t="s">
        <v>606</v>
      </c>
      <c r="D53" s="618"/>
      <c r="E53" s="618"/>
      <c r="F53" s="618"/>
      <c r="G53" s="618"/>
      <c r="H53" s="244" t="s">
        <v>187</v>
      </c>
      <c r="I53" s="245" t="s">
        <v>0</v>
      </c>
      <c r="J53" s="374">
        <v>255</v>
      </c>
      <c r="K53" s="375">
        <v>251</v>
      </c>
    </row>
    <row r="54" spans="2:11" ht="15.75">
      <c r="B54" s="243" t="s">
        <v>555</v>
      </c>
      <c r="C54" s="635" t="s">
        <v>607</v>
      </c>
      <c r="D54" s="635"/>
      <c r="E54" s="635"/>
      <c r="F54" s="635"/>
      <c r="G54" s="635"/>
      <c r="H54" s="244" t="s">
        <v>188</v>
      </c>
      <c r="I54" s="245" t="s">
        <v>0</v>
      </c>
      <c r="J54" s="374">
        <v>245</v>
      </c>
      <c r="K54" s="375">
        <v>240</v>
      </c>
    </row>
    <row r="55" spans="2:11" ht="15.75">
      <c r="B55" s="243" t="s">
        <v>556</v>
      </c>
      <c r="C55" s="618" t="s">
        <v>443</v>
      </c>
      <c r="D55" s="618"/>
      <c r="E55" s="618"/>
      <c r="F55" s="618"/>
      <c r="G55" s="618"/>
      <c r="H55" s="244" t="s">
        <v>189</v>
      </c>
      <c r="I55" s="245" t="s">
        <v>2</v>
      </c>
      <c r="J55" s="459">
        <f>J54/J53</f>
        <v>0.9607843137254902</v>
      </c>
      <c r="K55" s="460">
        <f>K54/K53</f>
        <v>0.9561752988047809</v>
      </c>
    </row>
    <row r="56" spans="2:11" ht="15.75">
      <c r="B56" s="243" t="s">
        <v>557</v>
      </c>
      <c r="C56" s="618" t="s">
        <v>608</v>
      </c>
      <c r="D56" s="618"/>
      <c r="E56" s="618"/>
      <c r="F56" s="618"/>
      <c r="G56" s="618"/>
      <c r="H56" s="244" t="s">
        <v>190</v>
      </c>
      <c r="I56" s="245" t="s">
        <v>0</v>
      </c>
      <c r="J56" s="374">
        <v>2191</v>
      </c>
      <c r="K56" s="375">
        <v>2218</v>
      </c>
    </row>
    <row r="57" spans="2:11" ht="15.75">
      <c r="B57" s="243" t="s">
        <v>558</v>
      </c>
      <c r="C57" s="635" t="s">
        <v>609</v>
      </c>
      <c r="D57" s="635"/>
      <c r="E57" s="635"/>
      <c r="F57" s="635"/>
      <c r="G57" s="635"/>
      <c r="H57" s="244" t="s">
        <v>191</v>
      </c>
      <c r="I57" s="245" t="s">
        <v>0</v>
      </c>
      <c r="J57" s="374">
        <v>2130</v>
      </c>
      <c r="K57" s="375">
        <v>2165</v>
      </c>
    </row>
    <row r="58" spans="2:11" ht="15.75">
      <c r="B58" s="243" t="s">
        <v>559</v>
      </c>
      <c r="C58" s="618" t="s">
        <v>444</v>
      </c>
      <c r="D58" s="618"/>
      <c r="E58" s="618"/>
      <c r="F58" s="618"/>
      <c r="G58" s="618"/>
      <c r="H58" s="244" t="s">
        <v>192</v>
      </c>
      <c r="I58" s="245" t="s">
        <v>2</v>
      </c>
      <c r="J58" s="459">
        <f>J57/J56</f>
        <v>0.9721588315837517</v>
      </c>
      <c r="K58" s="460">
        <f>K57/K56</f>
        <v>0.9761045987376015</v>
      </c>
    </row>
    <row r="59" spans="2:11" ht="15.75">
      <c r="B59" s="243" t="s">
        <v>560</v>
      </c>
      <c r="C59" s="614" t="s">
        <v>479</v>
      </c>
      <c r="D59" s="615"/>
      <c r="E59" s="615"/>
      <c r="F59" s="615"/>
      <c r="G59" s="616"/>
      <c r="H59" s="244" t="s">
        <v>193</v>
      </c>
      <c r="I59" s="245" t="s">
        <v>0</v>
      </c>
      <c r="J59" s="374">
        <v>84</v>
      </c>
      <c r="K59" s="375">
        <v>84</v>
      </c>
    </row>
    <row r="60" spans="2:11" ht="15.75">
      <c r="B60" s="243" t="s">
        <v>561</v>
      </c>
      <c r="C60" s="635" t="s">
        <v>477</v>
      </c>
      <c r="D60" s="635"/>
      <c r="E60" s="635"/>
      <c r="F60" s="635"/>
      <c r="G60" s="635"/>
      <c r="H60" s="244" t="s">
        <v>194</v>
      </c>
      <c r="I60" s="245" t="s">
        <v>0</v>
      </c>
      <c r="J60" s="374">
        <v>20</v>
      </c>
      <c r="K60" s="375">
        <v>20</v>
      </c>
    </row>
    <row r="61" spans="2:11" ht="16.5" thickBot="1">
      <c r="B61" s="251" t="s">
        <v>562</v>
      </c>
      <c r="C61" s="637" t="s">
        <v>445</v>
      </c>
      <c r="D61" s="637"/>
      <c r="E61" s="637"/>
      <c r="F61" s="637"/>
      <c r="G61" s="637"/>
      <c r="H61" s="252" t="s">
        <v>195</v>
      </c>
      <c r="I61" s="253" t="s">
        <v>2</v>
      </c>
      <c r="J61" s="459">
        <f>J60/J59</f>
        <v>0.23809523809523808</v>
      </c>
      <c r="K61" s="460">
        <f>K60/K59</f>
        <v>0.23809523809523808</v>
      </c>
    </row>
    <row r="62" spans="2:11" ht="23.25" customHeight="1">
      <c r="B62" s="257" t="s">
        <v>49</v>
      </c>
      <c r="C62" s="642" t="s">
        <v>657</v>
      </c>
      <c r="D62" s="642"/>
      <c r="E62" s="642"/>
      <c r="F62" s="642"/>
      <c r="G62" s="642"/>
      <c r="H62" s="258" t="s">
        <v>196</v>
      </c>
      <c r="I62" s="259" t="s">
        <v>3</v>
      </c>
      <c r="J62" s="343">
        <f>J63+J64+J65</f>
        <v>533.256</v>
      </c>
      <c r="K62" s="344">
        <f>K63+K64+K65</f>
        <v>534.706</v>
      </c>
    </row>
    <row r="63" spans="2:11" ht="15.75">
      <c r="B63" s="243" t="s">
        <v>272</v>
      </c>
      <c r="C63" s="636" t="s">
        <v>451</v>
      </c>
      <c r="D63" s="636"/>
      <c r="E63" s="636"/>
      <c r="F63" s="636"/>
      <c r="G63" s="636"/>
      <c r="H63" s="244" t="s">
        <v>197</v>
      </c>
      <c r="I63" s="245" t="s">
        <v>3</v>
      </c>
      <c r="J63" s="260">
        <v>69.3</v>
      </c>
      <c r="K63" s="261">
        <v>69.303</v>
      </c>
    </row>
    <row r="64" spans="2:11" ht="15.75">
      <c r="B64" s="243" t="s">
        <v>273</v>
      </c>
      <c r="C64" s="618" t="s">
        <v>610</v>
      </c>
      <c r="D64" s="618"/>
      <c r="E64" s="618"/>
      <c r="F64" s="618"/>
      <c r="G64" s="618"/>
      <c r="H64" s="244" t="s">
        <v>198</v>
      </c>
      <c r="I64" s="245" t="s">
        <v>3</v>
      </c>
      <c r="J64" s="260">
        <v>363.83</v>
      </c>
      <c r="K64" s="261">
        <v>363.826</v>
      </c>
    </row>
    <row r="65" spans="2:11" ht="16.5" thickBot="1">
      <c r="B65" s="251" t="s">
        <v>392</v>
      </c>
      <c r="C65" s="637" t="s">
        <v>611</v>
      </c>
      <c r="D65" s="637"/>
      <c r="E65" s="637"/>
      <c r="F65" s="637"/>
      <c r="G65" s="637"/>
      <c r="H65" s="252" t="s">
        <v>199</v>
      </c>
      <c r="I65" s="253" t="s">
        <v>3</v>
      </c>
      <c r="J65" s="262">
        <v>100.126</v>
      </c>
      <c r="K65" s="263">
        <v>101.577</v>
      </c>
    </row>
    <row r="66" spans="2:11" ht="16.5" thickBot="1">
      <c r="B66" s="264" t="s">
        <v>50</v>
      </c>
      <c r="C66" s="648" t="s">
        <v>565</v>
      </c>
      <c r="D66" s="648"/>
      <c r="E66" s="648"/>
      <c r="F66" s="648"/>
      <c r="G66" s="648"/>
      <c r="H66" s="265" t="s">
        <v>200</v>
      </c>
      <c r="I66" s="266" t="s">
        <v>4</v>
      </c>
      <c r="J66" s="345">
        <f>ROUND(J46/J62,)</f>
        <v>36</v>
      </c>
      <c r="K66" s="346">
        <f>ROUND(K46/K62,)</f>
        <v>37</v>
      </c>
    </row>
    <row r="67" spans="2:11" ht="15.75">
      <c r="B67" s="257" t="s">
        <v>51</v>
      </c>
      <c r="C67" s="649" t="s">
        <v>454</v>
      </c>
      <c r="D67" s="649"/>
      <c r="E67" s="649"/>
      <c r="F67" s="649"/>
      <c r="G67" s="649"/>
      <c r="H67" s="258" t="s">
        <v>201</v>
      </c>
      <c r="I67" s="259" t="s">
        <v>3</v>
      </c>
      <c r="J67" s="347">
        <f>J68+J69+J70</f>
        <v>211.95999999999998</v>
      </c>
      <c r="K67" s="348">
        <f>K68+K69+K70</f>
        <v>206.40499999999997</v>
      </c>
    </row>
    <row r="68" spans="2:11" ht="15.75">
      <c r="B68" s="243" t="s">
        <v>393</v>
      </c>
      <c r="C68" s="636" t="s">
        <v>451</v>
      </c>
      <c r="D68" s="636"/>
      <c r="E68" s="636"/>
      <c r="F68" s="636"/>
      <c r="G68" s="636"/>
      <c r="H68" s="244" t="s">
        <v>202</v>
      </c>
      <c r="I68" s="245" t="s">
        <v>3</v>
      </c>
      <c r="J68" s="260">
        <v>46.72</v>
      </c>
      <c r="K68" s="261">
        <v>46.724</v>
      </c>
    </row>
    <row r="69" spans="2:11" ht="15.75">
      <c r="B69" s="243" t="s">
        <v>394</v>
      </c>
      <c r="C69" s="618" t="s">
        <v>610</v>
      </c>
      <c r="D69" s="618"/>
      <c r="E69" s="618"/>
      <c r="F69" s="618"/>
      <c r="G69" s="618"/>
      <c r="H69" s="244" t="s">
        <v>203</v>
      </c>
      <c r="I69" s="245" t="s">
        <v>3</v>
      </c>
      <c r="J69" s="260">
        <v>143.63</v>
      </c>
      <c r="K69" s="261">
        <v>138.188</v>
      </c>
    </row>
    <row r="70" spans="2:11" ht="15.75">
      <c r="B70" s="243" t="s">
        <v>395</v>
      </c>
      <c r="C70" s="618" t="s">
        <v>611</v>
      </c>
      <c r="D70" s="618"/>
      <c r="E70" s="618"/>
      <c r="F70" s="618"/>
      <c r="G70" s="618"/>
      <c r="H70" s="244" t="s">
        <v>204</v>
      </c>
      <c r="I70" s="245" t="s">
        <v>3</v>
      </c>
      <c r="J70" s="260">
        <v>21.61</v>
      </c>
      <c r="K70" s="261">
        <v>21.493</v>
      </c>
    </row>
    <row r="71" spans="2:11" ht="15.75">
      <c r="B71" s="243" t="s">
        <v>52</v>
      </c>
      <c r="C71" s="646" t="s">
        <v>466</v>
      </c>
      <c r="D71" s="646"/>
      <c r="E71" s="646"/>
      <c r="F71" s="646"/>
      <c r="G71" s="646"/>
      <c r="H71" s="267" t="s">
        <v>205</v>
      </c>
      <c r="I71" s="250" t="s">
        <v>2</v>
      </c>
      <c r="J71" s="463">
        <f>ROUND(J67/J62,2)</f>
        <v>0.4</v>
      </c>
      <c r="K71" s="460">
        <f>ROUND(K67/K62,2)</f>
        <v>0.39</v>
      </c>
    </row>
    <row r="72" spans="2:11" ht="15.75">
      <c r="B72" s="243" t="s">
        <v>274</v>
      </c>
      <c r="C72" s="636" t="s">
        <v>467</v>
      </c>
      <c r="D72" s="636"/>
      <c r="E72" s="636"/>
      <c r="F72" s="636"/>
      <c r="G72" s="636"/>
      <c r="H72" s="244" t="s">
        <v>206</v>
      </c>
      <c r="I72" s="245" t="s">
        <v>2</v>
      </c>
      <c r="J72" s="459">
        <f aca="true" t="shared" si="0" ref="J72:K74">ROUND(J68/J63,2)</f>
        <v>0.67</v>
      </c>
      <c r="K72" s="460">
        <f t="shared" si="0"/>
        <v>0.67</v>
      </c>
    </row>
    <row r="73" spans="2:11" ht="15.75">
      <c r="B73" s="243" t="s">
        <v>275</v>
      </c>
      <c r="C73" s="618" t="s">
        <v>612</v>
      </c>
      <c r="D73" s="618"/>
      <c r="E73" s="618"/>
      <c r="F73" s="618"/>
      <c r="G73" s="618"/>
      <c r="H73" s="244" t="s">
        <v>207</v>
      </c>
      <c r="I73" s="245" t="s">
        <v>2</v>
      </c>
      <c r="J73" s="459">
        <f t="shared" si="0"/>
        <v>0.39</v>
      </c>
      <c r="K73" s="460">
        <f t="shared" si="0"/>
        <v>0.38</v>
      </c>
    </row>
    <row r="74" spans="2:11" ht="16.5" thickBot="1">
      <c r="B74" s="251" t="s">
        <v>276</v>
      </c>
      <c r="C74" s="637" t="s">
        <v>613</v>
      </c>
      <c r="D74" s="637"/>
      <c r="E74" s="637"/>
      <c r="F74" s="637"/>
      <c r="G74" s="637"/>
      <c r="H74" s="252" t="s">
        <v>208</v>
      </c>
      <c r="I74" s="253" t="s">
        <v>2</v>
      </c>
      <c r="J74" s="461">
        <f t="shared" si="0"/>
        <v>0.22</v>
      </c>
      <c r="K74" s="462">
        <f t="shared" si="0"/>
        <v>0.21</v>
      </c>
    </row>
    <row r="75" spans="2:11" ht="27" customHeight="1">
      <c r="B75" s="257" t="s">
        <v>53</v>
      </c>
      <c r="C75" s="642" t="s">
        <v>675</v>
      </c>
      <c r="D75" s="642"/>
      <c r="E75" s="642"/>
      <c r="F75" s="642"/>
      <c r="G75" s="642"/>
      <c r="H75" s="258" t="s">
        <v>209</v>
      </c>
      <c r="I75" s="259" t="s">
        <v>1</v>
      </c>
      <c r="J75" s="382">
        <v>287</v>
      </c>
      <c r="K75" s="383">
        <v>300</v>
      </c>
    </row>
    <row r="76" spans="2:11" ht="15.75">
      <c r="B76" s="243" t="s">
        <v>54</v>
      </c>
      <c r="C76" s="618" t="s">
        <v>677</v>
      </c>
      <c r="D76" s="618"/>
      <c r="E76" s="618"/>
      <c r="F76" s="618"/>
      <c r="G76" s="618"/>
      <c r="H76" s="244" t="s">
        <v>210</v>
      </c>
      <c r="I76" s="245" t="s">
        <v>1</v>
      </c>
      <c r="J76" s="384">
        <v>278</v>
      </c>
      <c r="K76" s="385">
        <v>295</v>
      </c>
    </row>
    <row r="77" spans="2:11" ht="15.75">
      <c r="B77" s="243" t="s">
        <v>55</v>
      </c>
      <c r="C77" s="618" t="s">
        <v>566</v>
      </c>
      <c r="D77" s="618"/>
      <c r="E77" s="618"/>
      <c r="F77" s="618"/>
      <c r="G77" s="618"/>
      <c r="H77" s="244" t="s">
        <v>211</v>
      </c>
      <c r="I77" s="245" t="s">
        <v>5</v>
      </c>
      <c r="J77" s="349">
        <f>ROUND(J76/J46*1000,2)</f>
        <v>14.31</v>
      </c>
      <c r="K77" s="350">
        <f>ROUND(K76/K46*1000,2)</f>
        <v>15.01</v>
      </c>
    </row>
    <row r="78" spans="2:11" ht="16.5" thickBot="1">
      <c r="B78" s="251" t="s">
        <v>56</v>
      </c>
      <c r="C78" s="637" t="s">
        <v>389</v>
      </c>
      <c r="D78" s="637"/>
      <c r="E78" s="637"/>
      <c r="F78" s="637"/>
      <c r="G78" s="637"/>
      <c r="H78" s="244" t="s">
        <v>212</v>
      </c>
      <c r="I78" s="253" t="s">
        <v>6</v>
      </c>
      <c r="J78" s="351">
        <f>ROUND(J76/J62,2)</f>
        <v>0.52</v>
      </c>
      <c r="K78" s="352">
        <f>ROUND(K76/K62,2)</f>
        <v>0.55</v>
      </c>
    </row>
    <row r="79" spans="2:11" ht="31.5" customHeight="1">
      <c r="B79" s="257" t="s">
        <v>57</v>
      </c>
      <c r="C79" s="649" t="s">
        <v>691</v>
      </c>
      <c r="D79" s="649"/>
      <c r="E79" s="649"/>
      <c r="F79" s="649"/>
      <c r="G79" s="649"/>
      <c r="H79" s="258" t="s">
        <v>215</v>
      </c>
      <c r="I79" s="259" t="s">
        <v>664</v>
      </c>
      <c r="J79" s="386">
        <v>18337.2</v>
      </c>
      <c r="K79" s="387">
        <v>16988.81</v>
      </c>
    </row>
    <row r="80" spans="2:11" ht="15.75">
      <c r="B80" s="243" t="s">
        <v>58</v>
      </c>
      <c r="C80" s="618" t="s">
        <v>692</v>
      </c>
      <c r="D80" s="618"/>
      <c r="E80" s="618"/>
      <c r="F80" s="618"/>
      <c r="G80" s="618"/>
      <c r="H80" s="244" t="s">
        <v>216</v>
      </c>
      <c r="I80" s="245" t="s">
        <v>708</v>
      </c>
      <c r="J80" s="478">
        <f>ROUND(J79/365,2)</f>
        <v>50.24</v>
      </c>
      <c r="K80" s="479">
        <f>ROUND(K79/365,2)</f>
        <v>46.54</v>
      </c>
    </row>
    <row r="81" spans="2:11" ht="15.75">
      <c r="B81" s="243" t="s">
        <v>59</v>
      </c>
      <c r="C81" s="618" t="s">
        <v>697</v>
      </c>
      <c r="D81" s="618"/>
      <c r="E81" s="618"/>
      <c r="F81" s="618"/>
      <c r="G81" s="618"/>
      <c r="H81" s="244" t="s">
        <v>217</v>
      </c>
      <c r="I81" s="245" t="s">
        <v>664</v>
      </c>
      <c r="J81" s="374">
        <v>0</v>
      </c>
      <c r="K81" s="375">
        <v>0</v>
      </c>
    </row>
    <row r="82" spans="2:11" ht="15.75">
      <c r="B82" s="243" t="s">
        <v>696</v>
      </c>
      <c r="C82" s="614" t="s">
        <v>707</v>
      </c>
      <c r="D82" s="615"/>
      <c r="E82" s="615"/>
      <c r="F82" s="615"/>
      <c r="G82" s="616"/>
      <c r="H82" s="457" t="s">
        <v>698</v>
      </c>
      <c r="I82" s="245" t="s">
        <v>664</v>
      </c>
      <c r="J82" s="374">
        <v>0</v>
      </c>
      <c r="K82" s="375">
        <v>0</v>
      </c>
    </row>
    <row r="83" spans="2:11" ht="15.75">
      <c r="B83" s="243" t="s">
        <v>60</v>
      </c>
      <c r="C83" s="618" t="s">
        <v>699</v>
      </c>
      <c r="D83" s="618"/>
      <c r="E83" s="618"/>
      <c r="F83" s="618"/>
      <c r="G83" s="618"/>
      <c r="H83" s="244" t="s">
        <v>218</v>
      </c>
      <c r="I83" s="245" t="s">
        <v>664</v>
      </c>
      <c r="J83" s="374">
        <v>0</v>
      </c>
      <c r="K83" s="375">
        <v>0</v>
      </c>
    </row>
    <row r="84" spans="2:11" ht="15.75">
      <c r="B84" s="243" t="s">
        <v>61</v>
      </c>
      <c r="C84" s="618" t="s">
        <v>283</v>
      </c>
      <c r="D84" s="618"/>
      <c r="E84" s="618"/>
      <c r="F84" s="618"/>
      <c r="G84" s="618"/>
      <c r="H84" s="244" t="s">
        <v>219</v>
      </c>
      <c r="I84" s="245" t="s">
        <v>664</v>
      </c>
      <c r="J84" s="374">
        <v>0</v>
      </c>
      <c r="K84" s="375">
        <v>0</v>
      </c>
    </row>
    <row r="85" spans="2:11" ht="16.5" thickBot="1">
      <c r="B85" s="251" t="s">
        <v>62</v>
      </c>
      <c r="C85" s="637" t="s">
        <v>463</v>
      </c>
      <c r="D85" s="637"/>
      <c r="E85" s="637"/>
      <c r="F85" s="637"/>
      <c r="G85" s="637"/>
      <c r="H85" s="252" t="s">
        <v>220</v>
      </c>
      <c r="I85" s="253" t="s">
        <v>708</v>
      </c>
      <c r="J85" s="476">
        <f>ROUND(J84/365,2)</f>
        <v>0</v>
      </c>
      <c r="K85" s="477">
        <f>ROUND(K84/365,2)</f>
        <v>0</v>
      </c>
    </row>
    <row r="86" spans="2:11" ht="29.25" customHeight="1">
      <c r="B86" s="270" t="s">
        <v>63</v>
      </c>
      <c r="C86" s="642" t="s">
        <v>656</v>
      </c>
      <c r="D86" s="642"/>
      <c r="E86" s="642"/>
      <c r="F86" s="642"/>
      <c r="G86" s="642"/>
      <c r="H86" s="258" t="s">
        <v>360</v>
      </c>
      <c r="I86" s="259" t="s">
        <v>664</v>
      </c>
      <c r="J86" s="388">
        <v>18218.8</v>
      </c>
      <c r="K86" s="389">
        <v>16864.86</v>
      </c>
    </row>
    <row r="87" spans="2:11" ht="15.75">
      <c r="B87" s="243" t="s">
        <v>396</v>
      </c>
      <c r="C87" s="618" t="s">
        <v>480</v>
      </c>
      <c r="D87" s="618"/>
      <c r="E87" s="618"/>
      <c r="F87" s="618"/>
      <c r="G87" s="618"/>
      <c r="H87" s="244" t="s">
        <v>221</v>
      </c>
      <c r="I87" s="245" t="s">
        <v>664</v>
      </c>
      <c r="J87" s="374">
        <v>0</v>
      </c>
      <c r="K87" s="375">
        <v>0</v>
      </c>
    </row>
    <row r="88" spans="2:11" ht="15.75">
      <c r="B88" s="243" t="s">
        <v>397</v>
      </c>
      <c r="C88" s="636" t="s">
        <v>582</v>
      </c>
      <c r="D88" s="636"/>
      <c r="E88" s="636"/>
      <c r="F88" s="636"/>
      <c r="G88" s="636"/>
      <c r="H88" s="244" t="s">
        <v>222</v>
      </c>
      <c r="I88" s="245" t="s">
        <v>664</v>
      </c>
      <c r="J88" s="374">
        <v>0</v>
      </c>
      <c r="K88" s="375">
        <v>0</v>
      </c>
    </row>
    <row r="89" spans="2:11" ht="15.75">
      <c r="B89" s="243" t="s">
        <v>64</v>
      </c>
      <c r="C89" s="618" t="s">
        <v>481</v>
      </c>
      <c r="D89" s="618"/>
      <c r="E89" s="618"/>
      <c r="F89" s="618"/>
      <c r="G89" s="618"/>
      <c r="H89" s="244" t="s">
        <v>223</v>
      </c>
      <c r="I89" s="245" t="s">
        <v>708</v>
      </c>
      <c r="J89" s="478">
        <f>ROUND(J86/366,2)</f>
        <v>49.78</v>
      </c>
      <c r="K89" s="479">
        <f>ROUND(K86/365,2)</f>
        <v>46.21</v>
      </c>
    </row>
    <row r="90" spans="2:11" ht="30.75" customHeight="1" thickBot="1">
      <c r="B90" s="271" t="s">
        <v>65</v>
      </c>
      <c r="C90" s="650" t="s">
        <v>673</v>
      </c>
      <c r="D90" s="650"/>
      <c r="E90" s="650"/>
      <c r="F90" s="650"/>
      <c r="G90" s="650"/>
      <c r="H90" s="272" t="s">
        <v>361</v>
      </c>
      <c r="I90" s="273" t="s">
        <v>664</v>
      </c>
      <c r="J90" s="390">
        <v>12267.3</v>
      </c>
      <c r="K90" s="391">
        <v>12338.84</v>
      </c>
    </row>
    <row r="91" spans="2:11" ht="15.75">
      <c r="B91" s="240" t="s">
        <v>359</v>
      </c>
      <c r="C91" s="640" t="s">
        <v>709</v>
      </c>
      <c r="D91" s="640"/>
      <c r="E91" s="640"/>
      <c r="F91" s="640"/>
      <c r="G91" s="640"/>
      <c r="H91" s="241" t="s">
        <v>224</v>
      </c>
      <c r="I91" s="242" t="s">
        <v>664</v>
      </c>
      <c r="J91" s="415">
        <f>J92+J93</f>
        <v>332.07</v>
      </c>
      <c r="K91" s="416">
        <f>K92+K93</f>
        <v>272.7</v>
      </c>
    </row>
    <row r="92" spans="2:11" ht="15.75">
      <c r="B92" s="243" t="s">
        <v>398</v>
      </c>
      <c r="C92" s="636" t="s">
        <v>693</v>
      </c>
      <c r="D92" s="636"/>
      <c r="E92" s="636"/>
      <c r="F92" s="636"/>
      <c r="G92" s="636"/>
      <c r="H92" s="244" t="s">
        <v>225</v>
      </c>
      <c r="I92" s="245" t="s">
        <v>664</v>
      </c>
      <c r="J92" s="374">
        <v>118.38</v>
      </c>
      <c r="K92" s="375">
        <v>123.95</v>
      </c>
    </row>
    <row r="93" spans="2:11" ht="15.75">
      <c r="B93" s="243" t="s">
        <v>399</v>
      </c>
      <c r="C93" s="618" t="s">
        <v>694</v>
      </c>
      <c r="D93" s="618"/>
      <c r="E93" s="618"/>
      <c r="F93" s="618"/>
      <c r="G93" s="618"/>
      <c r="H93" s="244" t="s">
        <v>226</v>
      </c>
      <c r="I93" s="245" t="s">
        <v>664</v>
      </c>
      <c r="J93" s="374">
        <v>213.69</v>
      </c>
      <c r="K93" s="375">
        <v>148.75</v>
      </c>
    </row>
    <row r="94" spans="2:11" ht="16.5" thickBot="1">
      <c r="B94" s="251" t="s">
        <v>400</v>
      </c>
      <c r="C94" s="637" t="s">
        <v>710</v>
      </c>
      <c r="D94" s="637"/>
      <c r="E94" s="637"/>
      <c r="F94" s="637"/>
      <c r="G94" s="637"/>
      <c r="H94" s="252" t="s">
        <v>227</v>
      </c>
      <c r="I94" s="253" t="s">
        <v>2</v>
      </c>
      <c r="J94" s="461">
        <f>ROUND(J91/(J79+J81),2)</f>
        <v>0.02</v>
      </c>
      <c r="K94" s="462">
        <f>ROUND(K91/(K79+K81),2)</f>
        <v>0.02</v>
      </c>
    </row>
    <row r="95" spans="2:11" ht="29.25" customHeight="1">
      <c r="B95" s="257" t="s">
        <v>66</v>
      </c>
      <c r="C95" s="649" t="s">
        <v>711</v>
      </c>
      <c r="D95" s="649"/>
      <c r="E95" s="649"/>
      <c r="F95" s="649"/>
      <c r="G95" s="649"/>
      <c r="H95" s="258" t="s">
        <v>228</v>
      </c>
      <c r="I95" s="259" t="s">
        <v>664</v>
      </c>
      <c r="J95" s="392">
        <f>J96+J97</f>
        <v>5737.830000000002</v>
      </c>
      <c r="K95" s="393">
        <f>K96+K97</f>
        <v>4377.270000000001</v>
      </c>
    </row>
    <row r="96" spans="2:11" ht="15.75">
      <c r="B96" s="243" t="s">
        <v>366</v>
      </c>
      <c r="C96" s="636" t="s">
        <v>736</v>
      </c>
      <c r="D96" s="636"/>
      <c r="E96" s="636"/>
      <c r="F96" s="636"/>
      <c r="G96" s="636"/>
      <c r="H96" s="244" t="s">
        <v>229</v>
      </c>
      <c r="I96" s="245" t="s">
        <v>664</v>
      </c>
      <c r="J96" s="394">
        <f>J79+J81-J83-J86-J92</f>
        <v>0.02000000000145974</v>
      </c>
      <c r="K96" s="395">
        <f>K79+K81-K86-K92</f>
        <v>7.247535904753022E-13</v>
      </c>
    </row>
    <row r="97" spans="2:11" ht="15.75">
      <c r="B97" s="243" t="s">
        <v>367</v>
      </c>
      <c r="C97" s="636" t="s">
        <v>737</v>
      </c>
      <c r="D97" s="636"/>
      <c r="E97" s="636"/>
      <c r="F97" s="636"/>
      <c r="G97" s="636"/>
      <c r="H97" s="244" t="s">
        <v>230</v>
      </c>
      <c r="I97" s="245" t="s">
        <v>664</v>
      </c>
      <c r="J97" s="396">
        <f>J86-J90-J93</f>
        <v>5737.81</v>
      </c>
      <c r="K97" s="397">
        <f>K86-K90-K93</f>
        <v>4377.27</v>
      </c>
    </row>
    <row r="98" spans="2:11" ht="15.75">
      <c r="B98" s="243" t="s">
        <v>67</v>
      </c>
      <c r="C98" s="618" t="s">
        <v>712</v>
      </c>
      <c r="D98" s="618"/>
      <c r="E98" s="618"/>
      <c r="F98" s="618"/>
      <c r="G98" s="618"/>
      <c r="H98" s="244" t="s">
        <v>231</v>
      </c>
      <c r="I98" s="245" t="s">
        <v>2</v>
      </c>
      <c r="J98" s="459">
        <f>ROUND(J95/(J79+J81),2)</f>
        <v>0.31</v>
      </c>
      <c r="K98" s="460">
        <f>ROUND(K95/(K79+K81),2)</f>
        <v>0.26</v>
      </c>
    </row>
    <row r="99" spans="2:11" ht="16.5" thickBot="1">
      <c r="B99" s="251" t="s">
        <v>68</v>
      </c>
      <c r="C99" s="637" t="s">
        <v>413</v>
      </c>
      <c r="D99" s="637"/>
      <c r="E99" s="637"/>
      <c r="F99" s="637"/>
      <c r="G99" s="637"/>
      <c r="H99" s="252" t="s">
        <v>232</v>
      </c>
      <c r="I99" s="253" t="s">
        <v>663</v>
      </c>
      <c r="J99" s="353">
        <f>ROUND(J97/J62,2)</f>
        <v>10.76</v>
      </c>
      <c r="K99" s="354">
        <f>ROUND(K97/K62,2)</f>
        <v>8.19</v>
      </c>
    </row>
    <row r="100" spans="2:11" ht="25.5" customHeight="1">
      <c r="B100" s="257" t="s">
        <v>69</v>
      </c>
      <c r="C100" s="649" t="s">
        <v>11</v>
      </c>
      <c r="D100" s="649"/>
      <c r="E100" s="649"/>
      <c r="F100" s="649"/>
      <c r="G100" s="649"/>
      <c r="H100" s="258" t="s">
        <v>233</v>
      </c>
      <c r="I100" s="259" t="s">
        <v>0</v>
      </c>
      <c r="J100" s="386">
        <v>16</v>
      </c>
      <c r="K100" s="387">
        <v>16</v>
      </c>
    </row>
    <row r="101" spans="2:11" ht="15.75">
      <c r="B101" s="274" t="s">
        <v>520</v>
      </c>
      <c r="C101" s="636" t="s">
        <v>713</v>
      </c>
      <c r="D101" s="636"/>
      <c r="E101" s="636"/>
      <c r="F101" s="636"/>
      <c r="G101" s="636"/>
      <c r="H101" s="244" t="s">
        <v>234</v>
      </c>
      <c r="I101" s="250" t="s">
        <v>0</v>
      </c>
      <c r="J101" s="398">
        <v>0</v>
      </c>
      <c r="K101" s="399">
        <v>0</v>
      </c>
    </row>
    <row r="102" spans="2:11" ht="15.75">
      <c r="B102" s="243" t="s">
        <v>70</v>
      </c>
      <c r="C102" s="618" t="s">
        <v>586</v>
      </c>
      <c r="D102" s="618"/>
      <c r="E102" s="618"/>
      <c r="F102" s="618"/>
      <c r="G102" s="618"/>
      <c r="H102" s="244" t="s">
        <v>235</v>
      </c>
      <c r="I102" s="245" t="s">
        <v>664</v>
      </c>
      <c r="J102" s="374">
        <v>59.1</v>
      </c>
      <c r="K102" s="375">
        <v>59.1</v>
      </c>
    </row>
    <row r="103" spans="2:11" ht="15.75">
      <c r="B103" s="243" t="s">
        <v>71</v>
      </c>
      <c r="C103" s="618" t="s">
        <v>587</v>
      </c>
      <c r="D103" s="618"/>
      <c r="E103" s="618"/>
      <c r="F103" s="618"/>
      <c r="G103" s="618"/>
      <c r="H103" s="244" t="s">
        <v>236</v>
      </c>
      <c r="I103" s="245" t="s">
        <v>664</v>
      </c>
      <c r="J103" s="374">
        <v>59.1</v>
      </c>
      <c r="K103" s="375">
        <v>59</v>
      </c>
    </row>
    <row r="104" spans="2:11" ht="16.5" thickBot="1">
      <c r="B104" s="251" t="s">
        <v>72</v>
      </c>
      <c r="C104" s="637" t="s">
        <v>588</v>
      </c>
      <c r="D104" s="637"/>
      <c r="E104" s="637"/>
      <c r="F104" s="637"/>
      <c r="G104" s="637"/>
      <c r="H104" s="252" t="s">
        <v>237</v>
      </c>
      <c r="I104" s="253" t="s">
        <v>2</v>
      </c>
      <c r="J104" s="461">
        <f>ROUND(J103/J102,2)</f>
        <v>1</v>
      </c>
      <c r="K104" s="462">
        <f>ROUND(K103/K102,2)</f>
        <v>1</v>
      </c>
    </row>
    <row r="105" spans="2:11" ht="15.75">
      <c r="B105" s="240" t="s">
        <v>73</v>
      </c>
      <c r="C105" s="640" t="s">
        <v>8</v>
      </c>
      <c r="D105" s="640"/>
      <c r="E105" s="640"/>
      <c r="F105" s="640"/>
      <c r="G105" s="640"/>
      <c r="H105" s="241" t="s">
        <v>238</v>
      </c>
      <c r="I105" s="242" t="s">
        <v>0</v>
      </c>
      <c r="J105" s="400">
        <v>0</v>
      </c>
      <c r="K105" s="401">
        <v>0</v>
      </c>
    </row>
    <row r="106" spans="2:11" ht="15.75">
      <c r="B106" s="274" t="s">
        <v>526</v>
      </c>
      <c r="C106" s="636" t="s">
        <v>713</v>
      </c>
      <c r="D106" s="636"/>
      <c r="E106" s="636"/>
      <c r="F106" s="636"/>
      <c r="G106" s="636"/>
      <c r="H106" s="244" t="s">
        <v>239</v>
      </c>
      <c r="I106" s="250" t="s">
        <v>0</v>
      </c>
      <c r="J106" s="402">
        <v>0</v>
      </c>
      <c r="K106" s="403">
        <v>0</v>
      </c>
    </row>
    <row r="107" spans="2:11" ht="15.75">
      <c r="B107" s="243" t="s">
        <v>74</v>
      </c>
      <c r="C107" s="618" t="s">
        <v>315</v>
      </c>
      <c r="D107" s="618"/>
      <c r="E107" s="618"/>
      <c r="F107" s="618"/>
      <c r="G107" s="618"/>
      <c r="H107" s="244" t="s">
        <v>240</v>
      </c>
      <c r="I107" s="245" t="s">
        <v>0</v>
      </c>
      <c r="J107" s="384">
        <v>6</v>
      </c>
      <c r="K107" s="385">
        <v>6</v>
      </c>
    </row>
    <row r="108" spans="2:11" ht="15.75">
      <c r="B108" s="243" t="s">
        <v>527</v>
      </c>
      <c r="C108" s="636" t="s">
        <v>713</v>
      </c>
      <c r="D108" s="636"/>
      <c r="E108" s="636"/>
      <c r="F108" s="636"/>
      <c r="G108" s="636"/>
      <c r="H108" s="244" t="s">
        <v>241</v>
      </c>
      <c r="I108" s="245" t="s">
        <v>0</v>
      </c>
      <c r="J108" s="402">
        <v>0</v>
      </c>
      <c r="K108" s="403">
        <v>0</v>
      </c>
    </row>
    <row r="109" spans="2:11" ht="15.75">
      <c r="B109" s="243" t="s">
        <v>75</v>
      </c>
      <c r="C109" s="618" t="s">
        <v>305</v>
      </c>
      <c r="D109" s="618"/>
      <c r="E109" s="618"/>
      <c r="F109" s="618"/>
      <c r="G109" s="618"/>
      <c r="H109" s="244" t="s">
        <v>242</v>
      </c>
      <c r="I109" s="245" t="s">
        <v>0</v>
      </c>
      <c r="J109" s="384">
        <v>75</v>
      </c>
      <c r="K109" s="385">
        <v>75</v>
      </c>
    </row>
    <row r="110" spans="2:11" ht="15.75">
      <c r="B110" s="243" t="s">
        <v>401</v>
      </c>
      <c r="C110" s="618" t="s">
        <v>368</v>
      </c>
      <c r="D110" s="618"/>
      <c r="E110" s="618"/>
      <c r="F110" s="618"/>
      <c r="G110" s="618"/>
      <c r="H110" s="244" t="s">
        <v>243</v>
      </c>
      <c r="I110" s="245" t="s">
        <v>0</v>
      </c>
      <c r="J110" s="384">
        <v>24</v>
      </c>
      <c r="K110" s="385">
        <v>24</v>
      </c>
    </row>
    <row r="111" spans="2:11" ht="15.75">
      <c r="B111" s="243" t="s">
        <v>76</v>
      </c>
      <c r="C111" s="618" t="s">
        <v>471</v>
      </c>
      <c r="D111" s="618"/>
      <c r="E111" s="618"/>
      <c r="F111" s="618"/>
      <c r="G111" s="618"/>
      <c r="H111" s="244" t="s">
        <v>244</v>
      </c>
      <c r="I111" s="245" t="s">
        <v>0</v>
      </c>
      <c r="J111" s="384">
        <v>0</v>
      </c>
      <c r="K111" s="385">
        <v>0</v>
      </c>
    </row>
    <row r="112" spans="2:11" ht="15.75">
      <c r="B112" s="243" t="s">
        <v>402</v>
      </c>
      <c r="C112" s="618" t="s">
        <v>368</v>
      </c>
      <c r="D112" s="618"/>
      <c r="E112" s="618"/>
      <c r="F112" s="618"/>
      <c r="G112" s="618"/>
      <c r="H112" s="244" t="s">
        <v>245</v>
      </c>
      <c r="I112" s="245" t="s">
        <v>0</v>
      </c>
      <c r="J112" s="384">
        <v>0</v>
      </c>
      <c r="K112" s="385">
        <v>0</v>
      </c>
    </row>
    <row r="113" spans="2:11" ht="15.75">
      <c r="B113" s="243" t="s">
        <v>528</v>
      </c>
      <c r="C113" s="632" t="s">
        <v>522</v>
      </c>
      <c r="D113" s="633"/>
      <c r="E113" s="633"/>
      <c r="F113" s="633"/>
      <c r="G113" s="634"/>
      <c r="H113" s="244" t="s">
        <v>246</v>
      </c>
      <c r="I113" s="245" t="s">
        <v>0</v>
      </c>
      <c r="J113" s="402">
        <v>0</v>
      </c>
      <c r="K113" s="403">
        <v>0</v>
      </c>
    </row>
    <row r="114" spans="2:11" ht="15.75">
      <c r="B114" s="243" t="s">
        <v>77</v>
      </c>
      <c r="C114" s="618" t="s">
        <v>313</v>
      </c>
      <c r="D114" s="618"/>
      <c r="E114" s="618"/>
      <c r="F114" s="618"/>
      <c r="G114" s="618"/>
      <c r="H114" s="244" t="s">
        <v>247</v>
      </c>
      <c r="I114" s="245" t="s">
        <v>0</v>
      </c>
      <c r="J114" s="384">
        <v>75</v>
      </c>
      <c r="K114" s="385">
        <v>75</v>
      </c>
    </row>
    <row r="115" spans="2:11" ht="15.75">
      <c r="B115" s="243" t="s">
        <v>529</v>
      </c>
      <c r="C115" s="636" t="s">
        <v>713</v>
      </c>
      <c r="D115" s="636"/>
      <c r="E115" s="636"/>
      <c r="F115" s="636"/>
      <c r="G115" s="636"/>
      <c r="H115" s="244" t="s">
        <v>248</v>
      </c>
      <c r="I115" s="245" t="s">
        <v>0</v>
      </c>
      <c r="J115" s="402">
        <v>31</v>
      </c>
      <c r="K115" s="403">
        <v>31</v>
      </c>
    </row>
    <row r="116" spans="2:11" ht="15.75">
      <c r="B116" s="243" t="s">
        <v>78</v>
      </c>
      <c r="C116" s="618" t="s">
        <v>9</v>
      </c>
      <c r="D116" s="618"/>
      <c r="E116" s="618"/>
      <c r="F116" s="618"/>
      <c r="G116" s="618"/>
      <c r="H116" s="244" t="s">
        <v>249</v>
      </c>
      <c r="I116" s="245" t="s">
        <v>0</v>
      </c>
      <c r="J116" s="384">
        <v>6</v>
      </c>
      <c r="K116" s="385">
        <v>6</v>
      </c>
    </row>
    <row r="117" spans="2:11" ht="16.5" thickBot="1">
      <c r="B117" s="251" t="s">
        <v>530</v>
      </c>
      <c r="C117" s="651" t="s">
        <v>713</v>
      </c>
      <c r="D117" s="652"/>
      <c r="E117" s="652"/>
      <c r="F117" s="652"/>
      <c r="G117" s="653"/>
      <c r="H117" s="252" t="s">
        <v>250</v>
      </c>
      <c r="I117" s="253" t="s">
        <v>0</v>
      </c>
      <c r="J117" s="404">
        <v>6</v>
      </c>
      <c r="K117" s="405">
        <v>6</v>
      </c>
    </row>
    <row r="118" spans="2:11" ht="25.5" customHeight="1">
      <c r="B118" s="257" t="s">
        <v>79</v>
      </c>
      <c r="C118" s="649" t="s">
        <v>690</v>
      </c>
      <c r="D118" s="649"/>
      <c r="E118" s="649"/>
      <c r="F118" s="649"/>
      <c r="G118" s="649"/>
      <c r="H118" s="258" t="s">
        <v>251</v>
      </c>
      <c r="I118" s="259" t="s">
        <v>662</v>
      </c>
      <c r="J118" s="386">
        <v>10759.9</v>
      </c>
      <c r="K118" s="387">
        <v>10202.31</v>
      </c>
    </row>
    <row r="119" spans="2:11" ht="16.5" thickBot="1">
      <c r="B119" s="275" t="s">
        <v>80</v>
      </c>
      <c r="C119" s="654" t="s">
        <v>717</v>
      </c>
      <c r="D119" s="654"/>
      <c r="E119" s="654"/>
      <c r="F119" s="654"/>
      <c r="G119" s="654"/>
      <c r="H119" s="276" t="s">
        <v>252</v>
      </c>
      <c r="I119" s="277" t="s">
        <v>719</v>
      </c>
      <c r="J119" s="355">
        <f>ROUND(J118/J79,3)</f>
        <v>0.587</v>
      </c>
      <c r="K119" s="356">
        <f>ROUND(K118/K79,3)</f>
        <v>0.601</v>
      </c>
    </row>
    <row r="120" spans="2:11" ht="27" customHeight="1">
      <c r="B120" s="257" t="s">
        <v>81</v>
      </c>
      <c r="C120" s="649" t="s">
        <v>31</v>
      </c>
      <c r="D120" s="649"/>
      <c r="E120" s="649"/>
      <c r="F120" s="649"/>
      <c r="G120" s="649"/>
      <c r="H120" s="258" t="s">
        <v>253</v>
      </c>
      <c r="I120" s="259" t="s">
        <v>0</v>
      </c>
      <c r="J120" s="386">
        <v>0</v>
      </c>
      <c r="K120" s="387">
        <v>0</v>
      </c>
    </row>
    <row r="121" spans="2:11" ht="15.75">
      <c r="B121" s="274" t="s">
        <v>531</v>
      </c>
      <c r="C121" s="636" t="s">
        <v>713</v>
      </c>
      <c r="D121" s="636"/>
      <c r="E121" s="636"/>
      <c r="F121" s="636"/>
      <c r="G121" s="636"/>
      <c r="H121" s="244" t="s">
        <v>254</v>
      </c>
      <c r="I121" s="245" t="s">
        <v>0</v>
      </c>
      <c r="J121" s="398">
        <v>0</v>
      </c>
      <c r="K121" s="399">
        <v>0</v>
      </c>
    </row>
    <row r="122" spans="2:11" ht="15.75">
      <c r="B122" s="243" t="s">
        <v>82</v>
      </c>
      <c r="C122" s="618" t="s">
        <v>29</v>
      </c>
      <c r="D122" s="618"/>
      <c r="E122" s="618"/>
      <c r="F122" s="618"/>
      <c r="G122" s="618"/>
      <c r="H122" s="244" t="s">
        <v>255</v>
      </c>
      <c r="I122" s="245" t="s">
        <v>662</v>
      </c>
      <c r="J122" s="374">
        <v>0</v>
      </c>
      <c r="K122" s="375">
        <v>0</v>
      </c>
    </row>
    <row r="123" spans="2:11" ht="16.5" thickBot="1">
      <c r="B123" s="251" t="s">
        <v>83</v>
      </c>
      <c r="C123" s="637" t="s">
        <v>718</v>
      </c>
      <c r="D123" s="637"/>
      <c r="E123" s="637"/>
      <c r="F123" s="637"/>
      <c r="G123" s="637"/>
      <c r="H123" s="252" t="s">
        <v>256</v>
      </c>
      <c r="I123" s="253" t="s">
        <v>719</v>
      </c>
      <c r="J123" s="357" t="e">
        <f>ROUND(J122/J84,3)</f>
        <v>#DIV/0!</v>
      </c>
      <c r="K123" s="358" t="e">
        <f>ROUND(K122/K84,3)</f>
        <v>#DIV/0!</v>
      </c>
    </row>
    <row r="124" spans="2:11" ht="27" customHeight="1">
      <c r="B124" s="257" t="s">
        <v>84</v>
      </c>
      <c r="C124" s="649" t="s">
        <v>35</v>
      </c>
      <c r="D124" s="649"/>
      <c r="E124" s="649"/>
      <c r="F124" s="649"/>
      <c r="G124" s="649"/>
      <c r="H124" s="258" t="s">
        <v>257</v>
      </c>
      <c r="I124" s="259" t="s">
        <v>0</v>
      </c>
      <c r="J124" s="386">
        <v>8</v>
      </c>
      <c r="K124" s="387">
        <v>8</v>
      </c>
    </row>
    <row r="125" spans="2:11" ht="15.75">
      <c r="B125" s="274" t="s">
        <v>532</v>
      </c>
      <c r="C125" s="636" t="s">
        <v>713</v>
      </c>
      <c r="D125" s="636"/>
      <c r="E125" s="636"/>
      <c r="F125" s="636"/>
      <c r="G125" s="636"/>
      <c r="H125" s="244" t="s">
        <v>258</v>
      </c>
      <c r="I125" s="245" t="s">
        <v>0</v>
      </c>
      <c r="J125" s="398">
        <v>0</v>
      </c>
      <c r="K125" s="399">
        <v>0</v>
      </c>
    </row>
    <row r="126" spans="2:11" ht="15.75">
      <c r="B126" s="243" t="s">
        <v>85</v>
      </c>
      <c r="C126" s="618" t="s">
        <v>658</v>
      </c>
      <c r="D126" s="618"/>
      <c r="E126" s="618"/>
      <c r="F126" s="618"/>
      <c r="G126" s="618"/>
      <c r="H126" s="244" t="s">
        <v>259</v>
      </c>
      <c r="I126" s="245" t="s">
        <v>0</v>
      </c>
      <c r="J126" s="374">
        <v>73</v>
      </c>
      <c r="K126" s="375">
        <v>73</v>
      </c>
    </row>
    <row r="127" spans="2:11" ht="15.75">
      <c r="B127" s="243" t="s">
        <v>591</v>
      </c>
      <c r="C127" s="636" t="s">
        <v>714</v>
      </c>
      <c r="D127" s="636"/>
      <c r="E127" s="636"/>
      <c r="F127" s="636"/>
      <c r="G127" s="636"/>
      <c r="H127" s="244" t="s">
        <v>260</v>
      </c>
      <c r="I127" s="245" t="s">
        <v>0</v>
      </c>
      <c r="J127" s="374">
        <v>23</v>
      </c>
      <c r="K127" s="375">
        <v>21</v>
      </c>
    </row>
    <row r="128" spans="2:11" ht="15.75">
      <c r="B128" s="243" t="s">
        <v>86</v>
      </c>
      <c r="C128" s="618" t="s">
        <v>695</v>
      </c>
      <c r="D128" s="618"/>
      <c r="E128" s="618"/>
      <c r="F128" s="618"/>
      <c r="G128" s="618"/>
      <c r="H128" s="244" t="s">
        <v>261</v>
      </c>
      <c r="I128" s="245" t="s">
        <v>661</v>
      </c>
      <c r="J128" s="374">
        <v>5793.8</v>
      </c>
      <c r="K128" s="375">
        <v>5493.55</v>
      </c>
    </row>
    <row r="129" spans="2:11" ht="16.5" thickBot="1">
      <c r="B129" s="251" t="s">
        <v>87</v>
      </c>
      <c r="C129" s="637" t="s">
        <v>721</v>
      </c>
      <c r="D129" s="637"/>
      <c r="E129" s="637"/>
      <c r="F129" s="637"/>
      <c r="G129" s="637"/>
      <c r="H129" s="252" t="s">
        <v>262</v>
      </c>
      <c r="I129" s="253" t="s">
        <v>720</v>
      </c>
      <c r="J129" s="357">
        <f>ROUND(J128/J86,3)</f>
        <v>0.318</v>
      </c>
      <c r="K129" s="358">
        <f>ROUND(K128/K86,3)</f>
        <v>0.326</v>
      </c>
    </row>
    <row r="130" spans="2:11" ht="30" customHeight="1">
      <c r="B130" s="257" t="s">
        <v>88</v>
      </c>
      <c r="C130" s="649" t="s">
        <v>465</v>
      </c>
      <c r="D130" s="649"/>
      <c r="E130" s="649"/>
      <c r="F130" s="649"/>
      <c r="G130" s="649"/>
      <c r="H130" s="258" t="s">
        <v>263</v>
      </c>
      <c r="I130" s="259" t="s">
        <v>0</v>
      </c>
      <c r="J130" s="406">
        <v>48</v>
      </c>
      <c r="K130" s="407">
        <v>40</v>
      </c>
    </row>
    <row r="131" spans="2:11" ht="15.75">
      <c r="B131" s="243" t="s">
        <v>592</v>
      </c>
      <c r="C131" s="636" t="s">
        <v>715</v>
      </c>
      <c r="D131" s="636"/>
      <c r="E131" s="636"/>
      <c r="F131" s="636"/>
      <c r="G131" s="636"/>
      <c r="H131" s="244" t="s">
        <v>264</v>
      </c>
      <c r="I131" s="245" t="s">
        <v>0</v>
      </c>
      <c r="J131" s="384">
        <v>48</v>
      </c>
      <c r="K131" s="385">
        <v>40</v>
      </c>
    </row>
    <row r="132" spans="2:11" ht="15.75">
      <c r="B132" s="243" t="s">
        <v>89</v>
      </c>
      <c r="C132" s="618" t="s">
        <v>567</v>
      </c>
      <c r="D132" s="618"/>
      <c r="E132" s="618"/>
      <c r="F132" s="618"/>
      <c r="G132" s="618"/>
      <c r="H132" s="244" t="s">
        <v>265</v>
      </c>
      <c r="I132" s="245" t="s">
        <v>0</v>
      </c>
      <c r="J132" s="384">
        <v>9</v>
      </c>
      <c r="K132" s="385">
        <v>0</v>
      </c>
    </row>
    <row r="133" spans="2:11" ht="15.75">
      <c r="B133" s="243" t="s">
        <v>434</v>
      </c>
      <c r="C133" s="636" t="s">
        <v>716</v>
      </c>
      <c r="D133" s="636"/>
      <c r="E133" s="636"/>
      <c r="F133" s="636"/>
      <c r="G133" s="636"/>
      <c r="H133" s="244" t="s">
        <v>316</v>
      </c>
      <c r="I133" s="245" t="s">
        <v>0</v>
      </c>
      <c r="J133" s="384">
        <v>9</v>
      </c>
      <c r="K133" s="385">
        <v>0</v>
      </c>
    </row>
    <row r="134" spans="2:11" ht="15.75">
      <c r="B134" s="243" t="s">
        <v>90</v>
      </c>
      <c r="C134" s="618" t="s">
        <v>620</v>
      </c>
      <c r="D134" s="618"/>
      <c r="E134" s="618"/>
      <c r="F134" s="618"/>
      <c r="G134" s="618"/>
      <c r="H134" s="244" t="s">
        <v>322</v>
      </c>
      <c r="I134" s="245" t="s">
        <v>2</v>
      </c>
      <c r="J134" s="459">
        <f>ROUND(J130/(J130+J132),2)</f>
        <v>0.84</v>
      </c>
      <c r="K134" s="460">
        <f>ROUND(K130/(K130+K132),2)</f>
        <v>1</v>
      </c>
    </row>
    <row r="135" spans="2:11" ht="16.5" thickBot="1">
      <c r="B135" s="251" t="s">
        <v>435</v>
      </c>
      <c r="C135" s="637" t="s">
        <v>619</v>
      </c>
      <c r="D135" s="637"/>
      <c r="E135" s="637"/>
      <c r="F135" s="637"/>
      <c r="G135" s="637"/>
      <c r="H135" s="252" t="s">
        <v>323</v>
      </c>
      <c r="I135" s="253" t="s">
        <v>2</v>
      </c>
      <c r="J135" s="461">
        <f>ROUND(J131/(J131+J133),2)</f>
        <v>0.84</v>
      </c>
      <c r="K135" s="462">
        <f>ROUND(K131/(K131+K133),2)</f>
        <v>1</v>
      </c>
    </row>
    <row r="136" spans="2:11" ht="15.75">
      <c r="B136" s="240" t="s">
        <v>91</v>
      </c>
      <c r="C136" s="640" t="s">
        <v>533</v>
      </c>
      <c r="D136" s="640"/>
      <c r="E136" s="640"/>
      <c r="F136" s="640"/>
      <c r="G136" s="640"/>
      <c r="H136" s="241" t="s">
        <v>324</v>
      </c>
      <c r="I136" s="242" t="s">
        <v>0</v>
      </c>
      <c r="J136" s="400">
        <v>0</v>
      </c>
      <c r="K136" s="401">
        <v>0</v>
      </c>
    </row>
    <row r="137" spans="2:11" ht="15.75">
      <c r="B137" s="243" t="s">
        <v>436</v>
      </c>
      <c r="C137" s="636" t="s">
        <v>738</v>
      </c>
      <c r="D137" s="636"/>
      <c r="E137" s="636"/>
      <c r="F137" s="636"/>
      <c r="G137" s="636"/>
      <c r="H137" s="244" t="s">
        <v>325</v>
      </c>
      <c r="I137" s="245" t="s">
        <v>0</v>
      </c>
      <c r="J137" s="384">
        <v>0</v>
      </c>
      <c r="K137" s="385">
        <v>0</v>
      </c>
    </row>
    <row r="138" spans="2:11" ht="15.75">
      <c r="B138" s="243" t="s">
        <v>593</v>
      </c>
      <c r="C138" s="636" t="s">
        <v>595</v>
      </c>
      <c r="D138" s="636"/>
      <c r="E138" s="636"/>
      <c r="F138" s="636"/>
      <c r="G138" s="636"/>
      <c r="H138" s="244" t="s">
        <v>326</v>
      </c>
      <c r="I138" s="245" t="s">
        <v>0</v>
      </c>
      <c r="J138" s="384">
        <v>0</v>
      </c>
      <c r="K138" s="385">
        <v>0</v>
      </c>
    </row>
    <row r="139" spans="2:11" ht="15.75">
      <c r="B139" s="243" t="s">
        <v>594</v>
      </c>
      <c r="C139" s="636" t="s">
        <v>596</v>
      </c>
      <c r="D139" s="636"/>
      <c r="E139" s="636"/>
      <c r="F139" s="636"/>
      <c r="G139" s="636"/>
      <c r="H139" s="244" t="s">
        <v>327</v>
      </c>
      <c r="I139" s="245" t="s">
        <v>0</v>
      </c>
      <c r="J139" s="384">
        <v>0</v>
      </c>
      <c r="K139" s="385">
        <v>0</v>
      </c>
    </row>
    <row r="140" spans="2:11" ht="16.5" thickBot="1">
      <c r="B140" s="251" t="s">
        <v>92</v>
      </c>
      <c r="C140" s="637" t="s">
        <v>299</v>
      </c>
      <c r="D140" s="637"/>
      <c r="E140" s="637"/>
      <c r="F140" s="637"/>
      <c r="G140" s="637"/>
      <c r="H140" s="252" t="s">
        <v>328</v>
      </c>
      <c r="I140" s="253" t="s">
        <v>0</v>
      </c>
      <c r="J140" s="404">
        <v>0</v>
      </c>
      <c r="K140" s="405">
        <v>0</v>
      </c>
    </row>
    <row r="141" spans="2:11" ht="15.75">
      <c r="B141" s="240" t="s">
        <v>93</v>
      </c>
      <c r="C141" s="640" t="s">
        <v>23</v>
      </c>
      <c r="D141" s="640"/>
      <c r="E141" s="640"/>
      <c r="F141" s="640"/>
      <c r="G141" s="640"/>
      <c r="H141" s="241" t="s">
        <v>329</v>
      </c>
      <c r="I141" s="242" t="s">
        <v>0</v>
      </c>
      <c r="J141" s="400">
        <v>1</v>
      </c>
      <c r="K141" s="401">
        <v>1</v>
      </c>
    </row>
    <row r="142" spans="2:11" ht="15.75">
      <c r="B142" s="243" t="s">
        <v>94</v>
      </c>
      <c r="C142" s="618" t="s">
        <v>24</v>
      </c>
      <c r="D142" s="618"/>
      <c r="E142" s="618"/>
      <c r="F142" s="618"/>
      <c r="G142" s="618"/>
      <c r="H142" s="244" t="s">
        <v>330</v>
      </c>
      <c r="I142" s="245" t="s">
        <v>0</v>
      </c>
      <c r="J142" s="384">
        <v>1</v>
      </c>
      <c r="K142" s="385">
        <v>1</v>
      </c>
    </row>
    <row r="143" spans="2:11" ht="16.5" thickBot="1">
      <c r="B143" s="271" t="s">
        <v>95</v>
      </c>
      <c r="C143" s="657" t="s">
        <v>33</v>
      </c>
      <c r="D143" s="657"/>
      <c r="E143" s="657"/>
      <c r="F143" s="657"/>
      <c r="G143" s="657"/>
      <c r="H143" s="272" t="s">
        <v>331</v>
      </c>
      <c r="I143" s="273" t="s">
        <v>0</v>
      </c>
      <c r="J143" s="408">
        <v>27</v>
      </c>
      <c r="K143" s="409">
        <v>28</v>
      </c>
    </row>
    <row r="144" spans="2:11" ht="15.75">
      <c r="B144" s="240" t="s">
        <v>96</v>
      </c>
      <c r="C144" s="640" t="s">
        <v>12</v>
      </c>
      <c r="D144" s="640"/>
      <c r="E144" s="640"/>
      <c r="F144" s="640"/>
      <c r="G144" s="640"/>
      <c r="H144" s="241" t="s">
        <v>363</v>
      </c>
      <c r="I144" s="242" t="s">
        <v>708</v>
      </c>
      <c r="J144" s="278">
        <v>88.99</v>
      </c>
      <c r="K144" s="279">
        <v>88.99</v>
      </c>
    </row>
    <row r="145" spans="2:11" ht="15.75">
      <c r="B145" s="243" t="s">
        <v>97</v>
      </c>
      <c r="C145" s="618" t="s">
        <v>13</v>
      </c>
      <c r="D145" s="618"/>
      <c r="E145" s="618"/>
      <c r="F145" s="618"/>
      <c r="G145" s="618"/>
      <c r="H145" s="244" t="s">
        <v>364</v>
      </c>
      <c r="I145" s="245" t="s">
        <v>708</v>
      </c>
      <c r="J145" s="268">
        <v>88.99</v>
      </c>
      <c r="K145" s="269">
        <v>88.99</v>
      </c>
    </row>
    <row r="146" spans="2:11" ht="15.75">
      <c r="B146" s="243" t="s">
        <v>98</v>
      </c>
      <c r="C146" s="618" t="s">
        <v>14</v>
      </c>
      <c r="D146" s="618"/>
      <c r="E146" s="618"/>
      <c r="F146" s="618"/>
      <c r="G146" s="618"/>
      <c r="H146" s="244" t="s">
        <v>365</v>
      </c>
      <c r="I146" s="245" t="s">
        <v>708</v>
      </c>
      <c r="J146" s="268">
        <v>0</v>
      </c>
      <c r="K146" s="269">
        <v>0</v>
      </c>
    </row>
    <row r="147" spans="2:11" ht="15.75">
      <c r="B147" s="243" t="s">
        <v>99</v>
      </c>
      <c r="C147" s="618" t="s">
        <v>621</v>
      </c>
      <c r="D147" s="618"/>
      <c r="E147" s="618"/>
      <c r="F147" s="618"/>
      <c r="G147" s="618"/>
      <c r="H147" s="244" t="s">
        <v>375</v>
      </c>
      <c r="I147" s="245" t="s">
        <v>2</v>
      </c>
      <c r="J147" s="480">
        <f>ROUND(J86/365/J144,2)</f>
        <v>0.56</v>
      </c>
      <c r="K147" s="460">
        <f>ROUND(K86/365/K144,2)</f>
        <v>0.52</v>
      </c>
    </row>
    <row r="148" spans="2:11" ht="15.75">
      <c r="B148" s="243" t="s">
        <v>100</v>
      </c>
      <c r="C148" s="618" t="s">
        <v>622</v>
      </c>
      <c r="D148" s="618"/>
      <c r="E148" s="618"/>
      <c r="F148" s="618"/>
      <c r="G148" s="618"/>
      <c r="H148" s="244" t="s">
        <v>376</v>
      </c>
      <c r="I148" s="245" t="s">
        <v>2</v>
      </c>
      <c r="J148" s="480">
        <f>ROUND(J79/365/J145,2)</f>
        <v>0.56</v>
      </c>
      <c r="K148" s="460">
        <f>ROUND(K79/365/K145,2)</f>
        <v>0.52</v>
      </c>
    </row>
    <row r="149" spans="2:11" ht="16.5" thickBot="1">
      <c r="B149" s="251" t="s">
        <v>101</v>
      </c>
      <c r="C149" s="637" t="s">
        <v>623</v>
      </c>
      <c r="D149" s="637"/>
      <c r="E149" s="637"/>
      <c r="F149" s="637"/>
      <c r="G149" s="637"/>
      <c r="H149" s="252" t="s">
        <v>383</v>
      </c>
      <c r="I149" s="253" t="s">
        <v>2</v>
      </c>
      <c r="J149" s="481" t="e">
        <f>ROUND(J84/365/J146,2)</f>
        <v>#DIV/0!</v>
      </c>
      <c r="K149" s="462" t="e">
        <f>ROUND(K84/365/K146,2)</f>
        <v>#DIV/0!</v>
      </c>
    </row>
    <row r="150" spans="2:11" ht="27" customHeight="1">
      <c r="B150" s="257" t="s">
        <v>102</v>
      </c>
      <c r="C150" s="649" t="s">
        <v>382</v>
      </c>
      <c r="D150" s="649"/>
      <c r="E150" s="649"/>
      <c r="F150" s="649"/>
      <c r="G150" s="649"/>
      <c r="H150" s="258" t="s">
        <v>384</v>
      </c>
      <c r="I150" s="259" t="s">
        <v>15</v>
      </c>
      <c r="J150" s="406">
        <v>497</v>
      </c>
      <c r="K150" s="407">
        <v>547</v>
      </c>
    </row>
    <row r="151" spans="2:11" ht="16.5" thickBot="1">
      <c r="B151" s="251" t="s">
        <v>103</v>
      </c>
      <c r="C151" s="637" t="s">
        <v>624</v>
      </c>
      <c r="D151" s="637"/>
      <c r="E151" s="637"/>
      <c r="F151" s="637"/>
      <c r="G151" s="637"/>
      <c r="H151" s="252" t="s">
        <v>388</v>
      </c>
      <c r="I151" s="253" t="s">
        <v>16</v>
      </c>
      <c r="J151" s="351">
        <f>ROUND(J150/J62,2)</f>
        <v>0.93</v>
      </c>
      <c r="K151" s="352">
        <f>ROUND(K150/K62,2)</f>
        <v>1.02</v>
      </c>
    </row>
    <row r="152" spans="2:11" ht="15.75">
      <c r="B152" s="257" t="s">
        <v>104</v>
      </c>
      <c r="C152" s="649" t="s">
        <v>671</v>
      </c>
      <c r="D152" s="649"/>
      <c r="E152" s="649"/>
      <c r="F152" s="649"/>
      <c r="G152" s="649"/>
      <c r="H152" s="258" t="s">
        <v>411</v>
      </c>
      <c r="I152" s="259" t="s">
        <v>662</v>
      </c>
      <c r="J152" s="392">
        <f>J153+J154</f>
        <v>16553.7</v>
      </c>
      <c r="K152" s="393">
        <f>K153+K154</f>
        <v>15695.86</v>
      </c>
    </row>
    <row r="153" spans="2:11" ht="15.75">
      <c r="B153" s="254" t="s">
        <v>684</v>
      </c>
      <c r="C153" s="656" t="s">
        <v>688</v>
      </c>
      <c r="D153" s="656"/>
      <c r="E153" s="656"/>
      <c r="F153" s="656"/>
      <c r="G153" s="656"/>
      <c r="H153" s="341" t="s">
        <v>412</v>
      </c>
      <c r="I153" s="342" t="s">
        <v>740</v>
      </c>
      <c r="J153" s="410">
        <v>16553.7</v>
      </c>
      <c r="K153" s="411">
        <v>15695.86</v>
      </c>
    </row>
    <row r="154" spans="2:11" ht="15.75">
      <c r="B154" s="254" t="s">
        <v>685</v>
      </c>
      <c r="C154" s="655" t="s">
        <v>689</v>
      </c>
      <c r="D154" s="655"/>
      <c r="E154" s="655"/>
      <c r="F154" s="655"/>
      <c r="G154" s="655"/>
      <c r="H154" s="255" t="s">
        <v>617</v>
      </c>
      <c r="I154" s="256" t="s">
        <v>740</v>
      </c>
      <c r="J154" s="412">
        <v>0</v>
      </c>
      <c r="K154" s="411">
        <v>0</v>
      </c>
    </row>
    <row r="155" spans="2:11" ht="16.5" thickBot="1">
      <c r="B155" s="251" t="s">
        <v>105</v>
      </c>
      <c r="C155" s="637" t="s">
        <v>739</v>
      </c>
      <c r="D155" s="637"/>
      <c r="E155" s="637"/>
      <c r="F155" s="637"/>
      <c r="G155" s="637"/>
      <c r="H155" s="252" t="s">
        <v>618</v>
      </c>
      <c r="I155" s="253" t="s">
        <v>719</v>
      </c>
      <c r="J155" s="357">
        <f>ROUND(J152/(J79+J81),3)</f>
        <v>0.903</v>
      </c>
      <c r="K155" s="358">
        <f>ROUND(K152/(K79+K81),3)</f>
        <v>0.924</v>
      </c>
    </row>
    <row r="156" spans="2:11" ht="15.75">
      <c r="B156" s="240" t="s">
        <v>106</v>
      </c>
      <c r="C156" s="640" t="s">
        <v>285</v>
      </c>
      <c r="D156" s="640"/>
      <c r="E156" s="640"/>
      <c r="F156" s="640"/>
      <c r="G156" s="640"/>
      <c r="H156" s="241" t="s">
        <v>659</v>
      </c>
      <c r="I156" s="242" t="s">
        <v>728</v>
      </c>
      <c r="J156" s="372">
        <v>0</v>
      </c>
      <c r="K156" s="373">
        <v>0</v>
      </c>
    </row>
    <row r="157" spans="2:11" ht="15.75">
      <c r="B157" s="243" t="s">
        <v>107</v>
      </c>
      <c r="C157" s="646" t="s">
        <v>302</v>
      </c>
      <c r="D157" s="646"/>
      <c r="E157" s="646"/>
      <c r="F157" s="646"/>
      <c r="G157" s="646"/>
      <c r="H157" s="267" t="s">
        <v>686</v>
      </c>
      <c r="I157" s="250" t="s">
        <v>728</v>
      </c>
      <c r="J157" s="398">
        <v>4424</v>
      </c>
      <c r="K157" s="375">
        <v>5904</v>
      </c>
    </row>
    <row r="158" spans="2:11" ht="16.5" thickBot="1">
      <c r="B158" s="251" t="s">
        <v>108</v>
      </c>
      <c r="C158" s="637" t="s">
        <v>374</v>
      </c>
      <c r="D158" s="637"/>
      <c r="E158" s="637"/>
      <c r="F158" s="637"/>
      <c r="G158" s="637"/>
      <c r="H158" s="252" t="s">
        <v>687</v>
      </c>
      <c r="I158" s="253" t="s">
        <v>728</v>
      </c>
      <c r="J158" s="413">
        <v>1362.4</v>
      </c>
      <c r="K158" s="414">
        <v>2680.8</v>
      </c>
    </row>
    <row r="159" spans="2:11" ht="27" customHeight="1" thickBot="1">
      <c r="B159" s="467"/>
      <c r="C159" s="658" t="s">
        <v>742</v>
      </c>
      <c r="D159" s="658"/>
      <c r="E159" s="658"/>
      <c r="F159" s="658"/>
      <c r="G159" s="658"/>
      <c r="H159" s="368"/>
      <c r="I159" s="368"/>
      <c r="J159" s="370"/>
      <c r="K159" s="371"/>
    </row>
    <row r="160" spans="2:11" ht="29.25" customHeight="1">
      <c r="B160" s="257" t="s">
        <v>309</v>
      </c>
      <c r="C160" s="649" t="s">
        <v>570</v>
      </c>
      <c r="D160" s="649"/>
      <c r="E160" s="649"/>
      <c r="F160" s="649"/>
      <c r="G160" s="649"/>
      <c r="H160" s="280">
        <v>201</v>
      </c>
      <c r="I160" s="259" t="s">
        <v>0</v>
      </c>
      <c r="J160" s="406">
        <v>1</v>
      </c>
      <c r="K160" s="407">
        <v>1</v>
      </c>
    </row>
    <row r="161" spans="2:11" ht="15.75">
      <c r="B161" s="243" t="s">
        <v>310</v>
      </c>
      <c r="C161" s="618" t="s">
        <v>441</v>
      </c>
      <c r="D161" s="618"/>
      <c r="E161" s="618"/>
      <c r="F161" s="618"/>
      <c r="G161" s="618"/>
      <c r="H161" s="281">
        <v>202</v>
      </c>
      <c r="I161" s="245" t="s">
        <v>1</v>
      </c>
      <c r="J161" s="384">
        <v>266856</v>
      </c>
      <c r="K161" s="385">
        <v>267381</v>
      </c>
    </row>
    <row r="162" spans="2:11" ht="15.75">
      <c r="B162" s="243" t="s">
        <v>311</v>
      </c>
      <c r="C162" s="618" t="s">
        <v>442</v>
      </c>
      <c r="D162" s="618"/>
      <c r="E162" s="618"/>
      <c r="F162" s="618"/>
      <c r="G162" s="618"/>
      <c r="H162" s="281">
        <v>203</v>
      </c>
      <c r="I162" s="245" t="s">
        <v>1</v>
      </c>
      <c r="J162" s="396">
        <f>J163+J164</f>
        <v>236478</v>
      </c>
      <c r="K162" s="397">
        <f>K163+K164</f>
        <v>236978</v>
      </c>
    </row>
    <row r="163" spans="2:11" ht="15.75">
      <c r="B163" s="243" t="s">
        <v>277</v>
      </c>
      <c r="C163" s="618" t="s">
        <v>474</v>
      </c>
      <c r="D163" s="618"/>
      <c r="E163" s="618"/>
      <c r="F163" s="618"/>
      <c r="G163" s="618"/>
      <c r="H163" s="281">
        <v>204</v>
      </c>
      <c r="I163" s="245" t="s">
        <v>1</v>
      </c>
      <c r="J163" s="384">
        <v>236478</v>
      </c>
      <c r="K163" s="385">
        <v>236978</v>
      </c>
    </row>
    <row r="164" spans="2:11" ht="15.75">
      <c r="B164" s="243" t="s">
        <v>278</v>
      </c>
      <c r="C164" s="618" t="s">
        <v>475</v>
      </c>
      <c r="D164" s="618"/>
      <c r="E164" s="618"/>
      <c r="F164" s="618"/>
      <c r="G164" s="618"/>
      <c r="H164" s="281">
        <v>205</v>
      </c>
      <c r="I164" s="245" t="s">
        <v>1</v>
      </c>
      <c r="J164" s="384">
        <v>0</v>
      </c>
      <c r="K164" s="385">
        <v>0</v>
      </c>
    </row>
    <row r="165" spans="2:11" ht="15.75">
      <c r="B165" s="243" t="s">
        <v>114</v>
      </c>
      <c r="C165" s="618" t="s">
        <v>571</v>
      </c>
      <c r="D165" s="618"/>
      <c r="E165" s="618"/>
      <c r="F165" s="618"/>
      <c r="G165" s="618"/>
      <c r="H165" s="281">
        <v>206</v>
      </c>
      <c r="I165" s="245" t="s">
        <v>2</v>
      </c>
      <c r="J165" s="459">
        <f>ROUND(J162/J161,2)</f>
        <v>0.89</v>
      </c>
      <c r="K165" s="460">
        <f>ROUND(K162/K161,2)</f>
        <v>0.89</v>
      </c>
    </row>
    <row r="166" spans="2:11" ht="15.75">
      <c r="B166" s="243" t="s">
        <v>337</v>
      </c>
      <c r="C166" s="618" t="s">
        <v>484</v>
      </c>
      <c r="D166" s="618"/>
      <c r="E166" s="618"/>
      <c r="F166" s="618"/>
      <c r="G166" s="618"/>
      <c r="H166" s="281">
        <v>207</v>
      </c>
      <c r="I166" s="245" t="s">
        <v>2</v>
      </c>
      <c r="J166" s="459">
        <f>ROUND(J163/J162,2)</f>
        <v>1</v>
      </c>
      <c r="K166" s="460">
        <f>ROUND(K163/K162,2)</f>
        <v>1</v>
      </c>
    </row>
    <row r="167" spans="2:11" ht="16.5" thickBot="1">
      <c r="B167" s="251" t="s">
        <v>338</v>
      </c>
      <c r="C167" s="637" t="s">
        <v>485</v>
      </c>
      <c r="D167" s="637"/>
      <c r="E167" s="637"/>
      <c r="F167" s="637"/>
      <c r="G167" s="637"/>
      <c r="H167" s="282">
        <v>208</v>
      </c>
      <c r="I167" s="253" t="s">
        <v>2</v>
      </c>
      <c r="J167" s="461">
        <f>ROUND(J164/J162,2)</f>
        <v>0</v>
      </c>
      <c r="K167" s="462">
        <f>ROUND(K164/K162,2)</f>
        <v>0</v>
      </c>
    </row>
    <row r="168" spans="2:11" ht="26.25" customHeight="1">
      <c r="B168" s="257" t="s">
        <v>403</v>
      </c>
      <c r="C168" s="642" t="s">
        <v>510</v>
      </c>
      <c r="D168" s="642"/>
      <c r="E168" s="642"/>
      <c r="F168" s="642"/>
      <c r="G168" s="642"/>
      <c r="H168" s="280">
        <v>209</v>
      </c>
      <c r="I168" s="259" t="s">
        <v>0</v>
      </c>
      <c r="J168" s="380">
        <f>J169+J172+J175+J176</f>
        <v>104460</v>
      </c>
      <c r="K168" s="381">
        <f>K169+K172+K175+K176</f>
        <v>105614</v>
      </c>
    </row>
    <row r="169" spans="2:11" ht="15.75">
      <c r="B169" s="243" t="s">
        <v>404</v>
      </c>
      <c r="C169" s="632" t="s">
        <v>645</v>
      </c>
      <c r="D169" s="633"/>
      <c r="E169" s="633"/>
      <c r="F169" s="633"/>
      <c r="G169" s="634"/>
      <c r="H169" s="281">
        <v>210</v>
      </c>
      <c r="I169" s="245" t="s">
        <v>0</v>
      </c>
      <c r="J169" s="384">
        <v>2501</v>
      </c>
      <c r="K169" s="385">
        <v>2588</v>
      </c>
    </row>
    <row r="170" spans="2:11" ht="15.75">
      <c r="B170" s="243" t="s">
        <v>572</v>
      </c>
      <c r="C170" s="618" t="s">
        <v>500</v>
      </c>
      <c r="D170" s="618"/>
      <c r="E170" s="618"/>
      <c r="F170" s="618"/>
      <c r="G170" s="618"/>
      <c r="H170" s="281">
        <v>211</v>
      </c>
      <c r="I170" s="245" t="s">
        <v>0</v>
      </c>
      <c r="J170" s="384">
        <v>2212</v>
      </c>
      <c r="K170" s="385">
        <v>2305</v>
      </c>
    </row>
    <row r="171" spans="2:11" ht="15.75">
      <c r="B171" s="243" t="s">
        <v>573</v>
      </c>
      <c r="C171" s="618" t="s">
        <v>650</v>
      </c>
      <c r="D171" s="618"/>
      <c r="E171" s="618"/>
      <c r="F171" s="618"/>
      <c r="G171" s="618"/>
      <c r="H171" s="281">
        <v>212</v>
      </c>
      <c r="I171" s="245" t="s">
        <v>2</v>
      </c>
      <c r="J171" s="459">
        <f>ROUND(J169/J168,2)</f>
        <v>0.02</v>
      </c>
      <c r="K171" s="460">
        <f>ROUND(K169/K168,2)</f>
        <v>0.02</v>
      </c>
    </row>
    <row r="172" spans="2:11" ht="17.25" customHeight="1">
      <c r="B172" s="243" t="s">
        <v>405</v>
      </c>
      <c r="C172" s="632" t="s">
        <v>507</v>
      </c>
      <c r="D172" s="633"/>
      <c r="E172" s="633"/>
      <c r="F172" s="633"/>
      <c r="G172" s="634"/>
      <c r="H172" s="281">
        <v>213</v>
      </c>
      <c r="I172" s="245" t="s">
        <v>0</v>
      </c>
      <c r="J172" s="458">
        <v>99697</v>
      </c>
      <c r="K172" s="385">
        <v>100738</v>
      </c>
    </row>
    <row r="173" spans="2:11" ht="15.75">
      <c r="B173" s="243" t="s">
        <v>574</v>
      </c>
      <c r="C173" s="618" t="s">
        <v>500</v>
      </c>
      <c r="D173" s="618"/>
      <c r="E173" s="618"/>
      <c r="F173" s="618"/>
      <c r="G173" s="618"/>
      <c r="H173" s="281">
        <v>214</v>
      </c>
      <c r="I173" s="245" t="s">
        <v>0</v>
      </c>
      <c r="J173" s="384">
        <v>78383</v>
      </c>
      <c r="K173" s="385">
        <v>80581</v>
      </c>
    </row>
    <row r="174" spans="2:11" ht="15.75">
      <c r="B174" s="243" t="s">
        <v>575</v>
      </c>
      <c r="C174" s="618" t="s">
        <v>512</v>
      </c>
      <c r="D174" s="618"/>
      <c r="E174" s="618"/>
      <c r="F174" s="618"/>
      <c r="G174" s="618"/>
      <c r="H174" s="281">
        <v>215</v>
      </c>
      <c r="I174" s="245" t="s">
        <v>2</v>
      </c>
      <c r="J174" s="459">
        <f>ROUND(J172/J168,2)</f>
        <v>0.95</v>
      </c>
      <c r="K174" s="460">
        <f>ROUND(K172/K168,2)</f>
        <v>0.95</v>
      </c>
    </row>
    <row r="175" spans="2:11" ht="15.75">
      <c r="B175" s="243" t="s">
        <v>576</v>
      </c>
      <c r="C175" s="618" t="s">
        <v>476</v>
      </c>
      <c r="D175" s="618"/>
      <c r="E175" s="618"/>
      <c r="F175" s="618"/>
      <c r="G175" s="618"/>
      <c r="H175" s="281">
        <v>216</v>
      </c>
      <c r="I175" s="245" t="s">
        <v>0</v>
      </c>
      <c r="J175" s="384">
        <v>240</v>
      </c>
      <c r="K175" s="385">
        <v>237</v>
      </c>
    </row>
    <row r="176" spans="2:11" ht="15.75">
      <c r="B176" s="243" t="s">
        <v>577</v>
      </c>
      <c r="C176" s="618" t="s">
        <v>513</v>
      </c>
      <c r="D176" s="618"/>
      <c r="E176" s="618"/>
      <c r="F176" s="618"/>
      <c r="G176" s="618"/>
      <c r="H176" s="281">
        <v>217</v>
      </c>
      <c r="I176" s="245" t="s">
        <v>0</v>
      </c>
      <c r="J176" s="384">
        <v>2022</v>
      </c>
      <c r="K176" s="385">
        <v>2051</v>
      </c>
    </row>
    <row r="177" spans="2:11" ht="16.5" thickBot="1">
      <c r="B177" s="251" t="s">
        <v>578</v>
      </c>
      <c r="C177" s="637" t="s">
        <v>483</v>
      </c>
      <c r="D177" s="637"/>
      <c r="E177" s="637"/>
      <c r="F177" s="637"/>
      <c r="G177" s="637"/>
      <c r="H177" s="282">
        <v>218</v>
      </c>
      <c r="I177" s="253" t="s">
        <v>0</v>
      </c>
      <c r="J177" s="404">
        <v>0</v>
      </c>
      <c r="K177" s="405">
        <v>0</v>
      </c>
    </row>
    <row r="178" spans="2:11" ht="24" customHeight="1">
      <c r="B178" s="257" t="s">
        <v>115</v>
      </c>
      <c r="C178" s="642" t="s">
        <v>385</v>
      </c>
      <c r="D178" s="642"/>
      <c r="E178" s="642"/>
      <c r="F178" s="642"/>
      <c r="G178" s="642"/>
      <c r="H178" s="280">
        <v>219</v>
      </c>
      <c r="I178" s="259" t="s">
        <v>0</v>
      </c>
      <c r="J178" s="382">
        <v>0</v>
      </c>
      <c r="K178" s="383">
        <v>0</v>
      </c>
    </row>
    <row r="179" spans="2:11" ht="15.75">
      <c r="B179" s="243" t="s">
        <v>116</v>
      </c>
      <c r="C179" s="618" t="s">
        <v>17</v>
      </c>
      <c r="D179" s="618"/>
      <c r="E179" s="618"/>
      <c r="F179" s="618"/>
      <c r="G179" s="618"/>
      <c r="H179" s="281">
        <v>220</v>
      </c>
      <c r="I179" s="245" t="s">
        <v>0</v>
      </c>
      <c r="J179" s="384">
        <v>0</v>
      </c>
      <c r="K179" s="385">
        <v>0</v>
      </c>
    </row>
    <row r="180" spans="2:11" ht="16.5" thickBot="1">
      <c r="B180" s="251" t="s">
        <v>339</v>
      </c>
      <c r="C180" s="637" t="s">
        <v>486</v>
      </c>
      <c r="D180" s="637"/>
      <c r="E180" s="637"/>
      <c r="F180" s="637"/>
      <c r="G180" s="637"/>
      <c r="H180" s="282">
        <v>221</v>
      </c>
      <c r="I180" s="253" t="s">
        <v>2</v>
      </c>
      <c r="J180" s="461" t="e">
        <f>ROUND(J179/J178,2)</f>
        <v>#DIV/0!</v>
      </c>
      <c r="K180" s="462" t="e">
        <f>ROUND(K179/K178,2)</f>
        <v>#DIV/0!</v>
      </c>
    </row>
    <row r="181" spans="2:11" ht="27" customHeight="1">
      <c r="B181" s="257" t="s">
        <v>117</v>
      </c>
      <c r="C181" s="642" t="s">
        <v>487</v>
      </c>
      <c r="D181" s="642"/>
      <c r="E181" s="642"/>
      <c r="F181" s="642"/>
      <c r="G181" s="642"/>
      <c r="H181" s="280">
        <v>222</v>
      </c>
      <c r="I181" s="259" t="s">
        <v>3</v>
      </c>
      <c r="J181" s="343">
        <f>J182+J183+J184+J185</f>
        <v>335.2</v>
      </c>
      <c r="K181" s="344">
        <f>K182+K183+K184+K185</f>
        <v>336.166</v>
      </c>
    </row>
    <row r="182" spans="2:11" ht="15.75">
      <c r="B182" s="243" t="s">
        <v>340</v>
      </c>
      <c r="C182" s="618" t="s">
        <v>490</v>
      </c>
      <c r="D182" s="618"/>
      <c r="E182" s="618"/>
      <c r="F182" s="618"/>
      <c r="G182" s="618"/>
      <c r="H182" s="281">
        <v>223</v>
      </c>
      <c r="I182" s="245" t="s">
        <v>3</v>
      </c>
      <c r="J182" s="260">
        <v>5.01</v>
      </c>
      <c r="K182" s="261">
        <v>5.01</v>
      </c>
    </row>
    <row r="183" spans="2:11" ht="15.75">
      <c r="B183" s="243" t="s">
        <v>341</v>
      </c>
      <c r="C183" s="618" t="s">
        <v>491</v>
      </c>
      <c r="D183" s="618"/>
      <c r="E183" s="618"/>
      <c r="F183" s="618"/>
      <c r="G183" s="618"/>
      <c r="H183" s="281">
        <v>224</v>
      </c>
      <c r="I183" s="245" t="s">
        <v>3</v>
      </c>
      <c r="J183" s="260">
        <v>38.031</v>
      </c>
      <c r="K183" s="261">
        <v>38.031</v>
      </c>
    </row>
    <row r="184" spans="2:11" ht="15.75">
      <c r="B184" s="243" t="s">
        <v>342</v>
      </c>
      <c r="C184" s="618" t="s">
        <v>452</v>
      </c>
      <c r="D184" s="618"/>
      <c r="E184" s="618"/>
      <c r="F184" s="618"/>
      <c r="G184" s="618"/>
      <c r="H184" s="281">
        <v>225</v>
      </c>
      <c r="I184" s="245" t="s">
        <v>3</v>
      </c>
      <c r="J184" s="260">
        <v>138.013</v>
      </c>
      <c r="K184" s="261">
        <v>138.013</v>
      </c>
    </row>
    <row r="185" spans="2:11" ht="16.5" thickBot="1">
      <c r="B185" s="251" t="s">
        <v>343</v>
      </c>
      <c r="C185" s="637" t="s">
        <v>453</v>
      </c>
      <c r="D185" s="637"/>
      <c r="E185" s="637"/>
      <c r="F185" s="637"/>
      <c r="G185" s="637"/>
      <c r="H185" s="282">
        <v>226</v>
      </c>
      <c r="I185" s="253" t="s">
        <v>3</v>
      </c>
      <c r="J185" s="262">
        <v>154.146</v>
      </c>
      <c r="K185" s="263">
        <v>155.112</v>
      </c>
    </row>
    <row r="186" spans="2:11" ht="16.5" thickBot="1">
      <c r="B186" s="264" t="s">
        <v>118</v>
      </c>
      <c r="C186" s="648" t="s">
        <v>488</v>
      </c>
      <c r="D186" s="648"/>
      <c r="E186" s="648"/>
      <c r="F186" s="648"/>
      <c r="G186" s="648"/>
      <c r="H186" s="283">
        <v>227</v>
      </c>
      <c r="I186" s="266" t="s">
        <v>4</v>
      </c>
      <c r="J186" s="359">
        <f>ROUND(J178/J181,2)</f>
        <v>0</v>
      </c>
      <c r="K186" s="360">
        <f>ROUND(K178/K181,2)</f>
        <v>0</v>
      </c>
    </row>
    <row r="187" spans="2:11" ht="27.75" customHeight="1">
      <c r="B187" s="257" t="s">
        <v>344</v>
      </c>
      <c r="C187" s="649" t="s">
        <v>674</v>
      </c>
      <c r="D187" s="649"/>
      <c r="E187" s="649"/>
      <c r="F187" s="649"/>
      <c r="G187" s="649"/>
      <c r="H187" s="280">
        <v>228</v>
      </c>
      <c r="I187" s="259" t="s">
        <v>3</v>
      </c>
      <c r="J187" s="347">
        <f>J188+J189+J190+J191</f>
        <v>171.97299999999998</v>
      </c>
      <c r="K187" s="348">
        <f>K188+K189+K190+K191</f>
        <v>165.913</v>
      </c>
    </row>
    <row r="188" spans="2:11" ht="15.75">
      <c r="B188" s="243" t="s">
        <v>279</v>
      </c>
      <c r="C188" s="618" t="s">
        <v>490</v>
      </c>
      <c r="D188" s="618"/>
      <c r="E188" s="618"/>
      <c r="F188" s="618"/>
      <c r="G188" s="618"/>
      <c r="H188" s="281">
        <v>229</v>
      </c>
      <c r="I188" s="245" t="s">
        <v>3</v>
      </c>
      <c r="J188" s="260">
        <v>4.24</v>
      </c>
      <c r="K188" s="261">
        <v>4.24</v>
      </c>
    </row>
    <row r="189" spans="2:11" ht="15.75">
      <c r="B189" s="243" t="s">
        <v>280</v>
      </c>
      <c r="C189" s="618" t="s">
        <v>491</v>
      </c>
      <c r="D189" s="618"/>
      <c r="E189" s="618"/>
      <c r="F189" s="618"/>
      <c r="G189" s="618"/>
      <c r="H189" s="281">
        <v>230</v>
      </c>
      <c r="I189" s="245" t="s">
        <v>3</v>
      </c>
      <c r="J189" s="260">
        <v>34.55</v>
      </c>
      <c r="K189" s="261">
        <v>34.55</v>
      </c>
    </row>
    <row r="190" spans="2:11" ht="15.75">
      <c r="B190" s="243" t="s">
        <v>281</v>
      </c>
      <c r="C190" s="618" t="s">
        <v>452</v>
      </c>
      <c r="D190" s="618"/>
      <c r="E190" s="618"/>
      <c r="F190" s="618"/>
      <c r="G190" s="618"/>
      <c r="H190" s="281">
        <v>231</v>
      </c>
      <c r="I190" s="245" t="s">
        <v>3</v>
      </c>
      <c r="J190" s="260">
        <v>65.154</v>
      </c>
      <c r="K190" s="261">
        <v>61.114</v>
      </c>
    </row>
    <row r="191" spans="2:11" ht="15.75">
      <c r="B191" s="243" t="s">
        <v>282</v>
      </c>
      <c r="C191" s="618" t="s">
        <v>453</v>
      </c>
      <c r="D191" s="618"/>
      <c r="E191" s="618"/>
      <c r="F191" s="618"/>
      <c r="G191" s="618"/>
      <c r="H191" s="281">
        <v>232</v>
      </c>
      <c r="I191" s="245" t="s">
        <v>3</v>
      </c>
      <c r="J191" s="260">
        <v>68.029</v>
      </c>
      <c r="K191" s="261">
        <v>66.009</v>
      </c>
    </row>
    <row r="192" spans="2:11" ht="15.75">
      <c r="B192" s="243" t="s">
        <v>119</v>
      </c>
      <c r="C192" s="618" t="s">
        <v>492</v>
      </c>
      <c r="D192" s="618"/>
      <c r="E192" s="618"/>
      <c r="F192" s="618"/>
      <c r="G192" s="618"/>
      <c r="H192" s="281">
        <v>233</v>
      </c>
      <c r="I192" s="245" t="s">
        <v>2</v>
      </c>
      <c r="J192" s="459">
        <f aca="true" t="shared" si="1" ref="J192:K196">ROUND(J187/J181,2)</f>
        <v>0.51</v>
      </c>
      <c r="K192" s="460">
        <f t="shared" si="1"/>
        <v>0.49</v>
      </c>
    </row>
    <row r="193" spans="2:11" ht="15.75">
      <c r="B193" s="243" t="s">
        <v>345</v>
      </c>
      <c r="C193" s="618" t="s">
        <v>493</v>
      </c>
      <c r="D193" s="618"/>
      <c r="E193" s="618"/>
      <c r="F193" s="618"/>
      <c r="G193" s="618"/>
      <c r="H193" s="281">
        <v>234</v>
      </c>
      <c r="I193" s="245" t="s">
        <v>2</v>
      </c>
      <c r="J193" s="459">
        <f t="shared" si="1"/>
        <v>0.85</v>
      </c>
      <c r="K193" s="460">
        <f t="shared" si="1"/>
        <v>0.85</v>
      </c>
    </row>
    <row r="194" spans="2:11" ht="15.75">
      <c r="B194" s="243" t="s">
        <v>346</v>
      </c>
      <c r="C194" s="618" t="s">
        <v>494</v>
      </c>
      <c r="D194" s="618"/>
      <c r="E194" s="618"/>
      <c r="F194" s="618"/>
      <c r="G194" s="618"/>
      <c r="H194" s="281">
        <v>235</v>
      </c>
      <c r="I194" s="245" t="s">
        <v>2</v>
      </c>
      <c r="J194" s="459">
        <f t="shared" si="1"/>
        <v>0.91</v>
      </c>
      <c r="K194" s="460">
        <f t="shared" si="1"/>
        <v>0.91</v>
      </c>
    </row>
    <row r="195" spans="2:11" ht="15.75">
      <c r="B195" s="243" t="s">
        <v>347</v>
      </c>
      <c r="C195" s="618" t="s">
        <v>495</v>
      </c>
      <c r="D195" s="618"/>
      <c r="E195" s="618"/>
      <c r="F195" s="618"/>
      <c r="G195" s="618"/>
      <c r="H195" s="281">
        <v>236</v>
      </c>
      <c r="I195" s="245" t="s">
        <v>2</v>
      </c>
      <c r="J195" s="459">
        <f t="shared" si="1"/>
        <v>0.47</v>
      </c>
      <c r="K195" s="460">
        <f t="shared" si="1"/>
        <v>0.44</v>
      </c>
    </row>
    <row r="196" spans="2:11" ht="16.5" thickBot="1">
      <c r="B196" s="251" t="s">
        <v>348</v>
      </c>
      <c r="C196" s="637" t="s">
        <v>496</v>
      </c>
      <c r="D196" s="637"/>
      <c r="E196" s="637"/>
      <c r="F196" s="637"/>
      <c r="G196" s="637"/>
      <c r="H196" s="282">
        <v>237</v>
      </c>
      <c r="I196" s="253" t="s">
        <v>2</v>
      </c>
      <c r="J196" s="461">
        <f t="shared" si="1"/>
        <v>0.44</v>
      </c>
      <c r="K196" s="462">
        <f t="shared" si="1"/>
        <v>0.43</v>
      </c>
    </row>
    <row r="197" spans="2:11" ht="26.25" customHeight="1">
      <c r="B197" s="257" t="s">
        <v>120</v>
      </c>
      <c r="C197" s="642" t="s">
        <v>676</v>
      </c>
      <c r="D197" s="642"/>
      <c r="E197" s="642"/>
      <c r="F197" s="642"/>
      <c r="G197" s="642"/>
      <c r="H197" s="281">
        <v>240</v>
      </c>
      <c r="I197" s="259" t="s">
        <v>1</v>
      </c>
      <c r="J197" s="382">
        <v>336</v>
      </c>
      <c r="K197" s="383">
        <v>349</v>
      </c>
    </row>
    <row r="198" spans="2:11" ht="15.75">
      <c r="B198" s="243" t="s">
        <v>121</v>
      </c>
      <c r="C198" s="618" t="s">
        <v>678</v>
      </c>
      <c r="D198" s="618"/>
      <c r="E198" s="618"/>
      <c r="F198" s="618"/>
      <c r="G198" s="618"/>
      <c r="H198" s="281">
        <v>241</v>
      </c>
      <c r="I198" s="245" t="s">
        <v>1</v>
      </c>
      <c r="J198" s="384">
        <v>323</v>
      </c>
      <c r="K198" s="385">
        <v>340</v>
      </c>
    </row>
    <row r="199" spans="2:11" ht="15.75">
      <c r="B199" s="243" t="s">
        <v>122</v>
      </c>
      <c r="C199" s="618" t="s">
        <v>679</v>
      </c>
      <c r="D199" s="618"/>
      <c r="E199" s="618"/>
      <c r="F199" s="618"/>
      <c r="G199" s="618"/>
      <c r="H199" s="281">
        <v>242</v>
      </c>
      <c r="I199" s="245" t="s">
        <v>634</v>
      </c>
      <c r="J199" s="349" t="e">
        <f>ROUND(J198/J178*1000,2)</f>
        <v>#DIV/0!</v>
      </c>
      <c r="K199" s="350" t="e">
        <f>ROUND(K198/K178*1000,2)</f>
        <v>#DIV/0!</v>
      </c>
    </row>
    <row r="200" spans="2:11" ht="16.5" thickBot="1">
      <c r="B200" s="251" t="s">
        <v>123</v>
      </c>
      <c r="C200" s="637" t="s">
        <v>680</v>
      </c>
      <c r="D200" s="637"/>
      <c r="E200" s="637"/>
      <c r="F200" s="637"/>
      <c r="G200" s="637"/>
      <c r="H200" s="282">
        <v>243</v>
      </c>
      <c r="I200" s="253" t="s">
        <v>6</v>
      </c>
      <c r="J200" s="351">
        <f>ROUND(J198/J181,2)</f>
        <v>0.96</v>
      </c>
      <c r="K200" s="352">
        <f>ROUND(K198/K181,2)</f>
        <v>1.01</v>
      </c>
    </row>
    <row r="201" spans="2:11" ht="24" customHeight="1">
      <c r="B201" s="257" t="s">
        <v>124</v>
      </c>
      <c r="C201" s="642" t="s">
        <v>502</v>
      </c>
      <c r="D201" s="642"/>
      <c r="E201" s="642"/>
      <c r="F201" s="642"/>
      <c r="G201" s="642"/>
      <c r="H201" s="280">
        <v>244</v>
      </c>
      <c r="I201" s="259" t="s">
        <v>664</v>
      </c>
      <c r="J201" s="386">
        <v>12475.6</v>
      </c>
      <c r="K201" s="387">
        <v>12625.11</v>
      </c>
    </row>
    <row r="202" spans="2:11" ht="15.75">
      <c r="B202" s="243" t="s">
        <v>349</v>
      </c>
      <c r="C202" s="618" t="s">
        <v>503</v>
      </c>
      <c r="D202" s="618"/>
      <c r="E202" s="618"/>
      <c r="F202" s="618"/>
      <c r="G202" s="618"/>
      <c r="H202" s="281">
        <v>245</v>
      </c>
      <c r="I202" s="245" t="s">
        <v>664</v>
      </c>
      <c r="J202" s="374">
        <v>539.1</v>
      </c>
      <c r="K202" s="375">
        <v>523</v>
      </c>
    </row>
    <row r="203" spans="2:11" ht="15.75">
      <c r="B203" s="243" t="s">
        <v>125</v>
      </c>
      <c r="C203" s="618" t="s">
        <v>287</v>
      </c>
      <c r="D203" s="618"/>
      <c r="E203" s="618"/>
      <c r="F203" s="618"/>
      <c r="G203" s="618"/>
      <c r="H203" s="281">
        <v>246</v>
      </c>
      <c r="I203" s="245" t="s">
        <v>708</v>
      </c>
      <c r="J203" s="478">
        <f>ROUND(J201/365,2)</f>
        <v>34.18</v>
      </c>
      <c r="K203" s="479">
        <f>ROUND(K201/365,2)</f>
        <v>34.59</v>
      </c>
    </row>
    <row r="204" spans="2:11" ht="22.5" customHeight="1">
      <c r="B204" s="254" t="s">
        <v>126</v>
      </c>
      <c r="C204" s="647" t="s">
        <v>579</v>
      </c>
      <c r="D204" s="647"/>
      <c r="E204" s="647"/>
      <c r="F204" s="647"/>
      <c r="G204" s="647"/>
      <c r="H204" s="284">
        <v>247</v>
      </c>
      <c r="I204" s="256" t="s">
        <v>664</v>
      </c>
      <c r="J204" s="434">
        <v>12475.6</v>
      </c>
      <c r="K204" s="435">
        <v>12625.11</v>
      </c>
    </row>
    <row r="205" spans="2:11" ht="15.75">
      <c r="B205" s="243" t="s">
        <v>350</v>
      </c>
      <c r="C205" s="618" t="s">
        <v>504</v>
      </c>
      <c r="D205" s="618"/>
      <c r="E205" s="618"/>
      <c r="F205" s="618"/>
      <c r="G205" s="618"/>
      <c r="H205" s="281">
        <v>248</v>
      </c>
      <c r="I205" s="245" t="s">
        <v>664</v>
      </c>
      <c r="J205" s="374">
        <v>12475.6</v>
      </c>
      <c r="K205" s="375">
        <v>12625</v>
      </c>
    </row>
    <row r="206" spans="2:11" ht="21.75" customHeight="1">
      <c r="B206" s="243" t="s">
        <v>351</v>
      </c>
      <c r="C206" s="618" t="s">
        <v>377</v>
      </c>
      <c r="D206" s="618"/>
      <c r="E206" s="618"/>
      <c r="F206" s="618"/>
      <c r="G206" s="618"/>
      <c r="H206" s="281">
        <v>249</v>
      </c>
      <c r="I206" s="245" t="s">
        <v>664</v>
      </c>
      <c r="J206" s="374">
        <v>0</v>
      </c>
      <c r="K206" s="375">
        <v>0</v>
      </c>
    </row>
    <row r="207" spans="2:11" ht="15.75">
      <c r="B207" s="243" t="s">
        <v>127</v>
      </c>
      <c r="C207" s="618" t="s">
        <v>288</v>
      </c>
      <c r="D207" s="618"/>
      <c r="E207" s="618"/>
      <c r="F207" s="618"/>
      <c r="G207" s="618"/>
      <c r="H207" s="281">
        <v>250</v>
      </c>
      <c r="I207" s="245" t="s">
        <v>708</v>
      </c>
      <c r="J207" s="478">
        <f>ROUND(J204/365,2)</f>
        <v>34.18</v>
      </c>
      <c r="K207" s="479">
        <f>ROUND(K204/365,2)</f>
        <v>34.59</v>
      </c>
    </row>
    <row r="208" spans="2:11" ht="15.75">
      <c r="B208" s="243" t="s">
        <v>128</v>
      </c>
      <c r="C208" s="618" t="s">
        <v>726</v>
      </c>
      <c r="D208" s="618"/>
      <c r="E208" s="618"/>
      <c r="F208" s="618"/>
      <c r="G208" s="618"/>
      <c r="H208" s="281">
        <v>251</v>
      </c>
      <c r="I208" s="245" t="s">
        <v>664</v>
      </c>
      <c r="J208" s="394">
        <f>J201-J204</f>
        <v>0</v>
      </c>
      <c r="K208" s="395">
        <f>K201-K204</f>
        <v>0</v>
      </c>
    </row>
    <row r="209" spans="2:11" ht="15.75">
      <c r="B209" s="243" t="s">
        <v>129</v>
      </c>
      <c r="C209" s="618" t="s">
        <v>519</v>
      </c>
      <c r="D209" s="618"/>
      <c r="E209" s="618"/>
      <c r="F209" s="618"/>
      <c r="G209" s="618"/>
      <c r="H209" s="281">
        <v>252</v>
      </c>
      <c r="I209" s="245" t="s">
        <v>2</v>
      </c>
      <c r="J209" s="459">
        <f>ROUND(J208/J201,2)</f>
        <v>0</v>
      </c>
      <c r="K209" s="460">
        <f>ROUND(K208/K201,2)</f>
        <v>0</v>
      </c>
    </row>
    <row r="210" spans="2:11" ht="15.75">
      <c r="B210" s="243" t="s">
        <v>130</v>
      </c>
      <c r="C210" s="618" t="s">
        <v>727</v>
      </c>
      <c r="D210" s="618"/>
      <c r="E210" s="618"/>
      <c r="F210" s="618"/>
      <c r="G210" s="618"/>
      <c r="H210" s="281">
        <v>253</v>
      </c>
      <c r="I210" s="245" t="s">
        <v>664</v>
      </c>
      <c r="J210" s="394">
        <f>J201-J205</f>
        <v>0</v>
      </c>
      <c r="K210" s="395">
        <f>K201-K205</f>
        <v>0.11000000000058208</v>
      </c>
    </row>
    <row r="211" spans="2:11" ht="15.75">
      <c r="B211" s="243" t="s">
        <v>131</v>
      </c>
      <c r="C211" s="618" t="s">
        <v>514</v>
      </c>
      <c r="D211" s="618"/>
      <c r="E211" s="618"/>
      <c r="F211" s="618"/>
      <c r="G211" s="618"/>
      <c r="H211" s="281">
        <v>254</v>
      </c>
      <c r="I211" s="245" t="s">
        <v>2</v>
      </c>
      <c r="J211" s="459">
        <f>ROUND(J210/J201,2)</f>
        <v>0</v>
      </c>
      <c r="K211" s="460">
        <f>ROUND(K210/K201,2)</f>
        <v>0</v>
      </c>
    </row>
    <row r="212" spans="2:11" ht="15.75">
      <c r="B212" s="243" t="s">
        <v>132</v>
      </c>
      <c r="C212" s="618" t="s">
        <v>501</v>
      </c>
      <c r="D212" s="618"/>
      <c r="E212" s="618"/>
      <c r="F212" s="618"/>
      <c r="G212" s="618"/>
      <c r="H212" s="281">
        <v>255</v>
      </c>
      <c r="I212" s="245" t="s">
        <v>664</v>
      </c>
      <c r="J212" s="374">
        <v>0</v>
      </c>
      <c r="K212" s="375">
        <v>0</v>
      </c>
    </row>
    <row r="213" spans="2:11" ht="15.75">
      <c r="B213" s="243" t="s">
        <v>133</v>
      </c>
      <c r="C213" s="618" t="s">
        <v>505</v>
      </c>
      <c r="D213" s="618"/>
      <c r="E213" s="618"/>
      <c r="F213" s="618"/>
      <c r="G213" s="618"/>
      <c r="H213" s="281">
        <v>256</v>
      </c>
      <c r="I213" s="245" t="s">
        <v>2</v>
      </c>
      <c r="J213" s="459">
        <f>ROUND(J212/J201,2)</f>
        <v>0</v>
      </c>
      <c r="K213" s="460">
        <f>ROUND(K212/K201,2)</f>
        <v>0</v>
      </c>
    </row>
    <row r="214" spans="2:11" ht="16.5" thickBot="1">
      <c r="B214" s="271" t="s">
        <v>134</v>
      </c>
      <c r="C214" s="650" t="s">
        <v>670</v>
      </c>
      <c r="D214" s="650"/>
      <c r="E214" s="650"/>
      <c r="F214" s="650"/>
      <c r="G214" s="650"/>
      <c r="H214" s="285">
        <v>257</v>
      </c>
      <c r="I214" s="273" t="s">
        <v>664</v>
      </c>
      <c r="J214" s="390">
        <v>11494.9</v>
      </c>
      <c r="K214" s="391">
        <v>11481</v>
      </c>
    </row>
    <row r="215" spans="2:11" ht="15.75">
      <c r="B215" s="240" t="s">
        <v>135</v>
      </c>
      <c r="C215" s="640" t="s">
        <v>289</v>
      </c>
      <c r="D215" s="640"/>
      <c r="E215" s="640"/>
      <c r="F215" s="640"/>
      <c r="G215" s="640"/>
      <c r="H215" s="286">
        <v>258</v>
      </c>
      <c r="I215" s="242" t="s">
        <v>0</v>
      </c>
      <c r="J215" s="372">
        <v>4694</v>
      </c>
      <c r="K215" s="373">
        <v>4504</v>
      </c>
    </row>
    <row r="216" spans="2:11" ht="15.75">
      <c r="B216" s="243" t="s">
        <v>136</v>
      </c>
      <c r="C216" s="618" t="s">
        <v>702</v>
      </c>
      <c r="D216" s="618"/>
      <c r="E216" s="618"/>
      <c r="F216" s="618"/>
      <c r="G216" s="618"/>
      <c r="H216" s="281">
        <v>259</v>
      </c>
      <c r="I216" s="245" t="s">
        <v>4</v>
      </c>
      <c r="J216" s="349">
        <f>ROUND(J215/J181,2)</f>
        <v>14</v>
      </c>
      <c r="K216" s="350">
        <f>ROUND(K215/K181,2)</f>
        <v>13.4</v>
      </c>
    </row>
    <row r="217" spans="2:11" ht="15.75">
      <c r="B217" s="243" t="s">
        <v>137</v>
      </c>
      <c r="C217" s="618" t="s">
        <v>372</v>
      </c>
      <c r="D217" s="618"/>
      <c r="E217" s="618"/>
      <c r="F217" s="618"/>
      <c r="G217" s="618"/>
      <c r="H217" s="281">
        <v>260</v>
      </c>
      <c r="I217" s="245" t="s">
        <v>18</v>
      </c>
      <c r="J217" s="384">
        <v>14</v>
      </c>
      <c r="K217" s="385">
        <v>13</v>
      </c>
    </row>
    <row r="218" spans="2:11" ht="16.5" thickBot="1">
      <c r="B218" s="251" t="s">
        <v>138</v>
      </c>
      <c r="C218" s="637" t="s">
        <v>703</v>
      </c>
      <c r="D218" s="637"/>
      <c r="E218" s="637"/>
      <c r="F218" s="637"/>
      <c r="G218" s="637"/>
      <c r="H218" s="282">
        <v>261</v>
      </c>
      <c r="I218" s="253" t="s">
        <v>16</v>
      </c>
      <c r="J218" s="351">
        <f>ROUND(J217/J181,2)</f>
        <v>0.04</v>
      </c>
      <c r="K218" s="352">
        <f>ROUND(K217/K181,2)</f>
        <v>0.04</v>
      </c>
    </row>
    <row r="219" spans="2:11" ht="15.75">
      <c r="B219" s="257" t="s">
        <v>139</v>
      </c>
      <c r="C219" s="649" t="s">
        <v>37</v>
      </c>
      <c r="D219" s="649"/>
      <c r="E219" s="649"/>
      <c r="F219" s="649"/>
      <c r="G219" s="649"/>
      <c r="H219" s="280">
        <v>262</v>
      </c>
      <c r="I219" s="259" t="s">
        <v>0</v>
      </c>
      <c r="J219" s="406">
        <v>20</v>
      </c>
      <c r="K219" s="407">
        <v>20</v>
      </c>
    </row>
    <row r="220" spans="2:11" ht="15.75">
      <c r="B220" s="274" t="s">
        <v>626</v>
      </c>
      <c r="C220" s="636" t="s">
        <v>741</v>
      </c>
      <c r="D220" s="636"/>
      <c r="E220" s="636"/>
      <c r="F220" s="636"/>
      <c r="G220" s="636"/>
      <c r="H220" s="281">
        <v>263</v>
      </c>
      <c r="I220" s="245" t="s">
        <v>0</v>
      </c>
      <c r="J220" s="402">
        <v>0</v>
      </c>
      <c r="K220" s="403">
        <v>0</v>
      </c>
    </row>
    <row r="221" spans="2:11" ht="15.75">
      <c r="B221" s="243" t="s">
        <v>140</v>
      </c>
      <c r="C221" s="618" t="s">
        <v>19</v>
      </c>
      <c r="D221" s="618"/>
      <c r="E221" s="618"/>
      <c r="F221" s="618"/>
      <c r="G221" s="618"/>
      <c r="H221" s="281">
        <v>264</v>
      </c>
      <c r="I221" s="245" t="s">
        <v>0</v>
      </c>
      <c r="J221" s="384">
        <v>1</v>
      </c>
      <c r="K221" s="385">
        <v>1</v>
      </c>
    </row>
    <row r="222" spans="2:11" ht="15.75">
      <c r="B222" s="243" t="s">
        <v>627</v>
      </c>
      <c r="C222" s="636" t="s">
        <v>741</v>
      </c>
      <c r="D222" s="636"/>
      <c r="E222" s="636"/>
      <c r="F222" s="636"/>
      <c r="G222" s="636"/>
      <c r="H222" s="281">
        <v>265</v>
      </c>
      <c r="I222" s="245" t="s">
        <v>0</v>
      </c>
      <c r="J222" s="384">
        <v>1</v>
      </c>
      <c r="K222" s="385">
        <v>1</v>
      </c>
    </row>
    <row r="223" spans="2:11" ht="15.75">
      <c r="B223" s="243" t="s">
        <v>141</v>
      </c>
      <c r="C223" s="618" t="s">
        <v>25</v>
      </c>
      <c r="D223" s="618"/>
      <c r="E223" s="618"/>
      <c r="F223" s="618"/>
      <c r="G223" s="618"/>
      <c r="H223" s="281">
        <v>266</v>
      </c>
      <c r="I223" s="245" t="s">
        <v>0</v>
      </c>
      <c r="J223" s="384">
        <v>93</v>
      </c>
      <c r="K223" s="385">
        <v>93</v>
      </c>
    </row>
    <row r="224" spans="2:11" ht="16.5" thickBot="1">
      <c r="B224" s="251" t="s">
        <v>142</v>
      </c>
      <c r="C224" s="637" t="s">
        <v>298</v>
      </c>
      <c r="D224" s="637"/>
      <c r="E224" s="637"/>
      <c r="F224" s="637"/>
      <c r="G224" s="637"/>
      <c r="H224" s="282">
        <v>267</v>
      </c>
      <c r="I224" s="253" t="s">
        <v>0</v>
      </c>
      <c r="J224" s="404">
        <v>46</v>
      </c>
      <c r="K224" s="405">
        <v>36</v>
      </c>
    </row>
    <row r="225" spans="2:11" ht="15.75">
      <c r="B225" s="240" t="s">
        <v>143</v>
      </c>
      <c r="C225" s="640" t="s">
        <v>27</v>
      </c>
      <c r="D225" s="640"/>
      <c r="E225" s="640"/>
      <c r="F225" s="640"/>
      <c r="G225" s="640"/>
      <c r="H225" s="286">
        <v>268</v>
      </c>
      <c r="I225" s="242" t="s">
        <v>0</v>
      </c>
      <c r="J225" s="417">
        <f>J226+J227+J228</f>
        <v>1</v>
      </c>
      <c r="K225" s="418">
        <f>K226+K227+K228</f>
        <v>1</v>
      </c>
    </row>
    <row r="226" spans="2:11" ht="15.75">
      <c r="B226" s="243" t="s">
        <v>352</v>
      </c>
      <c r="C226" s="618" t="s">
        <v>378</v>
      </c>
      <c r="D226" s="618"/>
      <c r="E226" s="618"/>
      <c r="F226" s="618"/>
      <c r="G226" s="618"/>
      <c r="H226" s="281">
        <v>269</v>
      </c>
      <c r="I226" s="245" t="s">
        <v>0</v>
      </c>
      <c r="J226" s="384">
        <v>1</v>
      </c>
      <c r="K226" s="385">
        <v>1</v>
      </c>
    </row>
    <row r="227" spans="2:11" ht="15.75">
      <c r="B227" s="243" t="s">
        <v>353</v>
      </c>
      <c r="C227" s="618" t="s">
        <v>379</v>
      </c>
      <c r="D227" s="618"/>
      <c r="E227" s="618"/>
      <c r="F227" s="618"/>
      <c r="G227" s="618"/>
      <c r="H227" s="281">
        <v>270</v>
      </c>
      <c r="I227" s="245" t="s">
        <v>0</v>
      </c>
      <c r="J227" s="384">
        <v>0</v>
      </c>
      <c r="K227" s="385">
        <v>0</v>
      </c>
    </row>
    <row r="228" spans="2:11" ht="15.75">
      <c r="B228" s="243" t="s">
        <v>354</v>
      </c>
      <c r="C228" s="618" t="s">
        <v>380</v>
      </c>
      <c r="D228" s="618"/>
      <c r="E228" s="618"/>
      <c r="F228" s="618"/>
      <c r="G228" s="618"/>
      <c r="H228" s="281">
        <v>271</v>
      </c>
      <c r="I228" s="245" t="s">
        <v>0</v>
      </c>
      <c r="J228" s="384">
        <v>0</v>
      </c>
      <c r="K228" s="385">
        <v>0</v>
      </c>
    </row>
    <row r="229" spans="2:11" ht="15.75">
      <c r="B229" s="243" t="s">
        <v>144</v>
      </c>
      <c r="C229" s="618" t="s">
        <v>300</v>
      </c>
      <c r="D229" s="618"/>
      <c r="E229" s="618"/>
      <c r="F229" s="618"/>
      <c r="G229" s="618"/>
      <c r="H229" s="281">
        <v>272</v>
      </c>
      <c r="I229" s="245" t="s">
        <v>0</v>
      </c>
      <c r="J229" s="384">
        <v>0</v>
      </c>
      <c r="K229" s="385">
        <v>0</v>
      </c>
    </row>
    <row r="230" spans="2:11" ht="15.75">
      <c r="B230" s="243" t="s">
        <v>145</v>
      </c>
      <c r="C230" s="646" t="s">
        <v>23</v>
      </c>
      <c r="D230" s="646"/>
      <c r="E230" s="646"/>
      <c r="F230" s="646"/>
      <c r="G230" s="646"/>
      <c r="H230" s="281">
        <v>273</v>
      </c>
      <c r="I230" s="250" t="s">
        <v>0</v>
      </c>
      <c r="J230" s="384">
        <v>1</v>
      </c>
      <c r="K230" s="385">
        <v>1</v>
      </c>
    </row>
    <row r="231" spans="2:11" ht="15.75">
      <c r="B231" s="243" t="s">
        <v>146</v>
      </c>
      <c r="C231" s="618" t="s">
        <v>24</v>
      </c>
      <c r="D231" s="618"/>
      <c r="E231" s="618"/>
      <c r="F231" s="618"/>
      <c r="G231" s="618"/>
      <c r="H231" s="281">
        <v>274</v>
      </c>
      <c r="I231" s="245" t="s">
        <v>0</v>
      </c>
      <c r="J231" s="384">
        <v>1</v>
      </c>
      <c r="K231" s="385">
        <v>1</v>
      </c>
    </row>
    <row r="232" spans="2:11" ht="16.5" thickBot="1">
      <c r="B232" s="251" t="s">
        <v>147</v>
      </c>
      <c r="C232" s="637" t="s">
        <v>33</v>
      </c>
      <c r="D232" s="637"/>
      <c r="E232" s="637"/>
      <c r="F232" s="637"/>
      <c r="G232" s="637"/>
      <c r="H232" s="282">
        <v>275</v>
      </c>
      <c r="I232" s="253" t="s">
        <v>0</v>
      </c>
      <c r="J232" s="404">
        <v>14</v>
      </c>
      <c r="K232" s="405">
        <v>18</v>
      </c>
    </row>
    <row r="233" spans="2:11" ht="15.75">
      <c r="B233" s="287" t="s">
        <v>148</v>
      </c>
      <c r="C233" s="659" t="s">
        <v>20</v>
      </c>
      <c r="D233" s="659"/>
      <c r="E233" s="659"/>
      <c r="F233" s="659"/>
      <c r="G233" s="659"/>
      <c r="H233" s="288">
        <v>276</v>
      </c>
      <c r="I233" s="289" t="s">
        <v>708</v>
      </c>
      <c r="J233" s="340">
        <v>135</v>
      </c>
      <c r="K233" s="290">
        <v>135</v>
      </c>
    </row>
    <row r="234" spans="2:11" ht="15.75">
      <c r="B234" s="243" t="s">
        <v>149</v>
      </c>
      <c r="C234" s="618" t="s">
        <v>26</v>
      </c>
      <c r="D234" s="618"/>
      <c r="E234" s="618"/>
      <c r="F234" s="618"/>
      <c r="G234" s="618"/>
      <c r="H234" s="281">
        <v>277</v>
      </c>
      <c r="I234" s="245" t="s">
        <v>708</v>
      </c>
      <c r="J234" s="268">
        <v>135</v>
      </c>
      <c r="K234" s="269">
        <v>135</v>
      </c>
    </row>
    <row r="235" spans="2:11" ht="15.75">
      <c r="B235" s="243" t="s">
        <v>150</v>
      </c>
      <c r="C235" s="618" t="s">
        <v>21</v>
      </c>
      <c r="D235" s="618"/>
      <c r="E235" s="618"/>
      <c r="F235" s="618"/>
      <c r="G235" s="618"/>
      <c r="H235" s="281">
        <v>278</v>
      </c>
      <c r="I235" s="245" t="s">
        <v>708</v>
      </c>
      <c r="J235" s="268">
        <v>135</v>
      </c>
      <c r="K235" s="269">
        <v>135</v>
      </c>
    </row>
    <row r="236" spans="2:11" ht="15.75">
      <c r="B236" s="243" t="s">
        <v>151</v>
      </c>
      <c r="C236" s="618" t="s">
        <v>628</v>
      </c>
      <c r="D236" s="618"/>
      <c r="E236" s="618"/>
      <c r="F236" s="618"/>
      <c r="G236" s="618"/>
      <c r="H236" s="281">
        <v>279</v>
      </c>
      <c r="I236" s="245" t="s">
        <v>2</v>
      </c>
      <c r="J236" s="480">
        <f>ROUND(J201/365/J233,2)</f>
        <v>0.25</v>
      </c>
      <c r="K236" s="460">
        <f>ROUND(K201/365/K233,2)</f>
        <v>0.26</v>
      </c>
    </row>
    <row r="237" spans="2:11" ht="16.5" thickBot="1">
      <c r="B237" s="251" t="s">
        <v>152</v>
      </c>
      <c r="C237" s="637" t="s">
        <v>629</v>
      </c>
      <c r="D237" s="637"/>
      <c r="E237" s="637"/>
      <c r="F237" s="637"/>
      <c r="G237" s="637"/>
      <c r="H237" s="291">
        <v>280</v>
      </c>
      <c r="I237" s="253" t="s">
        <v>2</v>
      </c>
      <c r="J237" s="481">
        <f>ROUND(J204/365/J235,2)</f>
        <v>0.25</v>
      </c>
      <c r="K237" s="462">
        <f>ROUND(K204/365/K235,2)</f>
        <v>0.26</v>
      </c>
    </row>
    <row r="238" spans="2:11" ht="15.75">
      <c r="B238" s="240" t="s">
        <v>153</v>
      </c>
      <c r="C238" s="640" t="s">
        <v>297</v>
      </c>
      <c r="D238" s="640"/>
      <c r="E238" s="640"/>
      <c r="F238" s="640"/>
      <c r="G238" s="640"/>
      <c r="H238" s="286">
        <v>281</v>
      </c>
      <c r="I238" s="242" t="s">
        <v>0</v>
      </c>
      <c r="J238" s="400">
        <v>1</v>
      </c>
      <c r="K238" s="401">
        <v>3</v>
      </c>
    </row>
    <row r="239" spans="2:11" ht="16.5" thickBot="1">
      <c r="B239" s="251" t="s">
        <v>154</v>
      </c>
      <c r="C239" s="637" t="s">
        <v>296</v>
      </c>
      <c r="D239" s="637"/>
      <c r="E239" s="637"/>
      <c r="F239" s="637"/>
      <c r="G239" s="637"/>
      <c r="H239" s="282">
        <v>282</v>
      </c>
      <c r="I239" s="253" t="s">
        <v>0</v>
      </c>
      <c r="J239" s="404">
        <v>1</v>
      </c>
      <c r="K239" s="405">
        <v>12</v>
      </c>
    </row>
    <row r="240" spans="2:132" s="338" customFormat="1" ht="15.75">
      <c r="B240" s="240" t="s">
        <v>155</v>
      </c>
      <c r="C240" s="640" t="s">
        <v>660</v>
      </c>
      <c r="D240" s="640"/>
      <c r="E240" s="640"/>
      <c r="F240" s="640"/>
      <c r="G240" s="640"/>
      <c r="H240" s="339">
        <v>283</v>
      </c>
      <c r="I240" s="242" t="s">
        <v>662</v>
      </c>
      <c r="J240" s="372">
        <v>11475.6</v>
      </c>
      <c r="K240" s="373">
        <v>11430.76</v>
      </c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367"/>
      <c r="AD240" s="367"/>
      <c r="AE240" s="367"/>
      <c r="AF240" s="367"/>
      <c r="AG240" s="367"/>
      <c r="AH240" s="367"/>
      <c r="AI240" s="367"/>
      <c r="AJ240" s="367"/>
      <c r="AK240" s="367"/>
      <c r="AL240" s="367"/>
      <c r="AM240" s="367"/>
      <c r="AN240" s="36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67"/>
      <c r="BC240" s="367"/>
      <c r="BD240" s="367"/>
      <c r="BE240" s="367"/>
      <c r="BF240" s="367"/>
      <c r="BG240" s="367"/>
      <c r="BH240" s="367"/>
      <c r="BI240" s="367"/>
      <c r="BJ240" s="367"/>
      <c r="BK240" s="367"/>
      <c r="BL240" s="367"/>
      <c r="BM240" s="367"/>
      <c r="BN240" s="367"/>
      <c r="BO240" s="367"/>
      <c r="BP240" s="367"/>
      <c r="BQ240" s="367"/>
      <c r="BR240" s="367"/>
      <c r="BS240" s="367"/>
      <c r="BT240" s="367"/>
      <c r="BU240" s="367"/>
      <c r="BV240" s="367"/>
      <c r="BW240" s="367"/>
      <c r="BX240" s="367"/>
      <c r="BY240" s="367"/>
      <c r="BZ240" s="367"/>
      <c r="CA240" s="367"/>
      <c r="CB240" s="367"/>
      <c r="CC240" s="367"/>
      <c r="CD240" s="367"/>
      <c r="CE240" s="367"/>
      <c r="CF240" s="367"/>
      <c r="CG240" s="367"/>
      <c r="CH240" s="367"/>
      <c r="CI240" s="367"/>
      <c r="CJ240" s="367"/>
      <c r="CK240" s="367"/>
      <c r="CL240" s="367"/>
      <c r="CM240" s="367"/>
      <c r="CN240" s="367"/>
      <c r="CO240" s="367"/>
      <c r="CP240" s="367"/>
      <c r="CQ240" s="367"/>
      <c r="CR240" s="367"/>
      <c r="CS240" s="367"/>
      <c r="CT240" s="367"/>
      <c r="CU240" s="367"/>
      <c r="CV240" s="367"/>
      <c r="CW240" s="367"/>
      <c r="CX240" s="367"/>
      <c r="CY240" s="367"/>
      <c r="CZ240" s="367"/>
      <c r="DA240" s="367"/>
      <c r="DB240" s="367"/>
      <c r="DC240" s="367"/>
      <c r="DD240" s="367"/>
      <c r="DE240" s="367"/>
      <c r="DF240" s="367"/>
      <c r="DG240" s="367"/>
      <c r="DH240" s="367"/>
      <c r="DI240" s="367"/>
      <c r="DJ240" s="367"/>
      <c r="DK240" s="367"/>
      <c r="DL240" s="367"/>
      <c r="DM240" s="367"/>
      <c r="DN240" s="367"/>
      <c r="DO240" s="367"/>
      <c r="DP240" s="367"/>
      <c r="DQ240" s="367"/>
      <c r="DR240" s="367"/>
      <c r="DS240" s="367"/>
      <c r="DT240" s="367"/>
      <c r="DU240" s="367"/>
      <c r="DV240" s="367"/>
      <c r="DW240" s="367"/>
      <c r="DX240" s="367"/>
      <c r="DY240" s="367"/>
      <c r="DZ240" s="367"/>
      <c r="EA240" s="367"/>
      <c r="EB240" s="367"/>
    </row>
    <row r="241" spans="2:132" s="338" customFormat="1" ht="15.75">
      <c r="B241" s="243" t="s">
        <v>355</v>
      </c>
      <c r="C241" s="618" t="s">
        <v>517</v>
      </c>
      <c r="D241" s="618"/>
      <c r="E241" s="618"/>
      <c r="F241" s="618"/>
      <c r="G241" s="618"/>
      <c r="H241" s="281">
        <v>284</v>
      </c>
      <c r="I241" s="245" t="s">
        <v>662</v>
      </c>
      <c r="J241" s="374">
        <v>7720.2</v>
      </c>
      <c r="K241" s="375">
        <v>7610.43</v>
      </c>
      <c r="L241" s="367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7"/>
      <c r="AC241" s="367"/>
      <c r="AD241" s="367"/>
      <c r="AE241" s="367"/>
      <c r="AF241" s="367"/>
      <c r="AG241" s="367"/>
      <c r="AH241" s="367"/>
      <c r="AI241" s="367"/>
      <c r="AJ241" s="367"/>
      <c r="AK241" s="367"/>
      <c r="AL241" s="367"/>
      <c r="AM241" s="367"/>
      <c r="AN241" s="367"/>
      <c r="AO241" s="367"/>
      <c r="AP241" s="367"/>
      <c r="AQ241" s="367"/>
      <c r="AR241" s="367"/>
      <c r="AS241" s="367"/>
      <c r="AT241" s="367"/>
      <c r="AU241" s="367"/>
      <c r="AV241" s="367"/>
      <c r="AW241" s="367"/>
      <c r="AX241" s="367"/>
      <c r="AY241" s="367"/>
      <c r="AZ241" s="367"/>
      <c r="BA241" s="367"/>
      <c r="BB241" s="367"/>
      <c r="BC241" s="367"/>
      <c r="BD241" s="367"/>
      <c r="BE241" s="367"/>
      <c r="BF241" s="367"/>
      <c r="BG241" s="367"/>
      <c r="BH241" s="367"/>
      <c r="BI241" s="367"/>
      <c r="BJ241" s="367"/>
      <c r="BK241" s="367"/>
      <c r="BL241" s="367"/>
      <c r="BM241" s="367"/>
      <c r="BN241" s="367"/>
      <c r="BO241" s="367"/>
      <c r="BP241" s="367"/>
      <c r="BQ241" s="367"/>
      <c r="BR241" s="367"/>
      <c r="BS241" s="367"/>
      <c r="BT241" s="367"/>
      <c r="BU241" s="367"/>
      <c r="BV241" s="367"/>
      <c r="BW241" s="367"/>
      <c r="BX241" s="367"/>
      <c r="BY241" s="367"/>
      <c r="BZ241" s="367"/>
      <c r="CA241" s="367"/>
      <c r="CB241" s="367"/>
      <c r="CC241" s="367"/>
      <c r="CD241" s="367"/>
      <c r="CE241" s="367"/>
      <c r="CF241" s="367"/>
      <c r="CG241" s="367"/>
      <c r="CH241" s="367"/>
      <c r="CI241" s="367"/>
      <c r="CJ241" s="367"/>
      <c r="CK241" s="367"/>
      <c r="CL241" s="367"/>
      <c r="CM241" s="367"/>
      <c r="CN241" s="367"/>
      <c r="CO241" s="367"/>
      <c r="CP241" s="367"/>
      <c r="CQ241" s="367"/>
      <c r="CR241" s="367"/>
      <c r="CS241" s="367"/>
      <c r="CT241" s="367"/>
      <c r="CU241" s="367"/>
      <c r="CV241" s="367"/>
      <c r="CW241" s="367"/>
      <c r="CX241" s="367"/>
      <c r="CY241" s="367"/>
      <c r="CZ241" s="367"/>
      <c r="DA241" s="367"/>
      <c r="DB241" s="367"/>
      <c r="DC241" s="367"/>
      <c r="DD241" s="367"/>
      <c r="DE241" s="367"/>
      <c r="DF241" s="367"/>
      <c r="DG241" s="367"/>
      <c r="DH241" s="367"/>
      <c r="DI241" s="367"/>
      <c r="DJ241" s="367"/>
      <c r="DK241" s="367"/>
      <c r="DL241" s="367"/>
      <c r="DM241" s="367"/>
      <c r="DN241" s="367"/>
      <c r="DO241" s="367"/>
      <c r="DP241" s="367"/>
      <c r="DQ241" s="367"/>
      <c r="DR241" s="367"/>
      <c r="DS241" s="367"/>
      <c r="DT241" s="367"/>
      <c r="DU241" s="367"/>
      <c r="DV241" s="367"/>
      <c r="DW241" s="367"/>
      <c r="DX241" s="367"/>
      <c r="DY241" s="367"/>
      <c r="DZ241" s="367"/>
      <c r="EA241" s="367"/>
      <c r="EB241" s="367"/>
    </row>
    <row r="242" spans="2:132" s="338" customFormat="1" ht="15.75">
      <c r="B242" s="243" t="s">
        <v>356</v>
      </c>
      <c r="C242" s="618" t="s">
        <v>672</v>
      </c>
      <c r="D242" s="618"/>
      <c r="E242" s="618"/>
      <c r="F242" s="618"/>
      <c r="G242" s="618"/>
      <c r="H242" s="281">
        <v>285</v>
      </c>
      <c r="I242" s="245" t="s">
        <v>662</v>
      </c>
      <c r="J242" s="374">
        <v>3755.4</v>
      </c>
      <c r="K242" s="375">
        <v>3820.33</v>
      </c>
      <c r="L242" s="367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7"/>
      <c r="AC242" s="367"/>
      <c r="AD242" s="367"/>
      <c r="AE242" s="367"/>
      <c r="AF242" s="367"/>
      <c r="AG242" s="367"/>
      <c r="AH242" s="367"/>
      <c r="AI242" s="367"/>
      <c r="AJ242" s="367"/>
      <c r="AK242" s="367"/>
      <c r="AL242" s="367"/>
      <c r="AM242" s="367"/>
      <c r="AN242" s="367"/>
      <c r="AO242" s="367"/>
      <c r="AP242" s="367"/>
      <c r="AQ242" s="367"/>
      <c r="AR242" s="367"/>
      <c r="AS242" s="367"/>
      <c r="AT242" s="367"/>
      <c r="AU242" s="367"/>
      <c r="AV242" s="367"/>
      <c r="AW242" s="367"/>
      <c r="AX242" s="367"/>
      <c r="AY242" s="367"/>
      <c r="AZ242" s="367"/>
      <c r="BA242" s="367"/>
      <c r="BB242" s="367"/>
      <c r="BC242" s="367"/>
      <c r="BD242" s="367"/>
      <c r="BE242" s="367"/>
      <c r="BF242" s="367"/>
      <c r="BG242" s="367"/>
      <c r="BH242" s="367"/>
      <c r="BI242" s="367"/>
      <c r="BJ242" s="367"/>
      <c r="BK242" s="367"/>
      <c r="BL242" s="367"/>
      <c r="BM242" s="367"/>
      <c r="BN242" s="367"/>
      <c r="BO242" s="367"/>
      <c r="BP242" s="367"/>
      <c r="BQ242" s="367"/>
      <c r="BR242" s="367"/>
      <c r="BS242" s="367"/>
      <c r="BT242" s="367"/>
      <c r="BU242" s="367"/>
      <c r="BV242" s="367"/>
      <c r="BW242" s="367"/>
      <c r="BX242" s="367"/>
      <c r="BY242" s="367"/>
      <c r="BZ242" s="367"/>
      <c r="CA242" s="367"/>
      <c r="CB242" s="367"/>
      <c r="CC242" s="367"/>
      <c r="CD242" s="367"/>
      <c r="CE242" s="367"/>
      <c r="CF242" s="367"/>
      <c r="CG242" s="367"/>
      <c r="CH242" s="367"/>
      <c r="CI242" s="367"/>
      <c r="CJ242" s="367"/>
      <c r="CK242" s="367"/>
      <c r="CL242" s="367"/>
      <c r="CM242" s="367"/>
      <c r="CN242" s="367"/>
      <c r="CO242" s="367"/>
      <c r="CP242" s="367"/>
      <c r="CQ242" s="367"/>
      <c r="CR242" s="367"/>
      <c r="CS242" s="367"/>
      <c r="CT242" s="367"/>
      <c r="CU242" s="367"/>
      <c r="CV242" s="367"/>
      <c r="CW242" s="367"/>
      <c r="CX242" s="367"/>
      <c r="CY242" s="367"/>
      <c r="CZ242" s="367"/>
      <c r="DA242" s="367"/>
      <c r="DB242" s="367"/>
      <c r="DC242" s="367"/>
      <c r="DD242" s="367"/>
      <c r="DE242" s="367"/>
      <c r="DF242" s="367"/>
      <c r="DG242" s="367"/>
      <c r="DH242" s="367"/>
      <c r="DI242" s="367"/>
      <c r="DJ242" s="367"/>
      <c r="DK242" s="367"/>
      <c r="DL242" s="367"/>
      <c r="DM242" s="367"/>
      <c r="DN242" s="367"/>
      <c r="DO242" s="367"/>
      <c r="DP242" s="367"/>
      <c r="DQ242" s="367"/>
      <c r="DR242" s="367"/>
      <c r="DS242" s="367"/>
      <c r="DT242" s="367"/>
      <c r="DU242" s="367"/>
      <c r="DV242" s="367"/>
      <c r="DW242" s="367"/>
      <c r="DX242" s="367"/>
      <c r="DY242" s="367"/>
      <c r="DZ242" s="367"/>
      <c r="EA242" s="367"/>
      <c r="EB242" s="367"/>
    </row>
    <row r="243" spans="2:132" s="338" customFormat="1" ht="15.75">
      <c r="B243" s="243" t="s">
        <v>357</v>
      </c>
      <c r="C243" s="606" t="s">
        <v>683</v>
      </c>
      <c r="D243" s="606"/>
      <c r="E243" s="606"/>
      <c r="F243" s="606"/>
      <c r="G243" s="606"/>
      <c r="H243" s="281">
        <v>286</v>
      </c>
      <c r="I243" s="245" t="s">
        <v>662</v>
      </c>
      <c r="J243" s="374">
        <v>0</v>
      </c>
      <c r="K243" s="375">
        <v>0</v>
      </c>
      <c r="L243" s="367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367"/>
      <c r="AD243" s="367"/>
      <c r="AE243" s="367"/>
      <c r="AF243" s="367"/>
      <c r="AG243" s="367"/>
      <c r="AH243" s="367"/>
      <c r="AI243" s="367"/>
      <c r="AJ243" s="367"/>
      <c r="AK243" s="367"/>
      <c r="AL243" s="367"/>
      <c r="AM243" s="367"/>
      <c r="AN243" s="36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67"/>
      <c r="BC243" s="367"/>
      <c r="BD243" s="367"/>
      <c r="BE243" s="367"/>
      <c r="BF243" s="367"/>
      <c r="BG243" s="367"/>
      <c r="BH243" s="367"/>
      <c r="BI243" s="367"/>
      <c r="BJ243" s="367"/>
      <c r="BK243" s="367"/>
      <c r="BL243" s="367"/>
      <c r="BM243" s="367"/>
      <c r="BN243" s="367"/>
      <c r="BO243" s="367"/>
      <c r="BP243" s="367"/>
      <c r="BQ243" s="367"/>
      <c r="BR243" s="367"/>
      <c r="BS243" s="367"/>
      <c r="BT243" s="367"/>
      <c r="BU243" s="367"/>
      <c r="BV243" s="367"/>
      <c r="BW243" s="367"/>
      <c r="BX243" s="367"/>
      <c r="BY243" s="367"/>
      <c r="BZ243" s="367"/>
      <c r="CA243" s="367"/>
      <c r="CB243" s="367"/>
      <c r="CC243" s="367"/>
      <c r="CD243" s="367"/>
      <c r="CE243" s="367"/>
      <c r="CF243" s="367"/>
      <c r="CG243" s="367"/>
      <c r="CH243" s="367"/>
      <c r="CI243" s="367"/>
      <c r="CJ243" s="367"/>
      <c r="CK243" s="367"/>
      <c r="CL243" s="367"/>
      <c r="CM243" s="367"/>
      <c r="CN243" s="367"/>
      <c r="CO243" s="367"/>
      <c r="CP243" s="367"/>
      <c r="CQ243" s="367"/>
      <c r="CR243" s="367"/>
      <c r="CS243" s="367"/>
      <c r="CT243" s="367"/>
      <c r="CU243" s="367"/>
      <c r="CV243" s="367"/>
      <c r="CW243" s="367"/>
      <c r="CX243" s="367"/>
      <c r="CY243" s="367"/>
      <c r="CZ243" s="367"/>
      <c r="DA243" s="367"/>
      <c r="DB243" s="367"/>
      <c r="DC243" s="367"/>
      <c r="DD243" s="367"/>
      <c r="DE243" s="367"/>
      <c r="DF243" s="367"/>
      <c r="DG243" s="367"/>
      <c r="DH243" s="367"/>
      <c r="DI243" s="367"/>
      <c r="DJ243" s="367"/>
      <c r="DK243" s="367"/>
      <c r="DL243" s="367"/>
      <c r="DM243" s="367"/>
      <c r="DN243" s="367"/>
      <c r="DO243" s="367"/>
      <c r="DP243" s="367"/>
      <c r="DQ243" s="367"/>
      <c r="DR243" s="367"/>
      <c r="DS243" s="367"/>
      <c r="DT243" s="367"/>
      <c r="DU243" s="367"/>
      <c r="DV243" s="367"/>
      <c r="DW243" s="367"/>
      <c r="DX243" s="367"/>
      <c r="DY243" s="367"/>
      <c r="DZ243" s="367"/>
      <c r="EA243" s="367"/>
      <c r="EB243" s="367"/>
    </row>
    <row r="244" spans="2:132" s="338" customFormat="1" ht="15.75">
      <c r="B244" s="243" t="s">
        <v>681</v>
      </c>
      <c r="C244" s="618" t="s">
        <v>722</v>
      </c>
      <c r="D244" s="618"/>
      <c r="E244" s="618"/>
      <c r="F244" s="618"/>
      <c r="G244" s="618"/>
      <c r="H244" s="281">
        <v>287</v>
      </c>
      <c r="I244" s="245" t="s">
        <v>725</v>
      </c>
      <c r="J244" s="361">
        <f>ROUND(J241/J204,3)</f>
        <v>0.619</v>
      </c>
      <c r="K244" s="362">
        <f>ROUND(K241/K204,3)</f>
        <v>0.603</v>
      </c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367"/>
      <c r="AD244" s="367"/>
      <c r="AE244" s="367"/>
      <c r="AF244" s="367"/>
      <c r="AG244" s="367"/>
      <c r="AH244" s="367"/>
      <c r="AI244" s="367"/>
      <c r="AJ244" s="367"/>
      <c r="AK244" s="367"/>
      <c r="AL244" s="367"/>
      <c r="AM244" s="367"/>
      <c r="AN244" s="367"/>
      <c r="AO244" s="367"/>
      <c r="AP244" s="367"/>
      <c r="AQ244" s="367"/>
      <c r="AR244" s="367"/>
      <c r="AS244" s="367"/>
      <c r="AT244" s="367"/>
      <c r="AU244" s="367"/>
      <c r="AV244" s="367"/>
      <c r="AW244" s="367"/>
      <c r="AX244" s="367"/>
      <c r="AY244" s="367"/>
      <c r="AZ244" s="367"/>
      <c r="BA244" s="367"/>
      <c r="BB244" s="367"/>
      <c r="BC244" s="367"/>
      <c r="BD244" s="367"/>
      <c r="BE244" s="367"/>
      <c r="BF244" s="367"/>
      <c r="BG244" s="367"/>
      <c r="BH244" s="367"/>
      <c r="BI244" s="367"/>
      <c r="BJ244" s="367"/>
      <c r="BK244" s="367"/>
      <c r="BL244" s="367"/>
      <c r="BM244" s="367"/>
      <c r="BN244" s="367"/>
      <c r="BO244" s="367"/>
      <c r="BP244" s="367"/>
      <c r="BQ244" s="367"/>
      <c r="BR244" s="367"/>
      <c r="BS244" s="367"/>
      <c r="BT244" s="367"/>
      <c r="BU244" s="367"/>
      <c r="BV244" s="367"/>
      <c r="BW244" s="367"/>
      <c r="BX244" s="367"/>
      <c r="BY244" s="367"/>
      <c r="BZ244" s="367"/>
      <c r="CA244" s="367"/>
      <c r="CB244" s="367"/>
      <c r="CC244" s="367"/>
      <c r="CD244" s="367"/>
      <c r="CE244" s="367"/>
      <c r="CF244" s="367"/>
      <c r="CG244" s="367"/>
      <c r="CH244" s="367"/>
      <c r="CI244" s="367"/>
      <c r="CJ244" s="367"/>
      <c r="CK244" s="367"/>
      <c r="CL244" s="367"/>
      <c r="CM244" s="367"/>
      <c r="CN244" s="367"/>
      <c r="CO244" s="367"/>
      <c r="CP244" s="367"/>
      <c r="CQ244" s="367"/>
      <c r="CR244" s="367"/>
      <c r="CS244" s="367"/>
      <c r="CT244" s="367"/>
      <c r="CU244" s="367"/>
      <c r="CV244" s="367"/>
      <c r="CW244" s="367"/>
      <c r="CX244" s="367"/>
      <c r="CY244" s="367"/>
      <c r="CZ244" s="367"/>
      <c r="DA244" s="367"/>
      <c r="DB244" s="367"/>
      <c r="DC244" s="367"/>
      <c r="DD244" s="367"/>
      <c r="DE244" s="367"/>
      <c r="DF244" s="367"/>
      <c r="DG244" s="367"/>
      <c r="DH244" s="367"/>
      <c r="DI244" s="367"/>
      <c r="DJ244" s="367"/>
      <c r="DK244" s="367"/>
      <c r="DL244" s="367"/>
      <c r="DM244" s="367"/>
      <c r="DN244" s="367"/>
      <c r="DO244" s="367"/>
      <c r="DP244" s="367"/>
      <c r="DQ244" s="367"/>
      <c r="DR244" s="367"/>
      <c r="DS244" s="367"/>
      <c r="DT244" s="367"/>
      <c r="DU244" s="367"/>
      <c r="DV244" s="367"/>
      <c r="DW244" s="367"/>
      <c r="DX244" s="367"/>
      <c r="DY244" s="367"/>
      <c r="DZ244" s="367"/>
      <c r="EA244" s="367"/>
      <c r="EB244" s="367"/>
    </row>
    <row r="245" spans="2:132" s="338" customFormat="1" ht="15.75">
      <c r="B245" s="275" t="s">
        <v>156</v>
      </c>
      <c r="C245" s="618" t="s">
        <v>723</v>
      </c>
      <c r="D245" s="618"/>
      <c r="E245" s="618"/>
      <c r="F245" s="618"/>
      <c r="G245" s="618"/>
      <c r="H245" s="281">
        <v>288</v>
      </c>
      <c r="I245" s="245" t="s">
        <v>725</v>
      </c>
      <c r="J245" s="361">
        <f>ROUND(J242/J201,3)</f>
        <v>0.301</v>
      </c>
      <c r="K245" s="362">
        <f>ROUND(K242/K201,3)</f>
        <v>0.303</v>
      </c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7"/>
      <c r="AC245" s="367"/>
      <c r="AD245" s="367"/>
      <c r="AE245" s="367"/>
      <c r="AF245" s="367"/>
      <c r="AG245" s="367"/>
      <c r="AH245" s="367"/>
      <c r="AI245" s="367"/>
      <c r="AJ245" s="367"/>
      <c r="AK245" s="367"/>
      <c r="AL245" s="367"/>
      <c r="AM245" s="367"/>
      <c r="AN245" s="367"/>
      <c r="AO245" s="367"/>
      <c r="AP245" s="367"/>
      <c r="AQ245" s="367"/>
      <c r="AR245" s="367"/>
      <c r="AS245" s="367"/>
      <c r="AT245" s="367"/>
      <c r="AU245" s="367"/>
      <c r="AV245" s="367"/>
      <c r="AW245" s="367"/>
      <c r="AX245" s="367"/>
      <c r="AY245" s="367"/>
      <c r="AZ245" s="367"/>
      <c r="BA245" s="367"/>
      <c r="BB245" s="367"/>
      <c r="BC245" s="367"/>
      <c r="BD245" s="367"/>
      <c r="BE245" s="367"/>
      <c r="BF245" s="367"/>
      <c r="BG245" s="367"/>
      <c r="BH245" s="367"/>
      <c r="BI245" s="367"/>
      <c r="BJ245" s="367"/>
      <c r="BK245" s="367"/>
      <c r="BL245" s="367"/>
      <c r="BM245" s="367"/>
      <c r="BN245" s="367"/>
      <c r="BO245" s="367"/>
      <c r="BP245" s="367"/>
      <c r="BQ245" s="367"/>
      <c r="BR245" s="367"/>
      <c r="BS245" s="367"/>
      <c r="BT245" s="367"/>
      <c r="BU245" s="367"/>
      <c r="BV245" s="367"/>
      <c r="BW245" s="367"/>
      <c r="BX245" s="367"/>
      <c r="BY245" s="367"/>
      <c r="BZ245" s="367"/>
      <c r="CA245" s="367"/>
      <c r="CB245" s="367"/>
      <c r="CC245" s="367"/>
      <c r="CD245" s="367"/>
      <c r="CE245" s="367"/>
      <c r="CF245" s="367"/>
      <c r="CG245" s="367"/>
      <c r="CH245" s="367"/>
      <c r="CI245" s="367"/>
      <c r="CJ245" s="367"/>
      <c r="CK245" s="367"/>
      <c r="CL245" s="367"/>
      <c r="CM245" s="367"/>
      <c r="CN245" s="367"/>
      <c r="CO245" s="367"/>
      <c r="CP245" s="367"/>
      <c r="CQ245" s="367"/>
      <c r="CR245" s="367"/>
      <c r="CS245" s="367"/>
      <c r="CT245" s="367"/>
      <c r="CU245" s="367"/>
      <c r="CV245" s="367"/>
      <c r="CW245" s="367"/>
      <c r="CX245" s="367"/>
      <c r="CY245" s="367"/>
      <c r="CZ245" s="367"/>
      <c r="DA245" s="367"/>
      <c r="DB245" s="367"/>
      <c r="DC245" s="367"/>
      <c r="DD245" s="367"/>
      <c r="DE245" s="367"/>
      <c r="DF245" s="367"/>
      <c r="DG245" s="367"/>
      <c r="DH245" s="367"/>
      <c r="DI245" s="367"/>
      <c r="DJ245" s="367"/>
      <c r="DK245" s="367"/>
      <c r="DL245" s="367"/>
      <c r="DM245" s="367"/>
      <c r="DN245" s="367"/>
      <c r="DO245" s="367"/>
      <c r="DP245" s="367"/>
      <c r="DQ245" s="367"/>
      <c r="DR245" s="367"/>
      <c r="DS245" s="367"/>
      <c r="DT245" s="367"/>
      <c r="DU245" s="367"/>
      <c r="DV245" s="367"/>
      <c r="DW245" s="367"/>
      <c r="DX245" s="367"/>
      <c r="DY245" s="367"/>
      <c r="DZ245" s="367"/>
      <c r="EA245" s="367"/>
      <c r="EB245" s="367"/>
    </row>
    <row r="246" spans="2:11" ht="16.5" thickBot="1">
      <c r="B246" s="243" t="s">
        <v>157</v>
      </c>
      <c r="C246" s="654" t="s">
        <v>724</v>
      </c>
      <c r="D246" s="654"/>
      <c r="E246" s="654"/>
      <c r="F246" s="654"/>
      <c r="G246" s="654"/>
      <c r="H246" s="291">
        <v>289</v>
      </c>
      <c r="I246" s="277" t="s">
        <v>725</v>
      </c>
      <c r="J246" s="355">
        <f>ROUND(J240/J201,3)</f>
        <v>0.92</v>
      </c>
      <c r="K246" s="356">
        <f>ROUND(K240/K201,3)</f>
        <v>0.905</v>
      </c>
    </row>
    <row r="247" spans="2:11" ht="15.75">
      <c r="B247" s="240" t="s">
        <v>158</v>
      </c>
      <c r="C247" s="661" t="s">
        <v>302</v>
      </c>
      <c r="D247" s="662"/>
      <c r="E247" s="662"/>
      <c r="F247" s="662"/>
      <c r="G247" s="663"/>
      <c r="H247" s="286">
        <v>290</v>
      </c>
      <c r="I247" s="242" t="s">
        <v>728</v>
      </c>
      <c r="J247" s="372">
        <v>4764</v>
      </c>
      <c r="K247" s="373">
        <v>6166</v>
      </c>
    </row>
    <row r="248" spans="2:11" ht="16.5" thickBot="1">
      <c r="B248" s="251" t="s">
        <v>682</v>
      </c>
      <c r="C248" s="637" t="s">
        <v>373</v>
      </c>
      <c r="D248" s="637"/>
      <c r="E248" s="637"/>
      <c r="F248" s="637"/>
      <c r="G248" s="637"/>
      <c r="H248" s="282">
        <v>291</v>
      </c>
      <c r="I248" s="253" t="s">
        <v>728</v>
      </c>
      <c r="J248" s="413">
        <v>802.1</v>
      </c>
      <c r="K248" s="414">
        <v>6242.03</v>
      </c>
    </row>
    <row r="249" spans="2:11" ht="6.75" customHeight="1">
      <c r="B249" s="442"/>
      <c r="C249" s="439"/>
      <c r="D249" s="439"/>
      <c r="E249" s="439"/>
      <c r="F249" s="439"/>
      <c r="G249" s="439"/>
      <c r="H249" s="443"/>
      <c r="I249" s="439"/>
      <c r="J249" s="439"/>
      <c r="K249" s="439"/>
    </row>
    <row r="250" spans="2:11" ht="14.25">
      <c r="B250" s="442"/>
      <c r="C250" s="660" t="s">
        <v>729</v>
      </c>
      <c r="D250" s="660"/>
      <c r="E250" s="660"/>
      <c r="F250" s="660"/>
      <c r="G250" s="660"/>
      <c r="H250" s="660"/>
      <c r="I250" s="439"/>
      <c r="J250" s="439"/>
      <c r="K250" s="439"/>
    </row>
    <row r="251" spans="2:11" ht="16.5" thickBot="1">
      <c r="B251" s="667" t="s">
        <v>730</v>
      </c>
      <c r="C251" s="667"/>
      <c r="D251" s="667"/>
      <c r="E251" s="667"/>
      <c r="F251" s="667"/>
      <c r="G251" s="667"/>
      <c r="H251" s="667"/>
      <c r="I251" s="437"/>
      <c r="J251" s="437"/>
      <c r="K251" s="444"/>
    </row>
    <row r="252" spans="2:11" ht="30.75" customHeight="1">
      <c r="B252" s="668" t="s">
        <v>294</v>
      </c>
      <c r="C252" s="670" t="s">
        <v>312</v>
      </c>
      <c r="D252" s="671"/>
      <c r="E252" s="672"/>
      <c r="F252" s="676" t="s">
        <v>731</v>
      </c>
      <c r="G252" s="678" t="s">
        <v>651</v>
      </c>
      <c r="H252" s="679"/>
      <c r="I252" s="680"/>
      <c r="J252" s="441"/>
      <c r="K252" s="441"/>
    </row>
    <row r="253" spans="2:11" ht="15.75" customHeight="1" thickBot="1">
      <c r="B253" s="669"/>
      <c r="C253" s="673"/>
      <c r="D253" s="674"/>
      <c r="E253" s="675"/>
      <c r="F253" s="677"/>
      <c r="G253" s="293" t="s">
        <v>303</v>
      </c>
      <c r="H253" s="681" t="s">
        <v>304</v>
      </c>
      <c r="I253" s="682"/>
      <c r="J253" s="438"/>
      <c r="K253" s="441"/>
    </row>
    <row r="254" spans="2:11" ht="15.75" thickBot="1">
      <c r="B254" s="295"/>
      <c r="C254" s="683" t="s">
        <v>732</v>
      </c>
      <c r="D254" s="684"/>
      <c r="E254" s="685"/>
      <c r="F254" s="471">
        <f>SUM(F255:F265)</f>
        <v>267381</v>
      </c>
      <c r="G254" s="472">
        <f>SUM(G255:G265)</f>
        <v>266881</v>
      </c>
      <c r="H254" s="686">
        <f>SUM(H255:I265)</f>
        <v>236978</v>
      </c>
      <c r="I254" s="687"/>
      <c r="J254" s="438"/>
      <c r="K254" s="441"/>
    </row>
    <row r="255" spans="2:11" ht="14.25">
      <c r="B255" s="296" t="s">
        <v>291</v>
      </c>
      <c r="C255" s="688" t="s">
        <v>744</v>
      </c>
      <c r="D255" s="689"/>
      <c r="E255" s="690"/>
      <c r="F255" s="297">
        <v>267381</v>
      </c>
      <c r="G255" s="298">
        <v>266881</v>
      </c>
      <c r="H255" s="693">
        <v>236978</v>
      </c>
      <c r="I255" s="694"/>
      <c r="J255" s="438"/>
      <c r="K255" s="438"/>
    </row>
    <row r="256" spans="2:11" s="364" customFormat="1" ht="14.25">
      <c r="B256" s="470" t="s">
        <v>292</v>
      </c>
      <c r="C256" s="664"/>
      <c r="D256" s="665"/>
      <c r="E256" s="666"/>
      <c r="F256" s="297"/>
      <c r="G256" s="298"/>
      <c r="H256" s="604"/>
      <c r="I256" s="605"/>
      <c r="J256" s="468"/>
      <c r="K256" s="468"/>
    </row>
    <row r="257" spans="2:11" s="364" customFormat="1" ht="14.25">
      <c r="B257" s="470" t="s">
        <v>266</v>
      </c>
      <c r="C257" s="664"/>
      <c r="D257" s="665"/>
      <c r="E257" s="666"/>
      <c r="F257" s="297"/>
      <c r="G257" s="298"/>
      <c r="H257" s="604"/>
      <c r="I257" s="605"/>
      <c r="J257" s="468"/>
      <c r="K257" s="468"/>
    </row>
    <row r="258" spans="2:11" s="364" customFormat="1" ht="14.25">
      <c r="B258" s="470" t="s">
        <v>635</v>
      </c>
      <c r="C258" s="664"/>
      <c r="D258" s="665"/>
      <c r="E258" s="666"/>
      <c r="F258" s="297"/>
      <c r="G258" s="298"/>
      <c r="H258" s="604"/>
      <c r="I258" s="605"/>
      <c r="J258" s="468"/>
      <c r="K258" s="468"/>
    </row>
    <row r="259" spans="2:11" s="364" customFormat="1" ht="14.25">
      <c r="B259" s="470" t="s">
        <v>638</v>
      </c>
      <c r="C259" s="664"/>
      <c r="D259" s="665"/>
      <c r="E259" s="666"/>
      <c r="F259" s="297"/>
      <c r="G259" s="298"/>
      <c r="H259" s="604"/>
      <c r="I259" s="605"/>
      <c r="J259" s="468"/>
      <c r="K259" s="468"/>
    </row>
    <row r="260" spans="2:11" s="364" customFormat="1" ht="14.25">
      <c r="B260" s="470" t="s">
        <v>639</v>
      </c>
      <c r="C260" s="664"/>
      <c r="D260" s="665"/>
      <c r="E260" s="666"/>
      <c r="F260" s="297"/>
      <c r="G260" s="298"/>
      <c r="H260" s="604"/>
      <c r="I260" s="605"/>
      <c r="J260" s="468"/>
      <c r="K260" s="468"/>
    </row>
    <row r="261" spans="2:11" s="364" customFormat="1" ht="14.25">
      <c r="B261" s="470" t="s">
        <v>640</v>
      </c>
      <c r="C261" s="664"/>
      <c r="D261" s="665"/>
      <c r="E261" s="666"/>
      <c r="F261" s="297"/>
      <c r="G261" s="298"/>
      <c r="H261" s="604"/>
      <c r="I261" s="605"/>
      <c r="J261" s="468"/>
      <c r="K261" s="468"/>
    </row>
    <row r="262" spans="2:11" s="364" customFormat="1" ht="14.25">
      <c r="B262" s="470" t="s">
        <v>641</v>
      </c>
      <c r="C262" s="664"/>
      <c r="D262" s="665"/>
      <c r="E262" s="666"/>
      <c r="F262" s="297"/>
      <c r="G262" s="298"/>
      <c r="H262" s="604"/>
      <c r="I262" s="605"/>
      <c r="J262" s="468"/>
      <c r="K262" s="468"/>
    </row>
    <row r="263" spans="2:11" s="364" customFormat="1" ht="14.25">
      <c r="B263" s="470" t="s">
        <v>643</v>
      </c>
      <c r="C263" s="664"/>
      <c r="D263" s="665"/>
      <c r="E263" s="666"/>
      <c r="F263" s="297"/>
      <c r="G263" s="298"/>
      <c r="H263" s="604"/>
      <c r="I263" s="605"/>
      <c r="J263" s="468"/>
      <c r="K263" s="468"/>
    </row>
    <row r="264" spans="2:11" s="364" customFormat="1" ht="14.25">
      <c r="B264" s="299"/>
      <c r="C264" s="664"/>
      <c r="D264" s="665"/>
      <c r="E264" s="666"/>
      <c r="F264" s="300"/>
      <c r="G264" s="301"/>
      <c r="H264" s="604"/>
      <c r="I264" s="605"/>
      <c r="J264" s="468"/>
      <c r="K264" s="468"/>
    </row>
    <row r="265" spans="2:11" s="364" customFormat="1" ht="15" thickBot="1">
      <c r="B265" s="302" t="s">
        <v>636</v>
      </c>
      <c r="C265" s="699"/>
      <c r="D265" s="700"/>
      <c r="E265" s="701"/>
      <c r="F265" s="303"/>
      <c r="G265" s="304"/>
      <c r="H265" s="715"/>
      <c r="I265" s="716"/>
      <c r="J265" s="468"/>
      <c r="K265" s="468"/>
    </row>
    <row r="266" spans="2:11" ht="8.25" customHeight="1">
      <c r="B266" s="436"/>
      <c r="C266" s="437"/>
      <c r="D266" s="437"/>
      <c r="E266" s="437"/>
      <c r="F266" s="437"/>
      <c r="G266" s="437"/>
      <c r="H266" s="438"/>
      <c r="I266" s="439"/>
      <c r="J266" s="439"/>
      <c r="K266" s="439"/>
    </row>
    <row r="267" spans="2:11" ht="14.25">
      <c r="B267" s="544" t="s">
        <v>314</v>
      </c>
      <c r="C267" s="544"/>
      <c r="D267" s="440"/>
      <c r="E267" s="440"/>
      <c r="F267" s="441"/>
      <c r="G267" s="438"/>
      <c r="H267" s="438"/>
      <c r="I267" s="439"/>
      <c r="J267" s="439"/>
      <c r="K267" s="439"/>
    </row>
    <row r="268" spans="2:11" ht="6" customHeight="1" thickBot="1">
      <c r="B268" s="305"/>
      <c r="C268" s="733"/>
      <c r="D268" s="733"/>
      <c r="E268" s="733"/>
      <c r="F268" s="733"/>
      <c r="G268" s="294"/>
      <c r="H268" s="294"/>
      <c r="I268" s="292"/>
      <c r="J268" s="292"/>
      <c r="K268" s="439"/>
    </row>
    <row r="269" spans="2:11" ht="29.25" customHeight="1">
      <c r="B269" s="668" t="s">
        <v>294</v>
      </c>
      <c r="C269" s="670" t="s">
        <v>312</v>
      </c>
      <c r="D269" s="671"/>
      <c r="E269" s="672"/>
      <c r="F269" s="678" t="s">
        <v>472</v>
      </c>
      <c r="G269" s="717"/>
      <c r="H269" s="704" t="s">
        <v>473</v>
      </c>
      <c r="I269" s="705"/>
      <c r="J269" s="706"/>
      <c r="K269" s="438"/>
    </row>
    <row r="270" spans="2:11" ht="28.5" customHeight="1" thickBot="1">
      <c r="B270" s="669"/>
      <c r="C270" s="673"/>
      <c r="D270" s="674"/>
      <c r="E270" s="675"/>
      <c r="F270" s="293" t="s">
        <v>369</v>
      </c>
      <c r="G270" s="446" t="s">
        <v>733</v>
      </c>
      <c r="H270" s="691" t="s">
        <v>369</v>
      </c>
      <c r="I270" s="692"/>
      <c r="J270" s="306" t="s">
        <v>733</v>
      </c>
      <c r="K270" s="438"/>
    </row>
    <row r="271" spans="2:11" ht="15.75" thickBot="1">
      <c r="B271" s="307"/>
      <c r="C271" s="707" t="str">
        <f aca="true" t="shared" si="2" ref="C271:C279">C254</f>
        <v>Усього в населених пунктах зони відповідальності</v>
      </c>
      <c r="D271" s="684"/>
      <c r="E271" s="685"/>
      <c r="F271" s="473">
        <f>SUM(F272:F282)</f>
        <v>101604</v>
      </c>
      <c r="G271" s="474">
        <f>SUM(G272:G282)</f>
        <v>80992</v>
      </c>
      <c r="H271" s="708">
        <f>SUM(H272:I282)</f>
        <v>2081</v>
      </c>
      <c r="I271" s="709"/>
      <c r="J271" s="475">
        <f>SUM(J272:J282)</f>
        <v>37</v>
      </c>
      <c r="K271" s="438"/>
    </row>
    <row r="272" spans="2:11" ht="14.25">
      <c r="B272" s="308" t="s">
        <v>291</v>
      </c>
      <c r="C272" s="710" t="str">
        <f t="shared" si="2"/>
        <v>м.Суми</v>
      </c>
      <c r="D272" s="711"/>
      <c r="E272" s="712"/>
      <c r="F272" s="309">
        <v>101604</v>
      </c>
      <c r="G272" s="310">
        <v>80992</v>
      </c>
      <c r="H272" s="713">
        <v>2081</v>
      </c>
      <c r="I272" s="714"/>
      <c r="J272" s="311">
        <v>37</v>
      </c>
      <c r="K272" s="445"/>
    </row>
    <row r="273" spans="2:11" s="364" customFormat="1" ht="14.25">
      <c r="B273" s="315" t="s">
        <v>292</v>
      </c>
      <c r="C273" s="695">
        <f t="shared" si="2"/>
        <v>0</v>
      </c>
      <c r="D273" s="665"/>
      <c r="E273" s="666"/>
      <c r="F273" s="312"/>
      <c r="G273" s="313"/>
      <c r="H273" s="602"/>
      <c r="I273" s="603"/>
      <c r="J273" s="314"/>
      <c r="K273" s="469"/>
    </row>
    <row r="274" spans="2:11" s="364" customFormat="1" ht="14.25">
      <c r="B274" s="315" t="s">
        <v>266</v>
      </c>
      <c r="C274" s="695">
        <f t="shared" si="2"/>
        <v>0</v>
      </c>
      <c r="D274" s="665"/>
      <c r="E274" s="666"/>
      <c r="F274" s="312"/>
      <c r="G274" s="313"/>
      <c r="H274" s="602"/>
      <c r="I274" s="603"/>
      <c r="J274" s="314"/>
      <c r="K274" s="469"/>
    </row>
    <row r="275" spans="2:11" s="364" customFormat="1" ht="14.25">
      <c r="B275" s="315" t="s">
        <v>635</v>
      </c>
      <c r="C275" s="695">
        <f t="shared" si="2"/>
        <v>0</v>
      </c>
      <c r="D275" s="665"/>
      <c r="E275" s="666"/>
      <c r="F275" s="312"/>
      <c r="G275" s="313"/>
      <c r="H275" s="602"/>
      <c r="I275" s="603"/>
      <c r="J275" s="314"/>
      <c r="K275" s="469"/>
    </row>
    <row r="276" spans="2:11" s="364" customFormat="1" ht="14.25">
      <c r="B276" s="315" t="s">
        <v>638</v>
      </c>
      <c r="C276" s="695">
        <f t="shared" si="2"/>
        <v>0</v>
      </c>
      <c r="D276" s="665"/>
      <c r="E276" s="666"/>
      <c r="F276" s="312"/>
      <c r="G276" s="313"/>
      <c r="H276" s="602"/>
      <c r="I276" s="603"/>
      <c r="J276" s="314"/>
      <c r="K276" s="469"/>
    </row>
    <row r="277" spans="2:11" s="364" customFormat="1" ht="14.25">
      <c r="B277" s="315" t="s">
        <v>639</v>
      </c>
      <c r="C277" s="695">
        <f t="shared" si="2"/>
        <v>0</v>
      </c>
      <c r="D277" s="665"/>
      <c r="E277" s="666"/>
      <c r="F277" s="312"/>
      <c r="G277" s="313"/>
      <c r="H277" s="602"/>
      <c r="I277" s="603"/>
      <c r="J277" s="314"/>
      <c r="K277" s="469"/>
    </row>
    <row r="278" spans="2:11" s="364" customFormat="1" ht="14.25">
      <c r="B278" s="315" t="s">
        <v>640</v>
      </c>
      <c r="C278" s="695">
        <f t="shared" si="2"/>
        <v>0</v>
      </c>
      <c r="D278" s="665"/>
      <c r="E278" s="666"/>
      <c r="F278" s="312"/>
      <c r="G278" s="313"/>
      <c r="H278" s="602"/>
      <c r="I278" s="603"/>
      <c r="J278" s="314"/>
      <c r="K278" s="469"/>
    </row>
    <row r="279" spans="2:11" s="364" customFormat="1" ht="14.25">
      <c r="B279" s="315" t="s">
        <v>641</v>
      </c>
      <c r="C279" s="695">
        <f t="shared" si="2"/>
        <v>0</v>
      </c>
      <c r="D279" s="665"/>
      <c r="E279" s="666"/>
      <c r="F279" s="312"/>
      <c r="G279" s="313"/>
      <c r="H279" s="602"/>
      <c r="I279" s="603"/>
      <c r="J279" s="314"/>
      <c r="K279" s="469"/>
    </row>
    <row r="280" spans="2:11" s="364" customFormat="1" ht="14.25">
      <c r="B280" s="315" t="s">
        <v>643</v>
      </c>
      <c r="C280" s="695"/>
      <c r="D280" s="665"/>
      <c r="E280" s="666"/>
      <c r="F280" s="312"/>
      <c r="G280" s="313"/>
      <c r="H280" s="602"/>
      <c r="I280" s="603"/>
      <c r="J280" s="314"/>
      <c r="K280" s="469"/>
    </row>
    <row r="281" spans="2:11" s="364" customFormat="1" ht="14.25">
      <c r="B281" s="315"/>
      <c r="C281" s="695"/>
      <c r="D281" s="665"/>
      <c r="E281" s="666"/>
      <c r="F281" s="312"/>
      <c r="G281" s="313"/>
      <c r="H281" s="603"/>
      <c r="I281" s="719"/>
      <c r="J281" s="314"/>
      <c r="K281" s="469"/>
    </row>
    <row r="282" spans="2:11" s="364" customFormat="1" ht="15" thickBot="1">
      <c r="B282" s="316" t="s">
        <v>636</v>
      </c>
      <c r="C282" s="730"/>
      <c r="D282" s="731"/>
      <c r="E282" s="732"/>
      <c r="F282" s="317"/>
      <c r="G282" s="318"/>
      <c r="H282" s="720"/>
      <c r="I282" s="721"/>
      <c r="J282" s="319"/>
      <c r="K282" s="469"/>
    </row>
    <row r="283" spans="3:11" ht="7.5" customHeight="1">
      <c r="C283" s="320"/>
      <c r="D283" s="320"/>
      <c r="E283" s="320"/>
      <c r="F283" s="320"/>
      <c r="G283" s="320"/>
      <c r="H283" s="320"/>
      <c r="I283" s="320"/>
      <c r="J283" s="320"/>
      <c r="K283" s="320"/>
    </row>
    <row r="284" spans="2:11" ht="15.75">
      <c r="B284" s="365"/>
      <c r="C284" s="419" t="s">
        <v>757</v>
      </c>
      <c r="D284" s="365"/>
      <c r="E284" s="365"/>
      <c r="F284" s="365"/>
      <c r="G284" s="365"/>
      <c r="H284" s="365"/>
      <c r="I284" s="365"/>
      <c r="J284" s="365"/>
      <c r="K284" s="365"/>
    </row>
    <row r="285" spans="2:11" ht="22.5">
      <c r="B285" s="453"/>
      <c r="C285" s="420"/>
      <c r="D285" s="595"/>
      <c r="E285" s="595"/>
      <c r="F285" s="423"/>
      <c r="G285" s="593" t="s">
        <v>745</v>
      </c>
      <c r="H285" s="593"/>
      <c r="I285" s="593"/>
      <c r="J285" s="427"/>
      <c r="K285" s="428"/>
    </row>
    <row r="286" spans="2:11" ht="15.75">
      <c r="B286" s="454"/>
      <c r="C286" s="421"/>
      <c r="D286" s="599" t="s">
        <v>428</v>
      </c>
      <c r="E286" s="599"/>
      <c r="F286" s="424"/>
      <c r="G286" s="718" t="s">
        <v>318</v>
      </c>
      <c r="H286" s="718"/>
      <c r="I286" s="718"/>
      <c r="J286" s="429"/>
      <c r="K286" s="430"/>
    </row>
    <row r="287" spans="2:11" ht="14.25">
      <c r="B287" s="454"/>
      <c r="C287" s="421"/>
      <c r="D287" s="365"/>
      <c r="E287" s="365"/>
      <c r="F287" s="425"/>
      <c r="G287" s="365"/>
      <c r="H287" s="365"/>
      <c r="I287" s="365"/>
      <c r="J287" s="429"/>
      <c r="K287" s="430"/>
    </row>
    <row r="288" spans="2:11" ht="22.5">
      <c r="B288" s="453"/>
      <c r="C288" s="420"/>
      <c r="D288" s="596"/>
      <c r="E288" s="596"/>
      <c r="F288" s="365"/>
      <c r="G288" s="598" t="s">
        <v>756</v>
      </c>
      <c r="H288" s="598"/>
      <c r="I288" s="598"/>
      <c r="J288" s="431"/>
      <c r="K288" s="428"/>
    </row>
    <row r="289" spans="2:11" ht="12.75" customHeight="1">
      <c r="B289" s="455"/>
      <c r="C289" s="421"/>
      <c r="D289" s="600" t="s">
        <v>667</v>
      </c>
      <c r="E289" s="600"/>
      <c r="F289" s="365"/>
      <c r="G289" s="600" t="s">
        <v>318</v>
      </c>
      <c r="H289" s="600"/>
      <c r="I289" s="600"/>
      <c r="J289" s="429"/>
      <c r="K289" s="430"/>
    </row>
    <row r="290" spans="2:11" ht="12.75" customHeight="1">
      <c r="B290" s="455"/>
      <c r="C290" s="421"/>
      <c r="D290" s="433"/>
      <c r="E290" s="433"/>
      <c r="F290" s="425"/>
      <c r="G290" s="433"/>
      <c r="H290" s="433"/>
      <c r="I290" s="433"/>
      <c r="J290" s="429"/>
      <c r="K290" s="430"/>
    </row>
    <row r="291" spans="2:11" ht="22.5">
      <c r="B291" s="422"/>
      <c r="C291" s="422"/>
      <c r="D291" s="597"/>
      <c r="E291" s="597"/>
      <c r="F291" s="426"/>
      <c r="G291" s="594" t="s">
        <v>746</v>
      </c>
      <c r="H291" s="594"/>
      <c r="I291" s="594"/>
      <c r="J291" s="432"/>
      <c r="K291" s="428"/>
    </row>
    <row r="292" spans="2:11" ht="15">
      <c r="B292" s="423"/>
      <c r="C292" s="423"/>
      <c r="D292" s="601" t="s">
        <v>319</v>
      </c>
      <c r="E292" s="601"/>
      <c r="F292" s="423"/>
      <c r="G292" s="601" t="s">
        <v>318</v>
      </c>
      <c r="H292" s="601"/>
      <c r="I292" s="601"/>
      <c r="J292" s="423"/>
      <c r="K292" s="365"/>
    </row>
    <row r="293" spans="2:11" ht="13.5">
      <c r="B293" s="365"/>
      <c r="C293" s="365"/>
      <c r="D293" s="365"/>
      <c r="E293" s="365"/>
      <c r="F293" s="365"/>
      <c r="G293" s="365"/>
      <c r="H293" s="365"/>
      <c r="I293" s="365"/>
      <c r="J293" s="365"/>
      <c r="K293" s="365"/>
    </row>
    <row r="294" spans="2:132" s="320" customFormat="1" ht="22.5">
      <c r="B294" s="365"/>
      <c r="C294" s="337" t="s">
        <v>668</v>
      </c>
      <c r="D294" s="456" t="s">
        <v>747</v>
      </c>
      <c r="E294" s="337" t="s">
        <v>431</v>
      </c>
      <c r="F294" s="456" t="s">
        <v>748</v>
      </c>
      <c r="G294" s="365"/>
      <c r="H294" s="366"/>
      <c r="I294" s="337" t="s">
        <v>669</v>
      </c>
      <c r="J294" s="592" t="s">
        <v>749</v>
      </c>
      <c r="K294" s="592"/>
      <c r="L294" s="365"/>
      <c r="M294" s="365"/>
      <c r="N294" s="365"/>
      <c r="O294" s="365"/>
      <c r="P294" s="365"/>
      <c r="Q294" s="365"/>
      <c r="R294" s="365"/>
      <c r="S294" s="365"/>
      <c r="T294" s="365"/>
      <c r="U294" s="365"/>
      <c r="V294" s="365"/>
      <c r="W294" s="365"/>
      <c r="X294" s="365"/>
      <c r="Y294" s="365"/>
      <c r="Z294" s="365"/>
      <c r="AA294" s="365"/>
      <c r="AB294" s="365"/>
      <c r="AC294" s="365"/>
      <c r="AD294" s="365"/>
      <c r="AE294" s="365"/>
      <c r="AF294" s="365"/>
      <c r="AG294" s="365"/>
      <c r="AH294" s="365"/>
      <c r="AI294" s="365"/>
      <c r="AJ294" s="365"/>
      <c r="AK294" s="365"/>
      <c r="AL294" s="365"/>
      <c r="AM294" s="365"/>
      <c r="AN294" s="365"/>
      <c r="AO294" s="365"/>
      <c r="AP294" s="365"/>
      <c r="AQ294" s="365"/>
      <c r="AR294" s="365"/>
      <c r="AS294" s="365"/>
      <c r="AT294" s="365"/>
      <c r="AU294" s="365"/>
      <c r="AV294" s="365"/>
      <c r="AW294" s="365"/>
      <c r="AX294" s="365"/>
      <c r="AY294" s="365"/>
      <c r="AZ294" s="365"/>
      <c r="BA294" s="365"/>
      <c r="BB294" s="365"/>
      <c r="BC294" s="365"/>
      <c r="BD294" s="365"/>
      <c r="BE294" s="365"/>
      <c r="BF294" s="365"/>
      <c r="BG294" s="365"/>
      <c r="BH294" s="365"/>
      <c r="BI294" s="365"/>
      <c r="BJ294" s="365"/>
      <c r="BK294" s="365"/>
      <c r="BL294" s="365"/>
      <c r="BM294" s="365"/>
      <c r="BN294" s="365"/>
      <c r="BO294" s="365"/>
      <c r="BP294" s="365"/>
      <c r="BQ294" s="365"/>
      <c r="BR294" s="365"/>
      <c r="BS294" s="365"/>
      <c r="BT294" s="365"/>
      <c r="BU294" s="365"/>
      <c r="BV294" s="365"/>
      <c r="BW294" s="365"/>
      <c r="BX294" s="365"/>
      <c r="BY294" s="365"/>
      <c r="BZ294" s="365"/>
      <c r="CA294" s="365"/>
      <c r="CB294" s="365"/>
      <c r="CC294" s="365"/>
      <c r="CD294" s="365"/>
      <c r="CE294" s="365"/>
      <c r="CF294" s="365"/>
      <c r="CG294" s="365"/>
      <c r="CH294" s="365"/>
      <c r="CI294" s="365"/>
      <c r="CJ294" s="365"/>
      <c r="CK294" s="365"/>
      <c r="CL294" s="365"/>
      <c r="CM294" s="365"/>
      <c r="CN294" s="365"/>
      <c r="CO294" s="365"/>
      <c r="CP294" s="365"/>
      <c r="CQ294" s="365"/>
      <c r="CR294" s="365"/>
      <c r="CS294" s="365"/>
      <c r="CT294" s="365"/>
      <c r="CU294" s="365"/>
      <c r="CV294" s="365"/>
      <c r="CW294" s="365"/>
      <c r="CX294" s="365"/>
      <c r="CY294" s="365"/>
      <c r="CZ294" s="365"/>
      <c r="DA294" s="365"/>
      <c r="DB294" s="365"/>
      <c r="DC294" s="365"/>
      <c r="DD294" s="365"/>
      <c r="DE294" s="365"/>
      <c r="DF294" s="365"/>
      <c r="DG294" s="365"/>
      <c r="DH294" s="365"/>
      <c r="DI294" s="365"/>
      <c r="DJ294" s="365"/>
      <c r="DK294" s="365"/>
      <c r="DL294" s="365"/>
      <c r="DM294" s="365"/>
      <c r="DN294" s="365"/>
      <c r="DO294" s="365"/>
      <c r="DP294" s="365"/>
      <c r="DQ294" s="365"/>
      <c r="DR294" s="365"/>
      <c r="DS294" s="365"/>
      <c r="DT294" s="365"/>
      <c r="DU294" s="365"/>
      <c r="DV294" s="365"/>
      <c r="DW294" s="365"/>
      <c r="DX294" s="365"/>
      <c r="DY294" s="365"/>
      <c r="DZ294" s="365"/>
      <c r="EA294" s="365"/>
      <c r="EB294" s="365"/>
    </row>
    <row r="295" spans="2:11" ht="13.5">
      <c r="B295" s="364"/>
      <c r="C295" s="364"/>
      <c r="D295" s="364"/>
      <c r="E295" s="364"/>
      <c r="F295" s="364"/>
      <c r="G295" s="364"/>
      <c r="H295" s="364"/>
      <c r="I295" s="364"/>
      <c r="J295" s="364"/>
      <c r="K295" s="364"/>
    </row>
    <row r="296" spans="2:11" ht="13.5">
      <c r="B296" s="364"/>
      <c r="C296" s="364"/>
      <c r="D296" s="364"/>
      <c r="E296" s="364"/>
      <c r="F296" s="364"/>
      <c r="G296" s="364"/>
      <c r="H296" s="364"/>
      <c r="I296" s="364"/>
      <c r="J296" s="364"/>
      <c r="K296" s="364"/>
    </row>
    <row r="297" spans="2:11" ht="13.5">
      <c r="B297" s="364"/>
      <c r="C297" s="364"/>
      <c r="D297" s="364"/>
      <c r="E297" s="364"/>
      <c r="F297" s="364"/>
      <c r="G297" s="364"/>
      <c r="H297" s="364"/>
      <c r="I297" s="364"/>
      <c r="J297" s="364"/>
      <c r="K297" s="364"/>
    </row>
    <row r="298" s="364" customFormat="1" ht="13.5"/>
    <row r="299" s="364" customFormat="1" ht="13.5"/>
    <row r="300" s="364" customFormat="1" ht="13.5"/>
    <row r="301" s="364" customFormat="1" ht="13.5"/>
    <row r="302" s="364" customFormat="1" ht="13.5"/>
    <row r="303" s="364" customFormat="1" ht="13.5"/>
    <row r="304" s="364" customFormat="1" ht="13.5"/>
    <row r="305" s="364" customFormat="1" ht="13.5"/>
    <row r="306" s="364" customFormat="1" ht="13.5"/>
    <row r="307" s="364" customFormat="1" ht="13.5"/>
    <row r="308" s="364" customFormat="1" ht="13.5"/>
    <row r="309" s="364" customFormat="1" ht="13.5"/>
    <row r="310" s="364" customFormat="1" ht="13.5"/>
    <row r="311" s="364" customFormat="1" ht="13.5"/>
    <row r="312" s="364" customFormat="1" ht="13.5"/>
    <row r="313" s="364" customFormat="1" ht="13.5"/>
    <row r="314" s="364" customFormat="1" ht="13.5"/>
    <row r="315" s="364" customFormat="1" ht="13.5"/>
    <row r="316" s="364" customFormat="1" ht="13.5"/>
    <row r="317" s="364" customFormat="1" ht="13.5"/>
    <row r="318" s="364" customFormat="1" ht="13.5"/>
    <row r="319" s="364" customFormat="1" ht="13.5"/>
    <row r="320" s="364" customFormat="1" ht="13.5"/>
    <row r="321" s="364" customFormat="1" ht="13.5"/>
    <row r="322" s="364" customFormat="1" ht="13.5"/>
    <row r="323" s="364" customFormat="1" ht="13.5"/>
    <row r="324" s="364" customFormat="1" ht="13.5"/>
    <row r="325" s="364" customFormat="1" ht="13.5"/>
    <row r="326" s="364" customFormat="1" ht="13.5"/>
    <row r="327" s="364" customFormat="1" ht="13.5"/>
    <row r="328" s="364" customFormat="1" ht="13.5"/>
    <row r="329" s="364" customFormat="1" ht="13.5"/>
    <row r="330" s="364" customFormat="1" ht="13.5"/>
    <row r="331" s="364" customFormat="1" ht="13.5"/>
    <row r="332" s="364" customFormat="1" ht="13.5"/>
    <row r="333" s="364" customFormat="1" ht="13.5"/>
    <row r="334" s="364" customFormat="1" ht="13.5"/>
    <row r="335" s="364" customFormat="1" ht="13.5"/>
    <row r="336" s="364" customFormat="1" ht="13.5"/>
    <row r="337" s="364" customFormat="1" ht="13.5"/>
    <row r="338" s="364" customFormat="1" ht="13.5"/>
    <row r="339" s="364" customFormat="1" ht="13.5"/>
    <row r="340" s="364" customFormat="1" ht="13.5"/>
    <row r="341" s="364" customFormat="1" ht="13.5"/>
    <row r="342" s="364" customFormat="1" ht="13.5"/>
    <row r="343" s="364" customFormat="1" ht="13.5"/>
    <row r="344" s="364" customFormat="1" ht="13.5"/>
    <row r="345" s="364" customFormat="1" ht="13.5"/>
    <row r="346" s="364" customFormat="1" ht="13.5"/>
    <row r="347" s="364" customFormat="1" ht="13.5"/>
    <row r="348" s="364" customFormat="1" ht="13.5"/>
    <row r="349" s="364" customFormat="1" ht="13.5"/>
    <row r="350" s="364" customFormat="1" ht="13.5"/>
    <row r="351" s="364" customFormat="1" ht="13.5"/>
    <row r="352" s="364" customFormat="1" ht="13.5"/>
    <row r="353" s="364" customFormat="1" ht="13.5"/>
    <row r="354" s="364" customFormat="1" ht="13.5"/>
    <row r="355" s="364" customFormat="1" ht="13.5"/>
    <row r="356" s="364" customFormat="1" ht="13.5"/>
    <row r="357" s="364" customFormat="1" ht="13.5"/>
    <row r="358" s="364" customFormat="1" ht="13.5"/>
    <row r="359" s="364" customFormat="1" ht="13.5"/>
    <row r="360" s="364" customFormat="1" ht="13.5"/>
    <row r="361" s="364" customFormat="1" ht="13.5"/>
    <row r="362" s="364" customFormat="1" ht="13.5"/>
    <row r="363" s="364" customFormat="1" ht="13.5"/>
    <row r="364" s="364" customFormat="1" ht="13.5"/>
    <row r="365" s="364" customFormat="1" ht="13.5"/>
    <row r="366" s="364" customFormat="1" ht="13.5"/>
    <row r="367" s="364" customFormat="1" ht="13.5"/>
    <row r="368" s="364" customFormat="1" ht="13.5"/>
    <row r="369" s="364" customFormat="1" ht="13.5"/>
    <row r="370" s="364" customFormat="1" ht="13.5"/>
    <row r="371" s="364" customFormat="1" ht="13.5"/>
    <row r="372" s="364" customFormat="1" ht="13.5"/>
    <row r="373" s="364" customFormat="1" ht="13.5"/>
    <row r="374" s="364" customFormat="1" ht="13.5"/>
    <row r="375" s="364" customFormat="1" ht="13.5"/>
    <row r="376" s="364" customFormat="1" ht="13.5"/>
    <row r="377" s="364" customFormat="1" ht="13.5"/>
    <row r="378" s="364" customFormat="1" ht="13.5"/>
    <row r="379" s="364" customFormat="1" ht="13.5"/>
    <row r="380" s="364" customFormat="1" ht="13.5"/>
    <row r="381" s="364" customFormat="1" ht="13.5"/>
    <row r="382" s="364" customFormat="1" ht="13.5"/>
    <row r="383" s="364" customFormat="1" ht="13.5"/>
    <row r="384" s="364" customFormat="1" ht="13.5"/>
    <row r="385" s="364" customFormat="1" ht="13.5"/>
    <row r="386" s="364" customFormat="1" ht="13.5"/>
    <row r="387" s="364" customFormat="1" ht="13.5"/>
    <row r="388" s="364" customFormat="1" ht="13.5"/>
    <row r="389" s="364" customFormat="1" ht="13.5"/>
    <row r="390" s="364" customFormat="1" ht="13.5"/>
    <row r="391" s="364" customFormat="1" ht="13.5"/>
    <row r="392" s="364" customFormat="1" ht="13.5"/>
    <row r="393" s="364" customFormat="1" ht="13.5"/>
    <row r="394" s="364" customFormat="1" ht="13.5"/>
    <row r="395" s="364" customFormat="1" ht="13.5"/>
    <row r="396" s="364" customFormat="1" ht="13.5"/>
    <row r="397" s="364" customFormat="1" ht="13.5"/>
    <row r="398" s="364" customFormat="1" ht="13.5"/>
    <row r="399" s="364" customFormat="1" ht="13.5"/>
    <row r="400" s="364" customFormat="1" ht="13.5"/>
    <row r="401" s="364" customFormat="1" ht="13.5"/>
    <row r="402" s="364" customFormat="1" ht="13.5"/>
    <row r="403" s="364" customFormat="1" ht="13.5"/>
    <row r="404" s="364" customFormat="1" ht="13.5"/>
    <row r="405" s="364" customFormat="1" ht="13.5"/>
    <row r="406" s="364" customFormat="1" ht="13.5"/>
    <row r="407" s="364" customFormat="1" ht="13.5"/>
    <row r="408" s="364" customFormat="1" ht="13.5"/>
    <row r="409" s="364" customFormat="1" ht="13.5"/>
    <row r="410" s="364" customFormat="1" ht="13.5"/>
    <row r="411" s="364" customFormat="1" ht="13.5"/>
    <row r="412" s="364" customFormat="1" ht="13.5"/>
    <row r="413" s="364" customFormat="1" ht="13.5"/>
    <row r="414" s="364" customFormat="1" ht="13.5"/>
    <row r="415" s="364" customFormat="1" ht="13.5"/>
    <row r="416" s="364" customFormat="1" ht="13.5"/>
    <row r="417" s="364" customFormat="1" ht="13.5"/>
    <row r="418" s="364" customFormat="1" ht="13.5"/>
    <row r="419" s="364" customFormat="1" ht="13.5"/>
    <row r="420" s="364" customFormat="1" ht="13.5"/>
    <row r="421" s="364" customFormat="1" ht="13.5"/>
    <row r="422" s="364" customFormat="1" ht="13.5"/>
    <row r="423" s="364" customFormat="1" ht="13.5"/>
    <row r="424" s="364" customFormat="1" ht="13.5"/>
    <row r="425" s="364" customFormat="1" ht="13.5"/>
    <row r="426" s="364" customFormat="1" ht="13.5"/>
    <row r="427" s="364" customFormat="1" ht="13.5"/>
    <row r="428" s="364" customFormat="1" ht="13.5"/>
    <row r="429" s="364" customFormat="1" ht="13.5"/>
    <row r="430" s="364" customFormat="1" ht="13.5"/>
    <row r="431" s="364" customFormat="1" ht="13.5"/>
    <row r="432" s="364" customFormat="1" ht="13.5"/>
    <row r="433" s="364" customFormat="1" ht="13.5"/>
    <row r="434" s="364" customFormat="1" ht="13.5"/>
    <row r="435" s="364" customFormat="1" ht="13.5"/>
    <row r="436" s="364" customFormat="1" ht="13.5"/>
    <row r="437" s="364" customFormat="1" ht="13.5"/>
    <row r="438" s="364" customFormat="1" ht="13.5"/>
    <row r="439" s="364" customFormat="1" ht="13.5"/>
    <row r="440" s="364" customFormat="1" ht="13.5"/>
    <row r="441" s="364" customFormat="1" ht="13.5"/>
    <row r="442" s="364" customFormat="1" ht="13.5"/>
    <row r="443" s="364" customFormat="1" ht="13.5"/>
    <row r="444" s="364" customFormat="1" ht="13.5"/>
    <row r="445" s="364" customFormat="1" ht="13.5"/>
    <row r="446" s="364" customFormat="1" ht="13.5"/>
    <row r="447" s="364" customFormat="1" ht="13.5"/>
    <row r="448" s="364" customFormat="1" ht="13.5"/>
    <row r="449" s="364" customFormat="1" ht="13.5"/>
    <row r="450" s="364" customFormat="1" ht="13.5"/>
    <row r="451" s="364" customFormat="1" ht="13.5"/>
    <row r="452" s="364" customFormat="1" ht="13.5"/>
    <row r="453" s="364" customFormat="1" ht="13.5"/>
    <row r="454" s="364" customFormat="1" ht="13.5"/>
    <row r="455" s="364" customFormat="1" ht="13.5"/>
    <row r="456" s="364" customFormat="1" ht="13.5"/>
    <row r="457" s="364" customFormat="1" ht="13.5"/>
    <row r="458" s="364" customFormat="1" ht="13.5"/>
    <row r="459" s="364" customFormat="1" ht="13.5"/>
    <row r="460" s="364" customFormat="1" ht="13.5"/>
    <row r="461" s="364" customFormat="1" ht="13.5"/>
    <row r="462" s="364" customFormat="1" ht="13.5"/>
    <row r="463" s="364" customFormat="1" ht="13.5"/>
    <row r="464" s="364" customFormat="1" ht="13.5"/>
    <row r="465" s="364" customFormat="1" ht="13.5"/>
    <row r="466" s="364" customFormat="1" ht="13.5"/>
    <row r="467" s="364" customFormat="1" ht="13.5"/>
    <row r="468" s="364" customFormat="1" ht="13.5"/>
    <row r="469" s="364" customFormat="1" ht="13.5"/>
    <row r="470" s="364" customFormat="1" ht="13.5"/>
    <row r="471" s="364" customFormat="1" ht="13.5"/>
    <row r="472" s="364" customFormat="1" ht="13.5"/>
    <row r="473" s="364" customFormat="1" ht="13.5"/>
    <row r="474" s="364" customFormat="1" ht="13.5"/>
    <row r="475" s="364" customFormat="1" ht="13.5"/>
    <row r="476" s="364" customFormat="1" ht="13.5"/>
    <row r="477" s="364" customFormat="1" ht="13.5"/>
    <row r="478" s="364" customFormat="1" ht="13.5"/>
    <row r="479" s="364" customFormat="1" ht="13.5"/>
    <row r="480" s="364" customFormat="1" ht="13.5"/>
    <row r="481" s="364" customFormat="1" ht="13.5"/>
    <row r="482" s="364" customFormat="1" ht="13.5"/>
    <row r="483" s="364" customFormat="1" ht="13.5"/>
    <row r="484" s="364" customFormat="1" ht="13.5"/>
    <row r="485" s="364" customFormat="1" ht="13.5"/>
    <row r="486" s="364" customFormat="1" ht="13.5"/>
    <row r="487" s="364" customFormat="1" ht="13.5"/>
    <row r="488" s="364" customFormat="1" ht="13.5"/>
    <row r="489" s="364" customFormat="1" ht="13.5"/>
    <row r="490" s="364" customFormat="1" ht="13.5"/>
    <row r="491" s="364" customFormat="1" ht="13.5"/>
    <row r="492" s="364" customFormat="1" ht="13.5"/>
    <row r="493" s="364" customFormat="1" ht="13.5"/>
    <row r="494" s="364" customFormat="1" ht="13.5"/>
    <row r="495" s="364" customFormat="1" ht="13.5"/>
    <row r="496" s="364" customFormat="1" ht="13.5"/>
    <row r="497" s="364" customFormat="1" ht="13.5"/>
    <row r="498" s="364" customFormat="1" ht="13.5"/>
    <row r="499" s="364" customFormat="1" ht="13.5"/>
    <row r="500" s="364" customFormat="1" ht="13.5"/>
    <row r="501" s="364" customFormat="1" ht="13.5"/>
    <row r="502" s="364" customFormat="1" ht="13.5"/>
    <row r="503" s="364" customFormat="1" ht="13.5"/>
    <row r="504" s="364" customFormat="1" ht="13.5"/>
    <row r="505" s="364" customFormat="1" ht="13.5"/>
    <row r="506" s="364" customFormat="1" ht="13.5"/>
    <row r="507" s="364" customFormat="1" ht="13.5"/>
    <row r="508" s="364" customFormat="1" ht="13.5"/>
    <row r="509" s="364" customFormat="1" ht="13.5"/>
    <row r="510" s="364" customFormat="1" ht="13.5"/>
    <row r="511" s="364" customFormat="1" ht="13.5"/>
    <row r="512" s="364" customFormat="1" ht="13.5"/>
    <row r="513" s="364" customFormat="1" ht="13.5"/>
    <row r="514" s="364" customFormat="1" ht="13.5"/>
    <row r="515" s="364" customFormat="1" ht="13.5"/>
    <row r="516" s="364" customFormat="1" ht="13.5"/>
    <row r="517" s="364" customFormat="1" ht="13.5"/>
    <row r="518" s="364" customFormat="1" ht="13.5"/>
    <row r="519" s="364" customFormat="1" ht="13.5"/>
    <row r="520" s="364" customFormat="1" ht="13.5"/>
    <row r="521" s="364" customFormat="1" ht="13.5"/>
    <row r="522" s="364" customFormat="1" ht="13.5"/>
    <row r="523" s="364" customFormat="1" ht="13.5"/>
    <row r="524" s="364" customFormat="1" ht="13.5"/>
    <row r="525" s="364" customFormat="1" ht="13.5"/>
    <row r="526" s="364" customFormat="1" ht="13.5"/>
    <row r="527" s="364" customFormat="1" ht="13.5"/>
    <row r="528" s="364" customFormat="1" ht="13.5"/>
    <row r="529" s="364" customFormat="1" ht="13.5"/>
    <row r="530" s="364" customFormat="1" ht="13.5"/>
    <row r="531" s="364" customFormat="1" ht="13.5"/>
    <row r="532" s="364" customFormat="1" ht="13.5"/>
    <row r="533" s="364" customFormat="1" ht="13.5"/>
    <row r="534" s="364" customFormat="1" ht="13.5"/>
    <row r="535" s="364" customFormat="1" ht="13.5"/>
    <row r="536" s="364" customFormat="1" ht="13.5"/>
    <row r="537" s="364" customFormat="1" ht="13.5"/>
    <row r="538" s="364" customFormat="1" ht="13.5"/>
    <row r="539" s="364" customFormat="1" ht="13.5"/>
    <row r="540" s="364" customFormat="1" ht="13.5"/>
    <row r="541" s="364" customFormat="1" ht="13.5"/>
    <row r="542" s="364" customFormat="1" ht="13.5"/>
    <row r="543" s="364" customFormat="1" ht="13.5"/>
    <row r="544" s="364" customFormat="1" ht="13.5"/>
    <row r="545" s="364" customFormat="1" ht="13.5"/>
    <row r="546" s="364" customFormat="1" ht="13.5"/>
    <row r="547" s="364" customFormat="1" ht="13.5"/>
    <row r="548" s="364" customFormat="1" ht="13.5"/>
    <row r="549" s="364" customFormat="1" ht="13.5"/>
    <row r="550" s="364" customFormat="1" ht="13.5"/>
    <row r="551" s="364" customFormat="1" ht="13.5"/>
    <row r="552" s="364" customFormat="1" ht="13.5"/>
    <row r="553" s="364" customFormat="1" ht="13.5"/>
    <row r="554" s="364" customFormat="1" ht="13.5"/>
    <row r="555" s="364" customFormat="1" ht="13.5"/>
    <row r="556" s="364" customFormat="1" ht="13.5"/>
    <row r="557" s="364" customFormat="1" ht="13.5"/>
    <row r="558" s="364" customFormat="1" ht="13.5"/>
    <row r="559" s="364" customFormat="1" ht="13.5"/>
    <row r="560" s="364" customFormat="1" ht="13.5"/>
    <row r="561" s="364" customFormat="1" ht="13.5"/>
    <row r="562" s="364" customFormat="1" ht="13.5"/>
    <row r="563" s="364" customFormat="1" ht="13.5"/>
    <row r="564" s="364" customFormat="1" ht="13.5"/>
    <row r="565" s="364" customFormat="1" ht="13.5"/>
    <row r="566" s="364" customFormat="1" ht="13.5"/>
    <row r="567" s="364" customFormat="1" ht="13.5"/>
    <row r="568" s="364" customFormat="1" ht="13.5"/>
    <row r="569" s="364" customFormat="1" ht="13.5"/>
    <row r="570" s="364" customFormat="1" ht="13.5"/>
    <row r="571" s="364" customFormat="1" ht="13.5"/>
    <row r="572" s="364" customFormat="1" ht="13.5"/>
    <row r="573" s="364" customFormat="1" ht="13.5"/>
    <row r="574" s="364" customFormat="1" ht="13.5"/>
    <row r="575" s="364" customFormat="1" ht="13.5"/>
    <row r="576" s="364" customFormat="1" ht="13.5"/>
    <row r="577" s="364" customFormat="1" ht="13.5"/>
    <row r="578" s="364" customFormat="1" ht="13.5"/>
    <row r="579" s="364" customFormat="1" ht="13.5"/>
    <row r="580" s="364" customFormat="1" ht="13.5"/>
    <row r="581" s="364" customFormat="1" ht="13.5"/>
    <row r="582" s="364" customFormat="1" ht="13.5"/>
    <row r="583" s="364" customFormat="1" ht="13.5"/>
    <row r="584" s="364" customFormat="1" ht="13.5"/>
    <row r="585" s="364" customFormat="1" ht="13.5"/>
    <row r="586" s="364" customFormat="1" ht="13.5"/>
    <row r="587" s="364" customFormat="1" ht="13.5"/>
    <row r="588" s="364" customFormat="1" ht="13.5"/>
    <row r="589" s="364" customFormat="1" ht="13.5"/>
    <row r="590" s="364" customFormat="1" ht="13.5"/>
    <row r="591" s="364" customFormat="1" ht="13.5"/>
    <row r="592" s="364" customFormat="1" ht="13.5"/>
    <row r="593" s="364" customFormat="1" ht="13.5"/>
    <row r="594" s="364" customFormat="1" ht="13.5"/>
    <row r="595" s="364" customFormat="1" ht="13.5"/>
    <row r="596" s="364" customFormat="1" ht="13.5"/>
    <row r="597" s="364" customFormat="1" ht="13.5"/>
    <row r="598" s="364" customFormat="1" ht="13.5"/>
    <row r="599" s="364" customFormat="1" ht="13.5"/>
    <row r="600" s="364" customFormat="1" ht="13.5"/>
    <row r="601" s="364" customFormat="1" ht="13.5"/>
    <row r="602" s="364" customFormat="1" ht="13.5"/>
    <row r="603" s="364" customFormat="1" ht="13.5"/>
    <row r="604" s="364" customFormat="1" ht="13.5"/>
    <row r="605" s="364" customFormat="1" ht="13.5"/>
    <row r="606" s="364" customFormat="1" ht="13.5"/>
    <row r="607" s="364" customFormat="1" ht="13.5"/>
    <row r="608" s="364" customFormat="1" ht="13.5"/>
    <row r="609" s="364" customFormat="1" ht="13.5"/>
    <row r="610" s="364" customFormat="1" ht="13.5"/>
    <row r="611" s="364" customFormat="1" ht="13.5"/>
    <row r="612" s="364" customFormat="1" ht="13.5"/>
    <row r="613" s="364" customFormat="1" ht="13.5"/>
    <row r="614" s="364" customFormat="1" ht="13.5"/>
    <row r="615" s="364" customFormat="1" ht="13.5"/>
    <row r="616" s="364" customFormat="1" ht="13.5"/>
    <row r="617" s="364" customFormat="1" ht="13.5"/>
    <row r="618" s="364" customFormat="1" ht="13.5"/>
    <row r="619" s="364" customFormat="1" ht="13.5"/>
    <row r="620" s="364" customFormat="1" ht="13.5"/>
    <row r="621" s="364" customFormat="1" ht="13.5"/>
    <row r="622" s="364" customFormat="1" ht="13.5"/>
    <row r="623" s="364" customFormat="1" ht="13.5"/>
    <row r="624" s="364" customFormat="1" ht="13.5"/>
    <row r="625" s="364" customFormat="1" ht="13.5"/>
    <row r="626" s="364" customFormat="1" ht="13.5"/>
    <row r="627" s="364" customFormat="1" ht="13.5"/>
    <row r="628" s="364" customFormat="1" ht="13.5"/>
    <row r="629" s="364" customFormat="1" ht="13.5"/>
    <row r="630" s="364" customFormat="1" ht="13.5"/>
    <row r="631" s="364" customFormat="1" ht="13.5"/>
    <row r="632" s="364" customFormat="1" ht="13.5"/>
    <row r="633" s="364" customFormat="1" ht="13.5"/>
    <row r="634" s="364" customFormat="1" ht="13.5"/>
    <row r="635" s="364" customFormat="1" ht="13.5"/>
    <row r="636" s="364" customFormat="1" ht="13.5"/>
    <row r="637" s="364" customFormat="1" ht="13.5"/>
    <row r="638" s="364" customFormat="1" ht="13.5"/>
    <row r="639" s="364" customFormat="1" ht="13.5"/>
    <row r="640" s="364" customFormat="1" ht="13.5"/>
    <row r="641" s="364" customFormat="1" ht="13.5"/>
    <row r="642" s="364" customFormat="1" ht="13.5"/>
    <row r="643" s="364" customFormat="1" ht="13.5"/>
    <row r="644" s="364" customFormat="1" ht="13.5"/>
    <row r="645" s="364" customFormat="1" ht="13.5"/>
    <row r="646" s="364" customFormat="1" ht="13.5"/>
    <row r="647" s="364" customFormat="1" ht="13.5"/>
    <row r="648" s="364" customFormat="1" ht="13.5"/>
    <row r="649" s="364" customFormat="1" ht="13.5"/>
    <row r="650" s="364" customFormat="1" ht="13.5"/>
    <row r="651" s="364" customFormat="1" ht="13.5"/>
    <row r="652" s="364" customFormat="1" ht="13.5"/>
    <row r="653" s="364" customFormat="1" ht="13.5"/>
    <row r="654" s="364" customFormat="1" ht="13.5"/>
    <row r="655" s="364" customFormat="1" ht="13.5"/>
    <row r="656" s="364" customFormat="1" ht="13.5"/>
    <row r="657" s="364" customFormat="1" ht="13.5"/>
    <row r="658" s="364" customFormat="1" ht="13.5"/>
    <row r="659" s="364" customFormat="1" ht="13.5"/>
    <row r="660" s="364" customFormat="1" ht="13.5"/>
    <row r="661" s="364" customFormat="1" ht="13.5"/>
    <row r="662" s="364" customFormat="1" ht="13.5"/>
    <row r="663" s="364" customFormat="1" ht="13.5"/>
    <row r="664" s="364" customFormat="1" ht="13.5"/>
    <row r="665" s="364" customFormat="1" ht="13.5"/>
    <row r="666" s="364" customFormat="1" ht="13.5"/>
    <row r="667" s="364" customFormat="1" ht="13.5"/>
    <row r="668" s="364" customFormat="1" ht="13.5"/>
    <row r="669" s="364" customFormat="1" ht="13.5"/>
    <row r="670" s="364" customFormat="1" ht="13.5"/>
    <row r="671" s="364" customFormat="1" ht="13.5"/>
    <row r="672" s="364" customFormat="1" ht="13.5"/>
    <row r="673" s="364" customFormat="1" ht="13.5"/>
    <row r="674" s="364" customFormat="1" ht="13.5"/>
    <row r="675" s="364" customFormat="1" ht="13.5"/>
    <row r="676" s="364" customFormat="1" ht="13.5"/>
    <row r="677" s="364" customFormat="1" ht="13.5"/>
    <row r="678" s="364" customFormat="1" ht="13.5"/>
    <row r="679" s="364" customFormat="1" ht="13.5"/>
    <row r="680" s="364" customFormat="1" ht="13.5"/>
    <row r="681" s="364" customFormat="1" ht="13.5"/>
    <row r="682" s="364" customFormat="1" ht="13.5"/>
    <row r="683" s="364" customFormat="1" ht="13.5"/>
    <row r="684" s="364" customFormat="1" ht="13.5"/>
    <row r="685" s="364" customFormat="1" ht="13.5"/>
    <row r="686" s="364" customFormat="1" ht="13.5"/>
    <row r="687" s="364" customFormat="1" ht="13.5"/>
    <row r="688" s="364" customFormat="1" ht="13.5"/>
    <row r="689" s="364" customFormat="1" ht="13.5"/>
    <row r="690" s="364" customFormat="1" ht="13.5"/>
    <row r="691" s="364" customFormat="1" ht="13.5"/>
    <row r="692" s="364" customFormat="1" ht="13.5"/>
    <row r="693" s="364" customFormat="1" ht="13.5"/>
    <row r="694" s="364" customFormat="1" ht="13.5"/>
    <row r="695" s="364" customFormat="1" ht="13.5"/>
    <row r="696" s="364" customFormat="1" ht="13.5"/>
    <row r="697" s="364" customFormat="1" ht="13.5"/>
    <row r="698" s="364" customFormat="1" ht="13.5"/>
    <row r="699" s="364" customFormat="1" ht="13.5"/>
    <row r="700" s="364" customFormat="1" ht="13.5"/>
    <row r="701" s="364" customFormat="1" ht="13.5"/>
    <row r="702" s="364" customFormat="1" ht="13.5"/>
    <row r="703" s="364" customFormat="1" ht="13.5"/>
    <row r="704" s="364" customFormat="1" ht="13.5"/>
    <row r="705" s="364" customFormat="1" ht="13.5"/>
    <row r="706" s="364" customFormat="1" ht="13.5"/>
    <row r="707" s="364" customFormat="1" ht="13.5"/>
    <row r="708" s="364" customFormat="1" ht="13.5"/>
    <row r="709" s="364" customFormat="1" ht="13.5"/>
    <row r="710" s="364" customFormat="1" ht="13.5"/>
    <row r="711" s="364" customFormat="1" ht="13.5"/>
    <row r="712" s="364" customFormat="1" ht="13.5"/>
    <row r="713" s="364" customFormat="1" ht="13.5"/>
    <row r="714" s="364" customFormat="1" ht="13.5"/>
    <row r="715" s="364" customFormat="1" ht="13.5"/>
    <row r="716" s="364" customFormat="1" ht="13.5"/>
    <row r="717" s="364" customFormat="1" ht="13.5"/>
    <row r="718" s="364" customFormat="1" ht="13.5"/>
    <row r="719" s="364" customFormat="1" ht="13.5"/>
    <row r="720" s="364" customFormat="1" ht="13.5"/>
    <row r="721" s="364" customFormat="1" ht="13.5"/>
    <row r="722" s="364" customFormat="1" ht="13.5"/>
    <row r="723" s="364" customFormat="1" ht="13.5"/>
    <row r="724" s="364" customFormat="1" ht="13.5"/>
    <row r="725" s="364" customFormat="1" ht="13.5"/>
    <row r="726" s="364" customFormat="1" ht="13.5"/>
    <row r="727" s="364" customFormat="1" ht="13.5"/>
    <row r="728" s="364" customFormat="1" ht="13.5"/>
    <row r="729" s="364" customFormat="1" ht="13.5"/>
    <row r="730" s="364" customFormat="1" ht="13.5"/>
    <row r="731" s="364" customFormat="1" ht="13.5"/>
    <row r="732" s="364" customFormat="1" ht="13.5"/>
    <row r="733" s="364" customFormat="1" ht="13.5"/>
    <row r="734" s="364" customFormat="1" ht="13.5"/>
    <row r="735" s="364" customFormat="1" ht="13.5"/>
    <row r="736" s="364" customFormat="1" ht="13.5"/>
    <row r="737" s="364" customFormat="1" ht="13.5"/>
    <row r="738" s="364" customFormat="1" ht="13.5"/>
    <row r="739" s="364" customFormat="1" ht="13.5"/>
    <row r="740" s="364" customFormat="1" ht="13.5"/>
    <row r="741" s="364" customFormat="1" ht="13.5"/>
    <row r="742" s="364" customFormat="1" ht="13.5"/>
    <row r="743" s="364" customFormat="1" ht="13.5"/>
    <row r="744" s="364" customFormat="1" ht="13.5"/>
    <row r="745" s="364" customFormat="1" ht="13.5"/>
    <row r="746" s="364" customFormat="1" ht="13.5"/>
    <row r="747" s="364" customFormat="1" ht="13.5"/>
    <row r="748" s="364" customFormat="1" ht="13.5"/>
    <row r="749" s="364" customFormat="1" ht="13.5"/>
    <row r="750" s="364" customFormat="1" ht="13.5"/>
    <row r="751" s="364" customFormat="1" ht="13.5"/>
    <row r="752" s="364" customFormat="1" ht="13.5"/>
    <row r="753" s="364" customFormat="1" ht="13.5"/>
    <row r="754" s="364" customFormat="1" ht="13.5"/>
    <row r="755" s="364" customFormat="1" ht="13.5"/>
    <row r="756" s="364" customFormat="1" ht="13.5"/>
    <row r="757" s="364" customFormat="1" ht="13.5"/>
    <row r="758" s="364" customFormat="1" ht="13.5"/>
    <row r="759" s="364" customFormat="1" ht="13.5"/>
    <row r="760" s="364" customFormat="1" ht="13.5"/>
    <row r="761" s="364" customFormat="1" ht="13.5"/>
    <row r="762" s="364" customFormat="1" ht="13.5"/>
    <row r="763" s="364" customFormat="1" ht="13.5"/>
    <row r="764" s="364" customFormat="1" ht="13.5"/>
    <row r="765" s="364" customFormat="1" ht="13.5"/>
    <row r="766" s="364" customFormat="1" ht="13.5"/>
    <row r="767" s="364" customFormat="1" ht="13.5"/>
    <row r="768" s="364" customFormat="1" ht="13.5"/>
    <row r="769" s="364" customFormat="1" ht="13.5"/>
    <row r="770" s="364" customFormat="1" ht="13.5"/>
    <row r="771" s="364" customFormat="1" ht="13.5"/>
    <row r="772" s="364" customFormat="1" ht="13.5"/>
    <row r="773" s="364" customFormat="1" ht="13.5"/>
    <row r="774" s="364" customFormat="1" ht="13.5"/>
    <row r="775" s="364" customFormat="1" ht="13.5"/>
    <row r="776" s="364" customFormat="1" ht="13.5"/>
    <row r="777" s="364" customFormat="1" ht="13.5"/>
    <row r="778" s="364" customFormat="1" ht="13.5"/>
    <row r="779" s="364" customFormat="1" ht="13.5"/>
    <row r="780" s="364" customFormat="1" ht="13.5"/>
    <row r="781" s="364" customFormat="1" ht="13.5"/>
    <row r="782" s="364" customFormat="1" ht="13.5"/>
    <row r="783" s="364" customFormat="1" ht="13.5"/>
    <row r="784" s="364" customFormat="1" ht="13.5"/>
    <row r="785" s="364" customFormat="1" ht="13.5"/>
    <row r="786" s="364" customFormat="1" ht="13.5"/>
    <row r="787" s="364" customFormat="1" ht="13.5"/>
    <row r="788" s="364" customFormat="1" ht="13.5"/>
    <row r="789" s="364" customFormat="1" ht="13.5"/>
    <row r="790" s="364" customFormat="1" ht="13.5"/>
    <row r="791" s="364" customFormat="1" ht="13.5"/>
    <row r="792" s="364" customFormat="1" ht="13.5"/>
    <row r="793" s="364" customFormat="1" ht="13.5"/>
    <row r="794" s="364" customFormat="1" ht="13.5"/>
    <row r="795" s="364" customFormat="1" ht="13.5"/>
    <row r="796" s="364" customFormat="1" ht="13.5"/>
    <row r="797" s="364" customFormat="1" ht="13.5"/>
    <row r="798" s="364" customFormat="1" ht="13.5"/>
    <row r="799" s="364" customFormat="1" ht="13.5"/>
    <row r="800" s="364" customFormat="1" ht="13.5"/>
    <row r="801" s="364" customFormat="1" ht="13.5"/>
    <row r="802" s="364" customFormat="1" ht="13.5"/>
    <row r="803" s="364" customFormat="1" ht="13.5"/>
    <row r="804" s="364" customFormat="1" ht="13.5"/>
    <row r="805" s="364" customFormat="1" ht="13.5"/>
    <row r="806" s="364" customFormat="1" ht="13.5"/>
    <row r="807" s="364" customFormat="1" ht="13.5"/>
    <row r="808" s="364" customFormat="1" ht="13.5"/>
    <row r="809" s="364" customFormat="1" ht="13.5"/>
    <row r="810" s="364" customFormat="1" ht="13.5"/>
    <row r="811" s="364" customFormat="1" ht="13.5"/>
    <row r="812" s="364" customFormat="1" ht="13.5"/>
    <row r="813" s="364" customFormat="1" ht="13.5"/>
    <row r="814" s="364" customFormat="1" ht="13.5"/>
    <row r="815" s="364" customFormat="1" ht="13.5"/>
    <row r="816" s="364" customFormat="1" ht="13.5"/>
    <row r="817" s="364" customFormat="1" ht="13.5"/>
    <row r="818" s="364" customFormat="1" ht="13.5"/>
    <row r="819" s="364" customFormat="1" ht="13.5"/>
    <row r="820" s="364" customFormat="1" ht="13.5"/>
    <row r="821" s="364" customFormat="1" ht="13.5"/>
    <row r="822" s="364" customFormat="1" ht="13.5"/>
    <row r="823" s="364" customFormat="1" ht="13.5"/>
    <row r="824" s="364" customFormat="1" ht="13.5"/>
    <row r="825" s="364" customFormat="1" ht="13.5"/>
    <row r="826" s="364" customFormat="1" ht="13.5"/>
    <row r="827" s="364" customFormat="1" ht="13.5"/>
    <row r="828" s="364" customFormat="1" ht="13.5"/>
    <row r="829" s="364" customFormat="1" ht="13.5"/>
    <row r="830" s="364" customFormat="1" ht="13.5"/>
    <row r="831" s="364" customFormat="1" ht="13.5"/>
    <row r="832" s="364" customFormat="1" ht="13.5"/>
    <row r="833" s="364" customFormat="1" ht="13.5"/>
    <row r="834" s="364" customFormat="1" ht="13.5"/>
    <row r="835" s="364" customFormat="1" ht="13.5"/>
    <row r="836" s="364" customFormat="1" ht="13.5"/>
    <row r="837" s="364" customFormat="1" ht="13.5"/>
    <row r="838" s="364" customFormat="1" ht="13.5"/>
    <row r="839" s="364" customFormat="1" ht="13.5"/>
    <row r="840" s="364" customFormat="1" ht="13.5"/>
    <row r="841" s="364" customFormat="1" ht="13.5"/>
    <row r="842" s="364" customFormat="1" ht="13.5"/>
    <row r="843" s="364" customFormat="1" ht="13.5"/>
    <row r="844" s="364" customFormat="1" ht="13.5"/>
    <row r="845" s="364" customFormat="1" ht="13.5"/>
    <row r="846" s="364" customFormat="1" ht="13.5"/>
    <row r="847" s="364" customFormat="1" ht="13.5"/>
    <row r="848" s="364" customFormat="1" ht="13.5"/>
    <row r="849" s="364" customFormat="1" ht="13.5"/>
    <row r="850" s="364" customFormat="1" ht="13.5"/>
    <row r="851" s="364" customFormat="1" ht="13.5"/>
    <row r="852" s="364" customFormat="1" ht="13.5"/>
    <row r="853" s="364" customFormat="1" ht="13.5"/>
    <row r="854" s="364" customFormat="1" ht="13.5"/>
    <row r="855" s="364" customFormat="1" ht="13.5"/>
    <row r="856" s="364" customFormat="1" ht="13.5"/>
    <row r="857" s="364" customFormat="1" ht="13.5"/>
    <row r="858" s="364" customFormat="1" ht="13.5"/>
    <row r="859" s="364" customFormat="1" ht="13.5"/>
    <row r="860" s="364" customFormat="1" ht="13.5"/>
    <row r="861" s="364" customFormat="1" ht="13.5"/>
    <row r="862" s="364" customFormat="1" ht="13.5"/>
    <row r="863" s="364" customFormat="1" ht="13.5"/>
    <row r="864" s="364" customFormat="1" ht="13.5"/>
    <row r="865" s="364" customFormat="1" ht="13.5"/>
    <row r="866" s="364" customFormat="1" ht="13.5"/>
    <row r="867" s="364" customFormat="1" ht="13.5"/>
    <row r="868" s="364" customFormat="1" ht="13.5"/>
    <row r="869" s="364" customFormat="1" ht="13.5"/>
    <row r="870" s="364" customFormat="1" ht="13.5"/>
    <row r="871" s="364" customFormat="1" ht="13.5"/>
    <row r="872" s="364" customFormat="1" ht="13.5"/>
    <row r="873" s="364" customFormat="1" ht="13.5"/>
    <row r="874" s="364" customFormat="1" ht="13.5"/>
    <row r="875" s="364" customFormat="1" ht="13.5"/>
    <row r="876" s="364" customFormat="1" ht="13.5"/>
    <row r="877" s="364" customFormat="1" ht="13.5"/>
    <row r="878" s="364" customFormat="1" ht="13.5"/>
    <row r="879" s="364" customFormat="1" ht="13.5"/>
    <row r="880" s="364" customFormat="1" ht="13.5"/>
    <row r="881" s="364" customFormat="1" ht="13.5"/>
    <row r="882" s="364" customFormat="1" ht="13.5"/>
    <row r="883" s="364" customFormat="1" ht="13.5"/>
    <row r="884" s="364" customFormat="1" ht="13.5"/>
    <row r="885" s="364" customFormat="1" ht="13.5"/>
    <row r="886" s="364" customFormat="1" ht="13.5"/>
    <row r="887" s="364" customFormat="1" ht="13.5"/>
    <row r="888" s="364" customFormat="1" ht="13.5"/>
    <row r="889" s="364" customFormat="1" ht="13.5"/>
    <row r="890" s="364" customFormat="1" ht="13.5"/>
    <row r="891" s="364" customFormat="1" ht="13.5"/>
    <row r="892" s="364" customFormat="1" ht="13.5"/>
    <row r="893" s="364" customFormat="1" ht="13.5"/>
    <row r="894" s="364" customFormat="1" ht="13.5"/>
    <row r="895" s="364" customFormat="1" ht="13.5"/>
    <row r="896" s="364" customFormat="1" ht="13.5"/>
    <row r="897" s="364" customFormat="1" ht="13.5"/>
    <row r="898" s="364" customFormat="1" ht="13.5"/>
    <row r="899" s="364" customFormat="1" ht="13.5"/>
    <row r="900" s="364" customFormat="1" ht="13.5"/>
    <row r="901" s="364" customFormat="1" ht="13.5"/>
    <row r="902" s="364" customFormat="1" ht="13.5"/>
    <row r="903" s="364" customFormat="1" ht="13.5"/>
    <row r="904" s="364" customFormat="1" ht="13.5"/>
    <row r="905" s="364" customFormat="1" ht="13.5"/>
    <row r="906" s="364" customFormat="1" ht="13.5"/>
    <row r="907" s="364" customFormat="1" ht="13.5"/>
    <row r="908" s="364" customFormat="1" ht="13.5"/>
    <row r="909" s="364" customFormat="1" ht="13.5"/>
    <row r="910" s="364" customFormat="1" ht="13.5"/>
    <row r="911" s="364" customFormat="1" ht="13.5"/>
    <row r="912" s="364" customFormat="1" ht="13.5"/>
    <row r="913" s="364" customFormat="1" ht="13.5"/>
    <row r="914" s="364" customFormat="1" ht="13.5"/>
    <row r="915" s="364" customFormat="1" ht="13.5"/>
    <row r="916" s="364" customFormat="1" ht="13.5"/>
    <row r="917" s="364" customFormat="1" ht="13.5"/>
    <row r="918" s="364" customFormat="1" ht="13.5"/>
    <row r="919" s="364" customFormat="1" ht="13.5"/>
    <row r="920" s="364" customFormat="1" ht="13.5"/>
    <row r="921" s="364" customFormat="1" ht="13.5"/>
    <row r="922" s="364" customFormat="1" ht="13.5"/>
    <row r="923" s="364" customFormat="1" ht="13.5"/>
    <row r="924" s="364" customFormat="1" ht="13.5"/>
    <row r="925" s="364" customFormat="1" ht="13.5"/>
    <row r="926" s="364" customFormat="1" ht="13.5"/>
    <row r="927" s="364" customFormat="1" ht="13.5"/>
    <row r="928" s="364" customFormat="1" ht="13.5"/>
    <row r="929" s="364" customFormat="1" ht="13.5"/>
    <row r="930" s="364" customFormat="1" ht="13.5"/>
    <row r="931" s="364" customFormat="1" ht="13.5"/>
    <row r="932" s="364" customFormat="1" ht="13.5"/>
    <row r="933" s="364" customFormat="1" ht="13.5"/>
    <row r="934" s="364" customFormat="1" ht="13.5"/>
    <row r="935" s="364" customFormat="1" ht="13.5"/>
    <row r="936" s="364" customFormat="1" ht="13.5"/>
    <row r="937" s="364" customFormat="1" ht="13.5"/>
    <row r="938" s="364" customFormat="1" ht="13.5"/>
    <row r="939" s="364" customFormat="1" ht="13.5"/>
    <row r="940" s="364" customFormat="1" ht="13.5"/>
    <row r="941" s="364" customFormat="1" ht="13.5"/>
    <row r="942" s="364" customFormat="1" ht="13.5"/>
    <row r="943" s="364" customFormat="1" ht="13.5"/>
    <row r="944" s="364" customFormat="1" ht="13.5"/>
    <row r="945" s="364" customFormat="1" ht="13.5"/>
    <row r="946" s="364" customFormat="1" ht="13.5"/>
    <row r="947" s="364" customFormat="1" ht="13.5"/>
    <row r="948" s="364" customFormat="1" ht="13.5"/>
    <row r="949" s="364" customFormat="1" ht="13.5"/>
    <row r="950" s="364" customFormat="1" ht="13.5"/>
    <row r="951" s="364" customFormat="1" ht="13.5"/>
    <row r="952" s="364" customFormat="1" ht="13.5"/>
    <row r="953" s="364" customFormat="1" ht="13.5"/>
    <row r="954" s="364" customFormat="1" ht="13.5"/>
    <row r="955" s="364" customFormat="1" ht="13.5"/>
    <row r="956" s="364" customFormat="1" ht="13.5"/>
    <row r="957" s="364" customFormat="1" ht="13.5"/>
    <row r="958" s="364" customFormat="1" ht="13.5"/>
    <row r="959" s="364" customFormat="1" ht="13.5"/>
    <row r="960" s="364" customFormat="1" ht="13.5"/>
    <row r="961" s="364" customFormat="1" ht="13.5"/>
    <row r="962" s="364" customFormat="1" ht="13.5"/>
    <row r="963" s="364" customFormat="1" ht="13.5"/>
    <row r="964" s="364" customFormat="1" ht="13.5"/>
    <row r="965" s="364" customFormat="1" ht="13.5"/>
    <row r="966" s="364" customFormat="1" ht="13.5"/>
    <row r="967" s="364" customFormat="1" ht="13.5"/>
    <row r="968" s="364" customFormat="1" ht="13.5"/>
    <row r="969" s="364" customFormat="1" ht="13.5"/>
    <row r="970" s="364" customFormat="1" ht="13.5"/>
    <row r="971" s="364" customFormat="1" ht="13.5"/>
    <row r="972" s="364" customFormat="1" ht="13.5"/>
    <row r="973" s="364" customFormat="1" ht="13.5"/>
    <row r="974" s="364" customFormat="1" ht="13.5"/>
    <row r="975" s="364" customFormat="1" ht="13.5"/>
    <row r="976" s="364" customFormat="1" ht="13.5"/>
    <row r="977" s="364" customFormat="1" ht="13.5"/>
    <row r="978" s="364" customFormat="1" ht="13.5"/>
    <row r="979" s="364" customFormat="1" ht="13.5"/>
    <row r="980" s="364" customFormat="1" ht="13.5"/>
    <row r="981" s="364" customFormat="1" ht="13.5"/>
    <row r="982" s="364" customFormat="1" ht="13.5"/>
    <row r="983" s="364" customFormat="1" ht="13.5"/>
    <row r="984" s="364" customFormat="1" ht="13.5"/>
    <row r="985" s="364" customFormat="1" ht="13.5"/>
    <row r="986" s="364" customFormat="1" ht="13.5"/>
    <row r="987" s="364" customFormat="1" ht="13.5"/>
    <row r="988" s="364" customFormat="1" ht="13.5"/>
    <row r="989" s="364" customFormat="1" ht="13.5"/>
    <row r="990" s="364" customFormat="1" ht="13.5"/>
    <row r="991" s="364" customFormat="1" ht="13.5"/>
    <row r="992" s="364" customFormat="1" ht="13.5"/>
    <row r="993" s="364" customFormat="1" ht="13.5"/>
    <row r="994" s="364" customFormat="1" ht="13.5"/>
    <row r="995" s="364" customFormat="1" ht="13.5"/>
    <row r="996" s="364" customFormat="1" ht="13.5"/>
    <row r="997" s="364" customFormat="1" ht="13.5"/>
    <row r="998" s="364" customFormat="1" ht="13.5"/>
    <row r="999" s="364" customFormat="1" ht="13.5"/>
    <row r="1000" s="364" customFormat="1" ht="13.5"/>
    <row r="1001" s="364" customFormat="1" ht="13.5"/>
    <row r="1002" s="364" customFormat="1" ht="13.5"/>
    <row r="1003" s="364" customFormat="1" ht="13.5"/>
    <row r="1004" s="364" customFormat="1" ht="13.5"/>
    <row r="1005" s="364" customFormat="1" ht="13.5"/>
    <row r="1006" s="364" customFormat="1" ht="13.5"/>
    <row r="1007" s="364" customFormat="1" ht="13.5"/>
    <row r="1008" s="364" customFormat="1" ht="13.5"/>
    <row r="1009" s="364" customFormat="1" ht="13.5"/>
    <row r="1010" s="364" customFormat="1" ht="13.5"/>
    <row r="1011" s="364" customFormat="1" ht="13.5"/>
    <row r="1012" s="364" customFormat="1" ht="13.5"/>
    <row r="1013" s="364" customFormat="1" ht="13.5"/>
    <row r="1014" s="364" customFormat="1" ht="13.5"/>
    <row r="1015" s="364" customFormat="1" ht="13.5"/>
    <row r="1016" s="364" customFormat="1" ht="13.5"/>
    <row r="1017" s="364" customFormat="1" ht="13.5"/>
    <row r="1018" s="364" customFormat="1" ht="13.5"/>
    <row r="1019" s="364" customFormat="1" ht="13.5"/>
    <row r="1020" s="364" customFormat="1" ht="13.5"/>
    <row r="1021" s="364" customFormat="1" ht="13.5"/>
    <row r="1022" s="364" customFormat="1" ht="13.5"/>
    <row r="1023" s="364" customFormat="1" ht="13.5"/>
    <row r="1024" s="364" customFormat="1" ht="13.5"/>
    <row r="1025" s="364" customFormat="1" ht="13.5"/>
    <row r="1026" s="364" customFormat="1" ht="13.5"/>
    <row r="1027" s="364" customFormat="1" ht="13.5"/>
    <row r="1028" s="364" customFormat="1" ht="13.5"/>
    <row r="1029" s="364" customFormat="1" ht="13.5"/>
    <row r="1030" s="364" customFormat="1" ht="13.5"/>
    <row r="1031" s="364" customFormat="1" ht="13.5"/>
    <row r="1032" s="364" customFormat="1" ht="13.5"/>
    <row r="1033" s="364" customFormat="1" ht="13.5"/>
    <row r="1034" s="364" customFormat="1" ht="13.5"/>
    <row r="1035" s="364" customFormat="1" ht="13.5"/>
    <row r="1036" s="364" customFormat="1" ht="13.5"/>
    <row r="1037" s="364" customFormat="1" ht="13.5"/>
    <row r="1038" s="364" customFormat="1" ht="13.5"/>
    <row r="1039" s="364" customFormat="1" ht="13.5"/>
    <row r="1040" s="364" customFormat="1" ht="13.5"/>
    <row r="1041" s="364" customFormat="1" ht="13.5"/>
    <row r="1042" s="364" customFormat="1" ht="13.5"/>
    <row r="1043" s="364" customFormat="1" ht="13.5"/>
    <row r="1044" s="364" customFormat="1" ht="13.5"/>
    <row r="1045" s="364" customFormat="1" ht="13.5"/>
    <row r="1046" s="364" customFormat="1" ht="13.5"/>
    <row r="1047" s="364" customFormat="1" ht="13.5"/>
    <row r="1048" s="364" customFormat="1" ht="13.5"/>
    <row r="1049" s="364" customFormat="1" ht="13.5"/>
    <row r="1050" s="364" customFormat="1" ht="13.5"/>
    <row r="1051" s="364" customFormat="1" ht="13.5"/>
    <row r="1052" s="364" customFormat="1" ht="13.5"/>
    <row r="1053" s="364" customFormat="1" ht="13.5"/>
    <row r="1054" s="364" customFormat="1" ht="13.5"/>
    <row r="1055" s="364" customFormat="1" ht="13.5"/>
    <row r="1056" s="364" customFormat="1" ht="13.5"/>
    <row r="1057" s="364" customFormat="1" ht="13.5"/>
    <row r="1058" s="364" customFormat="1" ht="13.5"/>
    <row r="1059" s="364" customFormat="1" ht="13.5"/>
    <row r="1060" s="364" customFormat="1" ht="13.5"/>
    <row r="1061" s="364" customFormat="1" ht="13.5"/>
    <row r="1062" s="364" customFormat="1" ht="13.5"/>
    <row r="1063" s="364" customFormat="1" ht="13.5"/>
    <row r="1064" s="364" customFormat="1" ht="13.5"/>
    <row r="1065" s="364" customFormat="1" ht="13.5"/>
    <row r="1066" s="364" customFormat="1" ht="13.5"/>
    <row r="1067" s="364" customFormat="1" ht="13.5"/>
    <row r="1068" s="364" customFormat="1" ht="13.5"/>
    <row r="1069" s="364" customFormat="1" ht="13.5"/>
    <row r="1070" s="364" customFormat="1" ht="13.5"/>
    <row r="1071" s="364" customFormat="1" ht="13.5"/>
    <row r="1072" s="364" customFormat="1" ht="13.5"/>
    <row r="1073" s="364" customFormat="1" ht="13.5"/>
    <row r="1074" s="364" customFormat="1" ht="13.5"/>
    <row r="1075" s="364" customFormat="1" ht="13.5"/>
    <row r="1076" s="364" customFormat="1" ht="13.5"/>
    <row r="1077" s="364" customFormat="1" ht="13.5"/>
    <row r="1078" s="364" customFormat="1" ht="13.5"/>
    <row r="1079" s="364" customFormat="1" ht="13.5"/>
    <row r="1080" s="364" customFormat="1" ht="13.5"/>
    <row r="1081" s="364" customFormat="1" ht="13.5"/>
    <row r="1082" s="364" customFormat="1" ht="13.5"/>
    <row r="1083" s="364" customFormat="1" ht="13.5"/>
    <row r="1084" s="364" customFormat="1" ht="13.5"/>
    <row r="1085" s="364" customFormat="1" ht="13.5"/>
    <row r="1086" s="364" customFormat="1" ht="13.5"/>
    <row r="1087" s="364" customFormat="1" ht="13.5"/>
    <row r="1088" s="364" customFormat="1" ht="13.5"/>
    <row r="1089" s="364" customFormat="1" ht="13.5"/>
    <row r="1090" s="364" customFormat="1" ht="13.5"/>
    <row r="1091" s="364" customFormat="1" ht="13.5"/>
    <row r="1092" s="364" customFormat="1" ht="13.5"/>
    <row r="1093" s="364" customFormat="1" ht="13.5"/>
    <row r="1094" s="364" customFormat="1" ht="13.5"/>
    <row r="1095" s="364" customFormat="1" ht="13.5"/>
    <row r="1096" s="364" customFormat="1" ht="13.5"/>
    <row r="1097" s="364" customFormat="1" ht="13.5"/>
    <row r="1098" s="364" customFormat="1" ht="13.5"/>
    <row r="1099" s="364" customFormat="1" ht="13.5"/>
    <row r="1100" s="364" customFormat="1" ht="13.5"/>
    <row r="1101" s="364" customFormat="1" ht="13.5"/>
    <row r="1102" s="364" customFormat="1" ht="13.5"/>
    <row r="1103" s="364" customFormat="1" ht="13.5"/>
    <row r="1104" s="364" customFormat="1" ht="13.5"/>
    <row r="1105" s="364" customFormat="1" ht="13.5"/>
    <row r="1106" s="364" customFormat="1" ht="13.5"/>
    <row r="1107" s="364" customFormat="1" ht="13.5"/>
    <row r="1108" s="364" customFormat="1" ht="13.5"/>
    <row r="1109" s="364" customFormat="1" ht="13.5"/>
    <row r="1110" s="364" customFormat="1" ht="13.5"/>
    <row r="1111" s="364" customFormat="1" ht="13.5"/>
    <row r="1112" s="364" customFormat="1" ht="13.5"/>
    <row r="1113" s="364" customFormat="1" ht="13.5"/>
    <row r="1114" s="364" customFormat="1" ht="13.5"/>
    <row r="1115" s="364" customFormat="1" ht="13.5"/>
    <row r="1116" s="364" customFormat="1" ht="13.5"/>
    <row r="1117" s="364" customFormat="1" ht="13.5"/>
    <row r="1118" s="364" customFormat="1" ht="13.5"/>
    <row r="1119" s="364" customFormat="1" ht="13.5"/>
    <row r="1120" s="364" customFormat="1" ht="13.5"/>
    <row r="1121" s="364" customFormat="1" ht="13.5"/>
    <row r="1122" s="364" customFormat="1" ht="13.5"/>
    <row r="1123" s="364" customFormat="1" ht="13.5"/>
    <row r="1124" s="364" customFormat="1" ht="13.5"/>
    <row r="1125" s="364" customFormat="1" ht="13.5"/>
    <row r="1126" s="364" customFormat="1" ht="13.5"/>
    <row r="1127" s="364" customFormat="1" ht="13.5"/>
    <row r="1128" s="364" customFormat="1" ht="13.5"/>
    <row r="1129" s="364" customFormat="1" ht="13.5"/>
    <row r="1130" s="364" customFormat="1" ht="13.5"/>
    <row r="1131" s="364" customFormat="1" ht="13.5"/>
    <row r="1132" s="364" customFormat="1" ht="13.5"/>
    <row r="1133" s="364" customFormat="1" ht="13.5"/>
    <row r="1134" s="364" customFormat="1" ht="13.5"/>
    <row r="1135" s="364" customFormat="1" ht="13.5"/>
    <row r="1136" s="364" customFormat="1" ht="13.5"/>
    <row r="1137" s="364" customFormat="1" ht="13.5"/>
    <row r="1138" s="364" customFormat="1" ht="13.5"/>
    <row r="1139" s="364" customFormat="1" ht="13.5"/>
    <row r="1140" s="364" customFormat="1" ht="13.5"/>
    <row r="1141" s="364" customFormat="1" ht="13.5"/>
    <row r="1142" s="364" customFormat="1" ht="13.5"/>
    <row r="1143" s="364" customFormat="1" ht="13.5"/>
    <row r="1144" s="364" customFormat="1" ht="13.5"/>
    <row r="1145" s="364" customFormat="1" ht="13.5"/>
    <row r="1146" s="364" customFormat="1" ht="13.5"/>
    <row r="1147" s="364" customFormat="1" ht="13.5"/>
    <row r="1148" s="364" customFormat="1" ht="13.5"/>
    <row r="1149" s="364" customFormat="1" ht="13.5"/>
    <row r="1150" s="364" customFormat="1" ht="13.5"/>
    <row r="1151" s="364" customFormat="1" ht="13.5"/>
    <row r="1152" s="364" customFormat="1" ht="13.5"/>
    <row r="1153" s="364" customFormat="1" ht="13.5"/>
    <row r="1154" s="364" customFormat="1" ht="13.5"/>
    <row r="1155" s="364" customFormat="1" ht="13.5"/>
    <row r="1156" s="364" customFormat="1" ht="13.5"/>
    <row r="1157" s="364" customFormat="1" ht="13.5"/>
    <row r="1158" s="364" customFormat="1" ht="13.5"/>
    <row r="1159" s="364" customFormat="1" ht="13.5"/>
    <row r="1160" s="364" customFormat="1" ht="13.5"/>
    <row r="1161" s="364" customFormat="1" ht="13.5"/>
    <row r="1162" s="364" customFormat="1" ht="13.5"/>
    <row r="1163" s="364" customFormat="1" ht="13.5"/>
    <row r="1164" s="364" customFormat="1" ht="13.5"/>
    <row r="1165" s="364" customFormat="1" ht="13.5"/>
    <row r="1166" s="364" customFormat="1" ht="13.5"/>
    <row r="1167" s="364" customFormat="1" ht="13.5"/>
    <row r="1168" s="364" customFormat="1" ht="13.5"/>
    <row r="1169" s="364" customFormat="1" ht="13.5"/>
    <row r="1170" s="364" customFormat="1" ht="13.5"/>
    <row r="1171" s="364" customFormat="1" ht="13.5"/>
    <row r="1172" s="364" customFormat="1" ht="13.5"/>
    <row r="1173" s="364" customFormat="1" ht="13.5"/>
    <row r="1174" s="364" customFormat="1" ht="13.5"/>
    <row r="1175" s="364" customFormat="1" ht="13.5"/>
    <row r="1176" s="364" customFormat="1" ht="13.5"/>
    <row r="1177" s="364" customFormat="1" ht="13.5"/>
    <row r="1178" s="364" customFormat="1" ht="13.5"/>
    <row r="1179" s="364" customFormat="1" ht="13.5"/>
    <row r="1180" s="364" customFormat="1" ht="13.5"/>
    <row r="1181" s="364" customFormat="1" ht="13.5"/>
    <row r="1182" s="364" customFormat="1" ht="13.5"/>
    <row r="1183" s="364" customFormat="1" ht="13.5"/>
    <row r="1184" s="364" customFormat="1" ht="13.5"/>
    <row r="1185" s="364" customFormat="1" ht="13.5"/>
    <row r="1186" s="364" customFormat="1" ht="13.5"/>
    <row r="1187" s="364" customFormat="1" ht="13.5"/>
    <row r="1188" s="364" customFormat="1" ht="13.5"/>
    <row r="1189" s="364" customFormat="1" ht="13.5"/>
    <row r="1190" s="364" customFormat="1" ht="13.5"/>
    <row r="1191" s="364" customFormat="1" ht="13.5"/>
    <row r="1192" s="364" customFormat="1" ht="13.5"/>
    <row r="1193" s="364" customFormat="1" ht="13.5"/>
    <row r="1194" s="364" customFormat="1" ht="13.5"/>
    <row r="1195" s="364" customFormat="1" ht="13.5"/>
    <row r="1196" s="364" customFormat="1" ht="13.5"/>
    <row r="1197" s="364" customFormat="1" ht="13.5"/>
    <row r="1198" s="364" customFormat="1" ht="13.5"/>
    <row r="1199" s="364" customFormat="1" ht="13.5"/>
    <row r="1200" s="364" customFormat="1" ht="13.5"/>
    <row r="1201" s="364" customFormat="1" ht="13.5"/>
    <row r="1202" s="364" customFormat="1" ht="13.5"/>
    <row r="1203" s="364" customFormat="1" ht="13.5"/>
    <row r="1204" s="364" customFormat="1" ht="13.5"/>
    <row r="1205" s="364" customFormat="1" ht="13.5"/>
    <row r="1206" s="364" customFormat="1" ht="13.5"/>
    <row r="1207" s="364" customFormat="1" ht="13.5"/>
    <row r="1208" s="364" customFormat="1" ht="13.5"/>
    <row r="1209" s="364" customFormat="1" ht="13.5"/>
    <row r="1210" s="364" customFormat="1" ht="13.5"/>
    <row r="1211" s="364" customFormat="1" ht="13.5"/>
    <row r="1212" s="364" customFormat="1" ht="13.5"/>
    <row r="1213" s="364" customFormat="1" ht="13.5"/>
    <row r="1214" s="364" customFormat="1" ht="13.5"/>
    <row r="1215" s="364" customFormat="1" ht="13.5"/>
    <row r="1216" s="364" customFormat="1" ht="13.5"/>
    <row r="1217" s="364" customFormat="1" ht="13.5"/>
    <row r="1218" s="364" customFormat="1" ht="13.5"/>
    <row r="1219" s="364" customFormat="1" ht="13.5"/>
    <row r="1220" s="364" customFormat="1" ht="13.5"/>
    <row r="1221" s="364" customFormat="1" ht="13.5"/>
    <row r="1222" s="364" customFormat="1" ht="13.5"/>
    <row r="1223" s="364" customFormat="1" ht="13.5"/>
    <row r="1224" s="364" customFormat="1" ht="13.5"/>
    <row r="1225" s="364" customFormat="1" ht="13.5"/>
    <row r="1226" s="364" customFormat="1" ht="13.5"/>
    <row r="1227" s="364" customFormat="1" ht="13.5"/>
    <row r="1228" s="364" customFormat="1" ht="13.5"/>
    <row r="1229" s="364" customFormat="1" ht="13.5"/>
    <row r="1230" s="364" customFormat="1" ht="13.5"/>
    <row r="1231" s="364" customFormat="1" ht="13.5"/>
    <row r="1232" s="364" customFormat="1" ht="13.5"/>
    <row r="1233" s="364" customFormat="1" ht="13.5"/>
    <row r="1234" s="364" customFormat="1" ht="13.5"/>
    <row r="1235" s="364" customFormat="1" ht="13.5"/>
    <row r="1236" s="364" customFormat="1" ht="13.5"/>
    <row r="1237" s="364" customFormat="1" ht="13.5"/>
    <row r="1238" s="364" customFormat="1" ht="13.5"/>
    <row r="1239" s="364" customFormat="1" ht="13.5"/>
    <row r="1240" s="364" customFormat="1" ht="13.5"/>
    <row r="1241" s="364" customFormat="1" ht="13.5"/>
    <row r="1242" s="364" customFormat="1" ht="13.5"/>
    <row r="1243" s="364" customFormat="1" ht="13.5"/>
    <row r="1244" s="364" customFormat="1" ht="13.5"/>
    <row r="1245" s="364" customFormat="1" ht="13.5"/>
    <row r="1246" s="364" customFormat="1" ht="13.5"/>
    <row r="1247" s="364" customFormat="1" ht="13.5"/>
    <row r="1248" s="364" customFormat="1" ht="13.5"/>
    <row r="1249" s="364" customFormat="1" ht="13.5"/>
    <row r="1250" s="364" customFormat="1" ht="13.5"/>
    <row r="1251" s="364" customFormat="1" ht="13.5"/>
    <row r="1252" s="364" customFormat="1" ht="13.5"/>
    <row r="1253" s="364" customFormat="1" ht="13.5"/>
    <row r="1254" s="364" customFormat="1" ht="13.5"/>
    <row r="1255" s="364" customFormat="1" ht="13.5"/>
    <row r="1256" s="364" customFormat="1" ht="13.5"/>
    <row r="1257" s="364" customFormat="1" ht="13.5"/>
    <row r="1258" s="364" customFormat="1" ht="13.5"/>
    <row r="1259" s="364" customFormat="1" ht="13.5"/>
    <row r="1260" s="364" customFormat="1" ht="13.5"/>
    <row r="1261" s="364" customFormat="1" ht="13.5"/>
    <row r="1262" s="364" customFormat="1" ht="13.5"/>
    <row r="1263" s="364" customFormat="1" ht="13.5"/>
    <row r="1264" s="364" customFormat="1" ht="13.5"/>
    <row r="1265" s="364" customFormat="1" ht="13.5"/>
    <row r="1266" s="364" customFormat="1" ht="13.5"/>
    <row r="1267" s="364" customFormat="1" ht="13.5"/>
    <row r="1268" s="364" customFormat="1" ht="13.5"/>
    <row r="1269" s="364" customFormat="1" ht="13.5"/>
    <row r="1270" s="364" customFormat="1" ht="13.5"/>
    <row r="1271" s="364" customFormat="1" ht="13.5"/>
    <row r="1272" s="364" customFormat="1" ht="13.5"/>
    <row r="1273" s="364" customFormat="1" ht="13.5"/>
    <row r="1274" s="364" customFormat="1" ht="13.5"/>
    <row r="1275" s="364" customFormat="1" ht="13.5"/>
    <row r="1276" s="364" customFormat="1" ht="13.5"/>
    <row r="1277" s="364" customFormat="1" ht="13.5"/>
    <row r="1278" s="364" customFormat="1" ht="13.5"/>
    <row r="1279" s="364" customFormat="1" ht="13.5"/>
    <row r="1280" s="364" customFormat="1" ht="13.5"/>
    <row r="1281" s="364" customFormat="1" ht="13.5"/>
    <row r="1282" s="364" customFormat="1" ht="13.5"/>
    <row r="1283" s="364" customFormat="1" ht="13.5"/>
    <row r="1284" s="364" customFormat="1" ht="13.5"/>
    <row r="1285" s="364" customFormat="1" ht="13.5"/>
    <row r="1286" s="364" customFormat="1" ht="13.5"/>
    <row r="1287" s="364" customFormat="1" ht="13.5"/>
    <row r="1288" s="364" customFormat="1" ht="13.5"/>
    <row r="1289" s="364" customFormat="1" ht="13.5"/>
    <row r="1290" s="364" customFormat="1" ht="13.5"/>
    <row r="1291" s="364" customFormat="1" ht="13.5"/>
    <row r="1292" s="364" customFormat="1" ht="13.5"/>
    <row r="1293" s="364" customFormat="1" ht="13.5"/>
    <row r="1294" s="364" customFormat="1" ht="13.5"/>
    <row r="1295" s="364" customFormat="1" ht="13.5"/>
    <row r="1296" s="364" customFormat="1" ht="13.5"/>
    <row r="1297" s="364" customFormat="1" ht="13.5"/>
    <row r="1298" s="364" customFormat="1" ht="13.5"/>
    <row r="1299" s="364" customFormat="1" ht="13.5"/>
    <row r="1300" s="364" customFormat="1" ht="13.5"/>
    <row r="1301" s="364" customFormat="1" ht="13.5"/>
    <row r="1302" s="364" customFormat="1" ht="13.5"/>
    <row r="1303" s="364" customFormat="1" ht="13.5"/>
    <row r="1304" s="364" customFormat="1" ht="13.5"/>
    <row r="1305" s="364" customFormat="1" ht="13.5"/>
    <row r="1306" s="364" customFormat="1" ht="13.5"/>
    <row r="1307" s="364" customFormat="1" ht="13.5"/>
    <row r="1308" s="364" customFormat="1" ht="13.5"/>
    <row r="1309" s="364" customFormat="1" ht="13.5"/>
    <row r="1310" s="364" customFormat="1" ht="13.5"/>
    <row r="1311" s="364" customFormat="1" ht="13.5"/>
    <row r="1312" s="364" customFormat="1" ht="13.5"/>
    <row r="1313" s="364" customFormat="1" ht="13.5"/>
    <row r="1314" s="364" customFormat="1" ht="13.5"/>
    <row r="1315" s="364" customFormat="1" ht="13.5"/>
    <row r="1316" s="364" customFormat="1" ht="13.5"/>
    <row r="1317" s="364" customFormat="1" ht="13.5"/>
    <row r="1318" s="364" customFormat="1" ht="13.5"/>
    <row r="1319" s="364" customFormat="1" ht="13.5"/>
    <row r="1320" s="364" customFormat="1" ht="13.5"/>
    <row r="1321" s="364" customFormat="1" ht="13.5"/>
    <row r="1322" s="364" customFormat="1" ht="13.5"/>
    <row r="1323" s="364" customFormat="1" ht="13.5"/>
    <row r="1324" s="364" customFormat="1" ht="13.5"/>
    <row r="1325" s="364" customFormat="1" ht="13.5"/>
    <row r="1326" s="364" customFormat="1" ht="13.5"/>
    <row r="1327" s="364" customFormat="1" ht="13.5"/>
    <row r="1328" s="364" customFormat="1" ht="13.5"/>
    <row r="1329" s="364" customFormat="1" ht="13.5"/>
    <row r="1330" s="364" customFormat="1" ht="13.5"/>
    <row r="1331" s="364" customFormat="1" ht="13.5"/>
    <row r="1332" s="364" customFormat="1" ht="13.5"/>
    <row r="1333" s="364" customFormat="1" ht="13.5"/>
    <row r="1334" s="364" customFormat="1" ht="13.5"/>
    <row r="1335" s="364" customFormat="1" ht="13.5"/>
    <row r="1336" s="364" customFormat="1" ht="13.5"/>
    <row r="1337" s="364" customFormat="1" ht="13.5"/>
    <row r="1338" s="364" customFormat="1" ht="13.5"/>
    <row r="1339" s="364" customFormat="1" ht="13.5"/>
    <row r="1340" s="364" customFormat="1" ht="13.5"/>
    <row r="1341" s="364" customFormat="1" ht="13.5"/>
    <row r="1342" s="364" customFormat="1" ht="13.5"/>
    <row r="1343" s="364" customFormat="1" ht="13.5"/>
    <row r="1344" s="364" customFormat="1" ht="13.5"/>
    <row r="1345" s="364" customFormat="1" ht="13.5"/>
    <row r="1346" s="364" customFormat="1" ht="13.5"/>
    <row r="1347" s="364" customFormat="1" ht="13.5"/>
    <row r="1348" s="364" customFormat="1" ht="13.5"/>
    <row r="1349" s="364" customFormat="1" ht="13.5"/>
    <row r="1350" s="364" customFormat="1" ht="13.5"/>
    <row r="1351" s="364" customFormat="1" ht="13.5"/>
    <row r="1352" s="364" customFormat="1" ht="13.5"/>
    <row r="1353" s="364" customFormat="1" ht="13.5"/>
    <row r="1354" s="364" customFormat="1" ht="13.5"/>
    <row r="1355" s="364" customFormat="1" ht="13.5"/>
    <row r="1356" s="364" customFormat="1" ht="13.5"/>
    <row r="1357" s="364" customFormat="1" ht="13.5"/>
    <row r="1358" s="364" customFormat="1" ht="13.5"/>
    <row r="1359" s="364" customFormat="1" ht="13.5"/>
    <row r="1360" s="364" customFormat="1" ht="13.5"/>
    <row r="1361" s="364" customFormat="1" ht="13.5"/>
    <row r="1362" s="364" customFormat="1" ht="13.5"/>
    <row r="1363" s="364" customFormat="1" ht="13.5"/>
    <row r="1364" s="364" customFormat="1" ht="13.5"/>
    <row r="1365" s="364" customFormat="1" ht="13.5"/>
    <row r="1366" s="364" customFormat="1" ht="13.5"/>
    <row r="1367" s="364" customFormat="1" ht="13.5"/>
    <row r="1368" s="364" customFormat="1" ht="13.5"/>
    <row r="1369" s="364" customFormat="1" ht="13.5"/>
    <row r="1370" s="364" customFormat="1" ht="13.5"/>
    <row r="1371" s="364" customFormat="1" ht="13.5"/>
    <row r="1372" s="364" customFormat="1" ht="13.5"/>
    <row r="1373" s="364" customFormat="1" ht="13.5"/>
    <row r="1374" s="364" customFormat="1" ht="13.5"/>
    <row r="1375" s="364" customFormat="1" ht="13.5"/>
    <row r="1376" s="364" customFormat="1" ht="13.5"/>
    <row r="1377" s="364" customFormat="1" ht="13.5"/>
    <row r="1378" s="364" customFormat="1" ht="13.5"/>
    <row r="1379" s="364" customFormat="1" ht="13.5"/>
    <row r="1380" s="364" customFormat="1" ht="13.5"/>
    <row r="1381" s="364" customFormat="1" ht="13.5"/>
    <row r="1382" s="364" customFormat="1" ht="13.5"/>
    <row r="1383" s="364" customFormat="1" ht="13.5"/>
    <row r="1384" s="364" customFormat="1" ht="13.5"/>
    <row r="1385" s="364" customFormat="1" ht="13.5"/>
    <row r="1386" s="364" customFormat="1" ht="13.5"/>
    <row r="1387" s="364" customFormat="1" ht="13.5"/>
    <row r="1388" s="364" customFormat="1" ht="13.5"/>
    <row r="1389" s="364" customFormat="1" ht="13.5"/>
    <row r="1390" s="364" customFormat="1" ht="13.5"/>
    <row r="1391" s="364" customFormat="1" ht="13.5"/>
    <row r="1392" s="364" customFormat="1" ht="13.5"/>
    <row r="1393" s="364" customFormat="1" ht="13.5"/>
    <row r="1394" s="364" customFormat="1" ht="13.5"/>
    <row r="1395" s="364" customFormat="1" ht="13.5"/>
    <row r="1396" s="364" customFormat="1" ht="13.5"/>
    <row r="1397" s="364" customFormat="1" ht="13.5"/>
    <row r="1398" s="364" customFormat="1" ht="13.5"/>
    <row r="1399" s="364" customFormat="1" ht="13.5"/>
    <row r="1400" s="364" customFormat="1" ht="13.5"/>
    <row r="1401" s="364" customFormat="1" ht="13.5"/>
    <row r="1402" s="364" customFormat="1" ht="13.5"/>
    <row r="1403" s="364" customFormat="1" ht="13.5"/>
    <row r="1404" s="364" customFormat="1" ht="13.5"/>
    <row r="1405" s="364" customFormat="1" ht="13.5"/>
    <row r="1406" s="364" customFormat="1" ht="13.5"/>
    <row r="1407" s="364" customFormat="1" ht="13.5"/>
    <row r="1408" s="364" customFormat="1" ht="13.5"/>
    <row r="1409" s="364" customFormat="1" ht="13.5"/>
    <row r="1410" s="364" customFormat="1" ht="13.5"/>
    <row r="1411" s="364" customFormat="1" ht="13.5"/>
    <row r="1412" s="364" customFormat="1" ht="13.5"/>
    <row r="1413" s="364" customFormat="1" ht="13.5"/>
    <row r="1414" s="364" customFormat="1" ht="13.5"/>
    <row r="1415" s="364" customFormat="1" ht="13.5"/>
    <row r="1416" s="364" customFormat="1" ht="13.5"/>
    <row r="1417" s="364" customFormat="1" ht="13.5"/>
    <row r="1418" s="364" customFormat="1" ht="13.5"/>
    <row r="1419" s="364" customFormat="1" ht="13.5"/>
    <row r="1420" s="364" customFormat="1" ht="13.5"/>
    <row r="1421" s="364" customFormat="1" ht="13.5"/>
    <row r="1422" s="364" customFormat="1" ht="13.5"/>
    <row r="1423" s="364" customFormat="1" ht="13.5"/>
    <row r="1424" s="364" customFormat="1" ht="13.5"/>
    <row r="1425" s="364" customFormat="1" ht="13.5"/>
    <row r="1426" s="364" customFormat="1" ht="13.5"/>
    <row r="1427" s="364" customFormat="1" ht="13.5"/>
    <row r="1428" s="364" customFormat="1" ht="13.5"/>
    <row r="1429" s="364" customFormat="1" ht="13.5"/>
    <row r="1430" s="364" customFormat="1" ht="13.5"/>
    <row r="1431" s="364" customFormat="1" ht="13.5"/>
    <row r="1432" s="364" customFormat="1" ht="13.5"/>
    <row r="1433" s="364" customFormat="1" ht="13.5"/>
    <row r="1434" s="364" customFormat="1" ht="13.5"/>
    <row r="1435" s="364" customFormat="1" ht="13.5"/>
    <row r="1436" s="364" customFormat="1" ht="13.5"/>
    <row r="1437" s="364" customFormat="1" ht="13.5"/>
    <row r="1438" s="364" customFormat="1" ht="13.5"/>
    <row r="1439" s="364" customFormat="1" ht="13.5"/>
    <row r="1440" s="364" customFormat="1" ht="13.5"/>
    <row r="1441" s="364" customFormat="1" ht="13.5"/>
    <row r="1442" s="364" customFormat="1" ht="13.5"/>
    <row r="1443" s="364" customFormat="1" ht="13.5"/>
    <row r="1444" s="364" customFormat="1" ht="13.5"/>
    <row r="1445" s="364" customFormat="1" ht="13.5"/>
    <row r="1446" s="364" customFormat="1" ht="13.5"/>
    <row r="1447" s="364" customFormat="1" ht="13.5"/>
    <row r="1448" s="364" customFormat="1" ht="13.5"/>
    <row r="1449" s="364" customFormat="1" ht="13.5"/>
    <row r="1450" s="364" customFormat="1" ht="13.5"/>
    <row r="1451" s="364" customFormat="1" ht="13.5"/>
    <row r="1452" s="364" customFormat="1" ht="13.5"/>
    <row r="1453" s="364" customFormat="1" ht="13.5"/>
    <row r="1454" s="364" customFormat="1" ht="13.5"/>
    <row r="1455" s="364" customFormat="1" ht="13.5"/>
    <row r="1456" s="364" customFormat="1" ht="13.5"/>
    <row r="1457" s="364" customFormat="1" ht="13.5"/>
    <row r="1458" s="364" customFormat="1" ht="13.5"/>
    <row r="1459" s="364" customFormat="1" ht="13.5"/>
    <row r="1460" s="364" customFormat="1" ht="13.5"/>
    <row r="1461" s="364" customFormat="1" ht="13.5"/>
    <row r="1462" s="364" customFormat="1" ht="13.5"/>
    <row r="1463" s="364" customFormat="1" ht="13.5"/>
    <row r="1464" s="364" customFormat="1" ht="13.5"/>
    <row r="1465" s="364" customFormat="1" ht="13.5"/>
    <row r="1466" s="364" customFormat="1" ht="13.5"/>
    <row r="1467" s="364" customFormat="1" ht="13.5"/>
    <row r="1468" s="364" customFormat="1" ht="13.5"/>
    <row r="1469" s="364" customFormat="1" ht="13.5"/>
    <row r="1470" s="364" customFormat="1" ht="13.5"/>
    <row r="1471" s="364" customFormat="1" ht="13.5"/>
    <row r="1472" s="364" customFormat="1" ht="13.5"/>
    <row r="1473" s="364" customFormat="1" ht="13.5"/>
    <row r="1474" s="364" customFormat="1" ht="13.5"/>
    <row r="1475" s="364" customFormat="1" ht="13.5"/>
    <row r="1476" s="364" customFormat="1" ht="13.5"/>
    <row r="1477" s="364" customFormat="1" ht="13.5"/>
    <row r="1478" s="364" customFormat="1" ht="13.5"/>
    <row r="1479" s="364" customFormat="1" ht="13.5"/>
    <row r="1480" s="364" customFormat="1" ht="13.5"/>
    <row r="1481" s="364" customFormat="1" ht="13.5"/>
    <row r="1482" s="364" customFormat="1" ht="13.5"/>
    <row r="1483" s="364" customFormat="1" ht="13.5"/>
    <row r="1484" s="364" customFormat="1" ht="13.5"/>
    <row r="1485" s="364" customFormat="1" ht="13.5"/>
    <row r="1486" s="364" customFormat="1" ht="13.5"/>
    <row r="1487" s="364" customFormat="1" ht="13.5"/>
    <row r="1488" s="364" customFormat="1" ht="13.5"/>
    <row r="1489" s="364" customFormat="1" ht="13.5"/>
    <row r="1490" s="364" customFormat="1" ht="13.5"/>
    <row r="1491" s="364" customFormat="1" ht="13.5"/>
    <row r="1492" s="364" customFormat="1" ht="13.5"/>
    <row r="1493" s="364" customFormat="1" ht="13.5"/>
    <row r="1494" s="364" customFormat="1" ht="13.5"/>
    <row r="1495" s="364" customFormat="1" ht="13.5"/>
    <row r="1496" s="364" customFormat="1" ht="13.5"/>
    <row r="1497" s="364" customFormat="1" ht="13.5"/>
    <row r="1498" s="364" customFormat="1" ht="13.5"/>
    <row r="1499" s="364" customFormat="1" ht="13.5"/>
    <row r="1500" s="364" customFormat="1" ht="13.5"/>
    <row r="1501" s="364" customFormat="1" ht="13.5"/>
    <row r="1502" s="364" customFormat="1" ht="13.5"/>
    <row r="1503" s="364" customFormat="1" ht="13.5"/>
    <row r="1504" s="364" customFormat="1" ht="13.5"/>
    <row r="1505" s="364" customFormat="1" ht="13.5"/>
    <row r="1506" s="364" customFormat="1" ht="13.5"/>
    <row r="1507" s="364" customFormat="1" ht="13.5"/>
    <row r="1508" s="364" customFormat="1" ht="13.5"/>
    <row r="1509" s="364" customFormat="1" ht="13.5"/>
    <row r="1510" s="364" customFormat="1" ht="13.5"/>
    <row r="1511" s="364" customFormat="1" ht="13.5"/>
    <row r="1512" s="364" customFormat="1" ht="13.5"/>
    <row r="1513" s="364" customFormat="1" ht="13.5"/>
    <row r="1514" s="364" customFormat="1" ht="13.5"/>
    <row r="1515" s="364" customFormat="1" ht="13.5"/>
    <row r="1516" s="364" customFormat="1" ht="13.5"/>
    <row r="1517" s="364" customFormat="1" ht="13.5"/>
    <row r="1518" s="364" customFormat="1" ht="13.5"/>
    <row r="1519" s="364" customFormat="1" ht="13.5"/>
    <row r="1520" s="364" customFormat="1" ht="13.5"/>
    <row r="1521" s="364" customFormat="1" ht="13.5"/>
    <row r="1522" s="364" customFormat="1" ht="13.5"/>
    <row r="1523" s="364" customFormat="1" ht="13.5"/>
    <row r="1524" s="364" customFormat="1" ht="13.5"/>
    <row r="1525" s="364" customFormat="1" ht="13.5"/>
    <row r="1526" s="364" customFormat="1" ht="13.5"/>
    <row r="1527" s="364" customFormat="1" ht="13.5"/>
    <row r="1528" s="364" customFormat="1" ht="13.5"/>
    <row r="1529" s="364" customFormat="1" ht="13.5"/>
    <row r="1530" s="364" customFormat="1" ht="13.5"/>
    <row r="1531" s="364" customFormat="1" ht="13.5"/>
    <row r="1532" s="364" customFormat="1" ht="13.5"/>
    <row r="1533" s="364" customFormat="1" ht="13.5"/>
    <row r="1534" s="364" customFormat="1" ht="13.5"/>
    <row r="1535" s="364" customFormat="1" ht="13.5"/>
    <row r="1536" s="364" customFormat="1" ht="13.5"/>
    <row r="1537" s="364" customFormat="1" ht="13.5"/>
    <row r="1538" s="364" customFormat="1" ht="13.5"/>
    <row r="1539" s="364" customFormat="1" ht="13.5"/>
    <row r="1540" s="364" customFormat="1" ht="13.5"/>
    <row r="1541" s="364" customFormat="1" ht="13.5"/>
    <row r="1542" s="364" customFormat="1" ht="13.5"/>
    <row r="1543" s="364" customFormat="1" ht="13.5"/>
    <row r="1544" s="364" customFormat="1" ht="13.5"/>
    <row r="1545" s="364" customFormat="1" ht="13.5"/>
    <row r="1546" s="364" customFormat="1" ht="13.5"/>
    <row r="1547" s="364" customFormat="1" ht="13.5"/>
    <row r="1548" s="364" customFormat="1" ht="13.5"/>
    <row r="1549" s="364" customFormat="1" ht="13.5"/>
    <row r="1550" s="364" customFormat="1" ht="13.5"/>
    <row r="1551" s="364" customFormat="1" ht="13.5"/>
    <row r="1552" s="364" customFormat="1" ht="13.5"/>
    <row r="1553" s="364" customFormat="1" ht="13.5"/>
    <row r="1554" s="364" customFormat="1" ht="13.5"/>
    <row r="1555" s="364" customFormat="1" ht="13.5"/>
    <row r="1556" s="364" customFormat="1" ht="13.5"/>
    <row r="1557" s="364" customFormat="1" ht="13.5"/>
    <row r="1558" s="364" customFormat="1" ht="13.5"/>
    <row r="1559" s="364" customFormat="1" ht="13.5"/>
    <row r="1560" s="364" customFormat="1" ht="13.5"/>
    <row r="1561" s="364" customFormat="1" ht="13.5"/>
    <row r="1562" s="364" customFormat="1" ht="13.5"/>
    <row r="1563" s="364" customFormat="1" ht="13.5"/>
    <row r="1564" s="364" customFormat="1" ht="13.5"/>
    <row r="1565" s="364" customFormat="1" ht="13.5"/>
    <row r="1566" s="364" customFormat="1" ht="13.5"/>
    <row r="1567" s="364" customFormat="1" ht="13.5"/>
    <row r="1568" s="364" customFormat="1" ht="13.5"/>
    <row r="1569" s="364" customFormat="1" ht="13.5"/>
    <row r="1570" s="364" customFormat="1" ht="13.5"/>
    <row r="1571" s="364" customFormat="1" ht="13.5"/>
    <row r="1572" s="364" customFormat="1" ht="13.5"/>
    <row r="1573" s="364" customFormat="1" ht="13.5"/>
    <row r="1574" s="364" customFormat="1" ht="13.5"/>
    <row r="1575" s="364" customFormat="1" ht="13.5"/>
    <row r="1576" s="364" customFormat="1" ht="13.5"/>
    <row r="1577" s="364" customFormat="1" ht="13.5"/>
    <row r="1578" s="364" customFormat="1" ht="13.5"/>
    <row r="1579" s="364" customFormat="1" ht="13.5"/>
    <row r="1580" s="364" customFormat="1" ht="13.5"/>
    <row r="1581" s="364" customFormat="1" ht="13.5"/>
    <row r="1582" s="364" customFormat="1" ht="13.5"/>
    <row r="1583" s="364" customFormat="1" ht="13.5"/>
    <row r="1584" s="364" customFormat="1" ht="13.5"/>
    <row r="1585" s="364" customFormat="1" ht="13.5"/>
    <row r="1586" s="364" customFormat="1" ht="13.5"/>
    <row r="1587" s="364" customFormat="1" ht="13.5"/>
    <row r="1588" s="364" customFormat="1" ht="13.5"/>
    <row r="1589" s="364" customFormat="1" ht="13.5"/>
    <row r="1590" s="364" customFormat="1" ht="13.5"/>
    <row r="1591" s="364" customFormat="1" ht="13.5"/>
    <row r="1592" s="364" customFormat="1" ht="13.5"/>
    <row r="1593" s="364" customFormat="1" ht="13.5"/>
    <row r="1594" s="364" customFormat="1" ht="13.5"/>
    <row r="1595" s="364" customFormat="1" ht="13.5"/>
    <row r="1596" s="364" customFormat="1" ht="13.5"/>
    <row r="1597" s="364" customFormat="1" ht="13.5"/>
    <row r="1598" s="364" customFormat="1" ht="13.5"/>
    <row r="1599" s="364" customFormat="1" ht="13.5"/>
    <row r="1600" s="364" customFormat="1" ht="13.5"/>
    <row r="1601" s="364" customFormat="1" ht="13.5"/>
    <row r="1602" s="364" customFormat="1" ht="13.5"/>
    <row r="1603" s="364" customFormat="1" ht="13.5"/>
    <row r="1604" s="364" customFormat="1" ht="13.5"/>
    <row r="1605" s="364" customFormat="1" ht="13.5"/>
    <row r="1606" s="364" customFormat="1" ht="13.5"/>
    <row r="1607" s="364" customFormat="1" ht="13.5"/>
    <row r="1608" s="364" customFormat="1" ht="13.5"/>
    <row r="1609" s="364" customFormat="1" ht="13.5"/>
    <row r="1610" s="364" customFormat="1" ht="13.5"/>
    <row r="1611" s="364" customFormat="1" ht="13.5"/>
    <row r="1612" s="364" customFormat="1" ht="13.5"/>
    <row r="1613" s="364" customFormat="1" ht="13.5"/>
    <row r="1614" s="364" customFormat="1" ht="13.5"/>
    <row r="1615" s="364" customFormat="1" ht="13.5"/>
    <row r="1616" s="364" customFormat="1" ht="13.5"/>
    <row r="1617" s="364" customFormat="1" ht="13.5"/>
    <row r="1618" s="364" customFormat="1" ht="13.5"/>
    <row r="1619" s="364" customFormat="1" ht="13.5"/>
    <row r="1620" s="364" customFormat="1" ht="13.5"/>
    <row r="1621" s="364" customFormat="1" ht="13.5"/>
    <row r="1622" s="364" customFormat="1" ht="13.5"/>
    <row r="1623" s="364" customFormat="1" ht="13.5"/>
    <row r="1624" s="364" customFormat="1" ht="13.5"/>
    <row r="1625" s="364" customFormat="1" ht="13.5"/>
    <row r="1626" s="364" customFormat="1" ht="13.5"/>
    <row r="1627" s="364" customFormat="1" ht="13.5"/>
    <row r="1628" s="364" customFormat="1" ht="13.5"/>
    <row r="1629" s="364" customFormat="1" ht="13.5"/>
    <row r="1630" s="364" customFormat="1" ht="13.5"/>
    <row r="1631" s="364" customFormat="1" ht="13.5"/>
    <row r="1632" s="364" customFormat="1" ht="13.5"/>
    <row r="1633" s="364" customFormat="1" ht="13.5"/>
    <row r="1634" s="364" customFormat="1" ht="13.5"/>
    <row r="1635" s="364" customFormat="1" ht="13.5"/>
    <row r="1636" s="364" customFormat="1" ht="13.5"/>
    <row r="1637" s="364" customFormat="1" ht="13.5"/>
    <row r="1638" s="364" customFormat="1" ht="13.5"/>
    <row r="1639" s="364" customFormat="1" ht="13.5"/>
    <row r="1640" s="364" customFormat="1" ht="13.5"/>
    <row r="1641" s="364" customFormat="1" ht="13.5"/>
    <row r="1642" s="364" customFormat="1" ht="13.5"/>
    <row r="1643" s="364" customFormat="1" ht="13.5"/>
    <row r="1644" s="364" customFormat="1" ht="13.5"/>
    <row r="1645" s="364" customFormat="1" ht="13.5"/>
    <row r="1646" s="364" customFormat="1" ht="13.5"/>
    <row r="1647" s="364" customFormat="1" ht="13.5"/>
    <row r="1648" s="364" customFormat="1" ht="13.5"/>
    <row r="1649" s="364" customFormat="1" ht="13.5"/>
    <row r="1650" s="364" customFormat="1" ht="13.5"/>
    <row r="1651" s="364" customFormat="1" ht="13.5"/>
    <row r="1652" s="364" customFormat="1" ht="13.5"/>
    <row r="1653" s="364" customFormat="1" ht="13.5"/>
    <row r="1654" s="364" customFormat="1" ht="13.5"/>
    <row r="1655" s="364" customFormat="1" ht="13.5"/>
    <row r="1656" s="364" customFormat="1" ht="13.5"/>
    <row r="1657" s="364" customFormat="1" ht="13.5"/>
    <row r="1658" s="364" customFormat="1" ht="13.5"/>
    <row r="1659" s="364" customFormat="1" ht="13.5"/>
    <row r="1660" s="364" customFormat="1" ht="13.5"/>
    <row r="1661" s="364" customFormat="1" ht="13.5"/>
    <row r="1662" s="364" customFormat="1" ht="13.5"/>
    <row r="1663" s="364" customFormat="1" ht="13.5"/>
    <row r="1664" s="364" customFormat="1" ht="13.5"/>
    <row r="1665" s="364" customFormat="1" ht="13.5"/>
    <row r="1666" s="364" customFormat="1" ht="13.5"/>
    <row r="1667" s="364" customFormat="1" ht="13.5"/>
    <row r="1668" s="364" customFormat="1" ht="13.5"/>
    <row r="1669" s="364" customFormat="1" ht="13.5"/>
    <row r="1670" s="364" customFormat="1" ht="13.5"/>
    <row r="1671" s="364" customFormat="1" ht="13.5"/>
    <row r="1672" s="364" customFormat="1" ht="13.5"/>
    <row r="1673" s="364" customFormat="1" ht="13.5"/>
    <row r="1674" s="364" customFormat="1" ht="13.5"/>
    <row r="1675" s="364" customFormat="1" ht="13.5"/>
    <row r="1676" s="364" customFormat="1" ht="13.5"/>
    <row r="1677" s="364" customFormat="1" ht="13.5"/>
    <row r="1678" s="364" customFormat="1" ht="13.5"/>
    <row r="1679" s="364" customFormat="1" ht="13.5"/>
    <row r="1680" s="364" customFormat="1" ht="13.5"/>
    <row r="1681" s="364" customFormat="1" ht="13.5"/>
    <row r="1682" s="364" customFormat="1" ht="13.5"/>
    <row r="1683" s="364" customFormat="1" ht="13.5"/>
    <row r="1684" s="364" customFormat="1" ht="13.5"/>
    <row r="1685" s="364" customFormat="1" ht="13.5"/>
    <row r="1686" s="364" customFormat="1" ht="13.5"/>
    <row r="1687" s="364" customFormat="1" ht="13.5"/>
    <row r="1688" s="364" customFormat="1" ht="13.5"/>
    <row r="1689" s="364" customFormat="1" ht="13.5"/>
    <row r="1690" s="364" customFormat="1" ht="13.5"/>
    <row r="1691" s="364" customFormat="1" ht="13.5"/>
    <row r="1692" s="364" customFormat="1" ht="13.5"/>
    <row r="1693" s="364" customFormat="1" ht="13.5"/>
    <row r="1694" s="364" customFormat="1" ht="13.5"/>
    <row r="1695" s="364" customFormat="1" ht="13.5"/>
    <row r="1696" s="364" customFormat="1" ht="13.5"/>
    <row r="1697" s="364" customFormat="1" ht="13.5"/>
    <row r="1698" s="364" customFormat="1" ht="13.5"/>
    <row r="1699" s="364" customFormat="1" ht="13.5"/>
    <row r="1700" s="364" customFormat="1" ht="13.5"/>
    <row r="1701" s="364" customFormat="1" ht="13.5"/>
    <row r="1702" s="364" customFormat="1" ht="13.5"/>
    <row r="1703" s="364" customFormat="1" ht="13.5"/>
    <row r="1704" s="364" customFormat="1" ht="13.5"/>
    <row r="1705" s="364" customFormat="1" ht="13.5"/>
    <row r="1706" s="364" customFormat="1" ht="13.5"/>
    <row r="1707" s="364" customFormat="1" ht="13.5"/>
    <row r="1708" s="364" customFormat="1" ht="13.5"/>
    <row r="1709" s="364" customFormat="1" ht="13.5"/>
    <row r="1710" s="364" customFormat="1" ht="13.5"/>
    <row r="1711" s="364" customFormat="1" ht="13.5"/>
    <row r="1712" s="364" customFormat="1" ht="13.5"/>
    <row r="1713" s="364" customFormat="1" ht="13.5"/>
    <row r="1714" s="364" customFormat="1" ht="13.5"/>
    <row r="1715" s="364" customFormat="1" ht="13.5"/>
    <row r="1716" s="364" customFormat="1" ht="13.5"/>
    <row r="1717" s="364" customFormat="1" ht="13.5"/>
    <row r="1718" s="364" customFormat="1" ht="13.5"/>
    <row r="1719" s="364" customFormat="1" ht="13.5"/>
    <row r="1720" s="364" customFormat="1" ht="13.5"/>
    <row r="1721" s="364" customFormat="1" ht="13.5"/>
    <row r="1722" s="364" customFormat="1" ht="13.5"/>
    <row r="1723" s="364" customFormat="1" ht="13.5"/>
    <row r="1724" s="364" customFormat="1" ht="13.5"/>
    <row r="1725" s="364" customFormat="1" ht="13.5"/>
    <row r="1726" s="364" customFormat="1" ht="13.5"/>
    <row r="1727" s="364" customFormat="1" ht="13.5"/>
    <row r="1728" s="364" customFormat="1" ht="13.5"/>
    <row r="1729" s="364" customFormat="1" ht="13.5"/>
    <row r="1730" s="364" customFormat="1" ht="13.5"/>
    <row r="1731" s="364" customFormat="1" ht="13.5"/>
    <row r="1732" s="364" customFormat="1" ht="13.5"/>
    <row r="1733" s="364" customFormat="1" ht="13.5"/>
    <row r="1734" s="364" customFormat="1" ht="13.5"/>
    <row r="1735" s="364" customFormat="1" ht="13.5"/>
    <row r="1736" s="364" customFormat="1" ht="13.5"/>
    <row r="1737" s="364" customFormat="1" ht="13.5"/>
    <row r="1738" s="364" customFormat="1" ht="13.5"/>
    <row r="1739" s="364" customFormat="1" ht="13.5"/>
    <row r="1740" s="364" customFormat="1" ht="13.5"/>
    <row r="1741" s="364" customFormat="1" ht="13.5"/>
    <row r="1742" s="364" customFormat="1" ht="13.5"/>
    <row r="1743" s="364" customFormat="1" ht="13.5"/>
    <row r="1744" s="364" customFormat="1" ht="13.5"/>
    <row r="1745" s="364" customFormat="1" ht="13.5"/>
    <row r="1746" s="364" customFormat="1" ht="13.5"/>
    <row r="1747" s="364" customFormat="1" ht="13.5"/>
    <row r="1748" s="364" customFormat="1" ht="13.5"/>
    <row r="1749" s="364" customFormat="1" ht="13.5"/>
    <row r="1750" s="364" customFormat="1" ht="13.5"/>
    <row r="1751" s="364" customFormat="1" ht="13.5"/>
    <row r="1752" s="364" customFormat="1" ht="13.5"/>
    <row r="1753" s="364" customFormat="1" ht="13.5"/>
    <row r="1754" s="364" customFormat="1" ht="13.5"/>
    <row r="1755" s="364" customFormat="1" ht="13.5"/>
    <row r="1756" s="364" customFormat="1" ht="13.5"/>
    <row r="1757" s="364" customFormat="1" ht="13.5"/>
    <row r="1758" s="364" customFormat="1" ht="13.5"/>
    <row r="1759" s="364" customFormat="1" ht="13.5"/>
    <row r="1760" s="364" customFormat="1" ht="13.5"/>
    <row r="1761" s="364" customFormat="1" ht="13.5"/>
    <row r="1762" s="364" customFormat="1" ht="13.5"/>
    <row r="1763" s="364" customFormat="1" ht="13.5"/>
    <row r="1764" s="364" customFormat="1" ht="13.5"/>
    <row r="1765" s="364" customFormat="1" ht="13.5"/>
    <row r="1766" s="364" customFormat="1" ht="13.5"/>
    <row r="1767" s="364" customFormat="1" ht="13.5"/>
    <row r="1768" s="364" customFormat="1" ht="13.5"/>
    <row r="1769" s="364" customFormat="1" ht="13.5"/>
    <row r="1770" s="364" customFormat="1" ht="13.5"/>
    <row r="1771" s="364" customFormat="1" ht="13.5"/>
    <row r="1772" s="364" customFormat="1" ht="13.5"/>
    <row r="1773" s="364" customFormat="1" ht="13.5"/>
    <row r="1774" s="364" customFormat="1" ht="13.5"/>
    <row r="1775" s="364" customFormat="1" ht="13.5"/>
    <row r="1776" s="364" customFormat="1" ht="13.5"/>
    <row r="1777" s="364" customFormat="1" ht="13.5"/>
    <row r="1778" s="364" customFormat="1" ht="13.5"/>
    <row r="1779" s="364" customFormat="1" ht="13.5"/>
    <row r="1780" s="364" customFormat="1" ht="13.5"/>
    <row r="1781" s="364" customFormat="1" ht="13.5"/>
    <row r="1782" s="364" customFormat="1" ht="13.5"/>
    <row r="1783" s="364" customFormat="1" ht="13.5"/>
    <row r="1784" s="364" customFormat="1" ht="13.5"/>
    <row r="1785" s="364" customFormat="1" ht="13.5"/>
    <row r="1786" s="364" customFormat="1" ht="13.5"/>
    <row r="1787" s="364" customFormat="1" ht="13.5"/>
    <row r="1788" s="364" customFormat="1" ht="13.5"/>
    <row r="1789" s="364" customFormat="1" ht="13.5"/>
    <row r="1790" s="364" customFormat="1" ht="13.5"/>
    <row r="1791" s="364" customFormat="1" ht="13.5"/>
    <row r="1792" s="364" customFormat="1" ht="13.5"/>
    <row r="1793" s="364" customFormat="1" ht="13.5"/>
    <row r="1794" s="364" customFormat="1" ht="13.5"/>
    <row r="1795" s="364" customFormat="1" ht="13.5"/>
    <row r="1796" s="364" customFormat="1" ht="13.5"/>
    <row r="1797" s="364" customFormat="1" ht="13.5"/>
    <row r="1798" s="364" customFormat="1" ht="13.5"/>
    <row r="1799" s="364" customFormat="1" ht="13.5"/>
    <row r="1800" s="364" customFormat="1" ht="13.5"/>
    <row r="1801" s="364" customFormat="1" ht="13.5"/>
    <row r="1802" s="364" customFormat="1" ht="13.5"/>
    <row r="1803" s="364" customFormat="1" ht="13.5"/>
    <row r="1804" s="364" customFormat="1" ht="13.5"/>
    <row r="1805" s="364" customFormat="1" ht="13.5"/>
    <row r="1806" s="364" customFormat="1" ht="13.5"/>
    <row r="1807" s="364" customFormat="1" ht="13.5"/>
    <row r="1808" s="364" customFormat="1" ht="13.5"/>
    <row r="1809" s="364" customFormat="1" ht="13.5"/>
    <row r="1810" s="364" customFormat="1" ht="13.5"/>
    <row r="1811" s="364" customFormat="1" ht="13.5"/>
    <row r="1812" s="364" customFormat="1" ht="13.5"/>
    <row r="1813" s="364" customFormat="1" ht="13.5"/>
    <row r="1814" s="364" customFormat="1" ht="13.5"/>
    <row r="1815" s="364" customFormat="1" ht="13.5"/>
    <row r="1816" s="364" customFormat="1" ht="13.5"/>
    <row r="1817" s="364" customFormat="1" ht="13.5"/>
    <row r="1818" s="364" customFormat="1" ht="13.5"/>
    <row r="1819" s="364" customFormat="1" ht="13.5"/>
    <row r="1820" s="364" customFormat="1" ht="13.5"/>
    <row r="1821" s="364" customFormat="1" ht="13.5"/>
    <row r="1822" s="364" customFormat="1" ht="13.5"/>
    <row r="1823" s="364" customFormat="1" ht="13.5"/>
    <row r="1824" s="364" customFormat="1" ht="13.5"/>
    <row r="1825" s="364" customFormat="1" ht="13.5"/>
    <row r="1826" s="364" customFormat="1" ht="13.5"/>
    <row r="1827" s="364" customFormat="1" ht="13.5"/>
    <row r="1828" s="364" customFormat="1" ht="13.5"/>
    <row r="1829" s="364" customFormat="1" ht="13.5"/>
    <row r="1830" s="364" customFormat="1" ht="13.5"/>
    <row r="1831" s="364" customFormat="1" ht="13.5"/>
    <row r="1832" s="364" customFormat="1" ht="13.5"/>
    <row r="1833" s="364" customFormat="1" ht="13.5"/>
    <row r="1834" s="364" customFormat="1" ht="13.5"/>
    <row r="1835" s="364" customFormat="1" ht="13.5"/>
    <row r="1836" s="364" customFormat="1" ht="13.5"/>
    <row r="1837" s="364" customFormat="1" ht="13.5"/>
    <row r="1838" s="364" customFormat="1" ht="13.5"/>
    <row r="1839" s="364" customFormat="1" ht="13.5"/>
    <row r="1840" s="364" customFormat="1" ht="13.5"/>
    <row r="1841" s="364" customFormat="1" ht="13.5"/>
    <row r="1842" s="364" customFormat="1" ht="13.5"/>
    <row r="1843" s="364" customFormat="1" ht="13.5"/>
    <row r="1844" s="364" customFormat="1" ht="13.5"/>
    <row r="1845" s="364" customFormat="1" ht="13.5"/>
    <row r="1846" s="364" customFormat="1" ht="13.5"/>
    <row r="1847" s="364" customFormat="1" ht="13.5"/>
    <row r="1848" s="364" customFormat="1" ht="13.5"/>
    <row r="1849" s="364" customFormat="1" ht="13.5"/>
    <row r="1850" s="364" customFormat="1" ht="13.5"/>
    <row r="1851" s="364" customFormat="1" ht="13.5"/>
    <row r="1852" s="364" customFormat="1" ht="13.5"/>
    <row r="1853" s="364" customFormat="1" ht="13.5"/>
    <row r="1854" s="364" customFormat="1" ht="13.5"/>
    <row r="1855" s="364" customFormat="1" ht="13.5"/>
    <row r="1856" s="364" customFormat="1" ht="13.5"/>
    <row r="1857" s="364" customFormat="1" ht="13.5"/>
    <row r="1858" s="364" customFormat="1" ht="13.5"/>
    <row r="1859" s="364" customFormat="1" ht="13.5"/>
    <row r="1860" s="364" customFormat="1" ht="13.5"/>
    <row r="1861" s="364" customFormat="1" ht="13.5"/>
    <row r="1862" s="364" customFormat="1" ht="13.5"/>
    <row r="1863" s="364" customFormat="1" ht="13.5"/>
    <row r="1864" s="364" customFormat="1" ht="13.5"/>
    <row r="1865" s="364" customFormat="1" ht="13.5"/>
    <row r="1866" s="364" customFormat="1" ht="13.5"/>
    <row r="1867" s="364" customFormat="1" ht="13.5"/>
    <row r="1868" s="364" customFormat="1" ht="13.5"/>
    <row r="1869" s="364" customFormat="1" ht="13.5"/>
    <row r="1870" s="364" customFormat="1" ht="13.5"/>
    <row r="1871" s="364" customFormat="1" ht="13.5"/>
    <row r="1872" s="364" customFormat="1" ht="13.5"/>
    <row r="1873" s="364" customFormat="1" ht="13.5"/>
    <row r="1874" s="364" customFormat="1" ht="13.5"/>
    <row r="1875" s="364" customFormat="1" ht="13.5"/>
    <row r="1876" s="364" customFormat="1" ht="13.5"/>
    <row r="1877" s="364" customFormat="1" ht="13.5"/>
    <row r="1878" s="364" customFormat="1" ht="13.5"/>
    <row r="1879" s="364" customFormat="1" ht="13.5"/>
    <row r="1880" s="364" customFormat="1" ht="13.5"/>
    <row r="1881" s="364" customFormat="1" ht="13.5"/>
    <row r="1882" s="364" customFormat="1" ht="13.5"/>
    <row r="1883" s="364" customFormat="1" ht="13.5"/>
    <row r="1884" s="364" customFormat="1" ht="13.5"/>
    <row r="1885" s="364" customFormat="1" ht="13.5"/>
    <row r="1886" s="364" customFormat="1" ht="13.5"/>
    <row r="1887" s="364" customFormat="1" ht="13.5"/>
    <row r="1888" s="364" customFormat="1" ht="13.5"/>
    <row r="1889" s="364" customFormat="1" ht="13.5"/>
    <row r="1890" s="364" customFormat="1" ht="13.5"/>
    <row r="1891" s="364" customFormat="1" ht="13.5"/>
    <row r="1892" s="364" customFormat="1" ht="13.5"/>
    <row r="1893" s="364" customFormat="1" ht="13.5"/>
    <row r="1894" s="364" customFormat="1" ht="13.5"/>
    <row r="1895" s="364" customFormat="1" ht="13.5"/>
    <row r="1896" s="364" customFormat="1" ht="13.5"/>
    <row r="1897" s="364" customFormat="1" ht="13.5"/>
    <row r="1898" s="364" customFormat="1" ht="13.5"/>
    <row r="1899" s="364" customFormat="1" ht="13.5"/>
    <row r="1900" s="364" customFormat="1" ht="13.5"/>
    <row r="1901" s="364" customFormat="1" ht="13.5"/>
    <row r="1902" s="364" customFormat="1" ht="13.5"/>
    <row r="1903" s="364" customFormat="1" ht="13.5"/>
    <row r="1904" s="364" customFormat="1" ht="13.5"/>
    <row r="1905" s="364" customFormat="1" ht="13.5"/>
    <row r="1906" s="364" customFormat="1" ht="13.5"/>
    <row r="1907" s="364" customFormat="1" ht="13.5"/>
    <row r="1908" s="364" customFormat="1" ht="13.5"/>
    <row r="1909" s="364" customFormat="1" ht="13.5"/>
    <row r="1910" s="364" customFormat="1" ht="13.5"/>
    <row r="1911" s="364" customFormat="1" ht="13.5"/>
    <row r="1912" s="364" customFormat="1" ht="13.5"/>
    <row r="1913" s="364" customFormat="1" ht="13.5"/>
    <row r="1914" s="364" customFormat="1" ht="13.5"/>
    <row r="1915" s="364" customFormat="1" ht="13.5"/>
    <row r="1916" s="364" customFormat="1" ht="13.5"/>
    <row r="1917" s="364" customFormat="1" ht="13.5"/>
    <row r="1918" s="364" customFormat="1" ht="13.5"/>
    <row r="1919" s="364" customFormat="1" ht="13.5"/>
    <row r="1920" s="364" customFormat="1" ht="13.5"/>
    <row r="1921" s="364" customFormat="1" ht="13.5"/>
    <row r="1922" s="364" customFormat="1" ht="13.5"/>
    <row r="1923" s="364" customFormat="1" ht="13.5"/>
    <row r="1924" s="364" customFormat="1" ht="13.5"/>
    <row r="1925" s="364" customFormat="1" ht="13.5"/>
    <row r="1926" s="364" customFormat="1" ht="13.5"/>
    <row r="1927" s="364" customFormat="1" ht="13.5"/>
    <row r="1928" s="364" customFormat="1" ht="13.5"/>
    <row r="1929" s="364" customFormat="1" ht="13.5"/>
    <row r="1930" s="364" customFormat="1" ht="13.5"/>
    <row r="1931" s="364" customFormat="1" ht="13.5"/>
    <row r="1932" s="364" customFormat="1" ht="13.5"/>
    <row r="1933" s="364" customFormat="1" ht="13.5"/>
    <row r="1934" s="364" customFormat="1" ht="13.5"/>
    <row r="1935" s="364" customFormat="1" ht="13.5"/>
    <row r="1936" s="364" customFormat="1" ht="13.5"/>
    <row r="1937" s="364" customFormat="1" ht="13.5"/>
    <row r="1938" s="364" customFormat="1" ht="13.5"/>
    <row r="1939" s="364" customFormat="1" ht="13.5"/>
    <row r="1940" s="364" customFormat="1" ht="13.5"/>
    <row r="1941" s="364" customFormat="1" ht="13.5"/>
    <row r="1942" s="364" customFormat="1" ht="13.5"/>
    <row r="1943" s="364" customFormat="1" ht="13.5"/>
    <row r="1944" s="364" customFormat="1" ht="13.5"/>
    <row r="1945" s="364" customFormat="1" ht="13.5"/>
    <row r="1946" s="364" customFormat="1" ht="13.5"/>
    <row r="1947" s="364" customFormat="1" ht="13.5"/>
    <row r="1948" s="364" customFormat="1" ht="13.5"/>
    <row r="1949" s="364" customFormat="1" ht="13.5"/>
    <row r="1950" s="364" customFormat="1" ht="13.5"/>
    <row r="1951" s="364" customFormat="1" ht="13.5"/>
    <row r="1952" s="364" customFormat="1" ht="13.5"/>
    <row r="1953" s="364" customFormat="1" ht="13.5"/>
    <row r="1954" s="364" customFormat="1" ht="13.5"/>
    <row r="1955" s="364" customFormat="1" ht="13.5"/>
    <row r="1956" s="364" customFormat="1" ht="13.5"/>
    <row r="1957" s="364" customFormat="1" ht="13.5"/>
    <row r="1958" s="364" customFormat="1" ht="13.5"/>
    <row r="1959" s="364" customFormat="1" ht="13.5"/>
    <row r="1960" s="364" customFormat="1" ht="13.5"/>
    <row r="1961" s="364" customFormat="1" ht="13.5"/>
    <row r="1962" s="364" customFormat="1" ht="13.5"/>
    <row r="1963" s="364" customFormat="1" ht="13.5"/>
    <row r="1964" s="364" customFormat="1" ht="13.5"/>
    <row r="1965" s="364" customFormat="1" ht="13.5"/>
    <row r="1966" s="364" customFormat="1" ht="13.5"/>
    <row r="1967" s="364" customFormat="1" ht="13.5"/>
    <row r="1968" s="364" customFormat="1" ht="13.5"/>
    <row r="1969" s="364" customFormat="1" ht="13.5"/>
    <row r="1970" s="364" customFormat="1" ht="13.5"/>
    <row r="1971" s="364" customFormat="1" ht="13.5"/>
    <row r="1972" s="364" customFormat="1" ht="13.5"/>
    <row r="1973" s="364" customFormat="1" ht="13.5"/>
    <row r="1974" s="364" customFormat="1" ht="13.5"/>
    <row r="1975" s="364" customFormat="1" ht="13.5"/>
    <row r="1976" s="364" customFormat="1" ht="13.5"/>
    <row r="1977" s="364" customFormat="1" ht="13.5"/>
    <row r="1978" s="364" customFormat="1" ht="13.5"/>
    <row r="1979" s="364" customFormat="1" ht="13.5"/>
    <row r="1980" s="364" customFormat="1" ht="13.5"/>
    <row r="1981" s="364" customFormat="1" ht="13.5"/>
    <row r="1982" s="364" customFormat="1" ht="13.5"/>
    <row r="1983" s="364" customFormat="1" ht="13.5"/>
    <row r="1984" s="364" customFormat="1" ht="13.5"/>
    <row r="1985" s="364" customFormat="1" ht="13.5"/>
    <row r="1986" s="364" customFormat="1" ht="13.5"/>
    <row r="1987" s="364" customFormat="1" ht="13.5"/>
    <row r="1988" s="364" customFormat="1" ht="13.5"/>
    <row r="1989" s="364" customFormat="1" ht="13.5"/>
    <row r="1990" s="364" customFormat="1" ht="13.5"/>
    <row r="1991" s="364" customFormat="1" ht="13.5"/>
    <row r="1992" s="364" customFormat="1" ht="13.5"/>
    <row r="1993" s="364" customFormat="1" ht="13.5"/>
    <row r="1994" s="364" customFormat="1" ht="13.5"/>
    <row r="1995" s="364" customFormat="1" ht="13.5"/>
    <row r="1996" s="364" customFormat="1" ht="13.5"/>
    <row r="1997" s="364" customFormat="1" ht="13.5"/>
    <row r="1998" s="364" customFormat="1" ht="13.5"/>
    <row r="1999" s="364" customFormat="1" ht="13.5"/>
    <row r="2000" s="364" customFormat="1" ht="13.5"/>
    <row r="2001" s="364" customFormat="1" ht="13.5"/>
    <row r="2002" s="364" customFormat="1" ht="13.5"/>
    <row r="2003" s="364" customFormat="1" ht="13.5"/>
    <row r="2004" s="364" customFormat="1" ht="13.5"/>
    <row r="2005" s="364" customFormat="1" ht="13.5"/>
    <row r="2006" s="364" customFormat="1" ht="13.5"/>
    <row r="2007" s="364" customFormat="1" ht="13.5"/>
    <row r="2008" s="364" customFormat="1" ht="13.5"/>
    <row r="2009" s="364" customFormat="1" ht="13.5"/>
    <row r="2010" s="364" customFormat="1" ht="13.5"/>
    <row r="2011" s="364" customFormat="1" ht="13.5"/>
    <row r="2012" s="364" customFormat="1" ht="13.5"/>
    <row r="2013" s="364" customFormat="1" ht="13.5"/>
    <row r="2014" s="364" customFormat="1" ht="13.5"/>
    <row r="2015" s="364" customFormat="1" ht="13.5"/>
    <row r="2016" s="364" customFormat="1" ht="13.5"/>
    <row r="2017" s="364" customFormat="1" ht="13.5"/>
    <row r="2018" s="364" customFormat="1" ht="13.5"/>
    <row r="2019" s="364" customFormat="1" ht="13.5"/>
    <row r="2020" s="364" customFormat="1" ht="13.5"/>
    <row r="2021" s="364" customFormat="1" ht="13.5"/>
    <row r="2022" s="364" customFormat="1" ht="13.5"/>
    <row r="2023" s="364" customFormat="1" ht="13.5"/>
    <row r="2024" s="364" customFormat="1" ht="13.5"/>
    <row r="2025" s="364" customFormat="1" ht="13.5"/>
    <row r="2026" s="364" customFormat="1" ht="13.5"/>
    <row r="2027" s="364" customFormat="1" ht="13.5"/>
    <row r="2028" s="364" customFormat="1" ht="13.5"/>
    <row r="2029" s="364" customFormat="1" ht="13.5"/>
    <row r="2030" s="364" customFormat="1" ht="13.5"/>
    <row r="2031" s="364" customFormat="1" ht="13.5"/>
    <row r="2032" s="364" customFormat="1" ht="13.5"/>
    <row r="2033" s="364" customFormat="1" ht="13.5"/>
    <row r="2034" s="364" customFormat="1" ht="13.5"/>
    <row r="2035" s="364" customFormat="1" ht="13.5"/>
    <row r="2036" s="364" customFormat="1" ht="13.5"/>
    <row r="2037" s="364" customFormat="1" ht="13.5"/>
    <row r="2038" s="364" customFormat="1" ht="13.5"/>
    <row r="2039" s="364" customFormat="1" ht="13.5"/>
    <row r="2040" s="364" customFormat="1" ht="13.5"/>
    <row r="2041" s="364" customFormat="1" ht="13.5"/>
    <row r="2042" s="364" customFormat="1" ht="13.5"/>
    <row r="2043" s="364" customFormat="1" ht="13.5"/>
    <row r="2044" s="364" customFormat="1" ht="13.5"/>
    <row r="2045" s="364" customFormat="1" ht="13.5"/>
    <row r="2046" s="364" customFormat="1" ht="13.5"/>
    <row r="2047" s="364" customFormat="1" ht="13.5"/>
    <row r="2048" s="364" customFormat="1" ht="13.5"/>
    <row r="2049" s="364" customFormat="1" ht="13.5"/>
    <row r="2050" s="364" customFormat="1" ht="13.5"/>
    <row r="2051" s="364" customFormat="1" ht="13.5"/>
    <row r="2052" s="364" customFormat="1" ht="13.5"/>
    <row r="2053" s="364" customFormat="1" ht="13.5"/>
    <row r="2054" s="364" customFormat="1" ht="13.5"/>
    <row r="2055" s="364" customFormat="1" ht="13.5"/>
    <row r="2056" s="364" customFormat="1" ht="13.5"/>
    <row r="2057" s="364" customFormat="1" ht="13.5"/>
    <row r="2058" s="364" customFormat="1" ht="13.5"/>
    <row r="2059" s="364" customFormat="1" ht="13.5"/>
    <row r="2060" s="364" customFormat="1" ht="13.5"/>
    <row r="2061" s="364" customFormat="1" ht="13.5"/>
    <row r="2062" s="364" customFormat="1" ht="13.5"/>
    <row r="2063" s="364" customFormat="1" ht="13.5"/>
    <row r="2064" s="364" customFormat="1" ht="13.5"/>
    <row r="2065" s="364" customFormat="1" ht="13.5"/>
    <row r="2066" s="364" customFormat="1" ht="13.5"/>
    <row r="2067" s="364" customFormat="1" ht="13.5"/>
    <row r="2068" s="364" customFormat="1" ht="13.5"/>
    <row r="2069" s="364" customFormat="1" ht="13.5"/>
    <row r="2070" s="364" customFormat="1" ht="13.5"/>
    <row r="2071" s="364" customFormat="1" ht="13.5"/>
    <row r="2072" s="364" customFormat="1" ht="13.5"/>
    <row r="2073" s="364" customFormat="1" ht="13.5"/>
    <row r="2074" s="364" customFormat="1" ht="13.5"/>
    <row r="2075" s="364" customFormat="1" ht="13.5"/>
    <row r="2076" s="364" customFormat="1" ht="13.5"/>
    <row r="2077" s="364" customFormat="1" ht="13.5"/>
    <row r="2078" s="364" customFormat="1" ht="13.5"/>
    <row r="2079" s="364" customFormat="1" ht="13.5"/>
    <row r="2080" s="364" customFormat="1" ht="13.5"/>
    <row r="2081" s="364" customFormat="1" ht="13.5"/>
    <row r="2082" s="364" customFormat="1" ht="13.5"/>
    <row r="2083" s="364" customFormat="1" ht="13.5"/>
    <row r="2084" s="364" customFormat="1" ht="13.5"/>
    <row r="2085" s="364" customFormat="1" ht="13.5"/>
    <row r="2086" s="364" customFormat="1" ht="13.5"/>
    <row r="2087" s="364" customFormat="1" ht="13.5"/>
    <row r="2088" s="364" customFormat="1" ht="13.5"/>
    <row r="2089" s="364" customFormat="1" ht="13.5"/>
    <row r="2090" s="364" customFormat="1" ht="13.5"/>
    <row r="2091" s="364" customFormat="1" ht="13.5"/>
    <row r="2092" s="364" customFormat="1" ht="13.5"/>
    <row r="2093" s="364" customFormat="1" ht="13.5"/>
    <row r="2094" s="364" customFormat="1" ht="13.5"/>
    <row r="2095" s="364" customFormat="1" ht="13.5"/>
    <row r="2096" s="364" customFormat="1" ht="13.5"/>
    <row r="2097" s="364" customFormat="1" ht="13.5"/>
    <row r="2098" s="364" customFormat="1" ht="13.5"/>
    <row r="2099" s="364" customFormat="1" ht="13.5"/>
    <row r="2100" s="364" customFormat="1" ht="13.5"/>
    <row r="2101" s="364" customFormat="1" ht="13.5"/>
    <row r="2102" s="364" customFormat="1" ht="13.5"/>
    <row r="2103" s="364" customFormat="1" ht="13.5"/>
    <row r="2104" s="364" customFormat="1" ht="13.5"/>
    <row r="2105" s="364" customFormat="1" ht="13.5"/>
    <row r="2106" s="364" customFormat="1" ht="13.5"/>
    <row r="2107" s="364" customFormat="1" ht="13.5"/>
    <row r="2108" s="364" customFormat="1" ht="13.5"/>
    <row r="2109" s="364" customFormat="1" ht="13.5"/>
    <row r="2110" s="364" customFormat="1" ht="13.5"/>
    <row r="2111" s="364" customFormat="1" ht="13.5"/>
    <row r="2112" s="364" customFormat="1" ht="13.5"/>
    <row r="2113" s="364" customFormat="1" ht="13.5"/>
    <row r="2114" s="364" customFormat="1" ht="13.5"/>
    <row r="2115" s="364" customFormat="1" ht="13.5"/>
    <row r="2116" s="364" customFormat="1" ht="13.5"/>
    <row r="2117" s="364" customFormat="1" ht="13.5"/>
    <row r="2118" s="364" customFormat="1" ht="13.5"/>
    <row r="2119" s="364" customFormat="1" ht="13.5"/>
    <row r="2120" s="364" customFormat="1" ht="13.5"/>
    <row r="2121" s="364" customFormat="1" ht="13.5"/>
    <row r="2122" s="364" customFormat="1" ht="13.5"/>
    <row r="2123" s="364" customFormat="1" ht="13.5"/>
    <row r="2124" s="364" customFormat="1" ht="13.5"/>
    <row r="2125" s="364" customFormat="1" ht="13.5"/>
    <row r="2126" s="364" customFormat="1" ht="13.5"/>
    <row r="2127" s="364" customFormat="1" ht="13.5"/>
    <row r="2128" s="364" customFormat="1" ht="13.5"/>
    <row r="2129" s="364" customFormat="1" ht="13.5"/>
    <row r="2130" s="364" customFormat="1" ht="13.5"/>
    <row r="2131" s="364" customFormat="1" ht="13.5"/>
    <row r="2132" s="364" customFormat="1" ht="13.5"/>
    <row r="2133" s="364" customFormat="1" ht="13.5"/>
    <row r="2134" s="364" customFormat="1" ht="13.5"/>
    <row r="2135" s="364" customFormat="1" ht="13.5"/>
    <row r="2136" s="364" customFormat="1" ht="13.5"/>
    <row r="2137" s="364" customFormat="1" ht="13.5"/>
    <row r="2138" s="364" customFormat="1" ht="13.5"/>
    <row r="2139" s="364" customFormat="1" ht="13.5"/>
    <row r="2140" s="364" customFormat="1" ht="13.5"/>
    <row r="2141" s="364" customFormat="1" ht="13.5"/>
    <row r="2142" s="364" customFormat="1" ht="13.5"/>
    <row r="2143" s="364" customFormat="1" ht="13.5"/>
    <row r="2144" s="364" customFormat="1" ht="13.5"/>
    <row r="2145" s="364" customFormat="1" ht="13.5"/>
    <row r="2146" s="364" customFormat="1" ht="13.5"/>
    <row r="2147" s="364" customFormat="1" ht="13.5"/>
    <row r="2148" s="364" customFormat="1" ht="13.5"/>
    <row r="2149" s="364" customFormat="1" ht="13.5"/>
    <row r="2150" s="364" customFormat="1" ht="13.5"/>
    <row r="2151" s="364" customFormat="1" ht="13.5"/>
    <row r="2152" s="364" customFormat="1" ht="13.5"/>
    <row r="2153" s="364" customFormat="1" ht="13.5"/>
    <row r="2154" s="364" customFormat="1" ht="13.5"/>
    <row r="2155" s="364" customFormat="1" ht="13.5"/>
    <row r="2156" s="364" customFormat="1" ht="13.5"/>
    <row r="2157" s="364" customFormat="1" ht="13.5"/>
    <row r="2158" s="364" customFormat="1" ht="13.5"/>
    <row r="2159" s="364" customFormat="1" ht="13.5"/>
    <row r="2160" s="364" customFormat="1" ht="13.5"/>
    <row r="2161" s="364" customFormat="1" ht="13.5"/>
    <row r="2162" s="364" customFormat="1" ht="13.5"/>
    <row r="2163" s="364" customFormat="1" ht="13.5"/>
    <row r="2164" s="364" customFormat="1" ht="13.5"/>
    <row r="2165" s="364" customFormat="1" ht="13.5"/>
    <row r="2166" s="364" customFormat="1" ht="13.5"/>
    <row r="2167" s="364" customFormat="1" ht="13.5"/>
    <row r="2168" s="364" customFormat="1" ht="13.5"/>
    <row r="2169" s="364" customFormat="1" ht="13.5"/>
    <row r="2170" s="364" customFormat="1" ht="13.5"/>
    <row r="2171" s="364" customFormat="1" ht="13.5"/>
    <row r="2172" s="364" customFormat="1" ht="13.5"/>
    <row r="2173" s="364" customFormat="1" ht="13.5"/>
    <row r="2174" s="364" customFormat="1" ht="13.5"/>
    <row r="2175" s="364" customFormat="1" ht="13.5"/>
    <row r="2176" s="364" customFormat="1" ht="13.5"/>
    <row r="2177" s="364" customFormat="1" ht="13.5"/>
    <row r="2178" s="364" customFormat="1" ht="13.5"/>
    <row r="2179" s="364" customFormat="1" ht="13.5"/>
    <row r="2180" s="364" customFormat="1" ht="13.5"/>
    <row r="2181" s="364" customFormat="1" ht="13.5"/>
    <row r="2182" s="364" customFormat="1" ht="13.5"/>
    <row r="2183" s="364" customFormat="1" ht="13.5"/>
    <row r="2184" s="364" customFormat="1" ht="13.5"/>
    <row r="2185" s="364" customFormat="1" ht="13.5"/>
    <row r="2186" s="364" customFormat="1" ht="13.5"/>
    <row r="2187" s="364" customFormat="1" ht="13.5"/>
    <row r="2188" s="364" customFormat="1" ht="13.5"/>
    <row r="2189" s="364" customFormat="1" ht="13.5"/>
    <row r="2190" s="364" customFormat="1" ht="13.5"/>
    <row r="2191" s="364" customFormat="1" ht="13.5"/>
    <row r="2192" s="364" customFormat="1" ht="13.5"/>
    <row r="2193" s="364" customFormat="1" ht="13.5"/>
    <row r="2194" s="364" customFormat="1" ht="13.5"/>
    <row r="2195" s="364" customFormat="1" ht="13.5"/>
    <row r="2196" s="364" customFormat="1" ht="13.5"/>
    <row r="2197" s="364" customFormat="1" ht="13.5"/>
    <row r="2198" s="364" customFormat="1" ht="13.5"/>
    <row r="2199" s="364" customFormat="1" ht="13.5"/>
    <row r="2200" s="364" customFormat="1" ht="13.5"/>
    <row r="2201" s="364" customFormat="1" ht="13.5"/>
    <row r="2202" s="364" customFormat="1" ht="13.5"/>
    <row r="2203" s="364" customFormat="1" ht="13.5"/>
    <row r="2204" s="364" customFormat="1" ht="13.5"/>
    <row r="2205" s="364" customFormat="1" ht="13.5"/>
    <row r="2206" s="364" customFormat="1" ht="13.5"/>
    <row r="2207" s="364" customFormat="1" ht="13.5"/>
    <row r="2208" s="364" customFormat="1" ht="13.5"/>
    <row r="2209" s="364" customFormat="1" ht="13.5"/>
    <row r="2210" s="364" customFormat="1" ht="13.5"/>
    <row r="2211" s="364" customFormat="1" ht="13.5"/>
    <row r="2212" s="364" customFormat="1" ht="13.5"/>
    <row r="2213" s="364" customFormat="1" ht="13.5"/>
    <row r="2214" s="364" customFormat="1" ht="13.5"/>
    <row r="2215" s="364" customFormat="1" ht="13.5"/>
    <row r="2216" s="364" customFormat="1" ht="13.5"/>
    <row r="2217" s="364" customFormat="1" ht="13.5"/>
    <row r="2218" s="364" customFormat="1" ht="13.5"/>
    <row r="2219" s="364" customFormat="1" ht="13.5"/>
    <row r="2220" s="364" customFormat="1" ht="13.5"/>
    <row r="2221" s="364" customFormat="1" ht="13.5"/>
    <row r="2222" s="364" customFormat="1" ht="13.5"/>
    <row r="2223" s="364" customFormat="1" ht="13.5"/>
    <row r="2224" s="364" customFormat="1" ht="13.5"/>
    <row r="2225" s="364" customFormat="1" ht="13.5"/>
    <row r="2226" s="364" customFormat="1" ht="13.5"/>
    <row r="2227" s="364" customFormat="1" ht="13.5"/>
    <row r="2228" s="364" customFormat="1" ht="13.5"/>
    <row r="2229" s="364" customFormat="1" ht="13.5"/>
    <row r="2230" s="364" customFormat="1" ht="13.5"/>
    <row r="2231" s="364" customFormat="1" ht="13.5"/>
    <row r="2232" s="364" customFormat="1" ht="13.5"/>
    <row r="2233" s="364" customFormat="1" ht="13.5"/>
    <row r="2234" s="364" customFormat="1" ht="13.5"/>
  </sheetData>
  <sheetProtection password="CF22" sheet="1" insertRows="0" deleteRows="0" selectLockedCells="1" autoFilter="0"/>
  <mergeCells count="325">
    <mergeCell ref="H1:K1"/>
    <mergeCell ref="H2:K2"/>
    <mergeCell ref="H3:K3"/>
    <mergeCell ref="B9:E10"/>
    <mergeCell ref="C282:E282"/>
    <mergeCell ref="C280:E280"/>
    <mergeCell ref="B267:C267"/>
    <mergeCell ref="C268:F268"/>
    <mergeCell ref="B269:B270"/>
    <mergeCell ref="C269:E270"/>
    <mergeCell ref="F269:G269"/>
    <mergeCell ref="C274:E274"/>
    <mergeCell ref="C276:E276"/>
    <mergeCell ref="G286:I286"/>
    <mergeCell ref="G289:I289"/>
    <mergeCell ref="G292:I292"/>
    <mergeCell ref="C278:E278"/>
    <mergeCell ref="C281:E281"/>
    <mergeCell ref="H281:I281"/>
    <mergeCell ref="H282:I282"/>
    <mergeCell ref="C279:E279"/>
    <mergeCell ref="H278:I278"/>
    <mergeCell ref="H279:I279"/>
    <mergeCell ref="D16:K16"/>
    <mergeCell ref="H269:J269"/>
    <mergeCell ref="C271:E271"/>
    <mergeCell ref="H271:I271"/>
    <mergeCell ref="C272:E272"/>
    <mergeCell ref="H272:I272"/>
    <mergeCell ref="H265:I265"/>
    <mergeCell ref="B8:E8"/>
    <mergeCell ref="H263:I263"/>
    <mergeCell ref="C258:E258"/>
    <mergeCell ref="C277:E277"/>
    <mergeCell ref="C260:E260"/>
    <mergeCell ref="C261:E261"/>
    <mergeCell ref="H277:I277"/>
    <mergeCell ref="C273:E273"/>
    <mergeCell ref="H273:I273"/>
    <mergeCell ref="C265:E265"/>
    <mergeCell ref="H270:I270"/>
    <mergeCell ref="H255:I255"/>
    <mergeCell ref="C256:E256"/>
    <mergeCell ref="H256:I256"/>
    <mergeCell ref="C275:E275"/>
    <mergeCell ref="C262:E262"/>
    <mergeCell ref="C263:E263"/>
    <mergeCell ref="C264:E264"/>
    <mergeCell ref="C257:E257"/>
    <mergeCell ref="H257:I257"/>
    <mergeCell ref="C259:E259"/>
    <mergeCell ref="B251:H251"/>
    <mergeCell ref="B252:B253"/>
    <mergeCell ref="C252:E253"/>
    <mergeCell ref="F252:F253"/>
    <mergeCell ref="G252:I252"/>
    <mergeCell ref="H253:I253"/>
    <mergeCell ref="C254:E254"/>
    <mergeCell ref="H254:I254"/>
    <mergeCell ref="C255:E255"/>
    <mergeCell ref="C239:G239"/>
    <mergeCell ref="C240:G240"/>
    <mergeCell ref="C242:G242"/>
    <mergeCell ref="C245:G245"/>
    <mergeCell ref="C248:G248"/>
    <mergeCell ref="C250:H250"/>
    <mergeCell ref="C246:G246"/>
    <mergeCell ref="C247:G247"/>
    <mergeCell ref="C241:G241"/>
    <mergeCell ref="C244:G244"/>
    <mergeCell ref="C229:G229"/>
    <mergeCell ref="C230:G230"/>
    <mergeCell ref="C231:G231"/>
    <mergeCell ref="C232:G232"/>
    <mergeCell ref="C235:G235"/>
    <mergeCell ref="C236:G236"/>
    <mergeCell ref="C237:G237"/>
    <mergeCell ref="C238:G238"/>
    <mergeCell ref="C219:G219"/>
    <mergeCell ref="C220:G220"/>
    <mergeCell ref="C233:G233"/>
    <mergeCell ref="C234:G234"/>
    <mergeCell ref="C223:G223"/>
    <mergeCell ref="C224:G224"/>
    <mergeCell ref="C225:G225"/>
    <mergeCell ref="C226:G226"/>
    <mergeCell ref="C227:G227"/>
    <mergeCell ref="C228:G228"/>
    <mergeCell ref="C221:G221"/>
    <mergeCell ref="C222:G222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05:G205"/>
    <mergeCell ref="C206:G206"/>
    <mergeCell ref="C207:G207"/>
    <mergeCell ref="C208:G208"/>
    <mergeCell ref="C209:G209"/>
    <mergeCell ref="C210:G210"/>
    <mergeCell ref="C197:G197"/>
    <mergeCell ref="C198:G198"/>
    <mergeCell ref="C193:G193"/>
    <mergeCell ref="C194:G194"/>
    <mergeCell ref="C195:G195"/>
    <mergeCell ref="C196:G196"/>
    <mergeCell ref="C199:G199"/>
    <mergeCell ref="C200:G200"/>
    <mergeCell ref="C201:G201"/>
    <mergeCell ref="C202:G202"/>
    <mergeCell ref="C203:G203"/>
    <mergeCell ref="C204:G204"/>
    <mergeCell ref="C183:G183"/>
    <mergeCell ref="C184:G184"/>
    <mergeCell ref="C185:G185"/>
    <mergeCell ref="C186:G186"/>
    <mergeCell ref="C189:G189"/>
    <mergeCell ref="C190:G190"/>
    <mergeCell ref="C191:G191"/>
    <mergeCell ref="C192:G192"/>
    <mergeCell ref="C173:G173"/>
    <mergeCell ref="C174:G174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59:G159"/>
    <mergeCell ref="C160:G160"/>
    <mergeCell ref="C161:G161"/>
    <mergeCell ref="C162:G162"/>
    <mergeCell ref="C163:G163"/>
    <mergeCell ref="C164:G164"/>
    <mergeCell ref="C147:G147"/>
    <mergeCell ref="C148:G148"/>
    <mergeCell ref="C149:G149"/>
    <mergeCell ref="C150:G150"/>
    <mergeCell ref="C143:G143"/>
    <mergeCell ref="C144:G144"/>
    <mergeCell ref="C145:G145"/>
    <mergeCell ref="C146:G146"/>
    <mergeCell ref="C151:G151"/>
    <mergeCell ref="C152:G152"/>
    <mergeCell ref="C155:G155"/>
    <mergeCell ref="C156:G156"/>
    <mergeCell ref="C157:G157"/>
    <mergeCell ref="C158:G158"/>
    <mergeCell ref="C154:G154"/>
    <mergeCell ref="C153:G153"/>
    <mergeCell ref="C133:G133"/>
    <mergeCell ref="C134:G134"/>
    <mergeCell ref="C135:G135"/>
    <mergeCell ref="C136:G136"/>
    <mergeCell ref="C139:G139"/>
    <mergeCell ref="C140:G140"/>
    <mergeCell ref="C141:G141"/>
    <mergeCell ref="C142:G142"/>
    <mergeCell ref="C123:G123"/>
    <mergeCell ref="C124:G124"/>
    <mergeCell ref="C137:G137"/>
    <mergeCell ref="C138:G138"/>
    <mergeCell ref="C127:G127"/>
    <mergeCell ref="C128:G128"/>
    <mergeCell ref="C129:G129"/>
    <mergeCell ref="C130:G130"/>
    <mergeCell ref="C131:G131"/>
    <mergeCell ref="C132:G132"/>
    <mergeCell ref="C125:G125"/>
    <mergeCell ref="C126:G126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09:G109"/>
    <mergeCell ref="C110:G110"/>
    <mergeCell ref="C111:G111"/>
    <mergeCell ref="C112:G112"/>
    <mergeCell ref="C113:G113"/>
    <mergeCell ref="C114:G114"/>
    <mergeCell ref="C99:G99"/>
    <mergeCell ref="C100:G100"/>
    <mergeCell ref="C101:G101"/>
    <mergeCell ref="C102:G102"/>
    <mergeCell ref="C95:G95"/>
    <mergeCell ref="C96:G96"/>
    <mergeCell ref="C97:G97"/>
    <mergeCell ref="C98:G98"/>
    <mergeCell ref="C103:G103"/>
    <mergeCell ref="C104:G104"/>
    <mergeCell ref="C105:G105"/>
    <mergeCell ref="C106:G106"/>
    <mergeCell ref="C107:G107"/>
    <mergeCell ref="C108:G108"/>
    <mergeCell ref="C85:G85"/>
    <mergeCell ref="C86:G86"/>
    <mergeCell ref="C87:G87"/>
    <mergeCell ref="C88:G88"/>
    <mergeCell ref="C91:G91"/>
    <mergeCell ref="C92:G92"/>
    <mergeCell ref="C93:G93"/>
    <mergeCell ref="C94:G94"/>
    <mergeCell ref="C76:G76"/>
    <mergeCell ref="C89:G89"/>
    <mergeCell ref="C90:G90"/>
    <mergeCell ref="C78:G78"/>
    <mergeCell ref="C79:G79"/>
    <mergeCell ref="C80:G80"/>
    <mergeCell ref="C81:G81"/>
    <mergeCell ref="C83:G83"/>
    <mergeCell ref="C84:G84"/>
    <mergeCell ref="C77:G77"/>
    <mergeCell ref="C68:G68"/>
    <mergeCell ref="C69:G69"/>
    <mergeCell ref="C70:G70"/>
    <mergeCell ref="C71:G71"/>
    <mergeCell ref="C72:G72"/>
    <mergeCell ref="C73:G73"/>
    <mergeCell ref="C74:G74"/>
    <mergeCell ref="C75:G75"/>
    <mergeCell ref="C62:G62"/>
    <mergeCell ref="C63:G63"/>
    <mergeCell ref="C64:G64"/>
    <mergeCell ref="C65:G65"/>
    <mergeCell ref="C66:G66"/>
    <mergeCell ref="C67:G67"/>
    <mergeCell ref="C52:G52"/>
    <mergeCell ref="C53:G53"/>
    <mergeCell ref="C54:G54"/>
    <mergeCell ref="C55:G55"/>
    <mergeCell ref="C48:G48"/>
    <mergeCell ref="C49:G49"/>
    <mergeCell ref="C50:G50"/>
    <mergeCell ref="C51:G51"/>
    <mergeCell ref="C56:G56"/>
    <mergeCell ref="C57:G57"/>
    <mergeCell ref="C58:G58"/>
    <mergeCell ref="C59:G59"/>
    <mergeCell ref="C60:G60"/>
    <mergeCell ref="C61:G61"/>
    <mergeCell ref="C38:G38"/>
    <mergeCell ref="C39:G39"/>
    <mergeCell ref="C40:G40"/>
    <mergeCell ref="C41:G41"/>
    <mergeCell ref="C44:G44"/>
    <mergeCell ref="C45:G45"/>
    <mergeCell ref="C46:G46"/>
    <mergeCell ref="C47:G47"/>
    <mergeCell ref="C28:G28"/>
    <mergeCell ref="C29:G29"/>
    <mergeCell ref="C42:G42"/>
    <mergeCell ref="C43:G43"/>
    <mergeCell ref="C32:G32"/>
    <mergeCell ref="C33:G33"/>
    <mergeCell ref="C34:G34"/>
    <mergeCell ref="C35:G35"/>
    <mergeCell ref="C36:G36"/>
    <mergeCell ref="C37:G37"/>
    <mergeCell ref="C30:G30"/>
    <mergeCell ref="C31:G31"/>
    <mergeCell ref="C20:G20"/>
    <mergeCell ref="C21:G21"/>
    <mergeCell ref="C22:G22"/>
    <mergeCell ref="C23:G23"/>
    <mergeCell ref="C24:G24"/>
    <mergeCell ref="C25:G25"/>
    <mergeCell ref="C27:G27"/>
    <mergeCell ref="D12:K12"/>
    <mergeCell ref="B17:K17"/>
    <mergeCell ref="J18:J19"/>
    <mergeCell ref="K18:K19"/>
    <mergeCell ref="B18:B19"/>
    <mergeCell ref="C18:G19"/>
    <mergeCell ref="D13:K13"/>
    <mergeCell ref="D15:K15"/>
    <mergeCell ref="C243:G243"/>
    <mergeCell ref="H18:H19"/>
    <mergeCell ref="I18:I19"/>
    <mergeCell ref="B4:K4"/>
    <mergeCell ref="B5:K5"/>
    <mergeCell ref="F9:F10"/>
    <mergeCell ref="H9:K10"/>
    <mergeCell ref="C82:G82"/>
    <mergeCell ref="H8:K8"/>
    <mergeCell ref="C26:G26"/>
    <mergeCell ref="H280:I280"/>
    <mergeCell ref="H258:I258"/>
    <mergeCell ref="H259:I259"/>
    <mergeCell ref="H260:I260"/>
    <mergeCell ref="H261:I261"/>
    <mergeCell ref="H262:I262"/>
    <mergeCell ref="H274:I274"/>
    <mergeCell ref="H264:I264"/>
    <mergeCell ref="H275:I275"/>
    <mergeCell ref="H276:I276"/>
    <mergeCell ref="J294:K294"/>
    <mergeCell ref="G285:I285"/>
    <mergeCell ref="G291:I291"/>
    <mergeCell ref="D285:E285"/>
    <mergeCell ref="D288:E288"/>
    <mergeCell ref="D291:E291"/>
    <mergeCell ref="G288:I288"/>
    <mergeCell ref="D286:E286"/>
    <mergeCell ref="D289:E289"/>
    <mergeCell ref="D292:E292"/>
  </mergeCells>
  <conditionalFormatting sqref="J155:K242 J22:K151 J244:K248">
    <cfRule type="cellIs" priority="16" dxfId="30" operator="equal" stopIfTrue="1">
      <formula>0</formula>
    </cfRule>
  </conditionalFormatting>
  <conditionalFormatting sqref="J109:K112 J116:K116 J114:K114 J118:K120 J122:K124 J126:K151 J155:K157 J160:K242 J22:K107 J244:K247">
    <cfRule type="containsErrors" priority="25" dxfId="29" stopIfTrue="1">
      <formula>ISERROR(J22)</formula>
    </cfRule>
  </conditionalFormatting>
  <conditionalFormatting sqref="J108:K108">
    <cfRule type="containsErrors" priority="24" dxfId="29" stopIfTrue="1">
      <formula>ISERROR(J108)</formula>
    </cfRule>
  </conditionalFormatting>
  <conditionalFormatting sqref="J115:K115">
    <cfRule type="containsErrors" priority="23" dxfId="29" stopIfTrue="1">
      <formula>ISERROR(J115)</formula>
    </cfRule>
  </conditionalFormatting>
  <conditionalFormatting sqref="J113:K113">
    <cfRule type="containsErrors" priority="22" dxfId="29" stopIfTrue="1">
      <formula>ISERROR(J113)</formula>
    </cfRule>
  </conditionalFormatting>
  <conditionalFormatting sqref="J117:K117">
    <cfRule type="containsErrors" priority="21" dxfId="29" stopIfTrue="1">
      <formula>ISERROR(J117)</formula>
    </cfRule>
  </conditionalFormatting>
  <conditionalFormatting sqref="J121:K121">
    <cfRule type="containsErrors" priority="20" dxfId="29" stopIfTrue="1">
      <formula>ISERROR(J121)</formula>
    </cfRule>
  </conditionalFormatting>
  <conditionalFormatting sqref="J125:K125">
    <cfRule type="containsErrors" priority="19" dxfId="29" stopIfTrue="1">
      <formula>ISERROR(J125)</formula>
    </cfRule>
  </conditionalFormatting>
  <conditionalFormatting sqref="J158:K158">
    <cfRule type="containsErrors" priority="18" dxfId="29" stopIfTrue="1">
      <formula>ISERROR(J158)</formula>
    </cfRule>
  </conditionalFormatting>
  <conditionalFormatting sqref="J248:K248">
    <cfRule type="containsErrors" priority="17" dxfId="29" stopIfTrue="1">
      <formula>ISERROR(J248)</formula>
    </cfRule>
  </conditionalFormatting>
  <conditionalFormatting sqref="D294 F294 J294">
    <cfRule type="notContainsBlanks" priority="15" dxfId="31" stopIfTrue="1">
      <formula>LEN(TRIM(D294))&gt;0</formula>
    </cfRule>
  </conditionalFormatting>
  <conditionalFormatting sqref="J243:K243">
    <cfRule type="cellIs" priority="9" dxfId="30" operator="equal" stopIfTrue="1">
      <formula>0</formula>
    </cfRule>
  </conditionalFormatting>
  <conditionalFormatting sqref="J243:K243">
    <cfRule type="containsErrors" priority="10" dxfId="29" stopIfTrue="1">
      <formula>ISERROR(J243)</formula>
    </cfRule>
  </conditionalFormatting>
  <conditionalFormatting sqref="J153:K153">
    <cfRule type="cellIs" priority="5" dxfId="30" operator="equal" stopIfTrue="1">
      <formula>0</formula>
    </cfRule>
  </conditionalFormatting>
  <conditionalFormatting sqref="J153:K153">
    <cfRule type="containsErrors" priority="6" dxfId="29" stopIfTrue="1">
      <formula>ISERROR(J153)</formula>
    </cfRule>
  </conditionalFormatting>
  <conditionalFormatting sqref="J154:K154">
    <cfRule type="cellIs" priority="3" dxfId="30" operator="equal" stopIfTrue="1">
      <formula>0</formula>
    </cfRule>
  </conditionalFormatting>
  <conditionalFormatting sqref="J154:K154">
    <cfRule type="containsErrors" priority="4" dxfId="29" stopIfTrue="1">
      <formula>ISERROR(J154)</formula>
    </cfRule>
  </conditionalFormatting>
  <conditionalFormatting sqref="J152:K152">
    <cfRule type="cellIs" priority="1" dxfId="30" operator="equal" stopIfTrue="1">
      <formula>0</formula>
    </cfRule>
  </conditionalFormatting>
  <conditionalFormatting sqref="J152:K152">
    <cfRule type="containsErrors" priority="2" dxfId="29" stopIfTrue="1">
      <formula>ISERROR(J152)</formula>
    </cfRule>
  </conditionalFormatting>
  <printOptions/>
  <pageMargins left="0.15748031496062992" right="0.15748031496062992" top="0.4724409448818898" bottom="0.31496062992125984" header="0.15748031496062992" footer="0.2362204724409449"/>
  <pageSetup horizontalDpi="600" verticalDpi="600" orientation="portrait" paperSize="9" scale="60" r:id="rId1"/>
  <headerFooter differentFirst="1" scaleWithDoc="0">
    <oddHeader>&amp;C&amp;"Times New Roman,обычный"&amp;8&amp;P&amp;R&amp;"Times New Roman,обычный"&amp;8Продовження додатка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Ілля І. Алмаєв</dc:creator>
  <cp:keywords/>
  <dc:description/>
  <cp:lastModifiedBy>Пользователь Windows</cp:lastModifiedBy>
  <cp:lastPrinted>2018-05-02T08:33:04Z</cp:lastPrinted>
  <dcterms:created xsi:type="dcterms:W3CDTF">2012-04-12T06:43:31Z</dcterms:created>
  <dcterms:modified xsi:type="dcterms:W3CDTF">2018-05-02T08:36:07Z</dcterms:modified>
  <cp:category/>
  <cp:version/>
  <cp:contentType/>
  <cp:contentStatus/>
</cp:coreProperties>
</file>