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885" windowHeight="982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(2)'!$10:$10</definedName>
    <definedName name="_xlnm.Print_Area" localSheetId="1">'Лист3'!$A$1:$L$66</definedName>
    <definedName name="_xlnm.Print_Area" localSheetId="0">'Лист3 (2)'!$A$1:$L$70</definedName>
  </definedNames>
  <calcPr fullCalcOnLoad="1"/>
</workbook>
</file>

<file path=xl/sharedStrings.xml><?xml version="1.0" encoding="utf-8"?>
<sst xmlns="http://schemas.openxmlformats.org/spreadsheetml/2006/main" count="213" uniqueCount="104">
  <si>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</si>
  <si>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</si>
  <si>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</si>
  <si>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</si>
  <si>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</si>
  <si>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</si>
  <si>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</si>
  <si>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</si>
  <si>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</si>
  <si>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</si>
  <si>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</si>
  <si>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</si>
  <si>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</si>
  <si>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</si>
  <si>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</si>
  <si>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</si>
  <si>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</si>
  <si>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</si>
  <si>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</si>
  <si>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</si>
  <si>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</si>
  <si>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</si>
  <si>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</si>
  <si>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</si>
  <si>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</si>
  <si>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</si>
  <si>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</si>
  <si>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</si>
  <si>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</si>
  <si>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</si>
  <si>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</si>
  <si>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</si>
  <si>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</si>
  <si>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</si>
  <si>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</si>
  <si>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</si>
  <si>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</si>
  <si>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</si>
  <si>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</si>
  <si>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</si>
  <si>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</si>
  <si>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</si>
  <si>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</si>
  <si>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</si>
  <si>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</si>
  <si>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</si>
  <si>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</si>
  <si>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</si>
  <si>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</si>
  <si>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</si>
  <si>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</si>
  <si>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</si>
  <si>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</si>
  <si>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</si>
  <si>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</si>
  <si>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</si>
  <si>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</si>
  <si>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</si>
  <si>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</si>
  <si>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</si>
  <si>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</si>
  <si>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</si>
  <si>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</si>
  <si>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</si>
  <si>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</si>
  <si>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</si>
  <si>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</si>
  <si>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</si>
  <si>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</si>
  <si>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</si>
  <si>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</si>
  <si>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</si>
  <si>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</si>
  <si>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</si>
  <si>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                                                                                                                                                                              </t>
    </r>
  </si>
  <si>
    <t xml:space="preserve">підпорядкованих виконавчому комітету СМР, в тому числі:                                                                               </t>
  </si>
  <si>
    <t>підпорядкованих управлінню освіти і науки Сумської міської ради, в тому числі:</t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</si>
  <si>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</si>
  <si>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3.</t>
  </si>
  <si>
    <t>Всього на виконання Підпрограми 4.</t>
  </si>
  <si>
    <t>Всього на виконання Підпрограми 5.</t>
  </si>
  <si>
    <r>
      <t xml:space="preserve">Всього на виконання Підпрограми 6.
</t>
    </r>
  </si>
  <si>
    <t>Всього на виконання Підпрограми 1.</t>
  </si>
  <si>
    <t>Всього на виконання Підпрограми 2.</t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</si>
  <si>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</si>
  <si>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</si>
  <si>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</si>
  <si>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t>О.М. Лисенко</t>
  </si>
  <si>
    <t>Виконавчий комітет СМР (відділ у справах молоді та спорту, відділ бухгалтерського обліку та звітності)</t>
  </si>
  <si>
    <t xml:space="preserve"> -  "КДЮСШ "Суми"</t>
  </si>
  <si>
    <t>2016 рік (план)</t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</si>
  <si>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обраному виді спорту КТКВК 130107, з них по ДЮСШ:</t>
    </r>
  </si>
  <si>
    <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</si>
  <si>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t>Додаток 2</t>
  </si>
  <si>
    <t>Сумський міський голова</t>
  </si>
  <si>
    <t>2017 рік (план)</t>
  </si>
  <si>
    <r>
      <t xml:space="preserve"> </t>
    </r>
    <r>
      <rPr>
        <sz val="12"/>
        <rFont val="Times New Roman"/>
        <family val="1"/>
      </rPr>
      <t>- реконструкція приміщень КП «Муніципальний спортивний клуб з хокею на траві «Сумчанка», грн.</t>
    </r>
  </si>
  <si>
    <t xml:space="preserve">  </t>
  </si>
  <si>
    <t xml:space="preserve">кошти державного бюджету  </t>
  </si>
  <si>
    <t>кошти державного бюджету</t>
  </si>
  <si>
    <t>2018 рік (проект)</t>
  </si>
  <si>
    <t>Виконавець: Красношевська Н.М.</t>
  </si>
  <si>
    <t xml:space="preserve">до рішення Сумської міської ради "Про внесення змін до рішення Сумської міської ради від 24 грудня 2015 року № 174-МР "Про програму «Фізична культура і спорт міста Суми на 2016-2018 роки»                                                 </t>
  </si>
  <si>
    <t xml:space="preserve">від                                         №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</si>
</sst>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view="pageBreakPreview" zoomScale="75" zoomScaleNormal="70" zoomScaleSheetLayoutView="75" zoomScalePageLayoutView="0" workbookViewId="0" topLeftCell="A23">
      <selection activeCell="K41" sqref="K41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1.28125" style="26" customWidth="1"/>
    <col min="12" max="12" width="19.421875" style="36" customWidth="1"/>
    <col min="13" max="13" width="9.140625" style="26" customWidth="1"/>
    <col min="14" max="14" width="17.00390625" style="26" bestFit="1" customWidth="1"/>
    <col min="15" max="15" width="17.140625" style="26" bestFit="1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8" t="s">
        <v>93</v>
      </c>
      <c r="J1" s="129"/>
      <c r="K1" s="129"/>
      <c r="L1" s="129"/>
      <c r="M1" s="45"/>
    </row>
    <row r="2" spans="1:13" ht="94.5" customHeight="1">
      <c r="A2" s="60"/>
      <c r="C2" s="55"/>
      <c r="D2" s="62"/>
      <c r="F2" s="7"/>
      <c r="G2" s="7"/>
      <c r="I2" s="137" t="s">
        <v>102</v>
      </c>
      <c r="J2" s="137"/>
      <c r="K2" s="137"/>
      <c r="L2" s="137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18.75">
      <c r="A4" s="15"/>
      <c r="B4" s="20"/>
      <c r="C4" s="7"/>
      <c r="D4" s="7"/>
      <c r="E4" s="7"/>
      <c r="F4" s="7"/>
      <c r="G4" s="7"/>
      <c r="H4" s="7"/>
      <c r="I4" s="101" t="s">
        <v>103</v>
      </c>
      <c r="J4" s="102"/>
      <c r="K4" s="102"/>
      <c r="L4" s="102"/>
    </row>
    <row r="5" spans="1:12" ht="22.5" customHeight="1">
      <c r="A5" s="132" t="s">
        <v>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L6" s="44" t="s">
        <v>1</v>
      </c>
    </row>
    <row r="7" spans="1:12" ht="22.5" customHeight="1">
      <c r="A7" s="131" t="s">
        <v>3</v>
      </c>
      <c r="B7" s="140" t="s">
        <v>2</v>
      </c>
      <c r="C7" s="103" t="s">
        <v>90</v>
      </c>
      <c r="D7" s="103"/>
      <c r="E7" s="103"/>
      <c r="F7" s="103" t="s">
        <v>95</v>
      </c>
      <c r="G7" s="103"/>
      <c r="H7" s="103"/>
      <c r="I7" s="131" t="s">
        <v>100</v>
      </c>
      <c r="J7" s="131"/>
      <c r="K7" s="131"/>
      <c r="L7" s="133" t="s">
        <v>11</v>
      </c>
    </row>
    <row r="8" spans="1:12" ht="30.75" customHeight="1">
      <c r="A8" s="131"/>
      <c r="B8" s="140"/>
      <c r="C8" s="103" t="s">
        <v>4</v>
      </c>
      <c r="D8" s="103" t="s">
        <v>12</v>
      </c>
      <c r="E8" s="103"/>
      <c r="F8" s="103" t="s">
        <v>4</v>
      </c>
      <c r="G8" s="103" t="s">
        <v>12</v>
      </c>
      <c r="H8" s="103"/>
      <c r="I8" s="103" t="s">
        <v>4</v>
      </c>
      <c r="J8" s="103" t="s">
        <v>12</v>
      </c>
      <c r="K8" s="103"/>
      <c r="L8" s="133"/>
    </row>
    <row r="9" spans="1:12" ht="45.75" customHeight="1">
      <c r="A9" s="131"/>
      <c r="B9" s="140"/>
      <c r="C9" s="103"/>
      <c r="D9" s="32" t="s">
        <v>0</v>
      </c>
      <c r="E9" s="32" t="s">
        <v>14</v>
      </c>
      <c r="F9" s="103"/>
      <c r="G9" s="32" t="s">
        <v>0</v>
      </c>
      <c r="H9" s="32" t="s">
        <v>19</v>
      </c>
      <c r="I9" s="103"/>
      <c r="J9" s="32" t="s">
        <v>0</v>
      </c>
      <c r="K9" s="31" t="s">
        <v>14</v>
      </c>
      <c r="L9" s="133"/>
    </row>
    <row r="10" spans="1:12" ht="15.75">
      <c r="A10" s="33">
        <v>1</v>
      </c>
      <c r="B10" s="22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3">
        <v>11</v>
      </c>
      <c r="L10" s="88">
        <v>12</v>
      </c>
    </row>
    <row r="11" spans="1:14" ht="25.5" customHeight="1">
      <c r="A11" s="110" t="s">
        <v>9</v>
      </c>
      <c r="B11" s="22" t="s">
        <v>67</v>
      </c>
      <c r="C11" s="34">
        <f>C12+C14</f>
        <v>30598443</v>
      </c>
      <c r="D11" s="34">
        <f>D18+D25+D44+D54+D58</f>
        <v>22744043</v>
      </c>
      <c r="E11" s="34">
        <f aca="true" t="shared" si="0" ref="E11:K11">E12+E14</f>
        <v>7854400</v>
      </c>
      <c r="F11" s="34">
        <f>G11+H11</f>
        <v>46878685</v>
      </c>
      <c r="G11" s="34">
        <v>29075133</v>
      </c>
      <c r="H11" s="34">
        <f>H12+H13+H14</f>
        <v>17803552</v>
      </c>
      <c r="I11" s="34">
        <f t="shared" si="0"/>
        <v>50509506</v>
      </c>
      <c r="J11" s="34">
        <f t="shared" si="0"/>
        <v>38404816</v>
      </c>
      <c r="K11" s="34">
        <f t="shared" si="0"/>
        <v>12104690</v>
      </c>
      <c r="L11" s="107"/>
      <c r="N11" s="62"/>
    </row>
    <row r="12" spans="1:15" ht="53.25" customHeight="1">
      <c r="A12" s="111"/>
      <c r="B12" s="21" t="s">
        <v>15</v>
      </c>
      <c r="C12" s="9">
        <f>C18+C25+C45+C54+C58+C62</f>
        <v>30513443</v>
      </c>
      <c r="D12" s="9">
        <f>D18+D25+D45+D54+D58</f>
        <v>22744043</v>
      </c>
      <c r="E12" s="9">
        <f>E25+E54+E58+E62</f>
        <v>7769400</v>
      </c>
      <c r="F12" s="9">
        <f>F19+F25+F45+F54+F58+F63</f>
        <v>42606685</v>
      </c>
      <c r="G12" s="9">
        <f>G18+G25+G45+G54+G58</f>
        <v>29075133</v>
      </c>
      <c r="H12" s="9">
        <f>H25+H45+H54+H58+H63</f>
        <v>13531552</v>
      </c>
      <c r="I12" s="9">
        <f>I18+I25+I45+I54+I58+I62</f>
        <v>50408306</v>
      </c>
      <c r="J12" s="9">
        <f>J18+J25+J44+J54+J58</f>
        <v>38404816</v>
      </c>
      <c r="K12" s="9">
        <f>K25+K54+K58+K62</f>
        <v>12003490</v>
      </c>
      <c r="L12" s="108"/>
      <c r="N12" s="96"/>
      <c r="O12" s="62"/>
    </row>
    <row r="13" spans="1:15" ht="53.25" customHeight="1">
      <c r="A13" s="111"/>
      <c r="B13" s="21" t="s">
        <v>98</v>
      </c>
      <c r="C13" s="9"/>
      <c r="D13" s="80"/>
      <c r="E13" s="9"/>
      <c r="F13" s="9">
        <v>4185000</v>
      </c>
      <c r="G13" s="80"/>
      <c r="H13" s="9">
        <v>4185000</v>
      </c>
      <c r="I13" s="9"/>
      <c r="J13" s="80"/>
      <c r="K13" s="9"/>
      <c r="L13" s="108"/>
      <c r="N13" s="96"/>
      <c r="O13" s="62"/>
    </row>
    <row r="14" spans="1:15" ht="36" customHeight="1">
      <c r="A14" s="112"/>
      <c r="B14" s="21" t="s">
        <v>50</v>
      </c>
      <c r="C14" s="9">
        <v>85000</v>
      </c>
      <c r="D14" s="91"/>
      <c r="E14" s="9">
        <v>85000</v>
      </c>
      <c r="F14" s="9">
        <v>87000</v>
      </c>
      <c r="G14" s="92"/>
      <c r="H14" s="9">
        <v>87000</v>
      </c>
      <c r="I14" s="9">
        <v>101200</v>
      </c>
      <c r="J14" s="92"/>
      <c r="K14" s="9">
        <v>101200</v>
      </c>
      <c r="L14" s="108"/>
      <c r="N14" s="62"/>
      <c r="O14" s="62"/>
    </row>
    <row r="15" spans="1:15" ht="39" customHeight="1">
      <c r="A15" s="115" t="s">
        <v>37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09"/>
      <c r="N15" s="62"/>
      <c r="O15" s="62"/>
    </row>
    <row r="16" spans="1:12" ht="24" customHeight="1">
      <c r="A16" s="117" t="s">
        <v>46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06" t="s">
        <v>88</v>
      </c>
    </row>
    <row r="17" spans="1:12" ht="19.5" customHeight="1">
      <c r="A17" s="117" t="s">
        <v>44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6"/>
    </row>
    <row r="18" spans="1:12" ht="45.75" customHeight="1">
      <c r="A18" s="64" t="s">
        <v>82</v>
      </c>
      <c r="B18" s="21" t="s">
        <v>5</v>
      </c>
      <c r="C18" s="9">
        <f>C20+C21</f>
        <v>1265519</v>
      </c>
      <c r="D18" s="9">
        <f>D20+D21</f>
        <v>1265519</v>
      </c>
      <c r="E18" s="9"/>
      <c r="F18" s="9">
        <f>F19</f>
        <v>2500000</v>
      </c>
      <c r="G18" s="9">
        <f>G19</f>
        <v>2500000</v>
      </c>
      <c r="H18" s="9"/>
      <c r="I18" s="9">
        <f>I19</f>
        <v>3200000</v>
      </c>
      <c r="J18" s="9">
        <f>J19</f>
        <v>3200000</v>
      </c>
      <c r="K18" s="9"/>
      <c r="L18" s="106"/>
    </row>
    <row r="19" spans="1:12" ht="43.5" customHeight="1">
      <c r="A19" s="64" t="s">
        <v>45</v>
      </c>
      <c r="B19" s="21" t="s">
        <v>5</v>
      </c>
      <c r="C19" s="10">
        <v>1265519</v>
      </c>
      <c r="D19" s="10">
        <v>1265519</v>
      </c>
      <c r="E19" s="10"/>
      <c r="F19" s="10">
        <f>F20+F21</f>
        <v>2500000</v>
      </c>
      <c r="G19" s="10">
        <f>G20+G21</f>
        <v>2500000</v>
      </c>
      <c r="H19" s="10"/>
      <c r="I19" s="10">
        <f>I20+I21</f>
        <v>3200000</v>
      </c>
      <c r="J19" s="10">
        <f>J20+J21</f>
        <v>3200000</v>
      </c>
      <c r="K19" s="11"/>
      <c r="L19" s="106"/>
    </row>
    <row r="20" spans="1:12" ht="18" customHeight="1">
      <c r="A20" s="40" t="s">
        <v>48</v>
      </c>
      <c r="B20" s="19"/>
      <c r="C20" s="10">
        <v>600000</v>
      </c>
      <c r="D20" s="10">
        <v>600000</v>
      </c>
      <c r="E20" s="10"/>
      <c r="F20" s="10">
        <v>1300000</v>
      </c>
      <c r="G20" s="10">
        <v>1300000</v>
      </c>
      <c r="H20" s="10"/>
      <c r="I20" s="10">
        <v>1572000</v>
      </c>
      <c r="J20" s="10">
        <v>1572000</v>
      </c>
      <c r="K20" s="9"/>
      <c r="L20" s="106"/>
    </row>
    <row r="21" spans="1:12" s="27" customFormat="1" ht="18.75" customHeight="1">
      <c r="A21" s="65" t="s">
        <v>47</v>
      </c>
      <c r="B21" s="19"/>
      <c r="C21" s="10">
        <v>665519</v>
      </c>
      <c r="D21" s="10">
        <v>665519</v>
      </c>
      <c r="E21" s="10"/>
      <c r="F21" s="10">
        <v>1200000</v>
      </c>
      <c r="G21" s="10">
        <v>1200000</v>
      </c>
      <c r="H21" s="10"/>
      <c r="I21" s="10">
        <v>1628000</v>
      </c>
      <c r="J21" s="10">
        <v>1628000</v>
      </c>
      <c r="K21" s="9"/>
      <c r="L21" s="106"/>
    </row>
    <row r="22" spans="1:12" s="27" customFormat="1" ht="27" customHeight="1">
      <c r="A22" s="117" t="s">
        <v>92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3" t="s">
        <v>88</v>
      </c>
    </row>
    <row r="23" spans="1:12" s="27" customFormat="1" ht="22.5" customHeight="1">
      <c r="A23" s="104" t="s">
        <v>30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6"/>
    </row>
    <row r="24" spans="1:12" s="27" customFormat="1" ht="22.5" customHeight="1">
      <c r="A24" s="142" t="s">
        <v>83</v>
      </c>
      <c r="B24" s="63" t="s">
        <v>67</v>
      </c>
      <c r="C24" s="34">
        <f>C25</f>
        <v>11585800</v>
      </c>
      <c r="D24" s="34">
        <f>D25</f>
        <v>10954400</v>
      </c>
      <c r="E24" s="34">
        <f>E25</f>
        <v>631400</v>
      </c>
      <c r="F24" s="34">
        <f>F25+F26</f>
        <v>12559107</v>
      </c>
      <c r="G24" s="34">
        <f>G25</f>
        <v>11872357</v>
      </c>
      <c r="H24" s="34">
        <f>H25+H26</f>
        <v>686750</v>
      </c>
      <c r="I24" s="34">
        <f>I25</f>
        <v>17074400</v>
      </c>
      <c r="J24" s="34">
        <f>J25</f>
        <v>15813500</v>
      </c>
      <c r="K24" s="34">
        <f>K25</f>
        <v>1260900</v>
      </c>
      <c r="L24" s="106"/>
    </row>
    <row r="25" spans="1:15" s="27" customFormat="1" ht="56.25" customHeight="1">
      <c r="A25" s="141"/>
      <c r="B25" s="21" t="s">
        <v>5</v>
      </c>
      <c r="C25" s="9">
        <f>C27+C28</f>
        <v>11585800</v>
      </c>
      <c r="D25" s="9">
        <f aca="true" t="shared" si="1" ref="D25:J25">D27+D28</f>
        <v>10954400</v>
      </c>
      <c r="E25" s="9">
        <f t="shared" si="1"/>
        <v>631400</v>
      </c>
      <c r="F25" s="9">
        <f>F27+F28</f>
        <v>12374107</v>
      </c>
      <c r="G25" s="9">
        <f>G27+G28</f>
        <v>11872357</v>
      </c>
      <c r="H25" s="9">
        <v>501750</v>
      </c>
      <c r="I25" s="9">
        <f t="shared" si="1"/>
        <v>17074400</v>
      </c>
      <c r="J25" s="9">
        <f t="shared" si="1"/>
        <v>15813500</v>
      </c>
      <c r="K25" s="9">
        <f>K27+K28+K37</f>
        <v>1260900</v>
      </c>
      <c r="L25" s="106"/>
      <c r="N25" s="60"/>
      <c r="O25" s="95"/>
    </row>
    <row r="26" spans="1:15" s="27" customFormat="1" ht="56.25" customHeight="1">
      <c r="A26" s="124"/>
      <c r="B26" s="21" t="s">
        <v>99</v>
      </c>
      <c r="C26" s="9"/>
      <c r="D26" s="9"/>
      <c r="E26" s="9"/>
      <c r="F26" s="9">
        <v>185000</v>
      </c>
      <c r="G26" s="9"/>
      <c r="H26" s="9">
        <v>185000</v>
      </c>
      <c r="I26" s="9"/>
      <c r="J26" s="9"/>
      <c r="K26" s="9"/>
      <c r="L26" s="106"/>
      <c r="N26" s="60"/>
      <c r="O26" s="95"/>
    </row>
    <row r="27" spans="1:15" s="27" customFormat="1" ht="51.75" customHeight="1">
      <c r="A27" s="14" t="s">
        <v>54</v>
      </c>
      <c r="B27" s="21" t="s">
        <v>5</v>
      </c>
      <c r="C27" s="9">
        <f>D27+E27</f>
        <v>1781500</v>
      </c>
      <c r="D27" s="9">
        <v>1737500</v>
      </c>
      <c r="E27" s="9">
        <v>44000</v>
      </c>
      <c r="F27" s="9">
        <f>G27+H27</f>
        <v>1953750</v>
      </c>
      <c r="G27" s="9">
        <f>1855750+30000</f>
        <v>1885750</v>
      </c>
      <c r="H27" s="9">
        <v>68000</v>
      </c>
      <c r="I27" s="9">
        <f>J27+K27</f>
        <v>2845000</v>
      </c>
      <c r="J27" s="9">
        <v>2765000</v>
      </c>
      <c r="K27" s="9">
        <v>80000</v>
      </c>
      <c r="L27" s="106"/>
      <c r="O27" s="90"/>
    </row>
    <row r="28" spans="1:14" s="27" customFormat="1" ht="61.5" customHeight="1">
      <c r="A28" s="14" t="s">
        <v>91</v>
      </c>
      <c r="B28" s="21" t="s">
        <v>5</v>
      </c>
      <c r="C28" s="9">
        <f>C29+C37</f>
        <v>9804300</v>
      </c>
      <c r="D28" s="9">
        <f>D29+D37</f>
        <v>9216900</v>
      </c>
      <c r="E28" s="9">
        <f>E29+E37</f>
        <v>587400</v>
      </c>
      <c r="F28" s="9">
        <f>F29+F37</f>
        <v>10420357</v>
      </c>
      <c r="G28" s="9">
        <f>G29+G37</f>
        <v>9986607</v>
      </c>
      <c r="H28" s="9">
        <f>H33+H34+H35+H41</f>
        <v>613200</v>
      </c>
      <c r="I28" s="9">
        <f>I29+I37</f>
        <v>14229400</v>
      </c>
      <c r="J28" s="9">
        <f>J29+J37</f>
        <v>13048500</v>
      </c>
      <c r="K28" s="9">
        <f>K33+K34+K35</f>
        <v>907000</v>
      </c>
      <c r="L28" s="106"/>
      <c r="N28" s="90"/>
    </row>
    <row r="29" spans="1:15" s="27" customFormat="1" ht="39" customHeight="1">
      <c r="A29" s="40" t="s">
        <v>75</v>
      </c>
      <c r="B29" s="19"/>
      <c r="C29" s="9">
        <f>C33+C34+C35</f>
        <v>6218900</v>
      </c>
      <c r="D29" s="9">
        <f aca="true" t="shared" si="2" ref="D29:K29">D33+D34+D35</f>
        <v>5816900</v>
      </c>
      <c r="E29" s="9">
        <f>E33+E34+E35</f>
        <v>402000</v>
      </c>
      <c r="F29" s="9">
        <f t="shared" si="2"/>
        <v>6243200</v>
      </c>
      <c r="G29" s="9">
        <f t="shared" si="2"/>
        <v>5815000</v>
      </c>
      <c r="H29" s="9">
        <f t="shared" si="2"/>
        <v>428200</v>
      </c>
      <c r="I29" s="9">
        <f t="shared" si="2"/>
        <v>8845000</v>
      </c>
      <c r="J29" s="9">
        <f t="shared" si="2"/>
        <v>7938000</v>
      </c>
      <c r="K29" s="9">
        <f t="shared" si="2"/>
        <v>907000</v>
      </c>
      <c r="L29" s="114"/>
      <c r="N29" s="60"/>
      <c r="O29" s="60"/>
    </row>
    <row r="30" spans="1:18" s="27" customFormat="1" ht="27" customHeight="1" hidden="1">
      <c r="A30" s="40" t="s">
        <v>6</v>
      </c>
      <c r="B30" s="19"/>
      <c r="C30" s="10"/>
      <c r="D30" s="10"/>
      <c r="E30" s="10"/>
      <c r="F30" s="10"/>
      <c r="G30" s="10"/>
      <c r="H30" s="10"/>
      <c r="I30" s="10"/>
      <c r="J30" s="10"/>
      <c r="K30" s="10"/>
      <c r="L30" s="114"/>
      <c r="R30" s="130"/>
    </row>
    <row r="31" spans="1:18" s="27" customFormat="1" ht="27" customHeight="1" hidden="1">
      <c r="A31" s="40" t="s">
        <v>7</v>
      </c>
      <c r="B31" s="19"/>
      <c r="C31" s="10"/>
      <c r="D31" s="10"/>
      <c r="E31" s="10"/>
      <c r="F31" s="10"/>
      <c r="G31" s="10"/>
      <c r="H31" s="10"/>
      <c r="I31" s="10"/>
      <c r="J31" s="10"/>
      <c r="K31" s="10"/>
      <c r="L31" s="114"/>
      <c r="R31" s="130"/>
    </row>
    <row r="32" spans="1:18" s="27" customFormat="1" ht="27" customHeight="1" hidden="1">
      <c r="A32" s="40" t="s">
        <v>8</v>
      </c>
      <c r="B32" s="19"/>
      <c r="C32" s="10"/>
      <c r="D32" s="10"/>
      <c r="E32" s="10"/>
      <c r="F32" s="10"/>
      <c r="G32" s="10"/>
      <c r="H32" s="10"/>
      <c r="I32" s="10"/>
      <c r="J32" s="10"/>
      <c r="K32" s="10"/>
      <c r="L32" s="114"/>
      <c r="R32" s="130"/>
    </row>
    <row r="33" spans="1:18" s="87" customFormat="1" ht="21" customHeight="1">
      <c r="A33" s="40" t="s">
        <v>38</v>
      </c>
      <c r="B33" s="19"/>
      <c r="C33" s="10">
        <f>D33+E33</f>
        <v>1655000</v>
      </c>
      <c r="D33" s="10">
        <v>1638000</v>
      </c>
      <c r="E33" s="10">
        <v>17000</v>
      </c>
      <c r="F33" s="10">
        <f>G33+H33</f>
        <v>1416900</v>
      </c>
      <c r="G33" s="10">
        <f>1275000+20000</f>
        <v>1295000</v>
      </c>
      <c r="H33" s="10">
        <v>121900</v>
      </c>
      <c r="I33" s="10">
        <f>J33+K33</f>
        <v>2086000</v>
      </c>
      <c r="J33" s="10">
        <v>1778000</v>
      </c>
      <c r="K33" s="10">
        <v>308000</v>
      </c>
      <c r="L33" s="114"/>
      <c r="R33" s="130"/>
    </row>
    <row r="34" spans="1:18" s="87" customFormat="1" ht="21" customHeight="1">
      <c r="A34" s="40" t="s">
        <v>89</v>
      </c>
      <c r="B34" s="19"/>
      <c r="C34" s="10">
        <f>D34+E34</f>
        <v>2693900</v>
      </c>
      <c r="D34" s="10">
        <v>2438900</v>
      </c>
      <c r="E34" s="10">
        <f>100000+155000</f>
        <v>255000</v>
      </c>
      <c r="F34" s="10">
        <f>G34+H34</f>
        <v>2946300</v>
      </c>
      <c r="G34" s="10">
        <f>2600000+200000</f>
        <v>2800000</v>
      </c>
      <c r="H34" s="10">
        <v>146300</v>
      </c>
      <c r="I34" s="10">
        <f>J34+K34</f>
        <v>3929000</v>
      </c>
      <c r="J34" s="10">
        <v>3721000</v>
      </c>
      <c r="K34" s="10">
        <v>208000</v>
      </c>
      <c r="L34" s="114"/>
      <c r="N34" s="93"/>
      <c r="R34" s="130"/>
    </row>
    <row r="35" spans="1:18" s="87" customFormat="1" ht="20.25" customHeight="1">
      <c r="A35" s="40" t="s">
        <v>40</v>
      </c>
      <c r="B35" s="19"/>
      <c r="C35" s="10">
        <f>D35+E35</f>
        <v>1870000</v>
      </c>
      <c r="D35" s="10">
        <v>1740000</v>
      </c>
      <c r="E35" s="10">
        <v>130000</v>
      </c>
      <c r="F35" s="10">
        <f>G35+H35</f>
        <v>1880000</v>
      </c>
      <c r="G35" s="10">
        <f>1700000+20000</f>
        <v>1720000</v>
      </c>
      <c r="H35" s="10">
        <v>160000</v>
      </c>
      <c r="I35" s="10">
        <f>J35+K35</f>
        <v>2830000</v>
      </c>
      <c r="J35" s="10">
        <v>2439000</v>
      </c>
      <c r="K35" s="10">
        <v>391000</v>
      </c>
      <c r="L35" s="114"/>
      <c r="O35" s="93"/>
      <c r="R35" s="130"/>
    </row>
    <row r="36" spans="1:18" s="87" customFormat="1" ht="20.25" customHeight="1">
      <c r="A36" s="123" t="s">
        <v>76</v>
      </c>
      <c r="B36" s="100" t="s">
        <v>67</v>
      </c>
      <c r="C36" s="9">
        <f>C37</f>
        <v>3585400</v>
      </c>
      <c r="D36" s="9">
        <f>D37</f>
        <v>3400000</v>
      </c>
      <c r="E36" s="9">
        <f>E37</f>
        <v>185400</v>
      </c>
      <c r="F36" s="9">
        <f>F37+F38</f>
        <v>4362157</v>
      </c>
      <c r="G36" s="9">
        <f>G37</f>
        <v>4171607</v>
      </c>
      <c r="H36" s="9">
        <f>H37+H38</f>
        <v>190550</v>
      </c>
      <c r="I36" s="9">
        <f>I37</f>
        <v>5384400</v>
      </c>
      <c r="J36" s="9">
        <f>J37</f>
        <v>5110500</v>
      </c>
      <c r="K36" s="9">
        <f>K37</f>
        <v>273900</v>
      </c>
      <c r="L36" s="114"/>
      <c r="O36" s="93"/>
      <c r="R36" s="130"/>
    </row>
    <row r="37" spans="1:18" s="27" customFormat="1" ht="48" customHeight="1">
      <c r="A37" s="141"/>
      <c r="B37" s="99" t="s">
        <v>5</v>
      </c>
      <c r="C37" s="9">
        <f>C39+C40</f>
        <v>3585400</v>
      </c>
      <c r="D37" s="9">
        <f>D39+D40</f>
        <v>3400000</v>
      </c>
      <c r="E37" s="9">
        <f>E39</f>
        <v>185400</v>
      </c>
      <c r="F37" s="9">
        <f>G37+H37</f>
        <v>4177157</v>
      </c>
      <c r="G37" s="9">
        <v>4171607</v>
      </c>
      <c r="H37" s="9">
        <v>5550</v>
      </c>
      <c r="I37" s="9">
        <f>I39+I40</f>
        <v>5384400</v>
      </c>
      <c r="J37" s="9">
        <f>J39+J40</f>
        <v>5110500</v>
      </c>
      <c r="K37" s="9">
        <f>K39+K40</f>
        <v>273900</v>
      </c>
      <c r="L37" s="114"/>
      <c r="N37" s="60"/>
      <c r="O37" s="60"/>
      <c r="R37" s="130"/>
    </row>
    <row r="38" spans="1:18" s="27" customFormat="1" ht="38.25" customHeight="1">
      <c r="A38" s="124"/>
      <c r="B38" s="98" t="s">
        <v>99</v>
      </c>
      <c r="C38" s="9"/>
      <c r="D38" s="9"/>
      <c r="E38" s="9"/>
      <c r="F38" s="9">
        <v>185000</v>
      </c>
      <c r="G38" s="9"/>
      <c r="H38" s="9">
        <v>185000</v>
      </c>
      <c r="I38" s="9"/>
      <c r="J38" s="9"/>
      <c r="K38" s="9"/>
      <c r="L38" s="114"/>
      <c r="N38" s="60"/>
      <c r="O38" s="60"/>
      <c r="R38" s="130"/>
    </row>
    <row r="39" spans="1:18" s="87" customFormat="1" ht="35.25" customHeight="1">
      <c r="A39" s="40" t="s">
        <v>41</v>
      </c>
      <c r="B39" s="99" t="s">
        <v>5</v>
      </c>
      <c r="C39" s="10">
        <f>1100000+185400</f>
        <v>1285400</v>
      </c>
      <c r="D39" s="10">
        <v>1100000</v>
      </c>
      <c r="E39" s="94">
        <v>185400</v>
      </c>
      <c r="F39" s="10">
        <v>1360000</v>
      </c>
      <c r="G39" s="10">
        <v>1360000</v>
      </c>
      <c r="H39" s="89"/>
      <c r="I39" s="10">
        <f>J39+K39</f>
        <v>1753700</v>
      </c>
      <c r="J39" s="10">
        <v>1703700</v>
      </c>
      <c r="K39" s="10">
        <v>50000</v>
      </c>
      <c r="L39" s="114"/>
      <c r="N39" s="93"/>
      <c r="R39" s="130"/>
    </row>
    <row r="40" spans="1:18" s="87" customFormat="1" ht="33.75" customHeight="1">
      <c r="A40" s="123" t="s">
        <v>42</v>
      </c>
      <c r="B40" s="99" t="s">
        <v>5</v>
      </c>
      <c r="C40" s="10">
        <v>2300000</v>
      </c>
      <c r="D40" s="10">
        <v>2300000</v>
      </c>
      <c r="E40" s="10"/>
      <c r="F40" s="125">
        <f>G40+H41</f>
        <v>3002157</v>
      </c>
      <c r="G40" s="125">
        <f>2811607+H40</f>
        <v>2817157</v>
      </c>
      <c r="H40" s="10">
        <v>5550</v>
      </c>
      <c r="I40" s="10">
        <f>J40+K40</f>
        <v>3630700</v>
      </c>
      <c r="J40" s="10">
        <v>3406800</v>
      </c>
      <c r="K40" s="10">
        <v>223900</v>
      </c>
      <c r="L40" s="114"/>
      <c r="R40" s="130"/>
    </row>
    <row r="41" spans="1:18" s="87" customFormat="1" ht="43.5" customHeight="1">
      <c r="A41" s="124"/>
      <c r="B41" s="98" t="s">
        <v>99</v>
      </c>
      <c r="C41" s="10"/>
      <c r="D41" s="10"/>
      <c r="E41" s="10"/>
      <c r="F41" s="126"/>
      <c r="G41" s="126"/>
      <c r="H41" s="10">
        <v>185000</v>
      </c>
      <c r="I41" s="10"/>
      <c r="J41" s="10"/>
      <c r="K41" s="10"/>
      <c r="L41" s="97"/>
      <c r="R41" s="130"/>
    </row>
    <row r="42" spans="1:18" s="27" customFormat="1" ht="27" customHeight="1">
      <c r="A42" s="134" t="s">
        <v>31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13" t="s">
        <v>97</v>
      </c>
      <c r="R42" s="130"/>
    </row>
    <row r="43" spans="1:18" s="27" customFormat="1" ht="26.25" customHeight="1">
      <c r="A43" s="104" t="s">
        <v>69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  <c r="R43" s="130"/>
    </row>
    <row r="44" spans="1:18" s="27" customFormat="1" ht="22.5" customHeight="1">
      <c r="A44" s="118" t="s">
        <v>78</v>
      </c>
      <c r="B44" s="22" t="s">
        <v>67</v>
      </c>
      <c r="C44" s="9">
        <f>D44+E44</f>
        <v>3711124</v>
      </c>
      <c r="D44" s="9">
        <f aca="true" t="shared" si="3" ref="D44:K44">D45+D46</f>
        <v>3626124</v>
      </c>
      <c r="E44" s="9">
        <f t="shared" si="3"/>
        <v>85000</v>
      </c>
      <c r="F44" s="9">
        <f>F45+F46</f>
        <v>5570605</v>
      </c>
      <c r="G44" s="9">
        <f>G45+G46</f>
        <v>5363605</v>
      </c>
      <c r="H44" s="9">
        <f>H45+H46</f>
        <v>207000</v>
      </c>
      <c r="I44" s="9">
        <f t="shared" si="3"/>
        <v>7924656</v>
      </c>
      <c r="J44" s="9">
        <f t="shared" si="3"/>
        <v>7823456</v>
      </c>
      <c r="K44" s="9">
        <f t="shared" si="3"/>
        <v>101200</v>
      </c>
      <c r="L44" s="106"/>
      <c r="N44" s="60"/>
      <c r="R44" s="130"/>
    </row>
    <row r="45" spans="1:18" s="27" customFormat="1" ht="44.25" customHeight="1">
      <c r="A45" s="118"/>
      <c r="B45" s="21" t="s">
        <v>5</v>
      </c>
      <c r="C45" s="9">
        <f>D48+C51+D47</f>
        <v>3626124</v>
      </c>
      <c r="D45" s="9">
        <f>D47+D48+D51</f>
        <v>3626124</v>
      </c>
      <c r="E45" s="9"/>
      <c r="F45" s="9">
        <f>H45+G45</f>
        <v>5483605</v>
      </c>
      <c r="G45" s="9">
        <f>G47+G49+G51</f>
        <v>5363605</v>
      </c>
      <c r="H45" s="9">
        <f>H49+H47</f>
        <v>120000</v>
      </c>
      <c r="I45" s="9">
        <f>I47+J48+J51</f>
        <v>7823456</v>
      </c>
      <c r="J45" s="9">
        <f>J47+J49+J51</f>
        <v>7823456</v>
      </c>
      <c r="K45" s="9"/>
      <c r="L45" s="106"/>
      <c r="R45" s="130"/>
    </row>
    <row r="46" spans="1:18" s="27" customFormat="1" ht="33" customHeight="1">
      <c r="A46" s="118"/>
      <c r="B46" s="21" t="s">
        <v>50</v>
      </c>
      <c r="C46" s="9">
        <f aca="true" t="shared" si="4" ref="C46:K46">C50</f>
        <v>85000</v>
      </c>
      <c r="D46" s="9"/>
      <c r="E46" s="9">
        <f t="shared" si="4"/>
        <v>85000</v>
      </c>
      <c r="F46" s="9">
        <f t="shared" si="4"/>
        <v>87000</v>
      </c>
      <c r="G46" s="9"/>
      <c r="H46" s="9">
        <f t="shared" si="4"/>
        <v>87000</v>
      </c>
      <c r="I46" s="9">
        <f t="shared" si="4"/>
        <v>101200</v>
      </c>
      <c r="J46" s="9"/>
      <c r="K46" s="9">
        <f t="shared" si="4"/>
        <v>101200</v>
      </c>
      <c r="L46" s="106"/>
      <c r="O46" s="60"/>
      <c r="R46" s="66"/>
    </row>
    <row r="47" spans="1:15" s="27" customFormat="1" ht="65.25" customHeight="1">
      <c r="A47" s="14" t="s">
        <v>60</v>
      </c>
      <c r="B47" s="21" t="s">
        <v>5</v>
      </c>
      <c r="C47" s="10">
        <v>2700000</v>
      </c>
      <c r="D47" s="10">
        <v>2700000</v>
      </c>
      <c r="E47" s="10"/>
      <c r="F47" s="10">
        <f>G47+H47</f>
        <v>3406697</v>
      </c>
      <c r="G47" s="10">
        <v>3396697</v>
      </c>
      <c r="H47" s="10">
        <v>10000</v>
      </c>
      <c r="I47" s="10">
        <v>5116000</v>
      </c>
      <c r="J47" s="10">
        <v>5116000</v>
      </c>
      <c r="K47" s="9"/>
      <c r="L47" s="114"/>
      <c r="N47" s="60"/>
      <c r="O47" s="60"/>
    </row>
    <row r="48" spans="1:14" s="27" customFormat="1" ht="28.5" customHeight="1">
      <c r="A48" s="104" t="s">
        <v>56</v>
      </c>
      <c r="B48" s="22" t="s">
        <v>67</v>
      </c>
      <c r="C48" s="10">
        <f aca="true" t="shared" si="5" ref="C48:K48">C49+C50</f>
        <v>862300</v>
      </c>
      <c r="D48" s="10">
        <f t="shared" si="5"/>
        <v>777300</v>
      </c>
      <c r="E48" s="10">
        <f t="shared" si="5"/>
        <v>85000</v>
      </c>
      <c r="F48" s="10">
        <f>G48+H48</f>
        <v>1818308</v>
      </c>
      <c r="G48" s="10">
        <f>G49</f>
        <v>1621308</v>
      </c>
      <c r="H48" s="10">
        <f>H49+H50</f>
        <v>197000</v>
      </c>
      <c r="I48" s="10">
        <f t="shared" si="5"/>
        <v>2301200</v>
      </c>
      <c r="J48" s="10">
        <v>2200000</v>
      </c>
      <c r="K48" s="10">
        <f t="shared" si="5"/>
        <v>101200</v>
      </c>
      <c r="L48" s="114"/>
      <c r="N48" s="90"/>
    </row>
    <row r="49" spans="1:15" s="27" customFormat="1" ht="48" customHeight="1">
      <c r="A49" s="145"/>
      <c r="B49" s="21" t="s">
        <v>5</v>
      </c>
      <c r="C49" s="10">
        <f>D49+E49</f>
        <v>777300</v>
      </c>
      <c r="D49" s="10">
        <v>777300</v>
      </c>
      <c r="E49" s="75"/>
      <c r="F49" s="10">
        <f>G49+H49</f>
        <v>1731308</v>
      </c>
      <c r="G49" s="10">
        <f>1371308+250000</f>
        <v>1621308</v>
      </c>
      <c r="H49" s="10">
        <v>110000</v>
      </c>
      <c r="I49" s="10">
        <f>J49</f>
        <v>2200000</v>
      </c>
      <c r="J49" s="10">
        <v>2200000</v>
      </c>
      <c r="K49" s="75"/>
      <c r="L49" s="114"/>
      <c r="N49" s="60"/>
      <c r="O49" s="90"/>
    </row>
    <row r="50" spans="1:12" s="27" customFormat="1" ht="31.5" customHeight="1">
      <c r="A50" s="145"/>
      <c r="B50" s="21" t="s">
        <v>50</v>
      </c>
      <c r="C50" s="56">
        <f>D50+E50</f>
        <v>85000</v>
      </c>
      <c r="D50" s="10"/>
      <c r="E50" s="10">
        <v>85000</v>
      </c>
      <c r="F50" s="56">
        <v>87000</v>
      </c>
      <c r="G50" s="10"/>
      <c r="H50" s="10">
        <v>87000</v>
      </c>
      <c r="I50" s="56">
        <f>J50+K50</f>
        <v>101200</v>
      </c>
      <c r="J50" s="10"/>
      <c r="K50" s="10">
        <v>101200</v>
      </c>
      <c r="L50" s="114"/>
    </row>
    <row r="51" spans="1:15" s="27" customFormat="1" ht="48" customHeight="1">
      <c r="A51" s="14" t="s">
        <v>61</v>
      </c>
      <c r="B51" s="21" t="s">
        <v>5</v>
      </c>
      <c r="C51" s="10">
        <v>148824</v>
      </c>
      <c r="D51" s="10">
        <v>148824</v>
      </c>
      <c r="E51" s="10"/>
      <c r="F51" s="10">
        <v>345600</v>
      </c>
      <c r="G51" s="10">
        <v>345600</v>
      </c>
      <c r="H51" s="10"/>
      <c r="I51" s="10">
        <v>507456</v>
      </c>
      <c r="J51" s="10">
        <v>507456</v>
      </c>
      <c r="K51" s="10"/>
      <c r="L51" s="114"/>
      <c r="N51" s="60"/>
      <c r="O51" s="60"/>
    </row>
    <row r="52" spans="1:12" s="27" customFormat="1" ht="20.25" customHeight="1">
      <c r="A52" s="121" t="s">
        <v>62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7" t="s">
        <v>88</v>
      </c>
    </row>
    <row r="53" spans="1:12" s="27" customFormat="1" ht="24.75" customHeight="1">
      <c r="A53" s="119" t="s">
        <v>49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08"/>
    </row>
    <row r="54" spans="1:15" ht="56.25" customHeight="1">
      <c r="A54" s="76" t="s">
        <v>79</v>
      </c>
      <c r="B54" s="79" t="s">
        <v>5</v>
      </c>
      <c r="C54" s="80">
        <f>D54+E54</f>
        <v>3578000</v>
      </c>
      <c r="D54" s="80">
        <v>2663000</v>
      </c>
      <c r="E54" s="80">
        <v>915000</v>
      </c>
      <c r="F54" s="80">
        <f>G54+H54</f>
        <v>3343973</v>
      </c>
      <c r="G54" s="80">
        <v>2839171</v>
      </c>
      <c r="H54" s="80">
        <f>334802+100000+70000</f>
        <v>504802</v>
      </c>
      <c r="I54" s="80">
        <f>J54+K54</f>
        <v>3924450</v>
      </c>
      <c r="J54" s="80">
        <v>3540860</v>
      </c>
      <c r="K54" s="85">
        <v>383590</v>
      </c>
      <c r="L54" s="108"/>
      <c r="N54" s="62"/>
      <c r="O54" s="62"/>
    </row>
    <row r="55" spans="1:14" ht="65.25" customHeight="1">
      <c r="A55" s="63" t="s">
        <v>63</v>
      </c>
      <c r="B55" s="21" t="s">
        <v>5</v>
      </c>
      <c r="C55" s="10">
        <f>D55+E55</f>
        <v>3578000</v>
      </c>
      <c r="D55" s="73">
        <v>2663000</v>
      </c>
      <c r="E55" s="10">
        <v>915000</v>
      </c>
      <c r="F55" s="10">
        <f>G55+H55</f>
        <v>3343973</v>
      </c>
      <c r="G55" s="73">
        <v>2839171</v>
      </c>
      <c r="H55" s="73">
        <f>334802+100000+70000</f>
        <v>504802</v>
      </c>
      <c r="I55" s="10">
        <f>J55+K55</f>
        <v>3924450</v>
      </c>
      <c r="J55" s="10">
        <v>3540860</v>
      </c>
      <c r="K55" s="53">
        <v>383590</v>
      </c>
      <c r="L55" s="109"/>
      <c r="N55" s="62"/>
    </row>
    <row r="56" spans="1:12" ht="24.75" customHeight="1">
      <c r="A56" s="121" t="s">
        <v>51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7" t="s">
        <v>88</v>
      </c>
    </row>
    <row r="57" spans="1:12" ht="24" customHeight="1">
      <c r="A57" s="119" t="s">
        <v>30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08"/>
    </row>
    <row r="58" spans="1:15" ht="56.25" customHeight="1">
      <c r="A58" s="14" t="s">
        <v>80</v>
      </c>
      <c r="B58" s="21" t="s">
        <v>16</v>
      </c>
      <c r="C58" s="9">
        <f>D58+E58</f>
        <v>4258000</v>
      </c>
      <c r="D58" s="9">
        <v>4235000</v>
      </c>
      <c r="E58" s="9">
        <v>23000</v>
      </c>
      <c r="F58" s="9">
        <f>G58+H58</f>
        <v>6805000</v>
      </c>
      <c r="G58" s="9">
        <v>6500000</v>
      </c>
      <c r="H58" s="9">
        <f>275400+29600</f>
        <v>305000</v>
      </c>
      <c r="I58" s="9">
        <f>J58+K58</f>
        <v>8386000</v>
      </c>
      <c r="J58" s="9">
        <v>8027000</v>
      </c>
      <c r="K58" s="9">
        <v>359000</v>
      </c>
      <c r="L58" s="108"/>
      <c r="N58" s="96"/>
      <c r="O58" s="62"/>
    </row>
    <row r="59" spans="1:12" ht="51" customHeight="1">
      <c r="A59" s="14" t="s">
        <v>74</v>
      </c>
      <c r="B59" s="21" t="s">
        <v>5</v>
      </c>
      <c r="C59" s="10">
        <f>D59+E59</f>
        <v>4258000</v>
      </c>
      <c r="D59" s="10">
        <f>892000+685000+1000000+818000+840000</f>
        <v>4235000</v>
      </c>
      <c r="E59" s="10">
        <v>23000</v>
      </c>
      <c r="F59" s="10">
        <f>G59+H59</f>
        <v>6805000</v>
      </c>
      <c r="G59" s="10">
        <v>6500000</v>
      </c>
      <c r="H59" s="10">
        <f>275400+29600</f>
        <v>305000</v>
      </c>
      <c r="I59" s="10">
        <f>J59+K59</f>
        <v>8386000</v>
      </c>
      <c r="J59" s="10">
        <v>8027000</v>
      </c>
      <c r="K59" s="10">
        <v>359000</v>
      </c>
      <c r="L59" s="109"/>
    </row>
    <row r="60" spans="1:12" ht="24" customHeight="1">
      <c r="A60" s="121" t="s">
        <v>52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7" t="s">
        <v>36</v>
      </c>
    </row>
    <row r="61" spans="1:12" ht="24" customHeight="1">
      <c r="A61" s="119" t="s">
        <v>77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08"/>
    </row>
    <row r="62" spans="1:14" ht="47.25" customHeight="1">
      <c r="A62" s="63" t="s">
        <v>81</v>
      </c>
      <c r="B62" s="21"/>
      <c r="C62" s="9">
        <v>6200000</v>
      </c>
      <c r="D62" s="9"/>
      <c r="E62" s="9">
        <v>6200000</v>
      </c>
      <c r="F62" s="9">
        <f>F65+F67+F68+F66</f>
        <v>16100000</v>
      </c>
      <c r="G62" s="9"/>
      <c r="H62" s="9">
        <f>H65+H66+H67+H68</f>
        <v>16100000</v>
      </c>
      <c r="I62" s="9">
        <f>I65</f>
        <v>10000000</v>
      </c>
      <c r="J62" s="9"/>
      <c r="K62" s="9">
        <f>K65</f>
        <v>10000000</v>
      </c>
      <c r="L62" s="108"/>
      <c r="N62" s="62"/>
    </row>
    <row r="63" spans="1:12" ht="50.25" customHeight="1">
      <c r="A63" s="135" t="s">
        <v>84</v>
      </c>
      <c r="B63" s="21" t="s">
        <v>5</v>
      </c>
      <c r="C63" s="73">
        <v>6200000</v>
      </c>
      <c r="D63" s="73"/>
      <c r="E63" s="73">
        <v>6200000</v>
      </c>
      <c r="F63" s="73">
        <f>F65+F67+F68</f>
        <v>12100000</v>
      </c>
      <c r="G63" s="73"/>
      <c r="H63" s="73">
        <f>H65+H67+H68</f>
        <v>12100000</v>
      </c>
      <c r="I63" s="73">
        <f>I65</f>
        <v>10000000</v>
      </c>
      <c r="J63" s="73"/>
      <c r="K63" s="86">
        <f>K65</f>
        <v>10000000</v>
      </c>
      <c r="L63" s="108"/>
    </row>
    <row r="64" spans="1:12" ht="50.25" customHeight="1">
      <c r="A64" s="136"/>
      <c r="B64" s="21" t="s">
        <v>99</v>
      </c>
      <c r="C64" s="73"/>
      <c r="D64" s="73"/>
      <c r="E64" s="73"/>
      <c r="F64" s="73">
        <v>4000000</v>
      </c>
      <c r="G64" s="73"/>
      <c r="H64" s="73">
        <v>4000000</v>
      </c>
      <c r="I64" s="73"/>
      <c r="J64" s="73"/>
      <c r="K64" s="86"/>
      <c r="L64" s="108"/>
    </row>
    <row r="65" spans="1:12" ht="44.25" customHeight="1">
      <c r="A65" s="135" t="s">
        <v>85</v>
      </c>
      <c r="B65" s="21" t="s">
        <v>5</v>
      </c>
      <c r="C65" s="10">
        <v>5000000</v>
      </c>
      <c r="D65" s="10"/>
      <c r="E65" s="10">
        <v>5000000</v>
      </c>
      <c r="F65" s="10">
        <v>10000000</v>
      </c>
      <c r="G65" s="10"/>
      <c r="H65" s="10">
        <v>10000000</v>
      </c>
      <c r="I65" s="10">
        <v>10000000</v>
      </c>
      <c r="J65" s="10"/>
      <c r="K65" s="10">
        <v>10000000</v>
      </c>
      <c r="L65" s="143"/>
    </row>
    <row r="66" spans="1:12" ht="43.5" customHeight="1">
      <c r="A66" s="136"/>
      <c r="B66" s="21" t="s">
        <v>99</v>
      </c>
      <c r="C66" s="73"/>
      <c r="D66" s="73"/>
      <c r="E66" s="73"/>
      <c r="F66" s="73">
        <v>4000000</v>
      </c>
      <c r="G66" s="73"/>
      <c r="H66" s="73">
        <v>4000000</v>
      </c>
      <c r="I66" s="73"/>
      <c r="J66" s="73"/>
      <c r="K66" s="73"/>
      <c r="L66" s="143"/>
    </row>
    <row r="67" spans="1:12" ht="45" customHeight="1">
      <c r="A67" s="14" t="s">
        <v>86</v>
      </c>
      <c r="B67" s="21" t="s">
        <v>5</v>
      </c>
      <c r="C67" s="73">
        <v>1200000</v>
      </c>
      <c r="D67" s="73"/>
      <c r="E67" s="73">
        <v>1200000</v>
      </c>
      <c r="F67" s="73">
        <v>2000000</v>
      </c>
      <c r="G67" s="73"/>
      <c r="H67" s="73">
        <v>2000000</v>
      </c>
      <c r="I67" s="73"/>
      <c r="J67" s="73"/>
      <c r="K67" s="73"/>
      <c r="L67" s="143"/>
    </row>
    <row r="68" spans="1:12" ht="47.25">
      <c r="A68" s="14" t="s">
        <v>96</v>
      </c>
      <c r="B68" s="21" t="s">
        <v>5</v>
      </c>
      <c r="C68" s="73"/>
      <c r="D68" s="73"/>
      <c r="E68" s="73"/>
      <c r="F68" s="73">
        <v>100000</v>
      </c>
      <c r="G68" s="73"/>
      <c r="H68" s="73">
        <v>100000</v>
      </c>
      <c r="I68" s="73"/>
      <c r="J68" s="73"/>
      <c r="K68" s="73"/>
      <c r="L68" s="144"/>
    </row>
    <row r="69" spans="1:11" ht="96.75" customHeight="1">
      <c r="A69" s="43" t="s">
        <v>94</v>
      </c>
      <c r="B69" s="28"/>
      <c r="C69" s="5"/>
      <c r="D69" s="5"/>
      <c r="E69" s="5"/>
      <c r="F69" s="5"/>
      <c r="G69" s="5"/>
      <c r="H69" s="1" t="s">
        <v>87</v>
      </c>
      <c r="I69" s="5"/>
      <c r="J69" s="5"/>
      <c r="K69" s="12"/>
    </row>
    <row r="70" spans="1:11" ht="42" customHeight="1">
      <c r="A70" s="43" t="s">
        <v>101</v>
      </c>
      <c r="B70" s="28"/>
      <c r="C70" s="5"/>
      <c r="D70" s="5"/>
      <c r="E70" s="5"/>
      <c r="F70" s="5"/>
      <c r="G70" s="5"/>
      <c r="H70" s="1"/>
      <c r="I70" s="5"/>
      <c r="J70" s="5"/>
      <c r="K70" s="12"/>
    </row>
    <row r="71" spans="1:11" ht="18.75" customHeight="1">
      <c r="A71" s="139"/>
      <c r="B71" s="139"/>
      <c r="C71" s="139"/>
      <c r="D71" s="139"/>
      <c r="E71" s="139"/>
      <c r="F71" s="1"/>
      <c r="G71" s="2"/>
      <c r="H71" s="1"/>
      <c r="I71" s="1"/>
      <c r="J71" s="1"/>
      <c r="K71" s="12"/>
    </row>
    <row r="72" spans="1:11" ht="18.75" customHeight="1">
      <c r="A72" s="48"/>
      <c r="B72" s="48"/>
      <c r="C72" s="48"/>
      <c r="D72" s="48"/>
      <c r="E72" s="48"/>
      <c r="F72" s="1"/>
      <c r="G72" s="2"/>
      <c r="H72" s="1"/>
      <c r="I72" s="1"/>
      <c r="J72" s="1"/>
      <c r="K72" s="12"/>
    </row>
    <row r="73" spans="1:11" ht="18.75">
      <c r="A73" s="16"/>
      <c r="B73" s="23"/>
      <c r="C73" s="4"/>
      <c r="D73" s="3"/>
      <c r="E73" s="1"/>
      <c r="F73" s="3"/>
      <c r="G73" s="2"/>
      <c r="H73" s="1"/>
      <c r="I73" s="3"/>
      <c r="J73" s="1"/>
      <c r="K73" s="12"/>
    </row>
    <row r="74" spans="1:11" ht="18.75">
      <c r="A74" s="16"/>
      <c r="B74" s="23"/>
      <c r="C74" s="4"/>
      <c r="D74" s="3"/>
      <c r="E74" s="1"/>
      <c r="F74" s="3"/>
      <c r="G74" s="2"/>
      <c r="H74" s="1"/>
      <c r="I74" s="3"/>
      <c r="J74" s="1"/>
      <c r="K74" s="12"/>
    </row>
    <row r="75" spans="1:11" ht="18.75">
      <c r="A75" s="139"/>
      <c r="B75" s="139"/>
      <c r="C75" s="1"/>
      <c r="D75" s="1"/>
      <c r="E75" s="3"/>
      <c r="F75" s="2"/>
      <c r="G75" s="1"/>
      <c r="H75" s="1"/>
      <c r="I75" s="1"/>
      <c r="J75" s="1"/>
      <c r="K75" s="12"/>
    </row>
    <row r="76" spans="3:11" ht="18.75">
      <c r="C76" s="13"/>
      <c r="D76" s="13"/>
      <c r="E76" s="1"/>
      <c r="F76" s="13"/>
      <c r="G76" s="13"/>
      <c r="H76" s="13"/>
      <c r="I76" s="13"/>
      <c r="J76" s="13"/>
      <c r="K76" s="6"/>
    </row>
    <row r="77" spans="1:11" ht="18.75">
      <c r="A77" s="138"/>
      <c r="B77" s="138"/>
      <c r="C77" s="13"/>
      <c r="D77" s="13"/>
      <c r="E77" s="13"/>
      <c r="F77" s="13"/>
      <c r="G77" s="13"/>
      <c r="H77" s="13"/>
      <c r="I77" s="13"/>
      <c r="J77" s="13"/>
      <c r="K77" s="6"/>
    </row>
    <row r="78" spans="1:5" ht="18">
      <c r="A78" s="17"/>
      <c r="B78" s="24"/>
      <c r="E78" s="13"/>
    </row>
    <row r="79" spans="1:2" ht="18.75">
      <c r="A79" s="18"/>
      <c r="B79" s="25"/>
    </row>
  </sheetData>
  <sheetProtection/>
  <mergeCells count="50">
    <mergeCell ref="F40:F41"/>
    <mergeCell ref="A36:A38"/>
    <mergeCell ref="A24:A26"/>
    <mergeCell ref="L60:L68"/>
    <mergeCell ref="A48:A50"/>
    <mergeCell ref="A53:K53"/>
    <mergeCell ref="A56:K56"/>
    <mergeCell ref="A57:K57"/>
    <mergeCell ref="L52:L55"/>
    <mergeCell ref="A63:A64"/>
    <mergeCell ref="A65:A66"/>
    <mergeCell ref="I2:L2"/>
    <mergeCell ref="A77:B77"/>
    <mergeCell ref="A75:B75"/>
    <mergeCell ref="A71:E71"/>
    <mergeCell ref="A7:A9"/>
    <mergeCell ref="B7:B9"/>
    <mergeCell ref="C8:C9"/>
    <mergeCell ref="A52:K52"/>
    <mergeCell ref="I8:I9"/>
    <mergeCell ref="L56:L59"/>
    <mergeCell ref="I1:L1"/>
    <mergeCell ref="R30:R45"/>
    <mergeCell ref="I7:K7"/>
    <mergeCell ref="A5:L5"/>
    <mergeCell ref="L7:L9"/>
    <mergeCell ref="J8:K8"/>
    <mergeCell ref="L42:L51"/>
    <mergeCell ref="A42:K42"/>
    <mergeCell ref="G8:H8"/>
    <mergeCell ref="F8:F9"/>
    <mergeCell ref="A16:K16"/>
    <mergeCell ref="A44:A46"/>
    <mergeCell ref="A61:K61"/>
    <mergeCell ref="A17:K17"/>
    <mergeCell ref="A23:K23"/>
    <mergeCell ref="A60:K60"/>
    <mergeCell ref="A22:K22"/>
    <mergeCell ref="A40:A41"/>
    <mergeCell ref="G40:G41"/>
    <mergeCell ref="I4:L4"/>
    <mergeCell ref="C7:E7"/>
    <mergeCell ref="A43:K43"/>
    <mergeCell ref="L16:L21"/>
    <mergeCell ref="L11:L15"/>
    <mergeCell ref="A11:A14"/>
    <mergeCell ref="L22:L40"/>
    <mergeCell ref="F7:H7"/>
    <mergeCell ref="D8:E8"/>
    <mergeCell ref="A15:K15"/>
  </mergeCells>
  <printOptions/>
  <pageMargins left="0.25" right="0.25" top="0.75" bottom="0.75" header="0.3" footer="0.3"/>
  <pageSetup fitToHeight="0" fitToWidth="1" horizontalDpi="600" verticalDpi="600" orientation="landscape" paperSize="9" scale="75" r:id="rId1"/>
  <rowBreaks count="4" manualBreakCount="4">
    <brk id="21" max="11" man="1"/>
    <brk id="41" max="11" man="1"/>
    <brk id="58" max="11" man="1"/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28" t="s">
        <v>22</v>
      </c>
      <c r="J1" s="129"/>
      <c r="K1" s="129"/>
      <c r="L1" s="129"/>
      <c r="M1" s="45"/>
    </row>
    <row r="2" spans="1:13" ht="45" customHeight="1">
      <c r="A2" s="60"/>
      <c r="C2" s="55"/>
      <c r="D2" s="62"/>
      <c r="F2" s="7"/>
      <c r="G2" s="7"/>
      <c r="I2" s="158" t="s">
        <v>26</v>
      </c>
      <c r="J2" s="158"/>
      <c r="K2" s="158"/>
      <c r="L2" s="158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32" t="s">
        <v>23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1" t="s">
        <v>3</v>
      </c>
      <c r="B6" s="140" t="s">
        <v>2</v>
      </c>
      <c r="C6" s="103" t="s">
        <v>27</v>
      </c>
      <c r="D6" s="103"/>
      <c r="E6" s="103"/>
      <c r="F6" s="103" t="s">
        <v>20</v>
      </c>
      <c r="G6" s="103"/>
      <c r="H6" s="103"/>
      <c r="I6" s="131" t="s">
        <v>21</v>
      </c>
      <c r="J6" s="131"/>
      <c r="K6" s="131"/>
      <c r="L6" s="133" t="s">
        <v>11</v>
      </c>
    </row>
    <row r="7" spans="1:12" ht="30.75" customHeight="1">
      <c r="A7" s="131"/>
      <c r="B7" s="140"/>
      <c r="C7" s="103" t="s">
        <v>4</v>
      </c>
      <c r="D7" s="103" t="s">
        <v>12</v>
      </c>
      <c r="E7" s="103"/>
      <c r="F7" s="103" t="s">
        <v>4</v>
      </c>
      <c r="G7" s="103" t="s">
        <v>12</v>
      </c>
      <c r="H7" s="103"/>
      <c r="I7" s="103" t="s">
        <v>4</v>
      </c>
      <c r="J7" s="103" t="s">
        <v>12</v>
      </c>
      <c r="K7" s="103"/>
      <c r="L7" s="133"/>
    </row>
    <row r="8" spans="1:12" ht="45.75" customHeight="1">
      <c r="A8" s="131"/>
      <c r="B8" s="140"/>
      <c r="C8" s="103"/>
      <c r="D8" s="32" t="s">
        <v>0</v>
      </c>
      <c r="E8" s="32" t="s">
        <v>14</v>
      </c>
      <c r="F8" s="103"/>
      <c r="G8" s="32" t="s">
        <v>0</v>
      </c>
      <c r="H8" s="32" t="s">
        <v>19</v>
      </c>
      <c r="I8" s="103"/>
      <c r="J8" s="32" t="s">
        <v>0</v>
      </c>
      <c r="K8" s="31" t="s">
        <v>14</v>
      </c>
      <c r="L8" s="133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0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1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2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15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48"/>
      <c r="L13" s="46"/>
    </row>
    <row r="14" spans="1:12" ht="24" customHeight="1">
      <c r="A14" s="149" t="s">
        <v>46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1"/>
      <c r="L14" s="37" t="s">
        <v>57</v>
      </c>
    </row>
    <row r="15" spans="1:12" ht="19.5" customHeight="1">
      <c r="A15" s="152" t="s">
        <v>44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49" t="s">
        <v>53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1"/>
      <c r="L20" s="37" t="s">
        <v>58</v>
      </c>
    </row>
    <row r="21" spans="1:12" s="27" customFormat="1" ht="22.5" customHeight="1">
      <c r="A21" s="120" t="s">
        <v>30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06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06"/>
      <c r="R26" s="130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06"/>
      <c r="R27" s="130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06"/>
      <c r="R28" s="130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30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30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30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30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30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30"/>
    </row>
    <row r="35" spans="1:18" s="27" customFormat="1" ht="27" customHeight="1">
      <c r="A35" s="121" t="s">
        <v>31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55"/>
      <c r="L35" s="68"/>
      <c r="R35" s="130"/>
    </row>
    <row r="36" spans="1:18" s="27" customFormat="1" ht="26.25" customHeight="1">
      <c r="A36" s="120" t="s">
        <v>69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77"/>
      <c r="R36" s="130"/>
    </row>
    <row r="37" spans="1:18" s="27" customFormat="1" ht="22.5" customHeight="1">
      <c r="A37" s="111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30"/>
    </row>
    <row r="38" spans="1:18" s="27" customFormat="1" ht="44.25" customHeight="1">
      <c r="A38" s="111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56" t="s">
        <v>59</v>
      </c>
      <c r="R38" s="130"/>
    </row>
    <row r="39" spans="1:18" s="27" customFormat="1" ht="33" customHeight="1">
      <c r="A39" s="112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54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35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46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7" t="s">
        <v>33</v>
      </c>
    </row>
    <row r="43" spans="1:12" s="27" customFormat="1" ht="31.5" customHeight="1">
      <c r="A43" s="147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54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21" t="s">
        <v>62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55"/>
      <c r="L45" s="35"/>
    </row>
    <row r="46" spans="1:12" s="27" customFormat="1" ht="24.75" customHeight="1">
      <c r="A46" s="120" t="s">
        <v>49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21" t="s">
        <v>51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37"/>
    </row>
    <row r="50" spans="1:12" ht="24" customHeight="1">
      <c r="A50" s="120" t="s">
        <v>30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21" t="s">
        <v>52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53" t="s">
        <v>36</v>
      </c>
    </row>
    <row r="59" spans="1:12" ht="24" customHeight="1">
      <c r="A59" s="120" t="s">
        <v>13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53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53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53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9"/>
      <c r="B68" s="139"/>
      <c r="C68" s="139"/>
      <c r="D68" s="139"/>
      <c r="E68" s="139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9"/>
      <c r="B72" s="139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8"/>
      <c r="B74" s="138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2017-12-20T12:27:06Z</cp:lastPrinted>
  <dcterms:created xsi:type="dcterms:W3CDTF">1996-10-08T23:32:33Z</dcterms:created>
  <dcterms:modified xsi:type="dcterms:W3CDTF">2017-12-20T12:28:34Z</dcterms:modified>
  <cp:category/>
  <cp:version/>
  <cp:contentType/>
  <cp:contentStatus/>
</cp:coreProperties>
</file>