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0" yWindow="65386" windowWidth="11010" windowHeight="8445" tabRatio="598" activeTab="0"/>
  </bookViews>
  <sheets>
    <sheet name="дод 1 (с)" sheetId="1" r:id="rId1"/>
  </sheets>
  <definedNames>
    <definedName name="OLE_LINK2" localSheetId="0">'дод 1 (с)'!#REF!</definedName>
    <definedName name="_xlnm.Print_Titles" localSheetId="0">'дод 1 (с)'!$7:$9</definedName>
    <definedName name="_xlnm.Print_Area" localSheetId="0">'дод 1 (с)'!$A$1:$G$86</definedName>
  </definedNames>
  <calcPr fullCalcOnLoad="1"/>
</workbook>
</file>

<file path=xl/sharedStrings.xml><?xml version="1.0" encoding="utf-8"?>
<sst xmlns="http://schemas.openxmlformats.org/spreadsheetml/2006/main" count="94" uniqueCount="89">
  <si>
    <t>Найменування доходів</t>
  </si>
  <si>
    <t xml:space="preserve">З А Г А Л Ь Н И Й    Ф О Н Д </t>
  </si>
  <si>
    <t>ПОДАТКОВІ НАДХОДЖЕННЯ</t>
  </si>
  <si>
    <t>Податки на доходи, податки на прибуток, податки на збільшення ринкової вартості</t>
  </si>
  <si>
    <t>Туристичний збір</t>
  </si>
  <si>
    <t>18040000 </t>
  </si>
  <si>
    <t>Інші податки та збори 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</si>
  <si>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</si>
  <si>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</si>
  <si>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</si>
  <si>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</si>
  <si>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</si>
  <si>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</si>
  <si>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22010000 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</si>
  <si>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</si>
  <si>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</si>
  <si>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</si>
  <si>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</si>
  <si>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</si>
  <si>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</si>
  <si>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>Кошти від реалізації 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</si>
  <si>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Надходження коштів від Державного фонду дорогоцінних металів і дорогоцінного каміння</t>
  </si>
  <si>
    <t>Всього загальний фонд</t>
  </si>
  <si>
    <t>ОФІЦІЙНІ ТРАНСФЕРТИ</t>
  </si>
  <si>
    <t>Разом доходів (загальний фонд)</t>
  </si>
  <si>
    <t>С П Е Ц І А Л Ь Н И Й    Ф О Н Д</t>
  </si>
  <si>
    <t>Податок з власників транспортних засобів та інших самохідних машин і механізмів</t>
  </si>
  <si>
    <t xml:space="preserve">Єдиний податок </t>
  </si>
  <si>
    <t>18050000 </t>
  </si>
  <si>
    <t>Інші надходження до фондів охорони навколишнього природного середовища</t>
  </si>
  <si>
    <t>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</si>
  <si>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</si>
  <si>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 xml:space="preserve">Відсотки за користування позиками, які надавалися з місцевих бюджетів  </t>
  </si>
  <si>
    <t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</si>
  <si>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</si>
  <si>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 xml:space="preserve">Власні надходження бюджетних установ 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</si>
  <si>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</si>
  <si>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</si>
  <si>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</t>
  </si>
  <si>
    <t>Кошти від продажу землі </t>
  </si>
  <si>
    <t xml:space="preserve">ЦІЛЬОВІ ФОНДИ  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</si>
  <si>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</si>
  <si>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Спеціальний фонд (без трансфертів)</t>
  </si>
  <si>
    <t>Всього спеціальний фонд</t>
  </si>
  <si>
    <t>Разом загальний та спеціальний фонд</t>
  </si>
  <si>
    <t>І кошик</t>
  </si>
  <si>
    <t>ІІ кошик</t>
  </si>
  <si>
    <r>
      <t>Податок на прибуток підприємств</t>
    </r>
    <r>
      <rPr>
        <sz val="8"/>
        <rFont val="Verdana"/>
        <family val="2"/>
      </rPr>
      <t> </t>
    </r>
  </si>
  <si>
    <r>
      <t>Податки на власність</t>
    </r>
    <r>
      <rPr>
        <sz val="8"/>
        <rFont val="Verdana"/>
        <family val="2"/>
      </rPr>
      <t> </t>
    </r>
  </si>
  <si>
    <r>
      <t>Надходження від продажу основного капіталу</t>
    </r>
    <r>
      <rPr>
        <b/>
        <sz val="8"/>
        <rFont val="Verdana"/>
        <family val="2"/>
      </rPr>
      <t> </t>
    </r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</si>
  <si>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</si>
  <si>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r>
      <t>Інші надходження</t>
    </r>
    <r>
      <rPr>
        <sz val="8"/>
        <rFont val="Verdana"/>
        <family val="2"/>
      </rPr>
      <t> </t>
    </r>
  </si>
  <si>
    <t>Код бюджетної класиф-ції</t>
  </si>
  <si>
    <t>Рентна плата та плата за використання інших природних ресурсів</t>
  </si>
  <si>
    <t>Рентна плата за користування надрами</t>
  </si>
  <si>
    <t>Місцеві податки</t>
  </si>
  <si>
    <t>Збір за провадження деяких видів підприємницької діяльності, що справлявся до 1 січня 2015 року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</si>
  <si>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</si>
  <si>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</si>
  <si>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</si>
  <si>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</si>
  <si>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</si>
  <si>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18010500, 18010600, 18010700, 18010900</t>
  </si>
  <si>
    <t>Єдиний податок 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</si>
  <si>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</si>
  <si>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Надходження рентної плати за спеціальне використання води від підприємств житлово-комунального господарства </t>
  </si>
  <si>
    <t>Транспортний податок з юридичних осіб</t>
  </si>
  <si>
    <t>Транспортний податок з фізичних осіб</t>
  </si>
  <si>
    <t>Податок та збір на доходи фізичних осіб</t>
  </si>
  <si>
    <t>18010100, 18010200, 18010300, 18010400</t>
  </si>
  <si>
    <t xml:space="preserve">Затверджено з урахуванням внесених змін </t>
  </si>
  <si>
    <t>Очікувані надходження до кінця року</t>
  </si>
  <si>
    <t>(тис.грн.)</t>
  </si>
  <si>
    <t>Рентна плата за спеціальне використання лісових ресурсів</t>
  </si>
  <si>
    <t>Начальник фінансового  управління</t>
  </si>
  <si>
    <t>Очікуване відхилення від затвердженої на рік суми з урахуванням змін (+,-)</t>
  </si>
  <si>
    <t xml:space="preserve">до пояснювальної записки </t>
  </si>
  <si>
    <t>Плата за розміщення тимчасово вільних коштів місцевих бюджетів </t>
  </si>
  <si>
    <t>Екологічний податок</t>
  </si>
  <si>
    <t xml:space="preserve">Очікуваний % виконання до затверджених показників з урахуванням змін </t>
  </si>
  <si>
    <t>Оперативна інформація про виконання доходної частини міського бюджету за 2017 рік</t>
  </si>
  <si>
    <t>Акцизний податок з пального виробленого в Україні</t>
  </si>
  <si>
    <t>Акцизний податок з пального ввезеного на митну територію України</t>
  </si>
  <si>
    <t>Фактичні надходження станом на 01.11.2017</t>
  </si>
  <si>
    <t xml:space="preserve">              Додаток  № 1</t>
  </si>
  <si>
    <t>О.М. Лисенко</t>
  </si>
  <si>
    <t>Виконавець: Липова С.А.</t>
  </si>
  <si>
    <t xml:space="preserve"> ____________  </t>
  </si>
  <si>
    <t>Сумський міський голова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</si>
</sst>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00"/>
    <numFmt numFmtId="174" formatCode="0.0"/>
    <numFmt numFmtId="175" formatCode="#,##0.0"/>
    <numFmt numFmtId="176" formatCode="_-* #,##0.0\ _р_._-;\-* #,##0.0\ _р_._-;_-* &quot;-&quot;??\ _р_._-;_-@_-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_р_._-;\-* #,##0.0_р_._-;_-* &quot;-&quot;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_р_._-;\-* #,##0.0_р_._-;_-* &quot;-&quot;??_р_._-;_-@_-"/>
    <numFmt numFmtId="189" formatCode="_-* #,##0_р_._-;\-* #,##0_р_._-;_-* &quot;-&quot;??_р_._-;_-@_-"/>
  </numFmts>
  <fonts count="58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b/>
      <sz val="18"/>
      <name val="Cambria"/>
      <family val="2"/>
    </font>
    <font>
      <sz val="11"/>
      <name val="Arial Cyr"/>
      <family val="2"/>
    </font>
    <font>
      <b/>
      <sz val="14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b/>
      <sz val="13"/>
      <color indexed="10"/>
      <name val="Arbat"/>
      <family val="0"/>
    </font>
    <font>
      <sz val="11"/>
      <color indexed="10"/>
      <name val="Arial Cyr"/>
      <family val="2"/>
    </font>
    <font>
      <sz val="12"/>
      <name val="Arial"/>
      <family val="2"/>
    </font>
    <font>
      <b/>
      <sz val="12"/>
      <name val="Arial Cyr"/>
      <family val="0"/>
    </font>
    <font>
      <sz val="14"/>
      <name val="Arial Cyr"/>
      <family val="2"/>
    </font>
    <font>
      <sz val="9"/>
      <name val="Arial CYR"/>
      <family val="2"/>
    </font>
    <font>
      <i/>
      <sz val="12"/>
      <name val="Arial Cyr"/>
      <family val="2"/>
    </font>
    <font>
      <b/>
      <sz val="12"/>
      <name val="Arial Black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name val="Verdana"/>
      <family val="2"/>
    </font>
    <font>
      <i/>
      <sz val="14"/>
      <name val="Arial Cyr"/>
      <family val="0"/>
    </font>
    <font>
      <b/>
      <sz val="14"/>
      <name val="Arial Cyr"/>
      <family val="2"/>
    </font>
    <font>
      <b/>
      <i/>
      <sz val="14"/>
      <name val="Arial Cyr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8"/>
      <name val="Verdana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2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2"/>
    </font>
    <font>
      <b/>
      <sz val="16"/>
      <color indexed="9"/>
      <name val="Arial Cyr"/>
      <family val="0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sz val="20"/>
      <name val="Times New Roman Cyr"/>
      <family val="1"/>
    </font>
    <font>
      <sz val="17"/>
      <name val="Times New Roman"/>
      <family val="1"/>
    </font>
    <font>
      <sz val="18"/>
      <name val="Times New Roman"/>
      <family val="1"/>
    </font>
    <font>
      <sz val="16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4" fontId="22" fillId="0" borderId="0" xfId="53" applyNumberFormat="1" applyFont="1" applyFill="1">
      <alignment/>
      <protection/>
    </xf>
    <xf numFmtId="174" fontId="24" fillId="0" borderId="0" xfId="53" applyNumberFormat="1" applyFont="1" applyFill="1" applyAlignment="1" applyProtection="1">
      <alignment vertical="center" wrapText="1"/>
      <protection/>
    </xf>
    <xf numFmtId="174" fontId="26" fillId="0" borderId="0" xfId="53" applyNumberFormat="1" applyFont="1" applyFill="1" applyAlignment="1">
      <alignment vertical="center"/>
      <protection/>
    </xf>
    <xf numFmtId="1" fontId="29" fillId="0" borderId="10" xfId="53" applyNumberFormat="1" applyFont="1" applyFill="1" applyBorder="1" applyAlignment="1">
      <alignment horizontal="center" vertical="center" wrapText="1"/>
      <protection/>
    </xf>
    <xf numFmtId="0" fontId="30" fillId="0" borderId="0" xfId="53" applyFont="1" applyFill="1" applyBorder="1">
      <alignment/>
      <protection/>
    </xf>
    <xf numFmtId="0" fontId="30" fillId="0" borderId="0" xfId="53" applyFont="1" applyFill="1">
      <alignment/>
      <protection/>
    </xf>
    <xf numFmtId="0" fontId="25" fillId="0" borderId="0" xfId="53" applyFont="1" applyFill="1" applyBorder="1">
      <alignment/>
      <protection/>
    </xf>
    <xf numFmtId="0" fontId="25" fillId="0" borderId="0" xfId="53" applyFont="1" applyFill="1">
      <alignment/>
      <protection/>
    </xf>
    <xf numFmtId="1" fontId="32" fillId="0" borderId="10" xfId="53" applyNumberFormat="1" applyFont="1" applyFill="1" applyBorder="1" applyAlignment="1">
      <alignment horizontal="center" vertical="center" wrapText="1"/>
      <protection/>
    </xf>
    <xf numFmtId="0" fontId="22" fillId="0" borderId="0" xfId="53" applyFont="1" applyFill="1" applyBorder="1">
      <alignment/>
      <protection/>
    </xf>
    <xf numFmtId="0" fontId="22" fillId="0" borderId="0" xfId="53" applyFont="1" applyFill="1">
      <alignment/>
      <protection/>
    </xf>
    <xf numFmtId="175" fontId="23" fillId="0" borderId="10" xfId="53" applyNumberFormat="1" applyFont="1" applyFill="1" applyBorder="1" applyAlignment="1">
      <alignment horizontal="right" vertical="center"/>
      <protection/>
    </xf>
    <xf numFmtId="0" fontId="24" fillId="0" borderId="0" xfId="53" applyFont="1" applyFill="1">
      <alignment/>
      <protection/>
    </xf>
    <xf numFmtId="173" fontId="25" fillId="0" borderId="10" xfId="53" applyNumberFormat="1" applyFont="1" applyFill="1" applyBorder="1" applyAlignment="1">
      <alignment horizontal="center" vertical="center" wrapText="1"/>
      <protection/>
    </xf>
    <xf numFmtId="175" fontId="34" fillId="0" borderId="10" xfId="53" applyNumberFormat="1" applyFont="1" applyFill="1" applyBorder="1" applyAlignment="1">
      <alignment horizontal="right" vertical="center" wrapText="1"/>
      <protection/>
    </xf>
    <xf numFmtId="175" fontId="34" fillId="0" borderId="10" xfId="53" applyNumberFormat="1" applyFont="1" applyFill="1" applyBorder="1" applyAlignment="1">
      <alignment horizontal="right" vertical="center"/>
      <protection/>
    </xf>
    <xf numFmtId="0" fontId="30" fillId="0" borderId="0" xfId="53" applyFont="1" applyFill="1" applyBorder="1" applyAlignment="1">
      <alignment wrapText="1"/>
      <protection/>
    </xf>
    <xf numFmtId="0" fontId="30" fillId="0" borderId="0" xfId="53" applyFont="1" applyFill="1" applyAlignment="1">
      <alignment wrapText="1"/>
      <protection/>
    </xf>
    <xf numFmtId="173" fontId="32" fillId="0" borderId="10" xfId="53" applyNumberFormat="1" applyFont="1" applyFill="1" applyBorder="1" applyAlignment="1">
      <alignment horizontal="center" vertical="center" wrapText="1"/>
      <protection/>
    </xf>
    <xf numFmtId="175" fontId="35" fillId="0" borderId="10" xfId="53" applyNumberFormat="1" applyFont="1" applyFill="1" applyBorder="1" applyAlignment="1">
      <alignment horizontal="right" vertical="center" wrapText="1"/>
      <protection/>
    </xf>
    <xf numFmtId="175" fontId="35" fillId="0" borderId="10" xfId="53" applyNumberFormat="1" applyFont="1" applyFill="1" applyBorder="1" applyAlignment="1">
      <alignment horizontal="right" vertical="center"/>
      <protection/>
    </xf>
    <xf numFmtId="0" fontId="39" fillId="0" borderId="0" xfId="53" applyFont="1" applyFill="1" applyAlignment="1">
      <alignment wrapText="1"/>
      <protection/>
    </xf>
    <xf numFmtId="173" fontId="29" fillId="0" borderId="10" xfId="53" applyNumberFormat="1" applyFont="1" applyFill="1" applyBorder="1" applyAlignment="1">
      <alignment horizontal="center" vertical="center" wrapText="1"/>
      <protection/>
    </xf>
    <xf numFmtId="175" fontId="23" fillId="0" borderId="10" xfId="53" applyNumberFormat="1" applyFont="1" applyFill="1" applyBorder="1" applyAlignment="1">
      <alignment horizontal="right" vertical="center" wrapText="1"/>
      <protection/>
    </xf>
    <xf numFmtId="0" fontId="40" fillId="0" borderId="0" xfId="53" applyFont="1" applyFill="1" applyBorder="1" applyAlignment="1">
      <alignment wrapText="1"/>
      <protection/>
    </xf>
    <xf numFmtId="0" fontId="40" fillId="0" borderId="0" xfId="53" applyFont="1" applyFill="1" applyAlignment="1">
      <alignment wrapText="1"/>
      <protection/>
    </xf>
    <xf numFmtId="173" fontId="25" fillId="0" borderId="10" xfId="53" applyNumberFormat="1" applyFont="1" applyFill="1" applyBorder="1" applyAlignment="1">
      <alignment horizontal="center" vertical="center" wrapText="1"/>
      <protection/>
    </xf>
    <xf numFmtId="0" fontId="30" fillId="0" borderId="0" xfId="53" applyFont="1" applyFill="1" applyAlignment="1">
      <alignment wrapText="1"/>
      <protection/>
    </xf>
    <xf numFmtId="173" fontId="29" fillId="0" borderId="10" xfId="53" applyNumberFormat="1" applyFont="1" applyFill="1" applyBorder="1" applyAlignment="1">
      <alignment horizontal="center" vertical="center" wrapText="1"/>
      <protection/>
    </xf>
    <xf numFmtId="0" fontId="41" fillId="0" borderId="0" xfId="53" applyFont="1" applyFill="1" applyAlignment="1">
      <alignment wrapText="1"/>
      <protection/>
    </xf>
    <xf numFmtId="0" fontId="40" fillId="0" borderId="0" xfId="53" applyFont="1" applyFill="1" applyAlignment="1">
      <alignment wrapText="1"/>
      <protection/>
    </xf>
    <xf numFmtId="1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10" xfId="0" applyNumberFormat="1" applyFont="1" applyFill="1" applyBorder="1" applyAlignment="1" applyProtection="1">
      <alignment horizontal="center" vertical="center" wrapText="1"/>
      <protection hidden="1"/>
    </xf>
    <xf numFmtId="175" fontId="23" fillId="0" borderId="10" xfId="53" applyNumberFormat="1" applyFont="1" applyFill="1" applyBorder="1" applyAlignment="1">
      <alignment vertical="center" wrapText="1"/>
      <protection/>
    </xf>
    <xf numFmtId="175" fontId="34" fillId="0" borderId="10" xfId="53" applyNumberFormat="1" applyFont="1" applyFill="1" applyBorder="1" applyAlignment="1">
      <alignment vertical="center" wrapText="1"/>
      <protection/>
    </xf>
    <xf numFmtId="175" fontId="36" fillId="0" borderId="10" xfId="53" applyNumberFormat="1" applyFont="1" applyFill="1" applyBorder="1" applyAlignment="1">
      <alignment vertical="center"/>
      <protection/>
    </xf>
    <xf numFmtId="175" fontId="34" fillId="0" borderId="10" xfId="53" applyNumberFormat="1" applyFont="1" applyFill="1" applyBorder="1" applyAlignment="1">
      <alignment vertical="center"/>
      <protection/>
    </xf>
    <xf numFmtId="175" fontId="35" fillId="0" borderId="10" xfId="53" applyNumberFormat="1" applyFont="1" applyFill="1" applyBorder="1" applyAlignment="1">
      <alignment vertical="center" wrapText="1"/>
      <protection/>
    </xf>
    <xf numFmtId="1" fontId="28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29" fillId="0" borderId="0" xfId="54" applyNumberFormat="1" applyFont="1" applyFill="1" applyBorder="1" applyAlignment="1" applyProtection="1">
      <alignment horizontal="center" vertical="center" wrapText="1"/>
      <protection locked="0"/>
    </xf>
    <xf numFmtId="175" fontId="23" fillId="0" borderId="0" xfId="53" applyNumberFormat="1" applyFont="1" applyFill="1" applyBorder="1" applyAlignment="1">
      <alignment vertical="center" wrapText="1"/>
      <protection/>
    </xf>
    <xf numFmtId="175" fontId="25" fillId="0" borderId="0" xfId="53" applyNumberFormat="1" applyFont="1" applyFill="1" applyAlignment="1" applyProtection="1">
      <alignment horizontal="center"/>
      <protection/>
    </xf>
    <xf numFmtId="1" fontId="45" fillId="0" borderId="0" xfId="53" applyNumberFormat="1" applyFont="1" applyFill="1" applyBorder="1" applyAlignment="1" applyProtection="1">
      <alignment horizontal="left" vertical="center"/>
      <protection/>
    </xf>
    <xf numFmtId="1" fontId="25" fillId="0" borderId="0" xfId="53" applyNumberFormat="1" applyFont="1" applyFill="1" applyAlignment="1" applyProtection="1">
      <alignment horizontal="center"/>
      <protection/>
    </xf>
    <xf numFmtId="1" fontId="24" fillId="0" borderId="0" xfId="53" applyNumberFormat="1" applyFont="1" applyFill="1" applyAlignment="1" applyProtection="1">
      <alignment vertical="center" wrapText="1"/>
      <protection/>
    </xf>
    <xf numFmtId="175" fontId="47" fillId="0" borderId="0" xfId="53" applyNumberFormat="1" applyFont="1" applyFill="1">
      <alignment/>
      <protection/>
    </xf>
    <xf numFmtId="175" fontId="22" fillId="0" borderId="0" xfId="53" applyNumberFormat="1" applyFont="1" applyFill="1" applyBorder="1">
      <alignment/>
      <protection/>
    </xf>
    <xf numFmtId="175" fontId="48" fillId="0" borderId="0" xfId="53" applyNumberFormat="1" applyFont="1" applyFill="1" applyAlignment="1" applyProtection="1">
      <alignment horizontal="center"/>
      <protection/>
    </xf>
    <xf numFmtId="176" fontId="31" fillId="0" borderId="0" xfId="64" applyNumberFormat="1" applyFont="1" applyFill="1" applyAlignment="1" applyProtection="1">
      <alignment horizontal="center"/>
      <protection/>
    </xf>
    <xf numFmtId="176" fontId="31" fillId="0" borderId="0" xfId="64" applyNumberFormat="1" applyFont="1" applyFill="1" applyAlignment="1">
      <alignment/>
    </xf>
    <xf numFmtId="0" fontId="22" fillId="0" borderId="11" xfId="53" applyFont="1" applyFill="1" applyBorder="1">
      <alignment/>
      <protection/>
    </xf>
    <xf numFmtId="175" fontId="39" fillId="0" borderId="0" xfId="53" applyNumberFormat="1" applyFont="1" applyFill="1" applyBorder="1" applyAlignment="1">
      <alignment wrapText="1"/>
      <protection/>
    </xf>
    <xf numFmtId="1" fontId="32" fillId="0" borderId="12" xfId="53" applyNumberFormat="1" applyFont="1" applyFill="1" applyBorder="1" applyAlignment="1">
      <alignment horizontal="center" vertical="center" wrapText="1"/>
      <protection/>
    </xf>
    <xf numFmtId="0" fontId="32" fillId="0" borderId="12" xfId="53" applyFont="1" applyFill="1" applyBorder="1" applyAlignment="1">
      <alignment horizontal="center" vertical="center" wrapText="1"/>
      <protection/>
    </xf>
    <xf numFmtId="1" fontId="40" fillId="0" borderId="0" xfId="53" applyNumberFormat="1" applyFont="1" applyFill="1" applyAlignment="1" applyProtection="1">
      <alignment vertical="center" wrapText="1"/>
      <protection/>
    </xf>
    <xf numFmtId="1" fontId="30" fillId="0" borderId="0" xfId="53" applyNumberFormat="1" applyFont="1" applyFill="1" applyAlignment="1" applyProtection="1">
      <alignment horizontal="center"/>
      <protection/>
    </xf>
    <xf numFmtId="175" fontId="37" fillId="0" borderId="10" xfId="53" applyNumberFormat="1" applyFont="1" applyFill="1" applyBorder="1" applyAlignment="1">
      <alignment vertical="center" wrapText="1"/>
      <protection/>
    </xf>
    <xf numFmtId="174" fontId="47" fillId="0" borderId="0" xfId="59" applyNumberFormat="1" applyFont="1" applyFill="1" applyAlignment="1">
      <alignment/>
    </xf>
    <xf numFmtId="1" fontId="25" fillId="0" borderId="10" xfId="0" applyNumberFormat="1" applyFont="1" applyFill="1" applyBorder="1" applyAlignment="1">
      <alignment horizontal="center" vertical="center" wrapText="1"/>
    </xf>
    <xf numFmtId="175" fontId="36" fillId="0" borderId="10" xfId="53" applyNumberFormat="1" applyFont="1" applyFill="1" applyBorder="1" applyAlignment="1">
      <alignment horizontal="right" vertical="center" wrapText="1"/>
      <protection/>
    </xf>
    <xf numFmtId="175" fontId="23" fillId="0" borderId="10" xfId="53" applyNumberFormat="1" applyFont="1" applyFill="1" applyBorder="1" applyAlignment="1">
      <alignment vertical="center"/>
      <protection/>
    </xf>
    <xf numFmtId="175" fontId="35" fillId="0" borderId="10" xfId="53" applyNumberFormat="1" applyFont="1" applyFill="1" applyBorder="1" applyAlignment="1">
      <alignment vertical="center"/>
      <protection/>
    </xf>
    <xf numFmtId="1" fontId="24" fillId="0" borderId="0" xfId="53" applyNumberFormat="1" applyFont="1" applyFill="1" applyBorder="1" applyAlignment="1" applyProtection="1">
      <alignment vertical="center" wrapText="1"/>
      <protection/>
    </xf>
    <xf numFmtId="176" fontId="50" fillId="0" borderId="0" xfId="64" applyNumberFormat="1" applyFont="1" applyFill="1" applyBorder="1" applyAlignment="1" applyProtection="1">
      <alignment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1" fontId="23" fillId="0" borderId="0" xfId="53" applyNumberFormat="1" applyFont="1" applyFill="1" applyAlignment="1" applyProtection="1">
      <alignment horizontal="justify" vertical="top" wrapText="1"/>
      <protection/>
    </xf>
    <xf numFmtId="174" fontId="23" fillId="0" borderId="0" xfId="53" applyNumberFormat="1" applyFont="1" applyFill="1" applyAlignment="1" applyProtection="1">
      <alignment horizontal="justify" vertical="top" wrapText="1"/>
      <protection/>
    </xf>
    <xf numFmtId="1" fontId="32" fillId="0" borderId="10" xfId="53" applyNumberFormat="1" applyFont="1" applyFill="1" applyBorder="1" applyAlignment="1">
      <alignment horizontal="center" vertical="top" wrapText="1"/>
      <protection/>
    </xf>
    <xf numFmtId="0" fontId="29" fillId="0" borderId="10" xfId="54" applyFont="1" applyFill="1" applyBorder="1" applyAlignment="1" applyProtection="1">
      <alignment horizontal="justify" vertical="top" wrapText="1"/>
      <protection/>
    </xf>
    <xf numFmtId="1" fontId="25" fillId="0" borderId="10" xfId="54" applyNumberFormat="1" applyFont="1" applyFill="1" applyBorder="1" applyAlignment="1" applyProtection="1">
      <alignment horizontal="justify" vertical="top" wrapText="1"/>
      <protection locked="0"/>
    </xf>
    <xf numFmtId="1" fontId="32" fillId="0" borderId="10" xfId="54" applyNumberFormat="1" applyFont="1" applyFill="1" applyBorder="1" applyAlignment="1" applyProtection="1">
      <alignment horizontal="justify" vertical="top" wrapText="1"/>
      <protection locked="0"/>
    </xf>
    <xf numFmtId="1" fontId="25" fillId="0" borderId="10" xfId="54" applyNumberFormat="1" applyFont="1" applyFill="1" applyBorder="1" applyAlignment="1" applyProtection="1">
      <alignment horizontal="justify" vertical="top" wrapText="1"/>
      <protection locked="0"/>
    </xf>
    <xf numFmtId="1" fontId="29" fillId="0" borderId="10" xfId="53" applyNumberFormat="1" applyFont="1" applyFill="1" applyBorder="1" applyAlignment="1" applyProtection="1">
      <alignment horizontal="justify" vertical="top" wrapText="1"/>
      <protection locked="0"/>
    </xf>
    <xf numFmtId="1" fontId="25" fillId="0" borderId="10" xfId="53" applyNumberFormat="1" applyFont="1" applyFill="1" applyBorder="1" applyAlignment="1" applyProtection="1">
      <alignment horizontal="justify" vertical="top" wrapText="1"/>
      <protection locked="0"/>
    </xf>
    <xf numFmtId="1" fontId="25" fillId="0" borderId="10" xfId="53" applyNumberFormat="1" applyFont="1" applyFill="1" applyBorder="1" applyAlignment="1" applyProtection="1">
      <alignment horizontal="justify" vertical="top" wrapText="1"/>
      <protection/>
    </xf>
    <xf numFmtId="1" fontId="29" fillId="0" borderId="10" xfId="54" applyNumberFormat="1" applyFont="1" applyFill="1" applyBorder="1" applyAlignment="1" applyProtection="1">
      <alignment horizontal="justify" vertical="top" wrapText="1"/>
      <protection locked="0"/>
    </xf>
    <xf numFmtId="1" fontId="29" fillId="0" borderId="10" xfId="53" applyNumberFormat="1" applyFont="1" applyFill="1" applyBorder="1" applyAlignment="1" applyProtection="1">
      <alignment horizontal="justify" vertical="top" wrapText="1"/>
      <protection/>
    </xf>
    <xf numFmtId="1" fontId="25" fillId="0" borderId="10" xfId="53" applyNumberFormat="1" applyFont="1" applyFill="1" applyBorder="1" applyAlignment="1" applyProtection="1">
      <alignment horizontal="justify" vertical="top" wrapText="1"/>
      <protection/>
    </xf>
    <xf numFmtId="1" fontId="25" fillId="0" borderId="10" xfId="53" applyNumberFormat="1" applyFont="1" applyFill="1" applyBorder="1" applyAlignment="1" applyProtection="1">
      <alignment horizontal="left" vertical="top" wrapText="1"/>
      <protection/>
    </xf>
    <xf numFmtId="1" fontId="29" fillId="0" borderId="10" xfId="54" applyNumberFormat="1" applyFont="1" applyFill="1" applyBorder="1" applyAlignment="1" applyProtection="1">
      <alignment horizontal="justify" vertical="top" wrapText="1"/>
      <protection locked="0"/>
    </xf>
    <xf numFmtId="1" fontId="25" fillId="0" borderId="10" xfId="53" applyNumberFormat="1" applyFont="1" applyFill="1" applyBorder="1" applyAlignment="1" applyProtection="1">
      <alignment horizontal="justify" vertical="top" wrapText="1"/>
      <protection locked="0"/>
    </xf>
    <xf numFmtId="49" fontId="42" fillId="0" borderId="10" xfId="0" applyNumberFormat="1" applyFont="1" applyFill="1" applyBorder="1" applyAlignment="1" applyProtection="1">
      <alignment horizontal="justify" vertical="top" wrapText="1"/>
      <protection/>
    </xf>
    <xf numFmtId="49" fontId="42" fillId="0" borderId="10" xfId="0" applyNumberFormat="1" applyFont="1" applyFill="1" applyBorder="1" applyAlignment="1" applyProtection="1">
      <alignment horizontal="justify" vertical="top" wrapText="1"/>
      <protection hidden="1"/>
    </xf>
    <xf numFmtId="49" fontId="28" fillId="0" borderId="10" xfId="0" applyNumberFormat="1" applyFont="1" applyFill="1" applyBorder="1" applyAlignment="1" applyProtection="1">
      <alignment horizontal="justify" vertical="top" wrapText="1"/>
      <protection hidden="1"/>
    </xf>
    <xf numFmtId="1" fontId="29" fillId="0" borderId="10" xfId="53" applyNumberFormat="1" applyFont="1" applyFill="1" applyBorder="1" applyAlignment="1" applyProtection="1">
      <alignment horizontal="justify" vertical="top" wrapText="1"/>
      <protection locked="0"/>
    </xf>
    <xf numFmtId="1" fontId="32" fillId="0" borderId="10" xfId="53" applyNumberFormat="1" applyFont="1" applyFill="1" applyBorder="1" applyAlignment="1" applyProtection="1">
      <alignment horizontal="justify" vertical="top" wrapText="1"/>
      <protection/>
    </xf>
    <xf numFmtId="49" fontId="28" fillId="0" borderId="10" xfId="0" applyNumberFormat="1" applyFont="1" applyFill="1" applyBorder="1" applyAlignment="1" applyProtection="1">
      <alignment horizontal="justify" vertical="top" wrapText="1"/>
      <protection/>
    </xf>
    <xf numFmtId="49" fontId="43" fillId="0" borderId="10" xfId="0" applyNumberFormat="1" applyFont="1" applyFill="1" applyBorder="1" applyAlignment="1" applyProtection="1">
      <alignment horizontal="justify" vertical="top" wrapText="1"/>
      <protection/>
    </xf>
    <xf numFmtId="1" fontId="29" fillId="0" borderId="10" xfId="53" applyNumberFormat="1" applyFont="1" applyFill="1" applyBorder="1" applyAlignment="1" applyProtection="1">
      <alignment horizontal="left" vertical="top" wrapText="1"/>
      <protection locked="0"/>
    </xf>
    <xf numFmtId="0" fontId="28" fillId="0" borderId="10" xfId="0" applyFont="1" applyFill="1" applyBorder="1" applyAlignment="1" applyProtection="1">
      <alignment horizontal="justify" vertical="top" wrapText="1"/>
      <protection/>
    </xf>
    <xf numFmtId="1" fontId="29" fillId="0" borderId="0" xfId="54" applyNumberFormat="1" applyFont="1" applyFill="1" applyBorder="1" applyAlignment="1" applyProtection="1">
      <alignment horizontal="justify" vertical="top" wrapText="1"/>
      <protection locked="0"/>
    </xf>
    <xf numFmtId="1" fontId="45" fillId="0" borderId="0" xfId="53" applyNumberFormat="1" applyFont="1" applyFill="1" applyAlignment="1" applyProtection="1">
      <alignment horizontal="justify" vertical="top"/>
      <protection/>
    </xf>
    <xf numFmtId="176" fontId="49" fillId="0" borderId="0" xfId="64" applyNumberFormat="1" applyFont="1" applyFill="1" applyAlignment="1" applyProtection="1">
      <alignment horizontal="justify" vertical="top" wrapText="1"/>
      <protection/>
    </xf>
    <xf numFmtId="174" fontId="21" fillId="0" borderId="0" xfId="51" applyNumberFormat="1" applyFont="1" applyFill="1" applyAlignment="1" applyProtection="1">
      <alignment horizontal="center" vertical="center" wrapText="1"/>
      <protection/>
    </xf>
    <xf numFmtId="174" fontId="51" fillId="0" borderId="13" xfId="53" applyNumberFormat="1" applyFont="1" applyFill="1" applyBorder="1" applyAlignment="1">
      <alignment horizontal="center"/>
      <protection/>
    </xf>
    <xf numFmtId="174" fontId="25" fillId="0" borderId="13" xfId="53" applyNumberFormat="1" applyFont="1" applyFill="1" applyBorder="1" applyAlignment="1">
      <alignment horizontal="center"/>
      <protection/>
    </xf>
    <xf numFmtId="1" fontId="29" fillId="0" borderId="10" xfId="54" applyNumberFormat="1" applyFont="1" applyFill="1" applyBorder="1" applyAlignment="1" applyProtection="1">
      <alignment horizontal="left" vertical="top" wrapText="1"/>
      <protection locked="0"/>
    </xf>
    <xf numFmtId="1" fontId="29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29" fillId="0" borderId="10" xfId="54" applyNumberFormat="1" applyFont="1" applyFill="1" applyBorder="1" applyAlignment="1" applyProtection="1">
      <alignment horizontal="left" vertical="top" wrapText="1"/>
      <protection locked="0"/>
    </xf>
    <xf numFmtId="1" fontId="29" fillId="0" borderId="10" xfId="53" applyNumberFormat="1" applyFont="1" applyFill="1" applyBorder="1" applyAlignment="1" applyProtection="1">
      <alignment horizontal="center" vertical="top" wrapText="1"/>
      <protection/>
    </xf>
    <xf numFmtId="1" fontId="29" fillId="0" borderId="10" xfId="53" applyNumberFormat="1" applyFont="1" applyFill="1" applyBorder="1" applyAlignment="1">
      <alignment horizontal="center" vertical="top" wrapText="1"/>
      <protection/>
    </xf>
    <xf numFmtId="2" fontId="54" fillId="0" borderId="0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 horizontal="center"/>
    </xf>
    <xf numFmtId="2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175" fontId="30" fillId="0" borderId="0" xfId="53" applyNumberFormat="1" applyFont="1" applyFill="1" applyBorder="1" applyAlignment="1">
      <alignment wrapText="1"/>
      <protection/>
    </xf>
    <xf numFmtId="175" fontId="36" fillId="0" borderId="10" xfId="53" applyNumberFormat="1" applyFont="1" applyFill="1" applyBorder="1" applyAlignment="1">
      <alignment horizontal="right" vertical="center"/>
      <protection/>
    </xf>
    <xf numFmtId="0" fontId="54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justify" vertical="top" wrapText="1"/>
    </xf>
    <xf numFmtId="0" fontId="46" fillId="0" borderId="0" xfId="0" applyFont="1" applyFill="1" applyAlignment="1">
      <alignment/>
    </xf>
    <xf numFmtId="2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Alignment="1">
      <alignment horizontal="justify"/>
    </xf>
    <xf numFmtId="2" fontId="54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top"/>
    </xf>
    <xf numFmtId="174" fontId="27" fillId="0" borderId="0" xfId="53" applyNumberFormat="1" applyFont="1" applyFill="1" applyAlignment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1" fontId="45" fillId="0" borderId="0" xfId="53" applyNumberFormat="1" applyFont="1" applyFill="1" applyAlignment="1" applyProtection="1">
      <alignment horizontal="left" vertical="center"/>
      <protection/>
    </xf>
    <xf numFmtId="174" fontId="25" fillId="0" borderId="0" xfId="53" applyNumberFormat="1" applyFont="1" applyFill="1" applyAlignment="1" applyProtection="1">
      <alignment horizontal="center"/>
      <protection/>
    </xf>
    <xf numFmtId="175" fontId="22" fillId="0" borderId="0" xfId="53" applyNumberFormat="1" applyFont="1" applyFill="1">
      <alignment/>
      <protection/>
    </xf>
    <xf numFmtId="175" fontId="40" fillId="0" borderId="0" xfId="53" applyNumberFormat="1" applyFont="1" applyFill="1" applyAlignment="1">
      <alignment vertical="center"/>
      <protection/>
    </xf>
    <xf numFmtId="0" fontId="56" fillId="0" borderId="0" xfId="53" applyFont="1" applyFill="1">
      <alignment/>
      <protection/>
    </xf>
    <xf numFmtId="0" fontId="25" fillId="0" borderId="14" xfId="53" applyFont="1" applyFill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justify" vertical="top" wrapText="1"/>
      <protection/>
    </xf>
    <xf numFmtId="1" fontId="29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25" fillId="0" borderId="15" xfId="53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14" fontId="57" fillId="0" borderId="0" xfId="0" applyNumberFormat="1" applyFont="1" applyFill="1" applyBorder="1" applyAlignment="1">
      <alignment horizontal="left"/>
    </xf>
    <xf numFmtId="1" fontId="33" fillId="0" borderId="14" xfId="53" applyNumberFormat="1" applyFont="1" applyFill="1" applyBorder="1" applyAlignment="1">
      <alignment horizontal="center" vertical="center" wrapText="1"/>
      <protection/>
    </xf>
    <xf numFmtId="1" fontId="33" fillId="0" borderId="16" xfId="53" applyNumberFormat="1" applyFont="1" applyFill="1" applyBorder="1" applyAlignment="1">
      <alignment horizontal="center" vertical="center" wrapText="1"/>
      <protection/>
    </xf>
    <xf numFmtId="1" fontId="33" fillId="0" borderId="17" xfId="53" applyNumberFormat="1" applyFont="1" applyFill="1" applyBorder="1" applyAlignment="1">
      <alignment horizontal="center" vertical="center" wrapText="1"/>
      <protection/>
    </xf>
    <xf numFmtId="2" fontId="46" fillId="0" borderId="0" xfId="0" applyNumberFormat="1" applyFont="1" applyFill="1" applyBorder="1" applyAlignment="1">
      <alignment horizontal="center" vertical="center" wrapText="1"/>
    </xf>
    <xf numFmtId="0" fontId="33" fillId="0" borderId="14" xfId="53" applyFont="1" applyFill="1" applyBorder="1" applyAlignment="1" applyProtection="1">
      <alignment horizontal="center" vertical="center" wrapText="1"/>
      <protection/>
    </xf>
    <xf numFmtId="0" fontId="33" fillId="0" borderId="16" xfId="53" applyFont="1" applyFill="1" applyBorder="1" applyAlignment="1" applyProtection="1">
      <alignment horizontal="center" vertical="center" wrapText="1"/>
      <protection/>
    </xf>
    <xf numFmtId="0" fontId="33" fillId="0" borderId="17" xfId="53" applyFont="1" applyFill="1" applyBorder="1" applyAlignment="1" applyProtection="1">
      <alignment horizontal="center" vertical="center" wrapText="1"/>
      <protection/>
    </xf>
    <xf numFmtId="174" fontId="21" fillId="0" borderId="0" xfId="51" applyNumberFormat="1" applyFont="1" applyFill="1" applyAlignment="1" applyProtection="1">
      <alignment horizontal="center" vertical="center" wrapText="1"/>
      <protection/>
    </xf>
    <xf numFmtId="0" fontId="28" fillId="0" borderId="15" xfId="53" applyFont="1" applyFill="1" applyBorder="1" applyAlignment="1" applyProtection="1">
      <alignment horizontal="center" vertical="center" wrapText="1"/>
      <protection/>
    </xf>
    <xf numFmtId="0" fontId="28" fillId="0" borderId="12" xfId="53" applyFont="1" applyFill="1" applyBorder="1" applyAlignment="1" applyProtection="1">
      <alignment horizontal="center" vertical="center" wrapText="1"/>
      <protection/>
    </xf>
    <xf numFmtId="1" fontId="29" fillId="0" borderId="14" xfId="53" applyNumberFormat="1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1" fontId="25" fillId="0" borderId="15" xfId="5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239"/>
  <sheetViews>
    <sheetView showZeros="0" tabSelected="1" view="pageBreakPreview" zoomScale="75" zoomScaleNormal="70" zoomScaleSheetLayoutView="75" zoomScalePageLayoutView="0" workbookViewId="0" topLeftCell="A1">
      <pane xSplit="2" ySplit="10" topLeftCell="C8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3" sqref="A83"/>
    </sheetView>
  </sheetViews>
  <sheetFormatPr defaultColWidth="12.8984375" defaultRowHeight="15"/>
  <cols>
    <col min="1" max="1" width="51.8984375" style="68" customWidth="1"/>
    <col min="2" max="2" width="13.09765625" style="47" customWidth="1"/>
    <col min="3" max="3" width="17.8984375" style="46" customWidth="1"/>
    <col min="4" max="4" width="15.3984375" style="11" customWidth="1"/>
    <col min="5" max="5" width="13.19921875" style="11" customWidth="1"/>
    <col min="6" max="6" width="14.59765625" style="11" customWidth="1"/>
    <col min="7" max="7" width="15.296875" style="53" customWidth="1"/>
    <col min="8" max="16384" width="12.8984375" style="11" customWidth="1"/>
  </cols>
  <sheetData>
    <row r="1" spans="5:7" ht="23.25">
      <c r="E1" s="124" t="s">
        <v>84</v>
      </c>
      <c r="G1" s="10"/>
    </row>
    <row r="2" spans="5:7" ht="23.25">
      <c r="E2" s="124" t="s">
        <v>76</v>
      </c>
      <c r="G2" s="10"/>
    </row>
    <row r="3" ht="18.75">
      <c r="G3" s="10"/>
    </row>
    <row r="4" spans="1:7" s="1" customFormat="1" ht="22.5" customHeight="1">
      <c r="A4" s="138" t="s">
        <v>80</v>
      </c>
      <c r="B4" s="138"/>
      <c r="C4" s="138"/>
      <c r="D4" s="138"/>
      <c r="E4" s="138"/>
      <c r="F4" s="138"/>
      <c r="G4" s="138"/>
    </row>
    <row r="5" spans="1:7" s="1" customFormat="1" ht="22.5" customHeight="1">
      <c r="A5" s="96"/>
      <c r="B5" s="96"/>
      <c r="C5" s="96"/>
      <c r="D5" s="96"/>
      <c r="E5" s="96"/>
      <c r="F5" s="96"/>
      <c r="G5" s="96"/>
    </row>
    <row r="6" spans="1:7" s="1" customFormat="1" ht="20.25">
      <c r="A6" s="69"/>
      <c r="B6" s="2"/>
      <c r="C6" s="3"/>
      <c r="D6" s="118"/>
      <c r="E6" s="97"/>
      <c r="F6" s="97"/>
      <c r="G6" s="98" t="s">
        <v>72</v>
      </c>
    </row>
    <row r="7" spans="1:7" s="6" customFormat="1" ht="18.75" customHeight="1">
      <c r="A7" s="139" t="s">
        <v>0</v>
      </c>
      <c r="B7" s="143" t="s">
        <v>52</v>
      </c>
      <c r="C7" s="141">
        <v>2017</v>
      </c>
      <c r="D7" s="142"/>
      <c r="E7" s="142"/>
      <c r="F7" s="128" t="s">
        <v>79</v>
      </c>
      <c r="G7" s="128" t="s">
        <v>75</v>
      </c>
    </row>
    <row r="8" spans="1:8" s="8" customFormat="1" ht="81" customHeight="1">
      <c r="A8" s="140"/>
      <c r="B8" s="129"/>
      <c r="C8" s="61" t="s">
        <v>70</v>
      </c>
      <c r="D8" s="119" t="s">
        <v>83</v>
      </c>
      <c r="E8" s="125" t="s">
        <v>71</v>
      </c>
      <c r="F8" s="129"/>
      <c r="G8" s="129"/>
      <c r="H8" s="7"/>
    </row>
    <row r="9" spans="1:7" s="8" customFormat="1" ht="15">
      <c r="A9" s="70">
        <v>1</v>
      </c>
      <c r="B9" s="9">
        <v>2</v>
      </c>
      <c r="C9" s="55">
        <v>3</v>
      </c>
      <c r="D9" s="55">
        <v>4</v>
      </c>
      <c r="E9" s="55">
        <v>5</v>
      </c>
      <c r="F9" s="56">
        <v>6</v>
      </c>
      <c r="G9" s="9">
        <v>7</v>
      </c>
    </row>
    <row r="10" spans="1:7" ht="19.5">
      <c r="A10" s="135" t="s">
        <v>1</v>
      </c>
      <c r="B10" s="136"/>
      <c r="C10" s="136"/>
      <c r="D10" s="136"/>
      <c r="E10" s="136"/>
      <c r="F10" s="136"/>
      <c r="G10" s="137"/>
    </row>
    <row r="11" spans="1:7" s="13" customFormat="1" ht="18.75">
      <c r="A11" s="71" t="s">
        <v>2</v>
      </c>
      <c r="B11" s="4">
        <v>10000000</v>
      </c>
      <c r="C11" s="12">
        <f>C12+C15+C19+C23</f>
        <v>1280317.7</v>
      </c>
      <c r="D11" s="12">
        <f>D12+D15+D23+D19</f>
        <v>1044033.3</v>
      </c>
      <c r="E11" s="12">
        <f>E12+E15+E19+E23</f>
        <v>1290335.8</v>
      </c>
      <c r="F11" s="12">
        <f>E11/C11*100</f>
        <v>100.78246985103776</v>
      </c>
      <c r="G11" s="12">
        <f>E11-C11</f>
        <v>10018.100000000093</v>
      </c>
    </row>
    <row r="12" spans="1:7" s="13" customFormat="1" ht="31.5">
      <c r="A12" s="71" t="s">
        <v>3</v>
      </c>
      <c r="B12" s="4">
        <v>11000000</v>
      </c>
      <c r="C12" s="12">
        <f>C13+C14</f>
        <v>825900.1</v>
      </c>
      <c r="D12" s="12">
        <f>D13+D14</f>
        <v>673706.1</v>
      </c>
      <c r="E12" s="12">
        <f>E13+E14</f>
        <v>843720</v>
      </c>
      <c r="F12" s="12">
        <f aca="true" t="shared" si="0" ref="F12:F67">E12/C12*100</f>
        <v>102.15763383489119</v>
      </c>
      <c r="G12" s="12">
        <f aca="true" t="shared" si="1" ref="G12:G52">E12-C12</f>
        <v>17819.900000000023</v>
      </c>
    </row>
    <row r="13" spans="1:7" s="18" customFormat="1" ht="18.75">
      <c r="A13" s="72" t="s">
        <v>68</v>
      </c>
      <c r="B13" s="14">
        <v>11010000</v>
      </c>
      <c r="C13" s="15">
        <v>825336</v>
      </c>
      <c r="D13" s="15">
        <v>673316.1</v>
      </c>
      <c r="E13" s="16">
        <v>843300</v>
      </c>
      <c r="F13" s="16">
        <f t="shared" si="0"/>
        <v>102.176568088633</v>
      </c>
      <c r="G13" s="16">
        <f t="shared" si="1"/>
        <v>17964</v>
      </c>
    </row>
    <row r="14" spans="1:7" s="18" customFormat="1" ht="18.75">
      <c r="A14" s="74" t="s">
        <v>47</v>
      </c>
      <c r="B14" s="14">
        <v>11020000</v>
      </c>
      <c r="C14" s="15">
        <v>564.1</v>
      </c>
      <c r="D14" s="15">
        <v>390</v>
      </c>
      <c r="E14" s="16">
        <v>420</v>
      </c>
      <c r="F14" s="15">
        <f t="shared" si="0"/>
        <v>74.45488388583584</v>
      </c>
      <c r="G14" s="16">
        <f t="shared" si="1"/>
        <v>-144.10000000000002</v>
      </c>
    </row>
    <row r="15" spans="1:7" s="26" customFormat="1" ht="31.5">
      <c r="A15" s="75" t="s">
        <v>53</v>
      </c>
      <c r="B15" s="23">
        <v>13000000</v>
      </c>
      <c r="C15" s="24">
        <f>C16+C18</f>
        <v>199.7</v>
      </c>
      <c r="D15" s="24">
        <f>D16+D18</f>
        <v>111.8</v>
      </c>
      <c r="E15" s="24">
        <f>E16+E18</f>
        <v>137.5</v>
      </c>
      <c r="F15" s="24">
        <f t="shared" si="0"/>
        <v>68.85327991987982</v>
      </c>
      <c r="G15" s="12">
        <f t="shared" si="1"/>
        <v>-62.19999999999999</v>
      </c>
    </row>
    <row r="16" spans="1:7" s="18" customFormat="1" ht="18" customHeight="1">
      <c r="A16" s="74" t="s">
        <v>73</v>
      </c>
      <c r="B16" s="14">
        <v>13010000</v>
      </c>
      <c r="C16" s="15">
        <v>98.6</v>
      </c>
      <c r="D16" s="15">
        <v>79</v>
      </c>
      <c r="E16" s="16">
        <v>104.7</v>
      </c>
      <c r="F16" s="15">
        <f t="shared" si="0"/>
        <v>106.18661257606492</v>
      </c>
      <c r="G16" s="16">
        <f t="shared" si="1"/>
        <v>6.1000000000000085</v>
      </c>
    </row>
    <row r="17" spans="1:7" s="26" customFormat="1" ht="42.75" customHeight="1" hidden="1">
      <c r="A17" s="76" t="s">
        <v>65</v>
      </c>
      <c r="B17" s="27">
        <v>13020400</v>
      </c>
      <c r="C17" s="24"/>
      <c r="D17" s="15"/>
      <c r="E17" s="16"/>
      <c r="F17" s="62" t="e">
        <f t="shared" si="0"/>
        <v>#DIV/0!</v>
      </c>
      <c r="G17" s="16">
        <f t="shared" si="1"/>
        <v>0</v>
      </c>
    </row>
    <row r="18" spans="1:7" s="18" customFormat="1" ht="18.75">
      <c r="A18" s="77" t="s">
        <v>54</v>
      </c>
      <c r="B18" s="14">
        <v>13030000</v>
      </c>
      <c r="C18" s="20">
        <v>101.1</v>
      </c>
      <c r="D18" s="20">
        <v>32.8</v>
      </c>
      <c r="E18" s="16">
        <v>32.8</v>
      </c>
      <c r="F18" s="16">
        <f t="shared" si="0"/>
        <v>32.4431256181998</v>
      </c>
      <c r="G18" s="16">
        <f t="shared" si="1"/>
        <v>-68.3</v>
      </c>
    </row>
    <row r="19" spans="1:7" s="31" customFormat="1" ht="18.75">
      <c r="A19" s="78" t="s">
        <v>57</v>
      </c>
      <c r="B19" s="29">
        <v>14000000</v>
      </c>
      <c r="C19" s="24">
        <f>C20+C21+C22</f>
        <v>136672.3</v>
      </c>
      <c r="D19" s="24">
        <f>D20+D21+D22</f>
        <v>104797.7</v>
      </c>
      <c r="E19" s="24">
        <f>E20+E21+E22</f>
        <v>129272.29999999999</v>
      </c>
      <c r="F19" s="12">
        <f t="shared" si="0"/>
        <v>94.58558903303742</v>
      </c>
      <c r="G19" s="12">
        <f t="shared" si="1"/>
        <v>-7400</v>
      </c>
    </row>
    <row r="20" spans="1:7" s="28" customFormat="1" ht="18.75">
      <c r="A20" s="72" t="s">
        <v>81</v>
      </c>
      <c r="B20" s="27">
        <v>14021900</v>
      </c>
      <c r="C20" s="15">
        <v>27936.2</v>
      </c>
      <c r="D20" s="15">
        <v>9152.5</v>
      </c>
      <c r="E20" s="15">
        <v>11250</v>
      </c>
      <c r="F20" s="16">
        <f t="shared" si="0"/>
        <v>40.27033025250392</v>
      </c>
      <c r="G20" s="16">
        <f t="shared" si="1"/>
        <v>-16686.2</v>
      </c>
    </row>
    <row r="21" spans="1:7" s="28" customFormat="1" ht="30">
      <c r="A21" s="72" t="s">
        <v>82</v>
      </c>
      <c r="B21" s="27">
        <v>14031900</v>
      </c>
      <c r="C21" s="15">
        <v>35231.4</v>
      </c>
      <c r="D21" s="15">
        <v>34877.6</v>
      </c>
      <c r="E21" s="15">
        <v>44517.6</v>
      </c>
      <c r="F21" s="16">
        <f t="shared" si="0"/>
        <v>126.3577376998927</v>
      </c>
      <c r="G21" s="16">
        <f t="shared" si="1"/>
        <v>9286.199999999997</v>
      </c>
    </row>
    <row r="22" spans="1:7" s="18" customFormat="1" ht="30">
      <c r="A22" s="77" t="s">
        <v>58</v>
      </c>
      <c r="B22" s="14">
        <v>14040000</v>
      </c>
      <c r="C22" s="15">
        <v>73504.7</v>
      </c>
      <c r="D22" s="15">
        <v>60767.6</v>
      </c>
      <c r="E22" s="16">
        <v>73504.7</v>
      </c>
      <c r="F22" s="16">
        <f t="shared" si="0"/>
        <v>100</v>
      </c>
      <c r="G22" s="16">
        <f t="shared" si="1"/>
        <v>0</v>
      </c>
    </row>
    <row r="23" spans="1:7" s="26" customFormat="1" ht="18.75">
      <c r="A23" s="79" t="s">
        <v>55</v>
      </c>
      <c r="B23" s="29">
        <v>18000000</v>
      </c>
      <c r="C23" s="24">
        <f>SUM(C24:C31)-C24</f>
        <v>317545.60000000003</v>
      </c>
      <c r="D23" s="24">
        <f>SUM(D24:D31)-D24</f>
        <v>265417.7</v>
      </c>
      <c r="E23" s="12">
        <f>SUM(E24:E31)-E24</f>
        <v>317206</v>
      </c>
      <c r="F23" s="12">
        <f t="shared" si="0"/>
        <v>99.89305472977739</v>
      </c>
      <c r="G23" s="12">
        <f t="shared" si="1"/>
        <v>-339.6000000000349</v>
      </c>
    </row>
    <row r="24" spans="1:7" s="18" customFormat="1" ht="18.75">
      <c r="A24" s="80" t="s">
        <v>59</v>
      </c>
      <c r="B24" s="27">
        <v>18010000</v>
      </c>
      <c r="C24" s="15">
        <f>C25+C26+C27+C28</f>
        <v>173612.2</v>
      </c>
      <c r="D24" s="15">
        <f>D25+D26+D27+D28</f>
        <v>142975.7</v>
      </c>
      <c r="E24" s="16">
        <f>E25+E26+E27+E28</f>
        <v>171047.7</v>
      </c>
      <c r="F24" s="16">
        <f t="shared" si="0"/>
        <v>98.52285726463924</v>
      </c>
      <c r="G24" s="16">
        <f t="shared" si="1"/>
        <v>-2564.5</v>
      </c>
    </row>
    <row r="25" spans="1:7" s="18" customFormat="1" ht="60">
      <c r="A25" s="80" t="s">
        <v>60</v>
      </c>
      <c r="B25" s="67" t="s">
        <v>69</v>
      </c>
      <c r="C25" s="15">
        <v>6427.7</v>
      </c>
      <c r="D25" s="15">
        <v>6070.4</v>
      </c>
      <c r="E25" s="16">
        <v>6427.7</v>
      </c>
      <c r="F25" s="16">
        <f t="shared" si="0"/>
        <v>100</v>
      </c>
      <c r="G25" s="16">
        <f t="shared" si="1"/>
        <v>0</v>
      </c>
    </row>
    <row r="26" spans="1:7" s="18" customFormat="1" ht="60">
      <c r="A26" s="80" t="s">
        <v>61</v>
      </c>
      <c r="B26" s="27" t="s">
        <v>62</v>
      </c>
      <c r="C26" s="15">
        <v>166595</v>
      </c>
      <c r="D26" s="15">
        <v>135889.7</v>
      </c>
      <c r="E26" s="16">
        <v>163500</v>
      </c>
      <c r="F26" s="16">
        <f t="shared" si="0"/>
        <v>98.142201146493</v>
      </c>
      <c r="G26" s="16">
        <f t="shared" si="1"/>
        <v>-3095</v>
      </c>
    </row>
    <row r="27" spans="1:7" s="18" customFormat="1" ht="18.75">
      <c r="A27" s="80" t="s">
        <v>67</v>
      </c>
      <c r="B27" s="27">
        <v>18011000</v>
      </c>
      <c r="C27" s="15">
        <v>350</v>
      </c>
      <c r="D27" s="15">
        <v>554.4</v>
      </c>
      <c r="E27" s="15">
        <v>570</v>
      </c>
      <c r="F27" s="16">
        <f t="shared" si="0"/>
        <v>162.85714285714286</v>
      </c>
      <c r="G27" s="16">
        <f t="shared" si="1"/>
        <v>220</v>
      </c>
    </row>
    <row r="28" spans="1:7" s="18" customFormat="1" ht="18.75">
      <c r="A28" s="80" t="s">
        <v>66</v>
      </c>
      <c r="B28" s="27">
        <v>18011100</v>
      </c>
      <c r="C28" s="15">
        <v>239.5</v>
      </c>
      <c r="D28" s="15">
        <v>461.2</v>
      </c>
      <c r="E28" s="15">
        <v>550</v>
      </c>
      <c r="F28" s="16">
        <f t="shared" si="0"/>
        <v>229.64509394572025</v>
      </c>
      <c r="G28" s="16">
        <f t="shared" si="1"/>
        <v>310.5</v>
      </c>
    </row>
    <row r="29" spans="1:7" s="18" customFormat="1" ht="18.75">
      <c r="A29" s="80" t="s">
        <v>4</v>
      </c>
      <c r="B29" s="27">
        <v>18030000</v>
      </c>
      <c r="C29" s="15">
        <v>130</v>
      </c>
      <c r="D29" s="15">
        <v>165.1</v>
      </c>
      <c r="E29" s="16">
        <v>200</v>
      </c>
      <c r="F29" s="16">
        <f t="shared" si="0"/>
        <v>153.84615384615387</v>
      </c>
      <c r="G29" s="16">
        <f t="shared" si="1"/>
        <v>70</v>
      </c>
    </row>
    <row r="30" spans="1:7" s="18" customFormat="1" ht="30">
      <c r="A30" s="80" t="s">
        <v>56</v>
      </c>
      <c r="B30" s="27" t="s">
        <v>5</v>
      </c>
      <c r="C30" s="15"/>
      <c r="D30" s="15">
        <v>-35.4</v>
      </c>
      <c r="E30" s="16">
        <v>-35.4</v>
      </c>
      <c r="F30" s="109" t="e">
        <f t="shared" si="0"/>
        <v>#DIV/0!</v>
      </c>
      <c r="G30" s="16">
        <f t="shared" si="1"/>
        <v>-35.4</v>
      </c>
    </row>
    <row r="31" spans="1:7" s="18" customFormat="1" ht="18.75">
      <c r="A31" s="80" t="s">
        <v>63</v>
      </c>
      <c r="B31" s="27">
        <v>18050000</v>
      </c>
      <c r="C31" s="15">
        <v>143803.4</v>
      </c>
      <c r="D31" s="15">
        <v>122312.3</v>
      </c>
      <c r="E31" s="16">
        <v>145993.7</v>
      </c>
      <c r="F31" s="16">
        <f t="shared" si="0"/>
        <v>101.5231211501258</v>
      </c>
      <c r="G31" s="16">
        <f t="shared" si="1"/>
        <v>2190.3000000000175</v>
      </c>
    </row>
    <row r="32" spans="1:7" s="26" customFormat="1" ht="18.75">
      <c r="A32" s="78" t="s">
        <v>7</v>
      </c>
      <c r="B32" s="23">
        <v>20000000</v>
      </c>
      <c r="C32" s="24">
        <f>C33+C39+C43</f>
        <v>58120</v>
      </c>
      <c r="D32" s="24">
        <f>D33+D39+D43</f>
        <v>63934</v>
      </c>
      <c r="E32" s="24">
        <f>E33+E39+E43</f>
        <v>76944.2</v>
      </c>
      <c r="F32" s="24">
        <f t="shared" si="0"/>
        <v>132.38850653819682</v>
      </c>
      <c r="G32" s="12">
        <f t="shared" si="1"/>
        <v>18824.199999999997</v>
      </c>
    </row>
    <row r="33" spans="1:7" s="26" customFormat="1" ht="18.75">
      <c r="A33" s="78" t="s">
        <v>8</v>
      </c>
      <c r="B33" s="23">
        <v>21000000</v>
      </c>
      <c r="C33" s="24">
        <f>C34+C36+C35</f>
        <v>24252.800000000003</v>
      </c>
      <c r="D33" s="24">
        <f>D34+D36+D35</f>
        <v>30829.2</v>
      </c>
      <c r="E33" s="24">
        <f>E34+E36+E35</f>
        <v>37705.9</v>
      </c>
      <c r="F33" s="24">
        <f t="shared" si="0"/>
        <v>155.47029621322073</v>
      </c>
      <c r="G33" s="12">
        <f t="shared" si="1"/>
        <v>13453.099999999999</v>
      </c>
    </row>
    <row r="34" spans="1:7" s="18" customFormat="1" ht="90">
      <c r="A34" s="74" t="s">
        <v>50</v>
      </c>
      <c r="B34" s="14">
        <v>21010000</v>
      </c>
      <c r="C34" s="15">
        <v>100.8</v>
      </c>
      <c r="D34" s="15">
        <v>50.2</v>
      </c>
      <c r="E34" s="16">
        <v>55.9</v>
      </c>
      <c r="F34" s="15">
        <f t="shared" si="0"/>
        <v>55.45634920634921</v>
      </c>
      <c r="G34" s="16">
        <f t="shared" si="1"/>
        <v>-44.9</v>
      </c>
    </row>
    <row r="35" spans="1:7" s="18" customFormat="1" ht="30">
      <c r="A35" s="74" t="s">
        <v>77</v>
      </c>
      <c r="B35" s="14">
        <v>21050000</v>
      </c>
      <c r="C35" s="15">
        <v>23591.9</v>
      </c>
      <c r="D35" s="15">
        <v>30152</v>
      </c>
      <c r="E35" s="16">
        <v>36900</v>
      </c>
      <c r="F35" s="15">
        <f>E35/C35*100</f>
        <v>156.4096151645268</v>
      </c>
      <c r="G35" s="16">
        <f>E35-C35</f>
        <v>13308.099999999999</v>
      </c>
    </row>
    <row r="36" spans="1:7" s="18" customFormat="1" ht="18.75">
      <c r="A36" s="72" t="s">
        <v>9</v>
      </c>
      <c r="B36" s="27">
        <v>21080000</v>
      </c>
      <c r="C36" s="15">
        <f>SUM(C37:C38)</f>
        <v>560.1</v>
      </c>
      <c r="D36" s="15">
        <f>SUM(D37:D38)</f>
        <v>627</v>
      </c>
      <c r="E36" s="16">
        <f>SUM(E37:E38)</f>
        <v>750</v>
      </c>
      <c r="F36" s="15">
        <f t="shared" si="0"/>
        <v>133.90465988216388</v>
      </c>
      <c r="G36" s="16">
        <f t="shared" si="1"/>
        <v>189.89999999999998</v>
      </c>
    </row>
    <row r="37" spans="1:7" s="30" customFormat="1" ht="18.75">
      <c r="A37" s="73" t="s">
        <v>10</v>
      </c>
      <c r="B37" s="19">
        <v>21081100</v>
      </c>
      <c r="C37" s="20">
        <v>282</v>
      </c>
      <c r="D37" s="20">
        <v>496.7</v>
      </c>
      <c r="E37" s="21">
        <v>600</v>
      </c>
      <c r="F37" s="21">
        <f t="shared" si="0"/>
        <v>212.7659574468085</v>
      </c>
      <c r="G37" s="16">
        <f t="shared" si="1"/>
        <v>318</v>
      </c>
    </row>
    <row r="38" spans="1:7" s="30" customFormat="1" ht="45">
      <c r="A38" s="73" t="s">
        <v>64</v>
      </c>
      <c r="B38" s="19">
        <v>21081500</v>
      </c>
      <c r="C38" s="20">
        <v>278.1</v>
      </c>
      <c r="D38" s="20">
        <v>130.3</v>
      </c>
      <c r="E38" s="21">
        <v>150</v>
      </c>
      <c r="F38" s="21">
        <f t="shared" si="0"/>
        <v>53.937432578209275</v>
      </c>
      <c r="G38" s="16">
        <f t="shared" si="1"/>
        <v>-128.10000000000002</v>
      </c>
    </row>
    <row r="39" spans="1:7" s="26" customFormat="1" ht="31.5">
      <c r="A39" s="78" t="s">
        <v>11</v>
      </c>
      <c r="B39" s="23">
        <v>22000000</v>
      </c>
      <c r="C39" s="24">
        <f>C41+C42+C40</f>
        <v>31593</v>
      </c>
      <c r="D39" s="24">
        <f>D41+D42+D40</f>
        <v>30805.899999999998</v>
      </c>
      <c r="E39" s="12">
        <f>E41+E42+E40</f>
        <v>36460.1</v>
      </c>
      <c r="F39" s="24">
        <f t="shared" si="0"/>
        <v>115.40562782894945</v>
      </c>
      <c r="G39" s="12">
        <f t="shared" si="1"/>
        <v>4867.0999999999985</v>
      </c>
    </row>
    <row r="40" spans="1:7" s="18" customFormat="1" ht="18.75">
      <c r="A40" s="74" t="s">
        <v>12</v>
      </c>
      <c r="B40" s="14" t="s">
        <v>13</v>
      </c>
      <c r="C40" s="15">
        <v>14423</v>
      </c>
      <c r="D40" s="15">
        <v>13577.3</v>
      </c>
      <c r="E40" s="16">
        <v>15800.1</v>
      </c>
      <c r="F40" s="15">
        <f t="shared" si="0"/>
        <v>109.54794425570269</v>
      </c>
      <c r="G40" s="16">
        <f t="shared" si="1"/>
        <v>1377.1000000000004</v>
      </c>
    </row>
    <row r="41" spans="1:7" s="28" customFormat="1" ht="39.75" customHeight="1">
      <c r="A41" s="72" t="s">
        <v>14</v>
      </c>
      <c r="B41" s="27">
        <v>22080000</v>
      </c>
      <c r="C41" s="15">
        <v>17000</v>
      </c>
      <c r="D41" s="15">
        <v>16836.1</v>
      </c>
      <c r="E41" s="16">
        <v>20200</v>
      </c>
      <c r="F41" s="15">
        <f t="shared" si="0"/>
        <v>118.82352941176471</v>
      </c>
      <c r="G41" s="16">
        <f t="shared" si="1"/>
        <v>3200</v>
      </c>
    </row>
    <row r="42" spans="1:7" s="18" customFormat="1" ht="18.75">
      <c r="A42" s="80" t="s">
        <v>15</v>
      </c>
      <c r="B42" s="27">
        <v>22090000</v>
      </c>
      <c r="C42" s="15">
        <v>170</v>
      </c>
      <c r="D42" s="15">
        <v>392.5</v>
      </c>
      <c r="E42" s="16">
        <v>460</v>
      </c>
      <c r="F42" s="16">
        <f t="shared" si="0"/>
        <v>270.5882352941177</v>
      </c>
      <c r="G42" s="16">
        <f t="shared" si="1"/>
        <v>290</v>
      </c>
    </row>
    <row r="43" spans="1:7" s="31" customFormat="1" ht="18.75">
      <c r="A43" s="82" t="s">
        <v>16</v>
      </c>
      <c r="B43" s="29">
        <v>24000000</v>
      </c>
      <c r="C43" s="24">
        <f>C44+C45</f>
        <v>2274.2000000000003</v>
      </c>
      <c r="D43" s="24">
        <f>D44+D45</f>
        <v>2298.9</v>
      </c>
      <c r="E43" s="12">
        <f>E44+E45</f>
        <v>2778.2000000000003</v>
      </c>
      <c r="F43" s="24">
        <f t="shared" si="0"/>
        <v>122.16163925776098</v>
      </c>
      <c r="G43" s="12">
        <f t="shared" si="1"/>
        <v>504</v>
      </c>
    </row>
    <row r="44" spans="1:7" s="18" customFormat="1" ht="45">
      <c r="A44" s="83" t="s">
        <v>17</v>
      </c>
      <c r="B44" s="14">
        <v>24030000</v>
      </c>
      <c r="C44" s="15">
        <v>2.3</v>
      </c>
      <c r="D44" s="15">
        <v>0.3</v>
      </c>
      <c r="E44" s="16">
        <v>0.4</v>
      </c>
      <c r="F44" s="16">
        <f t="shared" si="0"/>
        <v>17.39130434782609</v>
      </c>
      <c r="G44" s="16">
        <f t="shared" si="1"/>
        <v>-1.9</v>
      </c>
    </row>
    <row r="45" spans="1:7" s="17" customFormat="1" ht="18.75">
      <c r="A45" s="83" t="s">
        <v>9</v>
      </c>
      <c r="B45" s="14">
        <v>24060000</v>
      </c>
      <c r="C45" s="15">
        <v>2271.9</v>
      </c>
      <c r="D45" s="15">
        <v>2298.6</v>
      </c>
      <c r="E45" s="16">
        <v>2777.8</v>
      </c>
      <c r="F45" s="16">
        <f t="shared" si="0"/>
        <v>122.2677054447819</v>
      </c>
      <c r="G45" s="16">
        <f t="shared" si="1"/>
        <v>505.9000000000001</v>
      </c>
    </row>
    <row r="46" spans="1:7" s="25" customFormat="1" ht="18.75">
      <c r="A46" s="84" t="s">
        <v>18</v>
      </c>
      <c r="B46" s="32">
        <v>30000000</v>
      </c>
      <c r="C46" s="24">
        <f>C47</f>
        <v>69</v>
      </c>
      <c r="D46" s="24">
        <f>D47</f>
        <v>5.1</v>
      </c>
      <c r="E46" s="12">
        <f>E47</f>
        <v>5.8</v>
      </c>
      <c r="F46" s="12">
        <f t="shared" si="0"/>
        <v>8.405797101449275</v>
      </c>
      <c r="G46" s="12">
        <f t="shared" si="1"/>
        <v>-63.2</v>
      </c>
    </row>
    <row r="47" spans="1:7" s="25" customFormat="1" ht="18.75">
      <c r="A47" s="85" t="s">
        <v>19</v>
      </c>
      <c r="B47" s="33">
        <v>31000000</v>
      </c>
      <c r="C47" s="24">
        <f>C48+C49</f>
        <v>69</v>
      </c>
      <c r="D47" s="24">
        <f>D48+D49</f>
        <v>5.1</v>
      </c>
      <c r="E47" s="12">
        <f>E48+E49</f>
        <v>5.8</v>
      </c>
      <c r="F47" s="12">
        <f t="shared" si="0"/>
        <v>8.405797101449275</v>
      </c>
      <c r="G47" s="12">
        <f t="shared" si="1"/>
        <v>-63.2</v>
      </c>
    </row>
    <row r="48" spans="1:7" s="17" customFormat="1" ht="60">
      <c r="A48" s="86" t="s">
        <v>20</v>
      </c>
      <c r="B48" s="14">
        <v>31010000</v>
      </c>
      <c r="C48" s="15">
        <v>65</v>
      </c>
      <c r="D48" s="15">
        <v>0.8</v>
      </c>
      <c r="E48" s="16">
        <v>0.8</v>
      </c>
      <c r="F48" s="16">
        <f t="shared" si="0"/>
        <v>1.2307692307692308</v>
      </c>
      <c r="G48" s="16">
        <f t="shared" si="1"/>
        <v>-64.2</v>
      </c>
    </row>
    <row r="49" spans="1:7" s="17" customFormat="1" ht="30">
      <c r="A49" s="86" t="s">
        <v>21</v>
      </c>
      <c r="B49" s="34">
        <v>31020000</v>
      </c>
      <c r="C49" s="15">
        <v>4</v>
      </c>
      <c r="D49" s="15">
        <v>4.3</v>
      </c>
      <c r="E49" s="16">
        <v>5</v>
      </c>
      <c r="F49" s="16">
        <f t="shared" si="0"/>
        <v>125</v>
      </c>
      <c r="G49" s="16">
        <f t="shared" si="1"/>
        <v>1</v>
      </c>
    </row>
    <row r="50" spans="1:7" s="26" customFormat="1" ht="18.75">
      <c r="A50" s="102" t="s">
        <v>22</v>
      </c>
      <c r="B50" s="23"/>
      <c r="C50" s="24">
        <f>C11+C32+C46</f>
        <v>1338506.7</v>
      </c>
      <c r="D50" s="24">
        <f>D11+D32+D46</f>
        <v>1107972.4000000001</v>
      </c>
      <c r="E50" s="24">
        <f>E11+E32+E46</f>
        <v>1367285.8</v>
      </c>
      <c r="F50" s="24">
        <f t="shared" si="0"/>
        <v>102.15009009667267</v>
      </c>
      <c r="G50" s="12">
        <f t="shared" si="1"/>
        <v>28779.100000000093</v>
      </c>
    </row>
    <row r="51" spans="1:7" s="26" customFormat="1" ht="18.75">
      <c r="A51" s="127" t="s">
        <v>23</v>
      </c>
      <c r="B51" s="23">
        <v>40000000</v>
      </c>
      <c r="C51" s="24">
        <v>1388129.6</v>
      </c>
      <c r="D51" s="24">
        <v>1209973.1</v>
      </c>
      <c r="E51" s="24">
        <v>1388129.6</v>
      </c>
      <c r="F51" s="24">
        <f t="shared" si="0"/>
        <v>100</v>
      </c>
      <c r="G51" s="12">
        <f t="shared" si="1"/>
        <v>0</v>
      </c>
    </row>
    <row r="52" spans="1:7" s="26" customFormat="1" ht="18.75">
      <c r="A52" s="103" t="s">
        <v>24</v>
      </c>
      <c r="B52" s="23"/>
      <c r="C52" s="24">
        <f>C50+C51</f>
        <v>2726636.3</v>
      </c>
      <c r="D52" s="24">
        <f>D50+D51</f>
        <v>2317945.5</v>
      </c>
      <c r="E52" s="24">
        <f>E50+E51</f>
        <v>2755415.4000000004</v>
      </c>
      <c r="F52" s="24">
        <f t="shared" si="0"/>
        <v>101.0554799699542</v>
      </c>
      <c r="G52" s="12">
        <f t="shared" si="1"/>
        <v>28779.10000000056</v>
      </c>
    </row>
    <row r="53" spans="1:7" s="18" customFormat="1" ht="27.75" customHeight="1">
      <c r="A53" s="131" t="s">
        <v>25</v>
      </c>
      <c r="B53" s="132"/>
      <c r="C53" s="132"/>
      <c r="D53" s="132"/>
      <c r="E53" s="132"/>
      <c r="F53" s="132"/>
      <c r="G53" s="133"/>
    </row>
    <row r="54" spans="1:7" s="31" customFormat="1" ht="18.75">
      <c r="A54" s="71" t="s">
        <v>2</v>
      </c>
      <c r="B54" s="4">
        <v>10000000</v>
      </c>
      <c r="C54" s="35">
        <f>C58</f>
        <v>3451.1</v>
      </c>
      <c r="D54" s="35">
        <f>D55+D58</f>
        <v>2824.1</v>
      </c>
      <c r="E54" s="35">
        <f>E55+E58</f>
        <v>3487.8999999999996</v>
      </c>
      <c r="F54" s="35">
        <f t="shared" si="0"/>
        <v>101.06632667845035</v>
      </c>
      <c r="G54" s="35">
        <f aca="true" t="shared" si="2" ref="G54:G80">E54-C54</f>
        <v>36.79999999999973</v>
      </c>
    </row>
    <row r="55" spans="1:7" s="31" customFormat="1" ht="18.75">
      <c r="A55" s="87" t="s">
        <v>48</v>
      </c>
      <c r="B55" s="4">
        <v>12000000</v>
      </c>
      <c r="C55" s="35">
        <f>C56</f>
        <v>0</v>
      </c>
      <c r="D55" s="35">
        <f>D56</f>
        <v>0.7</v>
      </c>
      <c r="E55" s="35">
        <f>E56</f>
        <v>0.7</v>
      </c>
      <c r="F55" s="59" t="e">
        <f t="shared" si="0"/>
        <v>#DIV/0!</v>
      </c>
      <c r="G55" s="35">
        <f t="shared" si="2"/>
        <v>0.7</v>
      </c>
    </row>
    <row r="56" spans="1:7" s="18" customFormat="1" ht="30">
      <c r="A56" s="126" t="s">
        <v>26</v>
      </c>
      <c r="B56" s="14">
        <v>12020000</v>
      </c>
      <c r="C56" s="36"/>
      <c r="D56" s="36">
        <v>0.7</v>
      </c>
      <c r="E56" s="36">
        <v>0.7</v>
      </c>
      <c r="F56" s="37" t="e">
        <f t="shared" si="0"/>
        <v>#DIV/0!</v>
      </c>
      <c r="G56" s="36">
        <f t="shared" si="2"/>
        <v>0.7</v>
      </c>
    </row>
    <row r="57" spans="1:12" s="22" customFormat="1" ht="42.75" customHeight="1" hidden="1">
      <c r="A57" s="72" t="s">
        <v>27</v>
      </c>
      <c r="B57" s="27" t="s">
        <v>28</v>
      </c>
      <c r="C57" s="36"/>
      <c r="D57" s="36"/>
      <c r="E57" s="36" t="e">
        <f>D57-#REF!</f>
        <v>#REF!</v>
      </c>
      <c r="F57" s="37" t="e">
        <f t="shared" si="0"/>
        <v>#REF!</v>
      </c>
      <c r="G57" s="36" t="e">
        <f t="shared" si="2"/>
        <v>#REF!</v>
      </c>
      <c r="H57" s="54" t="e">
        <f>#REF!+#REF!++#REF!+#REF!+#REF!+#REF!</f>
        <v>#REF!</v>
      </c>
      <c r="I57" s="54" t="e">
        <f>#REF!+#REF!++#REF!+#REF!+#REF!+#REF!</f>
        <v>#REF!</v>
      </c>
      <c r="J57" s="54" t="e">
        <f>D57+D66+D68+D72+D74+#REF!</f>
        <v>#REF!</v>
      </c>
      <c r="K57" s="54" t="e">
        <f>E57+E66++E68+E72+E74+#REF!</f>
        <v>#REF!</v>
      </c>
      <c r="L57" s="54" t="e">
        <f>C57+C66+C68+C72+C74+#REF!</f>
        <v>#REF!</v>
      </c>
    </row>
    <row r="58" spans="1:7" s="26" customFormat="1" ht="18.75">
      <c r="A58" s="79" t="s">
        <v>6</v>
      </c>
      <c r="B58" s="29">
        <v>19000000</v>
      </c>
      <c r="C58" s="24">
        <f>C59</f>
        <v>3451.1</v>
      </c>
      <c r="D58" s="24">
        <f>D59</f>
        <v>2823.4</v>
      </c>
      <c r="E58" s="12">
        <f>E59</f>
        <v>3487.2</v>
      </c>
      <c r="F58" s="12">
        <f>E58/C58*100</f>
        <v>101.04604329054506</v>
      </c>
      <c r="G58" s="12">
        <f>E58-C58</f>
        <v>36.09999999999991</v>
      </c>
    </row>
    <row r="59" spans="1:7" s="18" customFormat="1" ht="18.75">
      <c r="A59" s="81" t="s">
        <v>78</v>
      </c>
      <c r="B59" s="14">
        <v>19010000</v>
      </c>
      <c r="C59" s="15">
        <v>3451.1</v>
      </c>
      <c r="D59" s="15">
        <v>2823.4</v>
      </c>
      <c r="E59" s="16">
        <v>3487.2</v>
      </c>
      <c r="F59" s="16">
        <f>E59/C59*100</f>
        <v>101.04604329054506</v>
      </c>
      <c r="G59" s="16">
        <f>E59-C59</f>
        <v>36.09999999999991</v>
      </c>
    </row>
    <row r="60" spans="1:7" s="31" customFormat="1" ht="18.75">
      <c r="A60" s="82" t="s">
        <v>7</v>
      </c>
      <c r="B60" s="29">
        <v>20000000</v>
      </c>
      <c r="C60" s="35">
        <f>C61+C69</f>
        <v>61127.6</v>
      </c>
      <c r="D60" s="35">
        <f>D61+D69</f>
        <v>56029.399999999994</v>
      </c>
      <c r="E60" s="35">
        <f>E61+E69</f>
        <v>69432.1</v>
      </c>
      <c r="F60" s="35">
        <f t="shared" si="0"/>
        <v>113.58551619890198</v>
      </c>
      <c r="G60" s="35">
        <f t="shared" si="2"/>
        <v>8304.500000000007</v>
      </c>
    </row>
    <row r="61" spans="1:7" s="31" customFormat="1" ht="18.75">
      <c r="A61" s="82" t="s">
        <v>16</v>
      </c>
      <c r="B61" s="29">
        <v>24000000</v>
      </c>
      <c r="C61" s="35">
        <f>C62+C65+C68</f>
        <v>2976.5</v>
      </c>
      <c r="D61" s="35">
        <f>D62+D65+D68</f>
        <v>3894.7</v>
      </c>
      <c r="E61" s="35">
        <f>E62+E65+E68</f>
        <v>4432.1</v>
      </c>
      <c r="F61" s="63">
        <f t="shared" si="0"/>
        <v>148.90307408029565</v>
      </c>
      <c r="G61" s="35">
        <f t="shared" si="2"/>
        <v>1455.6000000000004</v>
      </c>
    </row>
    <row r="62" spans="1:7" s="28" customFormat="1" ht="18.75">
      <c r="A62" s="77" t="s">
        <v>51</v>
      </c>
      <c r="B62" s="27">
        <v>24060000</v>
      </c>
      <c r="C62" s="36">
        <f>C64+C63</f>
        <v>230</v>
      </c>
      <c r="D62" s="36">
        <f>D64+D63</f>
        <v>148.7</v>
      </c>
      <c r="E62" s="36">
        <f>E64+E63</f>
        <v>230</v>
      </c>
      <c r="F62" s="38">
        <f t="shared" si="0"/>
        <v>100</v>
      </c>
      <c r="G62" s="36">
        <f t="shared" si="2"/>
        <v>0</v>
      </c>
    </row>
    <row r="63" spans="1:7" s="22" customFormat="1" ht="30">
      <c r="A63" s="88" t="s">
        <v>29</v>
      </c>
      <c r="B63" s="19">
        <v>24061600</v>
      </c>
      <c r="C63" s="39">
        <v>200</v>
      </c>
      <c r="D63" s="39">
        <v>124.8</v>
      </c>
      <c r="E63" s="36">
        <v>200</v>
      </c>
      <c r="F63" s="64">
        <f t="shared" si="0"/>
        <v>100</v>
      </c>
      <c r="G63" s="39">
        <f t="shared" si="2"/>
        <v>0</v>
      </c>
    </row>
    <row r="64" spans="1:7" s="22" customFormat="1" ht="53.25" customHeight="1">
      <c r="A64" s="73" t="s">
        <v>30</v>
      </c>
      <c r="B64" s="19">
        <v>24062100</v>
      </c>
      <c r="C64" s="39">
        <v>30</v>
      </c>
      <c r="D64" s="39">
        <v>23.9</v>
      </c>
      <c r="E64" s="36">
        <v>30</v>
      </c>
      <c r="F64" s="64">
        <f t="shared" si="0"/>
        <v>100</v>
      </c>
      <c r="G64" s="36">
        <f t="shared" si="2"/>
        <v>0</v>
      </c>
    </row>
    <row r="65" spans="1:7" s="31" customFormat="1" ht="31.5">
      <c r="A65" s="84" t="s">
        <v>31</v>
      </c>
      <c r="B65" s="32">
        <v>24110000</v>
      </c>
      <c r="C65" s="35">
        <f>C67+C66</f>
        <v>189.9</v>
      </c>
      <c r="D65" s="35">
        <f>D67+D66</f>
        <v>174.4</v>
      </c>
      <c r="E65" s="35">
        <f>E67+E66</f>
        <v>202.1</v>
      </c>
      <c r="F65" s="63">
        <f t="shared" si="0"/>
        <v>106.42443391258556</v>
      </c>
      <c r="G65" s="35">
        <f t="shared" si="2"/>
        <v>12.199999999999989</v>
      </c>
    </row>
    <row r="66" spans="1:7" s="28" customFormat="1" ht="30">
      <c r="A66" s="89" t="s">
        <v>32</v>
      </c>
      <c r="B66" s="40">
        <v>24110600</v>
      </c>
      <c r="C66" s="36">
        <v>188.5</v>
      </c>
      <c r="D66" s="36">
        <v>166.8</v>
      </c>
      <c r="E66" s="36">
        <v>188.5</v>
      </c>
      <c r="F66" s="38">
        <f t="shared" si="0"/>
        <v>100</v>
      </c>
      <c r="G66" s="36">
        <f t="shared" si="2"/>
        <v>0</v>
      </c>
    </row>
    <row r="67" spans="1:7" s="22" customFormat="1" ht="60">
      <c r="A67" s="90" t="s">
        <v>33</v>
      </c>
      <c r="B67" s="41">
        <v>24110900</v>
      </c>
      <c r="C67" s="39">
        <v>1.4</v>
      </c>
      <c r="D67" s="39">
        <v>7.6</v>
      </c>
      <c r="E67" s="39">
        <v>13.6</v>
      </c>
      <c r="F67" s="64">
        <f t="shared" si="0"/>
        <v>971.4285714285716</v>
      </c>
      <c r="G67" s="36">
        <f t="shared" si="2"/>
        <v>12.2</v>
      </c>
    </row>
    <row r="68" spans="1:10" s="28" customFormat="1" ht="30">
      <c r="A68" s="89" t="s">
        <v>34</v>
      </c>
      <c r="B68" s="40">
        <v>24170000</v>
      </c>
      <c r="C68" s="35">
        <f>1100+1421.1+35.5</f>
        <v>2556.6</v>
      </c>
      <c r="D68" s="36">
        <v>3571.6</v>
      </c>
      <c r="E68" s="36">
        <v>4000</v>
      </c>
      <c r="F68" s="38">
        <f aca="true" t="shared" si="3" ref="F68:F80">E68/C68*100</f>
        <v>156.45779550966128</v>
      </c>
      <c r="G68" s="36">
        <f t="shared" si="2"/>
        <v>1443.4</v>
      </c>
      <c r="H68" s="108"/>
      <c r="I68" s="108"/>
      <c r="J68" s="108"/>
    </row>
    <row r="69" spans="1:7" s="31" customFormat="1" ht="18.75">
      <c r="A69" s="91" t="s">
        <v>35</v>
      </c>
      <c r="B69" s="29">
        <v>25000000</v>
      </c>
      <c r="C69" s="35">
        <v>58151.1</v>
      </c>
      <c r="D69" s="35">
        <v>52134.7</v>
      </c>
      <c r="E69" s="35">
        <v>65000</v>
      </c>
      <c r="F69" s="63">
        <f t="shared" si="3"/>
        <v>111.77776516695299</v>
      </c>
      <c r="G69" s="35">
        <f t="shared" si="2"/>
        <v>6848.9000000000015</v>
      </c>
    </row>
    <row r="70" spans="1:7" s="31" customFormat="1" ht="18.75">
      <c r="A70" s="91" t="s">
        <v>36</v>
      </c>
      <c r="B70" s="29">
        <v>30000000</v>
      </c>
      <c r="C70" s="35">
        <f>C71+C73</f>
        <v>3854.1</v>
      </c>
      <c r="D70" s="35">
        <f>D71+D73</f>
        <v>5211.8</v>
      </c>
      <c r="E70" s="35">
        <f>E71+E73</f>
        <v>5887.6</v>
      </c>
      <c r="F70" s="35">
        <f t="shared" si="3"/>
        <v>152.76199372097247</v>
      </c>
      <c r="G70" s="35">
        <f t="shared" si="2"/>
        <v>2033.5000000000005</v>
      </c>
    </row>
    <row r="71" spans="1:7" s="26" customFormat="1" ht="18.75">
      <c r="A71" s="87" t="s">
        <v>49</v>
      </c>
      <c r="B71" s="23">
        <v>31000000</v>
      </c>
      <c r="C71" s="35">
        <f>C72</f>
        <v>2766.5</v>
      </c>
      <c r="D71" s="35">
        <f>D72</f>
        <v>4301.2</v>
      </c>
      <c r="E71" s="35">
        <f>E72</f>
        <v>4800</v>
      </c>
      <c r="F71" s="63">
        <f t="shared" si="3"/>
        <v>173.50442797758902</v>
      </c>
      <c r="G71" s="35">
        <f t="shared" si="2"/>
        <v>2033.5</v>
      </c>
    </row>
    <row r="72" spans="1:7" s="18" customFormat="1" ht="45">
      <c r="A72" s="92" t="s">
        <v>37</v>
      </c>
      <c r="B72" s="14">
        <v>31030000</v>
      </c>
      <c r="C72" s="36">
        <f>1000+1766.5</f>
        <v>2766.5</v>
      </c>
      <c r="D72" s="36">
        <v>4301.2</v>
      </c>
      <c r="E72" s="36">
        <v>4800</v>
      </c>
      <c r="F72" s="38">
        <f t="shared" si="3"/>
        <v>173.50442797758902</v>
      </c>
      <c r="G72" s="36">
        <f t="shared" si="2"/>
        <v>2033.5</v>
      </c>
    </row>
    <row r="73" spans="1:7" s="31" customFormat="1" ht="18.75">
      <c r="A73" s="87" t="s">
        <v>38</v>
      </c>
      <c r="B73" s="29">
        <v>33000000</v>
      </c>
      <c r="C73" s="35">
        <f>C74</f>
        <v>1087.6</v>
      </c>
      <c r="D73" s="35">
        <f>D74</f>
        <v>910.6</v>
      </c>
      <c r="E73" s="35">
        <f>E74</f>
        <v>1087.6</v>
      </c>
      <c r="F73" s="63">
        <f t="shared" si="3"/>
        <v>100</v>
      </c>
      <c r="G73" s="35">
        <f t="shared" si="2"/>
        <v>0</v>
      </c>
    </row>
    <row r="74" spans="1:7" s="18" customFormat="1" ht="18.75">
      <c r="A74" s="72" t="s">
        <v>39</v>
      </c>
      <c r="B74" s="14">
        <v>33010000</v>
      </c>
      <c r="C74" s="36">
        <v>1087.6</v>
      </c>
      <c r="D74" s="36">
        <v>910.6</v>
      </c>
      <c r="E74" s="36">
        <v>1087.6</v>
      </c>
      <c r="F74" s="38">
        <f t="shared" si="3"/>
        <v>100</v>
      </c>
      <c r="G74" s="36">
        <f t="shared" si="2"/>
        <v>0</v>
      </c>
    </row>
    <row r="75" spans="1:7" s="31" customFormat="1" ht="18.75">
      <c r="A75" s="82" t="s">
        <v>23</v>
      </c>
      <c r="B75" s="29">
        <v>40000000</v>
      </c>
      <c r="C75" s="35">
        <v>45898.8</v>
      </c>
      <c r="D75" s="35">
        <v>19320.8</v>
      </c>
      <c r="E75" s="35">
        <v>45898.8</v>
      </c>
      <c r="F75" s="63">
        <f t="shared" si="3"/>
        <v>100</v>
      </c>
      <c r="G75" s="35">
        <f t="shared" si="2"/>
        <v>0</v>
      </c>
    </row>
    <row r="76" spans="1:7" s="31" customFormat="1" ht="18.75">
      <c r="A76" s="82" t="s">
        <v>40</v>
      </c>
      <c r="B76" s="29">
        <v>50000000</v>
      </c>
      <c r="C76" s="35">
        <f>SUM(C77:C77)</f>
        <v>5361.4</v>
      </c>
      <c r="D76" s="35">
        <f>SUM(D77:D77)</f>
        <v>906.3</v>
      </c>
      <c r="E76" s="35">
        <f>SUM(E77:E77)</f>
        <v>1066.1</v>
      </c>
      <c r="F76" s="35">
        <f t="shared" si="3"/>
        <v>19.884731599955234</v>
      </c>
      <c r="G76" s="35">
        <f t="shared" si="2"/>
        <v>-4295.299999999999</v>
      </c>
    </row>
    <row r="77" spans="1:7" s="18" customFormat="1" ht="45">
      <c r="A77" s="74" t="s">
        <v>41</v>
      </c>
      <c r="B77" s="14">
        <v>50110000</v>
      </c>
      <c r="C77" s="36">
        <v>5361.4</v>
      </c>
      <c r="D77" s="36">
        <v>906.3</v>
      </c>
      <c r="E77" s="36">
        <v>1066.1</v>
      </c>
      <c r="F77" s="38">
        <f t="shared" si="3"/>
        <v>19.884731599955234</v>
      </c>
      <c r="G77" s="36">
        <f t="shared" si="2"/>
        <v>-4295.299999999999</v>
      </c>
    </row>
    <row r="78" spans="1:7" s="26" customFormat="1" ht="18.75">
      <c r="A78" s="99" t="s">
        <v>42</v>
      </c>
      <c r="B78" s="23"/>
      <c r="C78" s="35">
        <f>C54+C60+C70+C76</f>
        <v>73794.2</v>
      </c>
      <c r="D78" s="35">
        <f>D54+D60+D70+D76</f>
        <v>64971.6</v>
      </c>
      <c r="E78" s="35">
        <f>E54+E60+E70+E76</f>
        <v>79873.70000000001</v>
      </c>
      <c r="F78" s="63">
        <f t="shared" si="3"/>
        <v>108.23845234449321</v>
      </c>
      <c r="G78" s="35">
        <f t="shared" si="2"/>
        <v>6079.500000000015</v>
      </c>
    </row>
    <row r="79" spans="1:7" s="31" customFormat="1" ht="18.75">
      <c r="A79" s="82" t="s">
        <v>43</v>
      </c>
      <c r="B79" s="100"/>
      <c r="C79" s="35">
        <f>C75+C78</f>
        <v>119693</v>
      </c>
      <c r="D79" s="35">
        <f>D75+D78</f>
        <v>84292.4</v>
      </c>
      <c r="E79" s="35">
        <f>E75+E78</f>
        <v>125772.50000000001</v>
      </c>
      <c r="F79" s="35">
        <f t="shared" si="3"/>
        <v>105.07924440025734</v>
      </c>
      <c r="G79" s="35">
        <f t="shared" si="2"/>
        <v>6079.500000000015</v>
      </c>
    </row>
    <row r="80" spans="1:7" s="31" customFormat="1" ht="18.75">
      <c r="A80" s="101" t="s">
        <v>44</v>
      </c>
      <c r="B80" s="100"/>
      <c r="C80" s="35">
        <f>C52+C79</f>
        <v>2846329.3</v>
      </c>
      <c r="D80" s="35">
        <f>D52+D79</f>
        <v>2402237.9</v>
      </c>
      <c r="E80" s="35">
        <f>E52+E79</f>
        <v>2881187.9000000004</v>
      </c>
      <c r="F80" s="35">
        <f t="shared" si="3"/>
        <v>101.224686124687</v>
      </c>
      <c r="G80" s="35">
        <f t="shared" si="2"/>
        <v>34858.60000000056</v>
      </c>
    </row>
    <row r="81" spans="1:7" s="31" customFormat="1" ht="19.5" customHeight="1">
      <c r="A81" s="93"/>
      <c r="B81" s="42"/>
      <c r="C81" s="43"/>
      <c r="D81" s="43"/>
      <c r="E81" s="43"/>
      <c r="F81" s="43"/>
      <c r="G81" s="43"/>
    </row>
    <row r="82" spans="1:8" s="112" customFormat="1" ht="26.25" customHeight="1">
      <c r="A82" s="114" t="s">
        <v>88</v>
      </c>
      <c r="B82" s="111"/>
      <c r="D82" s="134"/>
      <c r="E82" s="134"/>
      <c r="F82" s="134" t="s">
        <v>85</v>
      </c>
      <c r="G82" s="134"/>
      <c r="H82" s="104"/>
    </row>
    <row r="83" spans="1:8" s="112" customFormat="1" ht="19.5" customHeight="1">
      <c r="A83" s="114"/>
      <c r="B83" s="111"/>
      <c r="C83" s="113"/>
      <c r="D83" s="113"/>
      <c r="E83" s="113"/>
      <c r="F83" s="113"/>
      <c r="G83" s="104"/>
      <c r="H83" s="104"/>
    </row>
    <row r="84" spans="1:8" s="112" customFormat="1" ht="26.25" customHeight="1" hidden="1">
      <c r="A84" s="110" t="s">
        <v>74</v>
      </c>
      <c r="B84" s="115"/>
      <c r="C84" s="116"/>
      <c r="D84" s="116"/>
      <c r="E84" s="116"/>
      <c r="F84" s="116"/>
      <c r="G84" s="104"/>
      <c r="H84" s="104"/>
    </row>
    <row r="85" spans="1:8" s="107" customFormat="1" ht="26.25">
      <c r="A85" s="117" t="s">
        <v>86</v>
      </c>
      <c r="B85" s="105"/>
      <c r="C85" s="106"/>
      <c r="D85" s="106"/>
      <c r="E85" s="106"/>
      <c r="F85" s="106"/>
      <c r="G85" s="104"/>
      <c r="H85" s="104"/>
    </row>
    <row r="86" spans="1:7" s="18" customFormat="1" ht="25.5">
      <c r="A86" s="130" t="s">
        <v>87</v>
      </c>
      <c r="B86" s="130"/>
      <c r="C86" s="44"/>
      <c r="D86" s="120"/>
      <c r="E86" s="120"/>
      <c r="G86" s="45"/>
    </row>
    <row r="87" spans="1:7" s="18" customFormat="1" ht="25.5">
      <c r="A87" s="94"/>
      <c r="B87" s="45"/>
      <c r="C87" s="46"/>
      <c r="D87" s="121"/>
      <c r="E87" s="45"/>
      <c r="F87" s="17"/>
      <c r="G87" s="45"/>
    </row>
    <row r="88" spans="2:7" ht="18.75">
      <c r="B88" s="65"/>
      <c r="E88" s="10"/>
      <c r="F88" s="10"/>
      <c r="G88" s="10"/>
    </row>
    <row r="89" spans="2:7" ht="18.75">
      <c r="B89" s="65"/>
      <c r="E89" s="10"/>
      <c r="F89" s="10"/>
      <c r="G89" s="49"/>
    </row>
    <row r="90" spans="1:7" ht="42.75" customHeight="1" hidden="1">
      <c r="A90" s="68" t="s">
        <v>45</v>
      </c>
      <c r="B90" s="65"/>
      <c r="C90" s="50"/>
      <c r="D90" s="48"/>
      <c r="E90" s="48"/>
      <c r="F90" s="60"/>
      <c r="G90" s="48"/>
    </row>
    <row r="91" spans="1:7" ht="42.75" customHeight="1" hidden="1">
      <c r="A91" s="68" t="s">
        <v>46</v>
      </c>
      <c r="B91" s="65"/>
      <c r="C91" s="50"/>
      <c r="D91" s="48"/>
      <c r="E91" s="48"/>
      <c r="F91" s="60"/>
      <c r="G91" s="48"/>
    </row>
    <row r="92" spans="1:7" s="52" customFormat="1" ht="42.75" customHeight="1" hidden="1">
      <c r="A92" s="95"/>
      <c r="B92" s="66"/>
      <c r="C92" s="51"/>
      <c r="D92" s="48"/>
      <c r="E92" s="48"/>
      <c r="F92" s="60"/>
      <c r="G92" s="48"/>
    </row>
    <row r="93" spans="2:7" ht="42.75" customHeight="1" hidden="1">
      <c r="B93" s="65"/>
      <c r="D93" s="122"/>
      <c r="E93" s="10"/>
      <c r="F93" s="10"/>
      <c r="G93" s="10"/>
    </row>
    <row r="94" spans="2:7" ht="42.75" customHeight="1" hidden="1">
      <c r="B94" s="65"/>
      <c r="E94" s="10"/>
      <c r="F94" s="10"/>
      <c r="G94" s="10"/>
    </row>
    <row r="95" spans="2:7" ht="42.75" customHeight="1" hidden="1">
      <c r="B95" s="65"/>
      <c r="D95" s="122"/>
      <c r="E95" s="10"/>
      <c r="F95" s="10"/>
      <c r="G95" s="10"/>
    </row>
    <row r="96" spans="2:7" ht="18.75">
      <c r="B96" s="65"/>
      <c r="E96" s="10"/>
      <c r="F96" s="10"/>
      <c r="G96" s="10"/>
    </row>
    <row r="97" spans="2:7" ht="18.75">
      <c r="B97" s="65"/>
      <c r="E97" s="10"/>
      <c r="F97" s="10"/>
      <c r="G97" s="10"/>
    </row>
    <row r="98" spans="5:7" ht="18.75">
      <c r="E98" s="10"/>
      <c r="F98" s="10"/>
      <c r="G98" s="10"/>
    </row>
    <row r="99" spans="1:7" s="6" customFormat="1" ht="18.75">
      <c r="A99" s="68"/>
      <c r="B99" s="57"/>
      <c r="C99" s="58"/>
      <c r="D99" s="123"/>
      <c r="E99" s="5"/>
      <c r="F99" s="5"/>
      <c r="G99" s="5"/>
    </row>
    <row r="100" spans="5:7" ht="18.75">
      <c r="E100" s="10"/>
      <c r="F100" s="10"/>
      <c r="G100" s="10"/>
    </row>
    <row r="101" spans="5:7" ht="18.75">
      <c r="E101" s="10"/>
      <c r="F101" s="10"/>
      <c r="G101" s="10"/>
    </row>
    <row r="102" spans="5:7" ht="18.75">
      <c r="E102" s="10"/>
      <c r="F102" s="10"/>
      <c r="G102" s="10"/>
    </row>
    <row r="103" spans="5:7" ht="18.75">
      <c r="E103" s="10"/>
      <c r="F103" s="10"/>
      <c r="G103" s="10"/>
    </row>
    <row r="104" spans="5:7" ht="18.75">
      <c r="E104" s="10"/>
      <c r="F104" s="10"/>
      <c r="G104" s="10"/>
    </row>
    <row r="105" spans="5:7" ht="18.75">
      <c r="E105" s="10"/>
      <c r="F105" s="10"/>
      <c r="G105" s="10"/>
    </row>
    <row r="106" spans="5:7" ht="18.75">
      <c r="E106" s="10"/>
      <c r="F106" s="10"/>
      <c r="G106" s="10"/>
    </row>
    <row r="107" spans="5:7" ht="18.75">
      <c r="E107" s="10"/>
      <c r="F107" s="10"/>
      <c r="G107" s="10"/>
    </row>
    <row r="108" spans="5:7" ht="18.75">
      <c r="E108" s="10"/>
      <c r="F108" s="10"/>
      <c r="G108" s="10"/>
    </row>
    <row r="109" spans="5:7" ht="18.75">
      <c r="E109" s="10"/>
      <c r="F109" s="10"/>
      <c r="G109" s="10"/>
    </row>
    <row r="110" spans="5:7" ht="18.75">
      <c r="E110" s="10"/>
      <c r="F110" s="10"/>
      <c r="G110" s="10"/>
    </row>
    <row r="111" spans="5:7" ht="18.75">
      <c r="E111" s="10"/>
      <c r="F111" s="10"/>
      <c r="G111" s="10"/>
    </row>
    <row r="112" spans="5:7" ht="18.75">
      <c r="E112" s="10"/>
      <c r="F112" s="10"/>
      <c r="G112" s="10"/>
    </row>
    <row r="113" spans="5:7" ht="18.75">
      <c r="E113" s="10"/>
      <c r="F113" s="10"/>
      <c r="G113" s="10"/>
    </row>
    <row r="114" spans="5:7" ht="18.75">
      <c r="E114" s="10"/>
      <c r="F114" s="10"/>
      <c r="G114" s="10"/>
    </row>
    <row r="115" spans="5:7" ht="18.75">
      <c r="E115" s="10"/>
      <c r="F115" s="10"/>
      <c r="G115" s="10"/>
    </row>
    <row r="116" spans="5:7" ht="18.75">
      <c r="E116" s="10"/>
      <c r="F116" s="10"/>
      <c r="G116" s="10"/>
    </row>
    <row r="117" spans="5:7" ht="18.75">
      <c r="E117" s="10"/>
      <c r="F117" s="10"/>
      <c r="G117" s="10"/>
    </row>
    <row r="118" spans="5:7" ht="18.75">
      <c r="E118" s="10"/>
      <c r="F118" s="10"/>
      <c r="G118" s="10"/>
    </row>
    <row r="119" spans="5:7" ht="18.75">
      <c r="E119" s="10"/>
      <c r="F119" s="10"/>
      <c r="G119" s="10"/>
    </row>
    <row r="120" spans="5:7" ht="18.75">
      <c r="E120" s="10"/>
      <c r="F120" s="10"/>
      <c r="G120" s="10"/>
    </row>
    <row r="121" spans="5:7" ht="18.75">
      <c r="E121" s="10"/>
      <c r="F121" s="10"/>
      <c r="G121" s="10"/>
    </row>
    <row r="122" spans="5:7" ht="18.75">
      <c r="E122" s="10"/>
      <c r="F122" s="10"/>
      <c r="G122" s="10"/>
    </row>
    <row r="123" spans="5:7" ht="18.75">
      <c r="E123" s="10"/>
      <c r="F123" s="10"/>
      <c r="G123" s="10"/>
    </row>
    <row r="124" spans="5:7" ht="18.75">
      <c r="E124" s="10"/>
      <c r="F124" s="10"/>
      <c r="G124" s="10"/>
    </row>
    <row r="125" spans="5:7" ht="18.75">
      <c r="E125" s="10"/>
      <c r="F125" s="10"/>
      <c r="G125" s="10"/>
    </row>
    <row r="126" spans="5:7" ht="18.75">
      <c r="E126" s="10"/>
      <c r="F126" s="10"/>
      <c r="G126" s="10"/>
    </row>
    <row r="127" spans="5:7" ht="18.75">
      <c r="E127" s="10"/>
      <c r="F127" s="10"/>
      <c r="G127" s="10"/>
    </row>
    <row r="128" spans="5:7" ht="18.75">
      <c r="E128" s="10"/>
      <c r="F128" s="10"/>
      <c r="G128" s="10"/>
    </row>
    <row r="129" spans="5:7" ht="18.75">
      <c r="E129" s="10"/>
      <c r="F129" s="10"/>
      <c r="G129" s="10"/>
    </row>
    <row r="130" spans="5:7" ht="18.75">
      <c r="E130" s="10"/>
      <c r="F130" s="10"/>
      <c r="G130" s="10"/>
    </row>
    <row r="131" spans="5:7" ht="18.75">
      <c r="E131" s="10"/>
      <c r="F131" s="10"/>
      <c r="G131" s="10"/>
    </row>
    <row r="132" spans="5:7" ht="18.75">
      <c r="E132" s="10"/>
      <c r="F132" s="10"/>
      <c r="G132" s="10"/>
    </row>
    <row r="133" spans="5:7" ht="18.75">
      <c r="E133" s="10"/>
      <c r="F133" s="10"/>
      <c r="G133" s="10"/>
    </row>
    <row r="134" spans="5:7" ht="18.75">
      <c r="E134" s="10"/>
      <c r="F134" s="10"/>
      <c r="G134" s="10"/>
    </row>
    <row r="135" spans="5:7" ht="18.75">
      <c r="E135" s="10"/>
      <c r="F135" s="10"/>
      <c r="G135" s="10"/>
    </row>
    <row r="136" spans="5:7" ht="18.75">
      <c r="E136" s="10"/>
      <c r="F136" s="10"/>
      <c r="G136" s="10"/>
    </row>
    <row r="137" spans="5:7" ht="18.75">
      <c r="E137" s="10"/>
      <c r="F137" s="10"/>
      <c r="G137" s="10"/>
    </row>
    <row r="138" spans="5:7" ht="18.75">
      <c r="E138" s="10"/>
      <c r="F138" s="10"/>
      <c r="G138" s="10"/>
    </row>
    <row r="139" spans="5:7" ht="18.75">
      <c r="E139" s="10"/>
      <c r="F139" s="10"/>
      <c r="G139" s="10"/>
    </row>
    <row r="140" spans="5:7" ht="18.75">
      <c r="E140" s="10"/>
      <c r="F140" s="10"/>
      <c r="G140" s="10"/>
    </row>
    <row r="141" spans="5:7" ht="18.75">
      <c r="E141" s="10"/>
      <c r="F141" s="10"/>
      <c r="G141" s="10"/>
    </row>
    <row r="142" spans="5:7" ht="18.75">
      <c r="E142" s="10"/>
      <c r="F142" s="10"/>
      <c r="G142" s="10"/>
    </row>
    <row r="143" spans="5:7" ht="18.75">
      <c r="E143" s="10"/>
      <c r="F143" s="10"/>
      <c r="G143" s="10"/>
    </row>
    <row r="144" spans="5:7" ht="18.75">
      <c r="E144" s="10"/>
      <c r="F144" s="10"/>
      <c r="G144" s="10"/>
    </row>
    <row r="145" spans="5:7" ht="18.75">
      <c r="E145" s="10"/>
      <c r="F145" s="10"/>
      <c r="G145" s="10"/>
    </row>
    <row r="146" spans="5:7" ht="18.75">
      <c r="E146" s="10"/>
      <c r="F146" s="10"/>
      <c r="G146" s="10"/>
    </row>
    <row r="147" spans="5:7" ht="18.75">
      <c r="E147" s="10"/>
      <c r="F147" s="10"/>
      <c r="G147" s="10"/>
    </row>
    <row r="148" spans="5:7" ht="18.75">
      <c r="E148" s="10"/>
      <c r="F148" s="10"/>
      <c r="G148" s="10"/>
    </row>
    <row r="149" spans="5:7" ht="18.75">
      <c r="E149" s="10"/>
      <c r="F149" s="10"/>
      <c r="G149" s="10"/>
    </row>
    <row r="150" spans="5:7" ht="18.75">
      <c r="E150" s="10"/>
      <c r="F150" s="10"/>
      <c r="G150" s="10"/>
    </row>
    <row r="151" spans="5:7" ht="18.75">
      <c r="E151" s="10"/>
      <c r="F151" s="10"/>
      <c r="G151" s="10"/>
    </row>
    <row r="152" spans="5:7" ht="18.75">
      <c r="E152" s="10"/>
      <c r="F152" s="10"/>
      <c r="G152" s="10"/>
    </row>
    <row r="153" spans="5:7" ht="18.75">
      <c r="E153" s="10"/>
      <c r="F153" s="10"/>
      <c r="G153" s="10"/>
    </row>
    <row r="154" spans="5:7" ht="18.75">
      <c r="E154" s="10"/>
      <c r="F154" s="10"/>
      <c r="G154" s="10"/>
    </row>
    <row r="155" spans="5:7" ht="18.75">
      <c r="E155" s="10"/>
      <c r="F155" s="10"/>
      <c r="G155" s="10"/>
    </row>
    <row r="156" spans="5:7" ht="18.75">
      <c r="E156" s="10"/>
      <c r="F156" s="10"/>
      <c r="G156" s="10"/>
    </row>
    <row r="157" spans="5:7" ht="18.75">
      <c r="E157" s="10"/>
      <c r="F157" s="10"/>
      <c r="G157" s="10"/>
    </row>
    <row r="158" spans="5:7" ht="18.75">
      <c r="E158" s="10"/>
      <c r="F158" s="10"/>
      <c r="G158" s="10"/>
    </row>
    <row r="159" spans="5:7" ht="18.75">
      <c r="E159" s="10"/>
      <c r="F159" s="10"/>
      <c r="G159" s="10"/>
    </row>
    <row r="160" spans="5:7" ht="18.75">
      <c r="E160" s="10"/>
      <c r="F160" s="10"/>
      <c r="G160" s="10"/>
    </row>
    <row r="161" spans="5:7" ht="18.75">
      <c r="E161" s="10"/>
      <c r="F161" s="10"/>
      <c r="G161" s="10"/>
    </row>
    <row r="162" spans="5:7" ht="18.75">
      <c r="E162" s="10"/>
      <c r="F162" s="10"/>
      <c r="G162" s="10"/>
    </row>
    <row r="163" spans="5:7" ht="18.75">
      <c r="E163" s="10"/>
      <c r="F163" s="10"/>
      <c r="G163" s="10"/>
    </row>
    <row r="164" spans="5:7" ht="18.75">
      <c r="E164" s="10"/>
      <c r="F164" s="10"/>
      <c r="G164" s="10"/>
    </row>
    <row r="165" spans="5:7" ht="18.75">
      <c r="E165" s="10"/>
      <c r="F165" s="10"/>
      <c r="G165" s="10"/>
    </row>
    <row r="166" spans="5:7" ht="18.75">
      <c r="E166" s="10"/>
      <c r="F166" s="10"/>
      <c r="G166" s="10"/>
    </row>
    <row r="167" spans="5:7" ht="18.75">
      <c r="E167" s="10"/>
      <c r="F167" s="10"/>
      <c r="G167" s="10"/>
    </row>
    <row r="168" spans="5:7" ht="18.75">
      <c r="E168" s="10"/>
      <c r="F168" s="10"/>
      <c r="G168" s="10"/>
    </row>
    <row r="169" spans="5:7" ht="18.75">
      <c r="E169" s="10"/>
      <c r="F169" s="10"/>
      <c r="G169" s="10"/>
    </row>
    <row r="170" spans="5:7" ht="18.75">
      <c r="E170" s="10"/>
      <c r="F170" s="10"/>
      <c r="G170" s="10"/>
    </row>
    <row r="171" spans="5:7" ht="18.75">
      <c r="E171" s="10"/>
      <c r="F171" s="10"/>
      <c r="G171" s="10"/>
    </row>
    <row r="172" spans="5:7" ht="18.75">
      <c r="E172" s="10"/>
      <c r="F172" s="10"/>
      <c r="G172" s="10"/>
    </row>
    <row r="173" spans="5:7" ht="18.75">
      <c r="E173" s="10"/>
      <c r="F173" s="10"/>
      <c r="G173" s="10"/>
    </row>
    <row r="174" spans="5:7" ht="18.75">
      <c r="E174" s="10"/>
      <c r="F174" s="10"/>
      <c r="G174" s="10"/>
    </row>
    <row r="175" spans="5:7" ht="18.75">
      <c r="E175" s="10"/>
      <c r="F175" s="10"/>
      <c r="G175" s="10"/>
    </row>
    <row r="176" spans="5:7" ht="18.75">
      <c r="E176" s="10"/>
      <c r="F176" s="10"/>
      <c r="G176" s="10"/>
    </row>
    <row r="177" spans="5:7" ht="18.75">
      <c r="E177" s="10"/>
      <c r="F177" s="10"/>
      <c r="G177" s="10"/>
    </row>
    <row r="178" spans="5:7" ht="18.75">
      <c r="E178" s="10"/>
      <c r="F178" s="10"/>
      <c r="G178" s="10"/>
    </row>
    <row r="179" spans="5:7" ht="18.75">
      <c r="E179" s="10"/>
      <c r="F179" s="10"/>
      <c r="G179" s="10"/>
    </row>
    <row r="180" spans="5:7" ht="18.75">
      <c r="E180" s="10"/>
      <c r="F180" s="10"/>
      <c r="G180" s="10"/>
    </row>
    <row r="181" spans="5:7" ht="18.75">
      <c r="E181" s="10"/>
      <c r="F181" s="10"/>
      <c r="G181" s="10"/>
    </row>
    <row r="182" spans="5:7" ht="18.75">
      <c r="E182" s="10"/>
      <c r="F182" s="10"/>
      <c r="G182" s="10"/>
    </row>
    <row r="183" spans="5:7" ht="18.75">
      <c r="E183" s="10"/>
      <c r="F183" s="10"/>
      <c r="G183" s="10"/>
    </row>
    <row r="184" spans="5:7" ht="18.75">
      <c r="E184" s="10"/>
      <c r="F184" s="10"/>
      <c r="G184" s="10"/>
    </row>
    <row r="185" spans="5:7" ht="18.75">
      <c r="E185" s="10"/>
      <c r="F185" s="10"/>
      <c r="G185" s="10"/>
    </row>
    <row r="186" spans="5:7" ht="18.75">
      <c r="E186" s="10"/>
      <c r="F186" s="10"/>
      <c r="G186" s="10"/>
    </row>
    <row r="187" spans="5:7" ht="18.75">
      <c r="E187" s="10"/>
      <c r="F187" s="10"/>
      <c r="G187" s="10"/>
    </row>
    <row r="188" spans="5:7" ht="18.75">
      <c r="E188" s="10"/>
      <c r="F188" s="10"/>
      <c r="G188" s="10"/>
    </row>
    <row r="189" spans="5:7" ht="18.75">
      <c r="E189" s="10"/>
      <c r="F189" s="10"/>
      <c r="G189" s="10"/>
    </row>
    <row r="190" spans="5:7" ht="18.75">
      <c r="E190" s="10"/>
      <c r="F190" s="10"/>
      <c r="G190" s="10"/>
    </row>
    <row r="191" spans="5:7" ht="18.75">
      <c r="E191" s="10"/>
      <c r="F191" s="10"/>
      <c r="G191" s="10"/>
    </row>
    <row r="192" spans="5:7" ht="18.75">
      <c r="E192" s="10"/>
      <c r="F192" s="10"/>
      <c r="G192" s="10"/>
    </row>
    <row r="193" spans="5:7" ht="18.75">
      <c r="E193" s="10"/>
      <c r="F193" s="10"/>
      <c r="G193" s="10"/>
    </row>
    <row r="194" spans="5:7" ht="18.75">
      <c r="E194" s="10"/>
      <c r="F194" s="10"/>
      <c r="G194" s="10"/>
    </row>
    <row r="195" spans="5:7" ht="18.75">
      <c r="E195" s="10"/>
      <c r="F195" s="10"/>
      <c r="G195" s="10"/>
    </row>
    <row r="196" spans="5:7" ht="18.75">
      <c r="E196" s="10"/>
      <c r="F196" s="10"/>
      <c r="G196" s="10"/>
    </row>
    <row r="197" spans="5:7" ht="18.75">
      <c r="E197" s="10"/>
      <c r="F197" s="10"/>
      <c r="G197" s="10"/>
    </row>
    <row r="198" spans="5:7" ht="18.75">
      <c r="E198" s="10"/>
      <c r="F198" s="10"/>
      <c r="G198" s="10"/>
    </row>
    <row r="199" spans="5:7" ht="18.75">
      <c r="E199" s="10"/>
      <c r="F199" s="10"/>
      <c r="G199" s="10"/>
    </row>
    <row r="200" spans="5:7" ht="18.75">
      <c r="E200" s="10"/>
      <c r="F200" s="10"/>
      <c r="G200" s="10"/>
    </row>
    <row r="201" spans="5:7" ht="18.75">
      <c r="E201" s="10"/>
      <c r="F201" s="10"/>
      <c r="G201" s="10"/>
    </row>
    <row r="202" spans="5:7" ht="18.75">
      <c r="E202" s="10"/>
      <c r="F202" s="10"/>
      <c r="G202" s="10"/>
    </row>
    <row r="203" spans="5:7" ht="18.75">
      <c r="E203" s="10"/>
      <c r="F203" s="10"/>
      <c r="G203" s="10"/>
    </row>
    <row r="204" spans="5:7" ht="18.75">
      <c r="E204" s="10"/>
      <c r="F204" s="10"/>
      <c r="G204" s="10"/>
    </row>
    <row r="205" spans="5:7" ht="18.75">
      <c r="E205" s="10"/>
      <c r="F205" s="10"/>
      <c r="G205" s="10"/>
    </row>
    <row r="206" spans="5:7" ht="18.75">
      <c r="E206" s="10"/>
      <c r="F206" s="10"/>
      <c r="G206" s="10"/>
    </row>
    <row r="207" spans="5:7" ht="18.75">
      <c r="E207" s="10"/>
      <c r="F207" s="10"/>
      <c r="G207" s="10"/>
    </row>
    <row r="208" spans="5:7" ht="18.75">
      <c r="E208" s="10"/>
      <c r="F208" s="10"/>
      <c r="G208" s="10"/>
    </row>
    <row r="209" spans="5:7" ht="18.75">
      <c r="E209" s="10"/>
      <c r="F209" s="10"/>
      <c r="G209" s="10"/>
    </row>
    <row r="210" spans="5:7" ht="18.75">
      <c r="E210" s="10"/>
      <c r="F210" s="10"/>
      <c r="G210" s="10"/>
    </row>
    <row r="211" spans="5:7" ht="18.75">
      <c r="E211" s="10"/>
      <c r="F211" s="10"/>
      <c r="G211" s="10"/>
    </row>
    <row r="212" spans="5:7" ht="18.75">
      <c r="E212" s="10"/>
      <c r="F212" s="10"/>
      <c r="G212" s="10"/>
    </row>
    <row r="213" spans="5:7" ht="18.75">
      <c r="E213" s="10"/>
      <c r="F213" s="10"/>
      <c r="G213" s="10"/>
    </row>
    <row r="214" spans="5:7" ht="18.75">
      <c r="E214" s="10"/>
      <c r="F214" s="10"/>
      <c r="G214" s="10"/>
    </row>
    <row r="215" spans="5:7" ht="18.75">
      <c r="E215" s="10"/>
      <c r="F215" s="10"/>
      <c r="G215" s="10"/>
    </row>
    <row r="216" spans="5:7" ht="18.75">
      <c r="E216" s="10"/>
      <c r="F216" s="10"/>
      <c r="G216" s="10"/>
    </row>
    <row r="217" spans="5:7" ht="18.75">
      <c r="E217" s="10"/>
      <c r="F217" s="10"/>
      <c r="G217" s="10"/>
    </row>
    <row r="218" spans="5:7" ht="18.75">
      <c r="E218" s="10"/>
      <c r="F218" s="10"/>
      <c r="G218" s="10"/>
    </row>
    <row r="219" spans="5:7" ht="18.75">
      <c r="E219" s="10"/>
      <c r="F219" s="10"/>
      <c r="G219" s="10"/>
    </row>
    <row r="220" spans="5:7" ht="18.75">
      <c r="E220" s="10"/>
      <c r="F220" s="10"/>
      <c r="G220" s="10"/>
    </row>
    <row r="221" spans="5:7" ht="18.75">
      <c r="E221" s="10"/>
      <c r="F221" s="10"/>
      <c r="G221" s="10"/>
    </row>
    <row r="222" spans="5:7" ht="18.75">
      <c r="E222" s="10"/>
      <c r="F222" s="10"/>
      <c r="G222" s="10"/>
    </row>
    <row r="223" spans="5:7" ht="18.75">
      <c r="E223" s="10"/>
      <c r="F223" s="10"/>
      <c r="G223" s="10"/>
    </row>
    <row r="224" spans="5:7" ht="18.75">
      <c r="E224" s="10"/>
      <c r="F224" s="10"/>
      <c r="G224" s="10"/>
    </row>
    <row r="225" spans="5:7" ht="18.75">
      <c r="E225" s="10"/>
      <c r="F225" s="10"/>
      <c r="G225" s="10"/>
    </row>
    <row r="226" spans="5:7" ht="18.75">
      <c r="E226" s="10"/>
      <c r="F226" s="10"/>
      <c r="G226" s="10"/>
    </row>
    <row r="227" spans="5:7" ht="18.75">
      <c r="E227" s="10"/>
      <c r="F227" s="10"/>
      <c r="G227" s="10"/>
    </row>
    <row r="228" spans="5:7" ht="18.75">
      <c r="E228" s="10"/>
      <c r="F228" s="10"/>
      <c r="G228" s="10"/>
    </row>
    <row r="229" spans="5:7" ht="18.75">
      <c r="E229" s="10"/>
      <c r="F229" s="10"/>
      <c r="G229" s="10"/>
    </row>
    <row r="230" spans="5:7" ht="18.75">
      <c r="E230" s="10"/>
      <c r="F230" s="10"/>
      <c r="G230" s="10"/>
    </row>
    <row r="231" spans="5:7" ht="18.75">
      <c r="E231" s="10"/>
      <c r="F231" s="10"/>
      <c r="G231" s="10"/>
    </row>
    <row r="232" spans="5:7" ht="18.75">
      <c r="E232" s="10"/>
      <c r="F232" s="10"/>
      <c r="G232" s="10"/>
    </row>
    <row r="233" spans="5:7" ht="18.75">
      <c r="E233" s="10"/>
      <c r="F233" s="10"/>
      <c r="G233" s="10"/>
    </row>
    <row r="234" spans="5:7" ht="18.75">
      <c r="E234" s="10"/>
      <c r="F234" s="10"/>
      <c r="G234" s="10"/>
    </row>
    <row r="235" spans="5:7" ht="18.75">
      <c r="E235" s="10"/>
      <c r="F235" s="10"/>
      <c r="G235" s="10"/>
    </row>
    <row r="236" spans="5:7" ht="18.75">
      <c r="E236" s="10"/>
      <c r="F236" s="10"/>
      <c r="G236" s="10"/>
    </row>
    <row r="237" spans="5:7" ht="18.75">
      <c r="E237" s="10"/>
      <c r="F237" s="10"/>
      <c r="G237" s="10"/>
    </row>
    <row r="238" spans="5:7" ht="18.75">
      <c r="E238" s="10"/>
      <c r="F238" s="10"/>
      <c r="G238" s="10"/>
    </row>
    <row r="239" spans="5:7" ht="18.75">
      <c r="E239" s="10"/>
      <c r="F239" s="10"/>
      <c r="G239" s="10"/>
    </row>
  </sheetData>
  <sheetProtection/>
  <mergeCells count="11">
    <mergeCell ref="A4:G4"/>
    <mergeCell ref="A7:A8"/>
    <mergeCell ref="C7:E7"/>
    <mergeCell ref="B7:B8"/>
    <mergeCell ref="F7:F8"/>
    <mergeCell ref="G7:G8"/>
    <mergeCell ref="A86:B86"/>
    <mergeCell ref="A53:G53"/>
    <mergeCell ref="D82:E82"/>
    <mergeCell ref="A10:G10"/>
    <mergeCell ref="F82:G82"/>
  </mergeCells>
  <printOptions/>
  <pageMargins left="0.7480314960629921" right="0.5905511811023623" top="0.76" bottom="0.43" header="0.15748031496062992" footer="0.43"/>
  <pageSetup fitToHeight="5" fitToWidth="1" horizontalDpi="600" verticalDpi="600" orientation="landscape" paperSize="9" scale="78" r:id="rId1"/>
  <headerFooter alignWithMargins="0">
    <oddFooter>&amp;RСторінка &amp;P</oddFooter>
  </headerFooter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2017-11-20T12:25:27Z</cp:lastPrinted>
  <dcterms:created xsi:type="dcterms:W3CDTF">2013-01-15T08:32:22Z</dcterms:created>
  <dcterms:modified xsi:type="dcterms:W3CDTF">2017-11-20T12:25:54Z</dcterms:modified>
  <cp:category/>
  <cp:version/>
  <cp:contentType/>
  <cp:contentStatus/>
</cp:coreProperties>
</file>