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885" windowHeight="9825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'Лист3'!$8:$8</definedName>
    <definedName name="_xlnm.Print_Titles" localSheetId="0">'Лист3 (2)'!$8:$8</definedName>
    <definedName name="_xlnm.Print_Area" localSheetId="3">'Лист3'!$A$1:$L$259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<sst xmlns="http://schemas.openxmlformats.org/spreadsheetml/2006/main" count="577" uniqueCount="267">
  <si>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</si>
  <si>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</si>
  <si>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</si>
  <si>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</si>
  <si>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</si>
  <si>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</si>
  <si>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</si>
  <si>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</si>
  <si>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</si>
  <si>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</si>
  <si>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</si>
  <si>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</si>
  <si>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</si>
  <si>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</si>
  <si>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</si>
  <si>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</si>
  <si>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</si>
  <si>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</si>
  <si>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</si>
  <si>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</si>
  <si>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</si>
  <si>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</si>
  <si>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</si>
  <si>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</si>
  <si>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</si>
  <si>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</si>
  <si>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</si>
  <si>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</si>
  <si>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</si>
  <si>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</si>
  <si>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</si>
  <si>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</si>
  <si>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</si>
  <si>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</si>
  <si>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</si>
  <si>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</si>
  <si>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</si>
  <si>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</si>
  <si>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</si>
  <si>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</si>
  <si>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</si>
  <si>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</si>
  <si>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</si>
  <si>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</si>
  <si>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</si>
  <si>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</si>
  <si>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</si>
  <si>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</si>
  <si>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</si>
  <si>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</si>
  <si>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</si>
  <si>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</si>
  <si>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</si>
  <si>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</si>
  <si>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</si>
  <si>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</si>
  <si>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</si>
  <si>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</si>
  <si>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</si>
  <si>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</si>
  <si>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</si>
  <si>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</si>
  <si>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</si>
  <si>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</si>
  <si>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</si>
  <si>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</si>
  <si>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</si>
  <si>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</si>
  <si>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</si>
  <si>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</si>
  <si>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</si>
  <si>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</si>
  <si>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</si>
  <si>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</si>
  <si>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</si>
  <si>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</si>
  <si>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</si>
  <si>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</si>
  <si>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</si>
  <si>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</si>
  <si>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</si>
  <si>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</si>
  <si>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</si>
  <si>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</si>
  <si>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</si>
  <si>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</si>
  <si>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</si>
  <si>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</si>
  <si>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</si>
  <si>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</si>
  <si>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</si>
  <si>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</si>
  <si>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</si>
  <si>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</si>
  <si>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</si>
  <si>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</si>
  <si>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</si>
  <si>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</si>
  <si>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</si>
  <si>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</si>
  <si>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</si>
  <si>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</si>
  <si>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</si>
  <si>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</si>
  <si>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</si>
  <si>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</si>
  <si>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</si>
  <si>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</si>
  <si>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</si>
  <si>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</si>
  <si>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</si>
  <si>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</si>
  <si>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</si>
  <si>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</si>
  <si>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</si>
  <si>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</si>
  <si>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</si>
  <si>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</si>
  <si>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</si>
  <si>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</si>
  <si>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</si>
  <si>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</si>
  <si>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</si>
  <si>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</si>
  <si>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</si>
  <si>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</si>
  <si>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</si>
  <si>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</si>
  <si>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</si>
  <si>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</si>
  <si>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</si>
  <si>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</si>
  <si>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</si>
  <si>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</si>
  <si>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</si>
  <si>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</si>
  <si>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</si>
  <si>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</si>
  <si>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</si>
  <si>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</si>
  <si>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</si>
  <si>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</si>
  <si>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</si>
  <si>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</si>
  <si>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</si>
  <si>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</si>
  <si>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</si>
  <si>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</si>
  <si>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</si>
  <si>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</si>
  <si>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</si>
  <si>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</si>
  <si>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</si>
  <si>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</si>
  <si>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</si>
  <si>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</si>
  <si>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</si>
  <si>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</si>
  <si>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</si>
  <si>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</si>
  <si>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</si>
  <si>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</si>
  <si>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</si>
  <si>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</si>
  <si>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</si>
  <si>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</si>
  <si>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</si>
  <si>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</si>
  <si>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</si>
  <si>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</si>
  <si>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</si>
  <si>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</si>
  <si>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</si>
  <si>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</si>
  <si>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</si>
  <si>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</si>
  <si>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</si>
  <si>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</si>
  <si>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</si>
  <si>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</si>
  <si>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</si>
  <si>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</si>
  <si>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</si>
  <si>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 в т.ч. по ДЮСШ:                                         КДЮСШ № 1 м. Суми,                              КДЮСШ № 2 м. Суми, грн. </t>
  </si>
  <si>
    <r>
      <t>Підпрограма 3. "Забезпечення розви</t>
    </r>
    <r>
      <rPr>
        <b/>
        <sz val="11"/>
        <rFont val="Times New Roman"/>
        <family val="1"/>
      </rPr>
      <t xml:space="preserve">тку спорту вищих досягнень"  </t>
    </r>
  </si>
  <si>
    <t xml:space="preserve">Підпрограма 5. "Фінасова підтримка дитячо-юнацьких спортивних шкіл фізкультурно-спортивних товариств".    </t>
  </si>
  <si>
    <t xml:space="preserve">Підпрограма 6. "Реалізація заходів щодо розвитку та модернізації закладів фізичної культури та спорту".   </t>
  </si>
  <si>
    <t xml:space="preserve">Підпрограма 1. "Організація та проведення змагань з олімпійських та неолімпійських видів спорту".                                                                                                                   </t>
  </si>
  <si>
    <t>О.М. Лисенко</t>
  </si>
  <si>
    <t>Виконавець: Мотречко В.В.</t>
  </si>
  <si>
    <t>_____________</t>
  </si>
  <si>
    <t>обсяг витрат на утримання команди з хокею на траві, грн.</t>
  </si>
  <si>
    <t>інші надходжен-ня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</si>
  <si>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</si>
  <si>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t xml:space="preserve">                                                             Додаток 3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</si>
  <si>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</si>
  <si>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</si>
  <si>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Підпрограма 2. "Утримання та навчально-тренувальна робота дитячо-юнацьких спортивних шкіл".   </t>
  </si>
  <si>
    <t>обсяг витрат  на навчально-тренувальні збори,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</si>
  <si>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"Тенісна Академія")</t>
  </si>
  <si>
    <t>обсяг витрат на проведення спортивних заходів, грн.</t>
  </si>
  <si>
    <t>середні витрати на навчально-спортивні заходи у розрахунку на одного учня,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</si>
  <si>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</si>
  <si>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</si>
  <si>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</si>
  <si>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 xml:space="preserve">   </t>
  </si>
  <si>
    <t>4</t>
  </si>
  <si>
    <t>обсяг видатків на проведення капітального та поточного ремонту клубів, грн.</t>
  </si>
  <si>
    <t>кількість учнів дитячо-юнацьких спортивних шкіл, що взяли участь у навчально-тренувальних зборах, чол.</t>
  </si>
  <si>
    <t>кількість учнів дитячо-юнацьких спортивних шкіл, що взяли участь у спортивних змаганнях різного рівня, чол.</t>
  </si>
  <si>
    <t>у тому числі тренерів-викладачів, штатних од.</t>
  </si>
  <si>
    <t>обсяг витрат на утримання КП МСК "Тенісна Академія", грн.</t>
  </si>
  <si>
    <t>розмір  стипендії на одного учня в місяць, грн.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</si>
  <si>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</si>
  <si>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Міський голова</t>
  </si>
  <si>
    <t>у тому числі тренерів-викладачів, од.</t>
  </si>
  <si>
    <t>кількість учнів дитячо-юнацьких спортивних шкіл, що взяли участь у навчально-тренувальній роботі, чол.</t>
  </si>
  <si>
    <t>середньорічна кількість учнів дитячо-юнацьких спортивних шкіл, чол.</t>
  </si>
  <si>
    <t>середні витрати на утримання 1 ДЮСШ, грн.</t>
  </si>
  <si>
    <t>кількість учнів ДЮСШ, що взяли участь у спортивних змаганнях різного рівня, чол.</t>
  </si>
  <si>
    <t>обсяг витрат на проведення міських змагань з олімпійських видів спорту, грн.</t>
  </si>
  <si>
    <t>обсяг витрат на проведення навчально-тренувальних зборів з підготовки до змагань з 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</si>
  <si>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олімпійських видів спорту, грн.</t>
  </si>
  <si>
    <t>кількість навчально-тренувальних зборів з підготовки до змагань з олімпійських видів спорту, од.</t>
  </si>
  <si>
    <t>кількість обласних, всеукраїнських та міжнародних змагань з олімпійських видів спорту, од.</t>
  </si>
  <si>
    <t xml:space="preserve">кількість людино-днів (суддівство) участі у міських змаганнях з олімпійських видів спорту, од. </t>
  </si>
  <si>
    <t>кількість спортсменів міста, які братимуть участь у міських змаганнях з олімпійських видів спорту, осіб</t>
  </si>
  <si>
    <t>кількість спортсменів та тренерів, які братимуть участь в навчально-тренувальних зборах з підготовки до змагань з олімпійських видів спорту, осіб</t>
  </si>
  <si>
    <t>кількість людино-днів участі у навчально-тренувальних зборах з підготовки до змагань з олімпійських видів спорту, од.</t>
  </si>
  <si>
    <t>кількість спортсменів міста, які братимуть участь у обласних, всеукраїнських та міжнародних змаганнях з олімпійських видів спорту, осіб</t>
  </si>
  <si>
    <t>кількість людино-днів участі у обласних, всеукраїнських та міжнародних змаганнях з олімпійських видів спорту, од.</t>
  </si>
  <si>
    <t>обсяг витрат на проведення міських змагань з неолімпійських видів спорту, грн.</t>
  </si>
  <si>
    <t>обсяг витрат на проведення навчально-тренувальних зборів з підготовки до змагань з неолімпійських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</si>
  <si>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неолімпійських видів спорту, грн.</t>
  </si>
  <si>
    <t>кількість навчально-тренувальних зборів з підготовки до змагань з неолімпійських видів спорту, од.</t>
  </si>
  <si>
    <t>кількість спортсменів та тренерів, які братимуть участь у навчально-тренувальних зборах з підготовки до змагань з неолімпійських видів спорту, осіб</t>
  </si>
  <si>
    <t>кількість обласних,  всеукраїнських та міжнародних змагань з неолімпійських видів спорту, осіб</t>
  </si>
  <si>
    <t xml:space="preserve">кількість людино-днів(суддівство) участі у міських змаганнях з неолімпійських видів спорту, од. </t>
  </si>
  <si>
    <t>кількість спортсменів міста, які братимуть участь у міських змаганнях з неолімпійських видів спорту, осіб</t>
  </si>
  <si>
    <t>кількість людино-днів участі у навчально-тренувальних зборах з підготовки до змагань з неолімпійських видів спорту, од.</t>
  </si>
  <si>
    <t>кількість спортсменів міста, які братимуть участь у обласних, всеукраїнських та міжнародних змаганнях з неолімпійських видів спорту, осіб</t>
  </si>
  <si>
    <t>кількість людино-днів участі у обласних, всеукраїнських та міжнародних змаганнях з неолімпійських видів спорту, осіб</t>
  </si>
  <si>
    <t>середні витрати на один людино-день участі у міських змаганнях з неолімпійських видів спорту, грн.</t>
  </si>
  <si>
    <t>середні витрати на один людино-день участі у навчально-тренувальному зборі з підготовки до змагань з неолімпійських видів спорту, грн.</t>
  </si>
  <si>
    <t>середні витрати на один людино-день участі у обласних, всеукраїнських та міжнародних  змаганнях з неолімпійських видів спорту, грн.</t>
  </si>
  <si>
    <t>середні витрати на один людино-день  участі у міських змаганнях з олімпійських видів спорту, грн.</t>
  </si>
  <si>
    <t>середні витрати на один людино-день участі у навчально-тренувальному зборі з підготовки до змагань з олімпійських видів спорту, грн.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</si>
  <si>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МКЗ "ДЮСШ з вільної боротьби", МКЗ "КДЮСШ "Суми", МКЗ "КДЮСШ єдиноборств", грн.</t>
    </r>
  </si>
  <si>
    <t>0315031</t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</si>
  <si>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</si>
  <si>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1015031</t>
  </si>
  <si>
    <t>0315062</t>
  </si>
  <si>
    <t>0318600</t>
  </si>
  <si>
    <t>кількість клубів, в яких проведено поточний чи капітальний ремонт, од.</t>
  </si>
  <si>
    <t>середні витрати на один людино-день участі у обласних, всеукраїнських та міжнародних  змаганнях з олімпійських видів спорту, грн.</t>
  </si>
  <si>
    <t>обсяг витрат на участь у спортивних заходах, грн.</t>
  </si>
  <si>
    <t>кількість спортивних заходів, в яких взято участь командою, од.</t>
  </si>
  <si>
    <r>
      <t xml:space="preserve">Підпрограма 4. "Утримання центру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</si>
  <si>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>у тому числі тренерів-викладачів, од</t>
  </si>
  <si>
    <t>0315032</t>
  </si>
  <si>
    <t>2017 рік (план)</t>
  </si>
  <si>
    <t xml:space="preserve">  - забезпечення реконструкції стадіону "Авангард", грн.</t>
  </si>
  <si>
    <t xml:space="preserve">  - забезпечення реконструкції грального поля по вул. Якіра, грн.</t>
  </si>
  <si>
    <t xml:space="preserve">  - забезпечення реконструкції приміщень КП "МСК з хокею на траві "Сумчанка", грн.</t>
  </si>
  <si>
    <r>
      <t>Завдання 1.</t>
    </r>
    <r>
      <rPr>
        <sz val="12"/>
        <rFont val="Times New Roman"/>
        <family val="1"/>
      </rPr>
      <t xml:space="preserve"> Організація і проведення навчально-тренувальних зборів і змагань, забезпечення участі спортсменів та тренерів у змаганнях різних рівнів з олімпійських видів спорту, грн.</t>
    </r>
  </si>
  <si>
    <t>кошти державного бюджету</t>
  </si>
  <si>
    <t>державного бюджету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</si>
</sst>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_(* #,##0.0_);_(* \(#,##0.0\);_(* &quot;-&quot;??_);_(@_)"/>
    <numFmt numFmtId="193" formatCode="0.000"/>
    <numFmt numFmtId="194" formatCode="#,##0.00&quot;р.&quot;"/>
    <numFmt numFmtId="195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3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6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110" t="s">
        <v>165</v>
      </c>
      <c r="G1" s="111"/>
      <c r="H1" s="111"/>
      <c r="I1" s="111"/>
      <c r="J1" s="111"/>
      <c r="K1" s="111"/>
    </row>
    <row r="2" spans="1:12" ht="38.25" customHeight="1">
      <c r="A2" s="102"/>
      <c r="B2" s="102"/>
      <c r="C2" s="102"/>
      <c r="D2" s="102"/>
      <c r="E2" s="102"/>
      <c r="H2" s="104" t="s">
        <v>175</v>
      </c>
      <c r="I2" s="105"/>
      <c r="J2" s="105"/>
      <c r="K2" s="105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14" t="s">
        <v>83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0.25" customHeight="1">
      <c r="A5" s="112" t="s">
        <v>34</v>
      </c>
      <c r="B5" s="109" t="s">
        <v>8</v>
      </c>
      <c r="C5" s="103" t="s">
        <v>71</v>
      </c>
      <c r="D5" s="103"/>
      <c r="E5" s="103"/>
      <c r="F5" s="103" t="s">
        <v>72</v>
      </c>
      <c r="G5" s="103"/>
      <c r="H5" s="103"/>
      <c r="I5" s="112" t="s">
        <v>73</v>
      </c>
      <c r="J5" s="112"/>
      <c r="K5" s="112"/>
    </row>
    <row r="6" spans="1:11" ht="15.75">
      <c r="A6" s="112"/>
      <c r="B6" s="109"/>
      <c r="C6" s="103" t="s">
        <v>0</v>
      </c>
      <c r="D6" s="103" t="s">
        <v>49</v>
      </c>
      <c r="E6" s="103"/>
      <c r="F6" s="103" t="s">
        <v>0</v>
      </c>
      <c r="G6" s="103" t="s">
        <v>49</v>
      </c>
      <c r="H6" s="103"/>
      <c r="I6" s="103" t="s">
        <v>0</v>
      </c>
      <c r="J6" s="112" t="s">
        <v>49</v>
      </c>
      <c r="K6" s="112"/>
    </row>
    <row r="7" spans="1:11" ht="86.25" customHeight="1">
      <c r="A7" s="112"/>
      <c r="B7" s="109"/>
      <c r="C7" s="103"/>
      <c r="D7" s="43" t="s">
        <v>1</v>
      </c>
      <c r="E7" s="43" t="s">
        <v>48</v>
      </c>
      <c r="F7" s="103"/>
      <c r="G7" s="43" t="s">
        <v>1</v>
      </c>
      <c r="H7" s="43" t="s">
        <v>48</v>
      </c>
      <c r="I7" s="103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15" t="s">
        <v>35</v>
      </c>
      <c r="B9" s="63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16"/>
      <c r="B10" s="61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17"/>
      <c r="B11" s="61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118" t="s">
        <v>84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22.5" customHeight="1">
      <c r="A13" s="106" t="s">
        <v>159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1" ht="22.5" customHeight="1">
      <c r="A14" s="92" t="s">
        <v>167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36.75" customHeight="1">
      <c r="A15" s="78" t="s">
        <v>149</v>
      </c>
      <c r="B15" s="64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2" t="s">
        <v>168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7" t="s">
        <v>89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9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2" t="s">
        <v>169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7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8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106" t="s">
        <v>160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2"/>
    </row>
    <row r="63" spans="1:11" s="39" customFormat="1" ht="24.75" customHeight="1">
      <c r="A63" s="92" t="s">
        <v>161</v>
      </c>
      <c r="B63" s="93"/>
      <c r="C63" s="93"/>
      <c r="D63" s="93"/>
      <c r="E63" s="93"/>
      <c r="F63" s="93"/>
      <c r="G63" s="93"/>
      <c r="H63" s="93"/>
      <c r="I63" s="93"/>
      <c r="J63" s="93"/>
      <c r="K63" s="94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2" t="s">
        <v>170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2" t="s">
        <v>170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7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176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2" t="s">
        <v>170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98" t="s">
        <v>135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7"/>
    </row>
    <row r="125" spans="1:11" s="39" customFormat="1" ht="22.5" customHeight="1">
      <c r="A125" s="99" t="s">
        <v>136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1"/>
    </row>
    <row r="126" spans="1:11" s="39" customFormat="1" ht="33.75" customHeight="1">
      <c r="A126" s="115" t="s">
        <v>154</v>
      </c>
      <c r="B126" s="65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16"/>
      <c r="B127" s="65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17"/>
      <c r="B128" s="73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4" t="s">
        <v>171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3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4" t="s">
        <v>172</v>
      </c>
      <c r="B146" s="33" t="s">
        <v>173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4" t="s">
        <v>174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95" t="s">
        <v>177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7"/>
    </row>
    <row r="176" spans="1:11" ht="24" customHeight="1">
      <c r="A176" s="113" t="s">
        <v>162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1"/>
    </row>
    <row r="177" spans="1:11" ht="30" customHeight="1">
      <c r="A177" s="75" t="s">
        <v>155</v>
      </c>
      <c r="B177" s="76"/>
      <c r="C177" s="71">
        <v>3448000</v>
      </c>
      <c r="D177" s="71">
        <v>2628000</v>
      </c>
      <c r="E177" s="71">
        <v>820000</v>
      </c>
      <c r="F177" s="71">
        <v>3752400</v>
      </c>
      <c r="G177" s="71">
        <v>2847100</v>
      </c>
      <c r="H177" s="71">
        <v>905300</v>
      </c>
      <c r="I177" s="71">
        <v>3994000</v>
      </c>
      <c r="J177" s="71">
        <v>3020800</v>
      </c>
      <c r="K177" s="71">
        <v>973200</v>
      </c>
    </row>
    <row r="178" spans="1:11" ht="48.75" customHeight="1">
      <c r="A178" s="74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70"/>
      <c r="H191" s="11">
        <v>500000</v>
      </c>
      <c r="I191" s="11">
        <v>500000</v>
      </c>
      <c r="J191" s="70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6"/>
      <c r="H201" s="11">
        <v>250000</v>
      </c>
      <c r="I201" s="11">
        <v>250000</v>
      </c>
      <c r="J201" s="66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98" t="s">
        <v>163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7"/>
    </row>
    <row r="205" spans="1:11" ht="23.25" customHeight="1">
      <c r="A205" s="92" t="s">
        <v>141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4"/>
    </row>
    <row r="206" spans="1:11" ht="31.5" customHeight="1">
      <c r="A206" s="18" t="s">
        <v>142</v>
      </c>
      <c r="B206" s="77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7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60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1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1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108" t="s">
        <v>178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7"/>
    </row>
    <row r="226" spans="1:11" ht="25.5" customHeight="1">
      <c r="A226" s="92" t="s">
        <v>164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4"/>
    </row>
    <row r="227" spans="1:11" ht="25.5" customHeight="1">
      <c r="A227" s="18" t="s">
        <v>143</v>
      </c>
      <c r="B227" s="77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80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107"/>
      <c r="B254" s="107"/>
      <c r="C254" s="107"/>
      <c r="D254" s="107"/>
      <c r="E254" s="107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J6:K6"/>
    <mergeCell ref="A5:A7"/>
    <mergeCell ref="A63:K63"/>
    <mergeCell ref="A12:K12"/>
    <mergeCell ref="A62:K62"/>
    <mergeCell ref="F1:K1"/>
    <mergeCell ref="F5:H5"/>
    <mergeCell ref="F6:F7"/>
    <mergeCell ref="G6:H6"/>
    <mergeCell ref="I5:K5"/>
    <mergeCell ref="A176:K176"/>
    <mergeCell ref="C6:C7"/>
    <mergeCell ref="A4:K4"/>
    <mergeCell ref="A126:A128"/>
    <mergeCell ref="A9:A11"/>
    <mergeCell ref="A2:E2"/>
    <mergeCell ref="D6:E6"/>
    <mergeCell ref="H2:K2"/>
    <mergeCell ref="A13:K13"/>
    <mergeCell ref="A254:E254"/>
    <mergeCell ref="C5:E5"/>
    <mergeCell ref="A226:K226"/>
    <mergeCell ref="I6:I7"/>
    <mergeCell ref="A225:K225"/>
    <mergeCell ref="B5:B7"/>
    <mergeCell ref="A205:K205"/>
    <mergeCell ref="A175:K175"/>
    <mergeCell ref="A204:K204"/>
    <mergeCell ref="A124:K124"/>
    <mergeCell ref="A125:K125"/>
    <mergeCell ref="A14:K14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2"/>
  <sheetViews>
    <sheetView tabSelected="1" view="pageBreakPreview" zoomScaleNormal="70" zoomScaleSheetLayoutView="100" zoomScalePageLayoutView="0" workbookViewId="0" topLeftCell="A229">
      <selection activeCell="D240" sqref="D240"/>
    </sheetView>
  </sheetViews>
  <sheetFormatPr defaultColWidth="9.140625" defaultRowHeight="12.75"/>
  <cols>
    <col min="1" max="1" width="40.7109375" style="39" customWidth="1"/>
    <col min="2" max="2" width="10.5742187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4" width="11.140625" style="37" bestFit="1" customWidth="1"/>
    <col min="15" max="16384" width="9.140625" style="37" customWidth="1"/>
  </cols>
  <sheetData>
    <row r="1" spans="1:11" ht="18.75">
      <c r="A1" s="86"/>
      <c r="B1" s="31"/>
      <c r="C1" s="7"/>
      <c r="D1" s="7"/>
      <c r="E1" s="7"/>
      <c r="F1" s="110" t="s">
        <v>194</v>
      </c>
      <c r="G1" s="111"/>
      <c r="H1" s="111"/>
      <c r="I1" s="111"/>
      <c r="J1" s="111"/>
      <c r="K1" s="111"/>
    </row>
    <row r="2" spans="1:12" ht="38.25" customHeight="1">
      <c r="A2" s="102"/>
      <c r="B2" s="102"/>
      <c r="C2" s="102"/>
      <c r="D2" s="102"/>
      <c r="E2" s="102"/>
      <c r="H2" s="104" t="s">
        <v>166</v>
      </c>
      <c r="I2" s="105"/>
      <c r="J2" s="105"/>
      <c r="K2" s="105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14" t="s">
        <v>83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0.25" customHeight="1">
      <c r="A5" s="112" t="s">
        <v>34</v>
      </c>
      <c r="B5" s="109" t="s">
        <v>8</v>
      </c>
      <c r="C5" s="103" t="s">
        <v>204</v>
      </c>
      <c r="D5" s="103"/>
      <c r="E5" s="103"/>
      <c r="F5" s="103" t="s">
        <v>260</v>
      </c>
      <c r="G5" s="103"/>
      <c r="H5" s="103"/>
      <c r="I5" s="112" t="s">
        <v>73</v>
      </c>
      <c r="J5" s="112"/>
      <c r="K5" s="112"/>
    </row>
    <row r="6" spans="1:11" ht="15.75">
      <c r="A6" s="112"/>
      <c r="B6" s="109"/>
      <c r="C6" s="103" t="s">
        <v>0</v>
      </c>
      <c r="D6" s="103" t="s">
        <v>49</v>
      </c>
      <c r="E6" s="103"/>
      <c r="F6" s="103" t="s">
        <v>0</v>
      </c>
      <c r="G6" s="103" t="s">
        <v>49</v>
      </c>
      <c r="H6" s="103"/>
      <c r="I6" s="103" t="s">
        <v>0</v>
      </c>
      <c r="J6" s="112" t="s">
        <v>49</v>
      </c>
      <c r="K6" s="112"/>
    </row>
    <row r="7" spans="1:11" ht="86.25" customHeight="1">
      <c r="A7" s="112"/>
      <c r="B7" s="109"/>
      <c r="C7" s="103"/>
      <c r="D7" s="43" t="s">
        <v>1</v>
      </c>
      <c r="E7" s="43" t="s">
        <v>205</v>
      </c>
      <c r="F7" s="103"/>
      <c r="G7" s="43" t="s">
        <v>1</v>
      </c>
      <c r="H7" s="43" t="s">
        <v>48</v>
      </c>
      <c r="I7" s="103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4" ht="33" customHeight="1">
      <c r="A9" s="115" t="s">
        <v>35</v>
      </c>
      <c r="B9" s="63" t="s">
        <v>109</v>
      </c>
      <c r="C9" s="9">
        <v>30598443</v>
      </c>
      <c r="D9" s="9">
        <v>22744043</v>
      </c>
      <c r="E9" s="9">
        <v>7854400</v>
      </c>
      <c r="F9" s="9">
        <f>F16+F69+F134+F190+F219+F237</f>
        <v>46678135</v>
      </c>
      <c r="G9" s="9">
        <f aca="true" t="shared" si="0" ref="G9:L9">G16+G69+G134+G190+G219+G237</f>
        <v>29075133</v>
      </c>
      <c r="H9" s="9">
        <f t="shared" si="0"/>
        <v>17603002</v>
      </c>
      <c r="I9" s="9">
        <f t="shared" si="0"/>
        <v>50509506</v>
      </c>
      <c r="J9" s="9">
        <f t="shared" si="0"/>
        <v>38404816</v>
      </c>
      <c r="K9" s="9">
        <f t="shared" si="0"/>
        <v>12104690</v>
      </c>
      <c r="L9" s="9">
        <f t="shared" si="0"/>
        <v>0</v>
      </c>
      <c r="N9" s="66"/>
    </row>
    <row r="10" spans="1:14" ht="38.25" customHeight="1">
      <c r="A10" s="116"/>
      <c r="B10" s="61" t="s">
        <v>110</v>
      </c>
      <c r="C10" s="9">
        <v>30513443</v>
      </c>
      <c r="D10" s="9">
        <f>D16+D69+D134+D187+D216</f>
        <v>22744043</v>
      </c>
      <c r="E10" s="9">
        <v>7769400</v>
      </c>
      <c r="F10" s="9">
        <f>G10+H10</f>
        <v>37591135</v>
      </c>
      <c r="G10" s="9">
        <f>G16+G69+G134+G187+G216</f>
        <v>29075133</v>
      </c>
      <c r="H10" s="9">
        <f>8236002+70000+100000+110000</f>
        <v>8516002</v>
      </c>
      <c r="I10" s="9">
        <f>J10+K10</f>
        <v>50408306</v>
      </c>
      <c r="J10" s="9">
        <f>J16+J69+J134+J187+J216</f>
        <v>38404816</v>
      </c>
      <c r="K10" s="9">
        <f>K69+K187+K216+K237</f>
        <v>12003490</v>
      </c>
      <c r="N10" s="66"/>
    </row>
    <row r="11" spans="1:14" ht="38.25" customHeight="1">
      <c r="A11" s="116"/>
      <c r="B11" s="61" t="s">
        <v>265</v>
      </c>
      <c r="C11" s="9"/>
      <c r="D11" s="9"/>
      <c r="E11" s="9"/>
      <c r="F11" s="9">
        <v>4000000</v>
      </c>
      <c r="G11" s="9"/>
      <c r="H11" s="9">
        <v>4000000</v>
      </c>
      <c r="I11" s="9"/>
      <c r="J11" s="9"/>
      <c r="K11" s="9"/>
      <c r="N11" s="66"/>
    </row>
    <row r="12" spans="1:11" ht="39" customHeight="1">
      <c r="A12" s="117"/>
      <c r="B12" s="61" t="s">
        <v>111</v>
      </c>
      <c r="C12" s="9">
        <v>85000</v>
      </c>
      <c r="D12" s="9"/>
      <c r="E12" s="9">
        <v>85000</v>
      </c>
      <c r="F12" s="9">
        <v>87000</v>
      </c>
      <c r="G12" s="9"/>
      <c r="H12" s="9">
        <v>87000</v>
      </c>
      <c r="I12" s="9">
        <v>101200</v>
      </c>
      <c r="J12" s="9"/>
      <c r="K12" s="9">
        <v>101200</v>
      </c>
    </row>
    <row r="13" spans="1:11" ht="37.5" customHeight="1">
      <c r="A13" s="118" t="s">
        <v>84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20"/>
    </row>
    <row r="14" spans="1:11" ht="22.5" customHeight="1">
      <c r="A14" s="106" t="s">
        <v>187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22.5" customHeight="1">
      <c r="A15" s="92" t="s">
        <v>167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1"/>
    </row>
    <row r="16" spans="1:11" ht="36.75" customHeight="1">
      <c r="A16" s="78" t="s">
        <v>149</v>
      </c>
      <c r="B16" s="64"/>
      <c r="C16" s="9">
        <f>C17+C44</f>
        <v>1265519</v>
      </c>
      <c r="D16" s="9">
        <f>D17+D42</f>
        <v>1265519</v>
      </c>
      <c r="E16" s="9"/>
      <c r="F16" s="9">
        <f>F17+F42</f>
        <v>2500000</v>
      </c>
      <c r="G16" s="9">
        <f>G17+G42</f>
        <v>2500000</v>
      </c>
      <c r="H16" s="9"/>
      <c r="I16" s="9">
        <f>I17+I42</f>
        <v>3200000</v>
      </c>
      <c r="J16" s="9">
        <f>J17+J42</f>
        <v>3200000</v>
      </c>
      <c r="K16" s="9"/>
    </row>
    <row r="17" spans="1:11" ht="66.75" customHeight="1">
      <c r="A17" s="62" t="s">
        <v>249</v>
      </c>
      <c r="B17" s="57" t="s">
        <v>62</v>
      </c>
      <c r="C17" s="9">
        <v>600000</v>
      </c>
      <c r="D17" s="9">
        <v>600000</v>
      </c>
      <c r="E17" s="9"/>
      <c r="F17" s="9">
        <f>F22+F23+F24</f>
        <v>1500000</v>
      </c>
      <c r="G17" s="9">
        <f>G22+G23+G24</f>
        <v>1500000</v>
      </c>
      <c r="H17" s="9"/>
      <c r="I17" s="9">
        <v>1572000</v>
      </c>
      <c r="J17" s="9">
        <v>1572000</v>
      </c>
      <c r="K17" s="9"/>
    </row>
    <row r="18" spans="1:11" ht="69" customHeight="1">
      <c r="A18" s="67" t="s">
        <v>195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78.75" customHeight="1">
      <c r="A19" s="68" t="s">
        <v>264</v>
      </c>
      <c r="B19" s="70"/>
      <c r="C19" s="11">
        <v>600000</v>
      </c>
      <c r="D19" s="11">
        <v>600000</v>
      </c>
      <c r="E19" s="11"/>
      <c r="F19" s="11">
        <f>F22+F23+F24</f>
        <v>1500000</v>
      </c>
      <c r="G19" s="11">
        <f>G22+G23+G24</f>
        <v>1500000</v>
      </c>
      <c r="H19" s="11"/>
      <c r="I19" s="11">
        <v>1572000</v>
      </c>
      <c r="J19" s="11">
        <v>1572000</v>
      </c>
      <c r="K19" s="69"/>
    </row>
    <row r="20" spans="1:11" ht="19.5" customHeight="1">
      <c r="A20" s="20" t="s">
        <v>2</v>
      </c>
      <c r="B20" s="27"/>
      <c r="C20" s="48"/>
      <c r="D20" s="48"/>
      <c r="E20" s="9"/>
      <c r="F20" s="49"/>
      <c r="G20" s="49"/>
      <c r="H20" s="49"/>
      <c r="I20" s="49"/>
      <c r="J20" s="49"/>
      <c r="K20" s="49"/>
    </row>
    <row r="21" spans="1:11" ht="20.25" customHeight="1">
      <c r="A21" s="18" t="s">
        <v>7</v>
      </c>
      <c r="B21" s="27"/>
      <c r="C21" s="11"/>
      <c r="D21" s="11"/>
      <c r="E21" s="11"/>
      <c r="F21" s="11"/>
      <c r="G21" s="11"/>
      <c r="H21" s="11"/>
      <c r="I21" s="11"/>
      <c r="J21" s="11"/>
      <c r="K21" s="50"/>
    </row>
    <row r="22" spans="1:13" ht="38.25" customHeight="1">
      <c r="A22" s="17" t="s">
        <v>220</v>
      </c>
      <c r="B22" s="27"/>
      <c r="C22" s="11">
        <v>313441</v>
      </c>
      <c r="D22" s="11">
        <v>313441</v>
      </c>
      <c r="E22" s="11"/>
      <c r="F22" s="11">
        <v>357788</v>
      </c>
      <c r="G22" s="11">
        <v>357788</v>
      </c>
      <c r="H22" s="11"/>
      <c r="I22" s="11">
        <v>487705</v>
      </c>
      <c r="J22" s="11">
        <v>487705</v>
      </c>
      <c r="K22" s="50"/>
      <c r="M22" s="66"/>
    </row>
    <row r="23" spans="1:13" ht="48.75" customHeight="1">
      <c r="A23" s="17" t="s">
        <v>221</v>
      </c>
      <c r="B23" s="27"/>
      <c r="C23" s="11">
        <v>62133.06</v>
      </c>
      <c r="D23" s="11">
        <v>62133.06</v>
      </c>
      <c r="E23" s="11"/>
      <c r="F23" s="11">
        <v>399426</v>
      </c>
      <c r="G23" s="11">
        <v>399426</v>
      </c>
      <c r="H23" s="11"/>
      <c r="I23" s="11">
        <v>525217</v>
      </c>
      <c r="J23" s="11">
        <v>525217</v>
      </c>
      <c r="K23" s="50"/>
      <c r="M23" s="66"/>
    </row>
    <row r="24" spans="1:13" ht="82.5" customHeight="1">
      <c r="A24" s="90" t="s">
        <v>222</v>
      </c>
      <c r="B24" s="27"/>
      <c r="C24" s="11">
        <v>224426</v>
      </c>
      <c r="D24" s="11">
        <v>224426</v>
      </c>
      <c r="E24" s="11"/>
      <c r="F24" s="11">
        <v>742786</v>
      </c>
      <c r="G24" s="11">
        <v>742786</v>
      </c>
      <c r="H24" s="11"/>
      <c r="I24" s="11">
        <v>559078</v>
      </c>
      <c r="J24" s="11">
        <v>559078</v>
      </c>
      <c r="K24" s="50"/>
      <c r="M24" s="66"/>
    </row>
    <row r="25" spans="1:11" ht="36" customHeight="1">
      <c r="A25" s="17" t="s">
        <v>10</v>
      </c>
      <c r="B25" s="27"/>
      <c r="C25" s="11">
        <v>60</v>
      </c>
      <c r="D25" s="11">
        <v>60</v>
      </c>
      <c r="E25" s="11"/>
      <c r="F25" s="11">
        <v>61</v>
      </c>
      <c r="G25" s="11">
        <v>61</v>
      </c>
      <c r="H25" s="11"/>
      <c r="I25" s="11">
        <v>60</v>
      </c>
      <c r="J25" s="11">
        <v>60</v>
      </c>
      <c r="K25" s="38"/>
    </row>
    <row r="26" spans="1:11" ht="47.25" customHeight="1">
      <c r="A26" s="17" t="s">
        <v>223</v>
      </c>
      <c r="B26" s="27"/>
      <c r="C26" s="11">
        <v>8</v>
      </c>
      <c r="D26" s="11">
        <v>8</v>
      </c>
      <c r="E26" s="11"/>
      <c r="F26" s="11">
        <v>11</v>
      </c>
      <c r="G26" s="11">
        <v>11</v>
      </c>
      <c r="H26" s="11"/>
      <c r="I26" s="11">
        <v>12</v>
      </c>
      <c r="J26" s="11">
        <v>12</v>
      </c>
      <c r="K26" s="10"/>
    </row>
    <row r="27" spans="1:11" ht="48" customHeight="1">
      <c r="A27" s="17" t="s">
        <v>224</v>
      </c>
      <c r="B27" s="27"/>
      <c r="C27" s="11">
        <v>17</v>
      </c>
      <c r="D27" s="11">
        <v>17</v>
      </c>
      <c r="E27" s="11"/>
      <c r="F27" s="11">
        <v>12</v>
      </c>
      <c r="G27" s="11">
        <v>12</v>
      </c>
      <c r="H27" s="11"/>
      <c r="I27" s="11">
        <v>12</v>
      </c>
      <c r="J27" s="11">
        <v>12</v>
      </c>
      <c r="K27" s="10"/>
    </row>
    <row r="28" spans="1:11" ht="21.75" customHeight="1">
      <c r="A28" s="18" t="s">
        <v>3</v>
      </c>
      <c r="B28" s="27"/>
      <c r="C28" s="11"/>
      <c r="D28" s="11"/>
      <c r="E28" s="11"/>
      <c r="F28" s="11"/>
      <c r="G28" s="11"/>
      <c r="H28" s="11"/>
      <c r="I28" s="11"/>
      <c r="J28" s="11"/>
      <c r="K28" s="50"/>
    </row>
    <row r="29" spans="1:11" ht="46.5" customHeight="1">
      <c r="A29" s="17" t="s">
        <v>225</v>
      </c>
      <c r="B29" s="27"/>
      <c r="C29" s="11">
        <v>2445</v>
      </c>
      <c r="D29" s="11">
        <v>2445</v>
      </c>
      <c r="E29" s="11"/>
      <c r="F29" s="11">
        <v>2445</v>
      </c>
      <c r="G29" s="11">
        <v>2445</v>
      </c>
      <c r="H29" s="11"/>
      <c r="I29" s="11">
        <v>2445</v>
      </c>
      <c r="J29" s="11">
        <v>2445</v>
      </c>
      <c r="K29" s="10"/>
    </row>
    <row r="30" spans="1:11" ht="54.75" customHeight="1">
      <c r="A30" s="17" t="s">
        <v>226</v>
      </c>
      <c r="B30" s="27"/>
      <c r="C30" s="11">
        <v>4540</v>
      </c>
      <c r="D30" s="11">
        <v>4540</v>
      </c>
      <c r="E30" s="11"/>
      <c r="F30" s="11">
        <v>4640</v>
      </c>
      <c r="G30" s="11">
        <v>4640</v>
      </c>
      <c r="H30" s="11"/>
      <c r="I30" s="11">
        <v>4640</v>
      </c>
      <c r="J30" s="11">
        <v>4640</v>
      </c>
      <c r="K30" s="38"/>
    </row>
    <row r="31" spans="1:11" ht="62.25" customHeight="1">
      <c r="A31" s="17" t="s">
        <v>228</v>
      </c>
      <c r="B31" s="27"/>
      <c r="C31" s="11">
        <v>978</v>
      </c>
      <c r="D31" s="11">
        <v>978</v>
      </c>
      <c r="E31" s="11"/>
      <c r="F31" s="11">
        <v>1700</v>
      </c>
      <c r="G31" s="11">
        <v>1700</v>
      </c>
      <c r="H31" s="11"/>
      <c r="I31" s="11">
        <v>2490</v>
      </c>
      <c r="J31" s="11">
        <v>2490</v>
      </c>
      <c r="K31" s="10"/>
    </row>
    <row r="32" spans="1:11" ht="62.25" customHeight="1">
      <c r="A32" s="17" t="s">
        <v>227</v>
      </c>
      <c r="B32" s="27"/>
      <c r="C32" s="11">
        <v>59</v>
      </c>
      <c r="D32" s="11">
        <v>59</v>
      </c>
      <c r="E32" s="11"/>
      <c r="F32" s="11">
        <v>170</v>
      </c>
      <c r="G32" s="11">
        <v>170</v>
      </c>
      <c r="H32" s="11"/>
      <c r="I32" s="11">
        <v>166</v>
      </c>
      <c r="J32" s="11">
        <v>166</v>
      </c>
      <c r="K32" s="10"/>
    </row>
    <row r="33" spans="1:11" ht="62.25" customHeight="1">
      <c r="A33" s="17" t="s">
        <v>230</v>
      </c>
      <c r="B33" s="27"/>
      <c r="C33" s="11">
        <v>1206</v>
      </c>
      <c r="D33" s="11">
        <v>1206</v>
      </c>
      <c r="E33" s="11"/>
      <c r="F33" s="11">
        <v>1330</v>
      </c>
      <c r="G33" s="11">
        <v>1330</v>
      </c>
      <c r="H33" s="11"/>
      <c r="I33" s="11">
        <v>1368</v>
      </c>
      <c r="J33" s="11">
        <v>1368</v>
      </c>
      <c r="K33" s="10"/>
    </row>
    <row r="34" spans="1:11" ht="84" customHeight="1">
      <c r="A34" s="17" t="s">
        <v>229</v>
      </c>
      <c r="B34" s="27"/>
      <c r="C34" s="11">
        <v>201</v>
      </c>
      <c r="D34" s="11">
        <v>201</v>
      </c>
      <c r="E34" s="11"/>
      <c r="F34" s="11">
        <v>266</v>
      </c>
      <c r="G34" s="11">
        <v>266</v>
      </c>
      <c r="H34" s="11"/>
      <c r="I34" s="11">
        <v>228</v>
      </c>
      <c r="J34" s="11">
        <v>228</v>
      </c>
      <c r="K34" s="10"/>
    </row>
    <row r="35" spans="1:11" ht="20.25" customHeight="1">
      <c r="A35" s="18" t="s">
        <v>5</v>
      </c>
      <c r="B35" s="27"/>
      <c r="C35" s="11"/>
      <c r="D35" s="11"/>
      <c r="E35" s="11"/>
      <c r="F35" s="11"/>
      <c r="G35" s="11"/>
      <c r="H35" s="11"/>
      <c r="I35" s="11"/>
      <c r="J35" s="11"/>
      <c r="K35" s="50"/>
    </row>
    <row r="36" spans="1:11" ht="53.25" customHeight="1">
      <c r="A36" s="17" t="s">
        <v>245</v>
      </c>
      <c r="B36" s="27"/>
      <c r="C36" s="25">
        <v>128.2</v>
      </c>
      <c r="D36" s="25">
        <v>128.2</v>
      </c>
      <c r="E36" s="11"/>
      <c r="F36" s="25">
        <v>146.33</v>
      </c>
      <c r="G36" s="25">
        <v>146.33</v>
      </c>
      <c r="H36" s="29"/>
      <c r="I36" s="25">
        <f>I22/I29</f>
        <v>199.47034764826176</v>
      </c>
      <c r="J36" s="25">
        <f>J22/J29</f>
        <v>199.47034764826176</v>
      </c>
      <c r="K36" s="30"/>
    </row>
    <row r="37" spans="1:11" ht="65.25" customHeight="1">
      <c r="A37" s="17" t="s">
        <v>246</v>
      </c>
      <c r="B37" s="27"/>
      <c r="C37" s="25">
        <v>63.53</v>
      </c>
      <c r="D37" s="25">
        <v>63.53</v>
      </c>
      <c r="E37" s="11"/>
      <c r="F37" s="29">
        <f>F23/F31</f>
        <v>234.9564705882353</v>
      </c>
      <c r="G37" s="29">
        <f>G23/G31</f>
        <v>234.9564705882353</v>
      </c>
      <c r="H37" s="29"/>
      <c r="I37" s="29">
        <f>I23/I31</f>
        <v>210.93052208835343</v>
      </c>
      <c r="J37" s="29">
        <f>J23/J31</f>
        <v>210.93052208835343</v>
      </c>
      <c r="K37" s="29"/>
    </row>
    <row r="38" spans="1:11" ht="64.5" customHeight="1">
      <c r="A38" s="17" t="s">
        <v>254</v>
      </c>
      <c r="B38" s="27"/>
      <c r="C38" s="25">
        <v>186.09</v>
      </c>
      <c r="D38" s="25">
        <v>186.09</v>
      </c>
      <c r="E38" s="11"/>
      <c r="F38" s="29">
        <v>558.49</v>
      </c>
      <c r="G38" s="29">
        <v>558.49</v>
      </c>
      <c r="H38" s="29"/>
      <c r="I38" s="29">
        <f>I24/I33</f>
        <v>408.6827485380117</v>
      </c>
      <c r="J38" s="29">
        <f>J24/J33</f>
        <v>408.6827485380117</v>
      </c>
      <c r="K38" s="29"/>
    </row>
    <row r="39" spans="1:11" ht="21" customHeight="1">
      <c r="A39" s="18" t="s">
        <v>6</v>
      </c>
      <c r="B39" s="27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51.75" customHeight="1">
      <c r="A40" s="17" t="s">
        <v>37</v>
      </c>
      <c r="B40" s="27"/>
      <c r="C40" s="11">
        <v>2150</v>
      </c>
      <c r="D40" s="11">
        <v>2150</v>
      </c>
      <c r="E40" s="11"/>
      <c r="F40" s="11">
        <v>2275</v>
      </c>
      <c r="G40" s="11">
        <v>2275</v>
      </c>
      <c r="H40" s="11"/>
      <c r="I40" s="11">
        <v>2450</v>
      </c>
      <c r="J40" s="11">
        <v>2450</v>
      </c>
      <c r="K40" s="12"/>
    </row>
    <row r="41" spans="1:11" ht="63.75" customHeight="1">
      <c r="A41" s="17" t="s">
        <v>12</v>
      </c>
      <c r="B41" s="27"/>
      <c r="C41" s="51">
        <v>3.3</v>
      </c>
      <c r="D41" s="51">
        <v>3.3</v>
      </c>
      <c r="E41" s="51"/>
      <c r="F41" s="51">
        <v>5.8</v>
      </c>
      <c r="G41" s="51">
        <v>5.8</v>
      </c>
      <c r="H41" s="51"/>
      <c r="I41" s="51">
        <v>7.7</v>
      </c>
      <c r="J41" s="51">
        <v>7.7</v>
      </c>
      <c r="K41" s="50"/>
    </row>
    <row r="42" spans="1:11" ht="57" customHeight="1">
      <c r="A42" s="62" t="s">
        <v>169</v>
      </c>
      <c r="B42" s="57" t="s">
        <v>63</v>
      </c>
      <c r="C42" s="9">
        <v>665519</v>
      </c>
      <c r="D42" s="9">
        <v>665519</v>
      </c>
      <c r="E42" s="9"/>
      <c r="F42" s="9">
        <v>1000000</v>
      </c>
      <c r="G42" s="9">
        <v>1000000</v>
      </c>
      <c r="H42" s="9"/>
      <c r="I42" s="9">
        <v>1628000</v>
      </c>
      <c r="J42" s="9">
        <v>1628000</v>
      </c>
      <c r="K42" s="9"/>
    </row>
    <row r="43" spans="1:11" ht="70.5" customHeight="1">
      <c r="A43" s="67" t="s">
        <v>196</v>
      </c>
      <c r="B43" s="57"/>
      <c r="C43" s="9"/>
      <c r="D43" s="9"/>
      <c r="E43" s="9"/>
      <c r="F43" s="9"/>
      <c r="G43" s="9"/>
      <c r="H43" s="9"/>
      <c r="I43" s="9"/>
      <c r="J43" s="9"/>
      <c r="K43" s="9"/>
    </row>
    <row r="44" spans="1:11" ht="48.75" customHeight="1">
      <c r="A44" s="68" t="s">
        <v>151</v>
      </c>
      <c r="B44" s="57"/>
      <c r="C44" s="11">
        <v>665519</v>
      </c>
      <c r="D44" s="11">
        <f>D47+D48+D49</f>
        <v>665519</v>
      </c>
      <c r="E44" s="11"/>
      <c r="F44" s="11">
        <v>1000000</v>
      </c>
      <c r="G44" s="11">
        <v>1000000</v>
      </c>
      <c r="H44" s="11"/>
      <c r="I44" s="11">
        <v>1628000</v>
      </c>
      <c r="J44" s="11">
        <v>1628000</v>
      </c>
      <c r="K44" s="9"/>
    </row>
    <row r="45" spans="1:11" s="39" customFormat="1" ht="20.25" customHeight="1">
      <c r="A45" s="20" t="s">
        <v>2</v>
      </c>
      <c r="B45" s="27"/>
      <c r="C45" s="11"/>
      <c r="D45" s="11"/>
      <c r="E45" s="11"/>
      <c r="F45" s="11"/>
      <c r="G45" s="11"/>
      <c r="H45" s="11"/>
      <c r="I45" s="11"/>
      <c r="J45" s="11"/>
      <c r="K45" s="38"/>
    </row>
    <row r="46" spans="1:11" s="39" customFormat="1" ht="20.25" customHeight="1">
      <c r="A46" s="18" t="s">
        <v>7</v>
      </c>
      <c r="B46" s="27"/>
      <c r="C46" s="11"/>
      <c r="D46" s="11"/>
      <c r="E46" s="11"/>
      <c r="F46" s="11"/>
      <c r="G46" s="11"/>
      <c r="H46" s="11"/>
      <c r="I46" s="11"/>
      <c r="J46" s="11"/>
      <c r="K46" s="38"/>
    </row>
    <row r="47" spans="1:11" s="39" customFormat="1" ht="46.5" customHeight="1">
      <c r="A47" s="17" t="s">
        <v>231</v>
      </c>
      <c r="B47" s="27"/>
      <c r="C47" s="11">
        <v>338263</v>
      </c>
      <c r="D47" s="11">
        <v>338263</v>
      </c>
      <c r="E47" s="11" t="s">
        <v>114</v>
      </c>
      <c r="F47" s="11">
        <f>397784+4073</f>
        <v>401857</v>
      </c>
      <c r="G47" s="11">
        <f>397784+4073</f>
        <v>401857</v>
      </c>
      <c r="H47" s="11"/>
      <c r="I47" s="11">
        <v>611642</v>
      </c>
      <c r="J47" s="11">
        <v>611642</v>
      </c>
      <c r="K47" s="10"/>
    </row>
    <row r="48" spans="1:13" s="39" customFormat="1" ht="63.75" customHeight="1">
      <c r="A48" s="17" t="s">
        <v>232</v>
      </c>
      <c r="B48" s="27"/>
      <c r="C48" s="11">
        <v>42256</v>
      </c>
      <c r="D48" s="11">
        <v>42256</v>
      </c>
      <c r="E48" s="11"/>
      <c r="F48" s="11">
        <v>205000</v>
      </c>
      <c r="G48" s="11">
        <v>205000</v>
      </c>
      <c r="H48" s="11"/>
      <c r="I48" s="11">
        <v>495412</v>
      </c>
      <c r="J48" s="11">
        <v>495412</v>
      </c>
      <c r="K48" s="10"/>
      <c r="M48" s="89"/>
    </row>
    <row r="49" spans="1:11" s="39" customFormat="1" ht="83.25" customHeight="1">
      <c r="A49" s="17" t="s">
        <v>233</v>
      </c>
      <c r="B49" s="27"/>
      <c r="C49" s="11">
        <v>285000</v>
      </c>
      <c r="D49" s="11">
        <v>285000</v>
      </c>
      <c r="E49" s="11"/>
      <c r="F49" s="11">
        <v>508343</v>
      </c>
      <c r="G49" s="11">
        <v>508343</v>
      </c>
      <c r="H49" s="11"/>
      <c r="I49" s="11">
        <v>520946</v>
      </c>
      <c r="J49" s="11">
        <v>520946</v>
      </c>
      <c r="K49" s="10"/>
    </row>
    <row r="50" spans="1:11" s="39" customFormat="1" ht="39.75" customHeight="1">
      <c r="A50" s="17" t="s">
        <v>14</v>
      </c>
      <c r="B50" s="27"/>
      <c r="C50" s="11">
        <v>54</v>
      </c>
      <c r="D50" s="11">
        <v>54</v>
      </c>
      <c r="E50" s="11"/>
      <c r="F50" s="11">
        <v>56</v>
      </c>
      <c r="G50" s="11">
        <v>56</v>
      </c>
      <c r="H50" s="11"/>
      <c r="I50" s="11">
        <v>55</v>
      </c>
      <c r="J50" s="11">
        <v>55</v>
      </c>
      <c r="K50" s="10"/>
    </row>
    <row r="51" spans="1:11" s="39" customFormat="1" ht="50.25" customHeight="1">
      <c r="A51" s="17" t="s">
        <v>234</v>
      </c>
      <c r="B51" s="27"/>
      <c r="C51" s="11">
        <v>2</v>
      </c>
      <c r="D51" s="11">
        <v>2</v>
      </c>
      <c r="E51" s="11"/>
      <c r="F51" s="11">
        <v>6</v>
      </c>
      <c r="G51" s="11">
        <v>6</v>
      </c>
      <c r="H51" s="11"/>
      <c r="I51" s="11">
        <v>12</v>
      </c>
      <c r="J51" s="11">
        <v>12</v>
      </c>
      <c r="K51" s="10"/>
    </row>
    <row r="52" spans="1:11" s="39" customFormat="1" ht="51.75" customHeight="1">
      <c r="A52" s="17" t="s">
        <v>236</v>
      </c>
      <c r="B52" s="27"/>
      <c r="C52" s="11">
        <v>13</v>
      </c>
      <c r="D52" s="11">
        <v>13</v>
      </c>
      <c r="E52" s="11"/>
      <c r="F52" s="11">
        <v>12</v>
      </c>
      <c r="G52" s="11">
        <v>12</v>
      </c>
      <c r="H52" s="11"/>
      <c r="I52" s="11">
        <v>12</v>
      </c>
      <c r="J52" s="11">
        <v>12</v>
      </c>
      <c r="K52" s="10"/>
    </row>
    <row r="53" spans="1:11" s="39" customFormat="1" ht="23.25" customHeight="1">
      <c r="A53" s="18" t="s">
        <v>3</v>
      </c>
      <c r="B53" s="27"/>
      <c r="C53" s="11"/>
      <c r="D53" s="11"/>
      <c r="E53" s="11"/>
      <c r="F53" s="11"/>
      <c r="G53" s="11"/>
      <c r="H53" s="11"/>
      <c r="I53" s="11"/>
      <c r="J53" s="11"/>
      <c r="K53" s="38"/>
    </row>
    <row r="54" spans="1:11" s="39" customFormat="1" ht="48" customHeight="1">
      <c r="A54" s="17" t="s">
        <v>237</v>
      </c>
      <c r="B54" s="27"/>
      <c r="C54" s="11">
        <v>1817</v>
      </c>
      <c r="D54" s="11">
        <v>1817</v>
      </c>
      <c r="E54" s="11"/>
      <c r="F54" s="11">
        <v>1827</v>
      </c>
      <c r="G54" s="11">
        <v>1827</v>
      </c>
      <c r="H54" s="11"/>
      <c r="I54" s="11">
        <v>1827</v>
      </c>
      <c r="J54" s="11">
        <v>1827</v>
      </c>
      <c r="K54" s="10"/>
    </row>
    <row r="55" spans="1:11" s="39" customFormat="1" ht="48" customHeight="1">
      <c r="A55" s="17" t="s">
        <v>238</v>
      </c>
      <c r="B55" s="27"/>
      <c r="C55" s="11">
        <v>4612</v>
      </c>
      <c r="D55" s="11">
        <v>4612</v>
      </c>
      <c r="E55" s="11"/>
      <c r="F55" s="11">
        <v>4620</v>
      </c>
      <c r="G55" s="11">
        <v>4620</v>
      </c>
      <c r="H55" s="11"/>
      <c r="I55" s="11">
        <v>4700</v>
      </c>
      <c r="J55" s="11">
        <v>4700</v>
      </c>
      <c r="K55" s="10"/>
    </row>
    <row r="56" spans="1:11" s="39" customFormat="1" ht="64.5" customHeight="1">
      <c r="A56" s="17" t="s">
        <v>239</v>
      </c>
      <c r="B56" s="27"/>
      <c r="C56" s="11">
        <v>666</v>
      </c>
      <c r="D56" s="11">
        <v>666</v>
      </c>
      <c r="E56" s="11"/>
      <c r="F56" s="11">
        <v>1350</v>
      </c>
      <c r="G56" s="11">
        <v>1350</v>
      </c>
      <c r="H56" s="11"/>
      <c r="I56" s="11">
        <v>2535</v>
      </c>
      <c r="J56" s="11">
        <v>2535</v>
      </c>
      <c r="K56" s="10"/>
    </row>
    <row r="57" spans="1:11" s="39" customFormat="1" ht="78.75" customHeight="1">
      <c r="A57" s="17" t="s">
        <v>235</v>
      </c>
      <c r="B57" s="27"/>
      <c r="C57" s="11">
        <v>37</v>
      </c>
      <c r="D57" s="11">
        <v>37</v>
      </c>
      <c r="E57" s="11"/>
      <c r="F57" s="11">
        <v>90</v>
      </c>
      <c r="G57" s="11">
        <v>90</v>
      </c>
      <c r="H57" s="11"/>
      <c r="I57" s="11">
        <v>169</v>
      </c>
      <c r="J57" s="11">
        <v>169</v>
      </c>
      <c r="K57" s="10"/>
    </row>
    <row r="58" spans="1:11" s="39" customFormat="1" ht="69.75" customHeight="1">
      <c r="A58" s="17" t="s">
        <v>241</v>
      </c>
      <c r="B58" s="27"/>
      <c r="C58" s="11">
        <v>817</v>
      </c>
      <c r="D58" s="11">
        <v>817</v>
      </c>
      <c r="E58" s="11"/>
      <c r="F58" s="11">
        <v>900</v>
      </c>
      <c r="G58" s="11">
        <v>900</v>
      </c>
      <c r="H58" s="11"/>
      <c r="I58" s="11">
        <v>1332</v>
      </c>
      <c r="J58" s="11">
        <v>1332</v>
      </c>
      <c r="K58" s="10"/>
    </row>
    <row r="59" spans="1:11" s="39" customFormat="1" ht="69.75" customHeight="1">
      <c r="A59" s="17" t="s">
        <v>240</v>
      </c>
      <c r="B59" s="27"/>
      <c r="C59" s="11">
        <v>135</v>
      </c>
      <c r="D59" s="11">
        <v>135</v>
      </c>
      <c r="E59" s="11"/>
      <c r="F59" s="11">
        <v>223</v>
      </c>
      <c r="G59" s="11">
        <v>223</v>
      </c>
      <c r="H59" s="11"/>
      <c r="I59" s="11">
        <v>222</v>
      </c>
      <c r="J59" s="11">
        <v>222</v>
      </c>
      <c r="K59" s="10"/>
    </row>
    <row r="60" spans="1:11" s="39" customFormat="1" ht="19.5" customHeight="1">
      <c r="A60" s="18" t="s">
        <v>5</v>
      </c>
      <c r="B60" s="27"/>
      <c r="C60" s="11"/>
      <c r="D60" s="11"/>
      <c r="E60" s="11"/>
      <c r="F60" s="11"/>
      <c r="G60" s="11"/>
      <c r="H60" s="11"/>
      <c r="I60" s="11"/>
      <c r="J60" s="11"/>
      <c r="K60" s="38"/>
    </row>
    <row r="61" spans="1:11" s="39" customFormat="1" ht="53.25" customHeight="1">
      <c r="A61" s="17" t="s">
        <v>242</v>
      </c>
      <c r="B61" s="27"/>
      <c r="C61" s="25">
        <v>186.17</v>
      </c>
      <c r="D61" s="25">
        <v>186.17</v>
      </c>
      <c r="E61" s="11"/>
      <c r="F61" s="29">
        <v>219.95</v>
      </c>
      <c r="G61" s="29">
        <v>219.95</v>
      </c>
      <c r="H61" s="29"/>
      <c r="I61" s="29">
        <f>I47/I54</f>
        <v>334.77941981390256</v>
      </c>
      <c r="J61" s="29">
        <f>J47/J54</f>
        <v>334.77941981390256</v>
      </c>
      <c r="K61" s="29"/>
    </row>
    <row r="62" spans="1:11" s="39" customFormat="1" ht="66" customHeight="1">
      <c r="A62" s="17" t="s">
        <v>243</v>
      </c>
      <c r="B62" s="27"/>
      <c r="C62" s="25">
        <v>63.45</v>
      </c>
      <c r="D62" s="25">
        <v>63.45</v>
      </c>
      <c r="E62" s="11"/>
      <c r="F62" s="29">
        <f>F48/F56</f>
        <v>151.85185185185185</v>
      </c>
      <c r="G62" s="29">
        <f>G48/G56</f>
        <v>151.85185185185185</v>
      </c>
      <c r="H62" s="29"/>
      <c r="I62" s="29">
        <f>I48/I56</f>
        <v>195.42879684418145</v>
      </c>
      <c r="J62" s="29">
        <f>J48/J56</f>
        <v>195.42879684418145</v>
      </c>
      <c r="K62" s="29"/>
    </row>
    <row r="63" spans="1:11" s="39" customFormat="1" ht="61.5" customHeight="1">
      <c r="A63" s="17" t="s">
        <v>244</v>
      </c>
      <c r="B63" s="27"/>
      <c r="C63" s="25">
        <v>348.84</v>
      </c>
      <c r="D63" s="25">
        <v>348.84</v>
      </c>
      <c r="E63" s="11"/>
      <c r="F63" s="29">
        <f>F49/F58</f>
        <v>564.8255555555555</v>
      </c>
      <c r="G63" s="29">
        <f>G49/G58</f>
        <v>564.8255555555555</v>
      </c>
      <c r="H63" s="29"/>
      <c r="I63" s="29">
        <f>I49/I58</f>
        <v>391.1006006006006</v>
      </c>
      <c r="J63" s="29">
        <f>J49/J58</f>
        <v>391.1006006006006</v>
      </c>
      <c r="K63" s="29"/>
    </row>
    <row r="64" spans="1:11" s="39" customFormat="1" ht="17.25" customHeight="1">
      <c r="A64" s="18" t="s">
        <v>6</v>
      </c>
      <c r="B64" s="27"/>
      <c r="C64" s="11"/>
      <c r="D64" s="11"/>
      <c r="E64" s="11"/>
      <c r="F64" s="11"/>
      <c r="G64" s="11"/>
      <c r="H64" s="11"/>
      <c r="I64" s="11"/>
      <c r="J64" s="11"/>
      <c r="K64" s="38"/>
    </row>
    <row r="65" spans="1:11" s="39" customFormat="1" ht="68.25" customHeight="1">
      <c r="A65" s="17" t="s">
        <v>39</v>
      </c>
      <c r="B65" s="27"/>
      <c r="C65" s="11">
        <v>2300</v>
      </c>
      <c r="D65" s="11">
        <v>2300</v>
      </c>
      <c r="E65" s="11"/>
      <c r="F65" s="11">
        <v>2350</v>
      </c>
      <c r="G65" s="11">
        <v>2350</v>
      </c>
      <c r="H65" s="11"/>
      <c r="I65" s="11">
        <v>2475</v>
      </c>
      <c r="J65" s="11">
        <v>2475</v>
      </c>
      <c r="K65" s="38"/>
    </row>
    <row r="66" spans="1:11" s="39" customFormat="1" ht="66.75" customHeight="1">
      <c r="A66" s="17" t="s">
        <v>17</v>
      </c>
      <c r="B66" s="27"/>
      <c r="C66" s="51">
        <v>3.1</v>
      </c>
      <c r="D66" s="51">
        <v>3.1</v>
      </c>
      <c r="E66" s="51"/>
      <c r="F66" s="51">
        <v>3.2</v>
      </c>
      <c r="G66" s="51">
        <v>3.2</v>
      </c>
      <c r="H66" s="51"/>
      <c r="I66" s="51">
        <v>5.3</v>
      </c>
      <c r="J66" s="51">
        <v>5.3</v>
      </c>
      <c r="K66" s="38"/>
    </row>
    <row r="67" spans="1:11" s="83" customFormat="1" ht="33" customHeight="1">
      <c r="A67" s="106" t="s">
        <v>197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2"/>
    </row>
    <row r="68" spans="1:11" s="39" customFormat="1" ht="24.75" customHeight="1">
      <c r="A68" s="92" t="s">
        <v>193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6"/>
    </row>
    <row r="69" spans="1:11" s="39" customFormat="1" ht="36" customHeight="1">
      <c r="A69" s="18" t="s">
        <v>148</v>
      </c>
      <c r="B69" s="27"/>
      <c r="C69" s="9">
        <f>C70+C91+C114</f>
        <v>11585800</v>
      </c>
      <c r="D69" s="9">
        <f>D70+D91+D114</f>
        <v>10954400</v>
      </c>
      <c r="E69" s="9">
        <f>E70+E91+E114</f>
        <v>631400</v>
      </c>
      <c r="F69" s="9">
        <f>F70+F91+F114</f>
        <v>12368557</v>
      </c>
      <c r="G69" s="9">
        <f>G70+G91+G114</f>
        <v>11872357</v>
      </c>
      <c r="H69" s="9">
        <f>H70+H91</f>
        <v>496200</v>
      </c>
      <c r="I69" s="9">
        <f>J69+K69</f>
        <v>17074400</v>
      </c>
      <c r="J69" s="9">
        <f>J70+J91+J114</f>
        <v>15813500</v>
      </c>
      <c r="K69" s="9">
        <f>K70+K91+K114</f>
        <v>1260900</v>
      </c>
    </row>
    <row r="70" spans="1:11" s="39" customFormat="1" ht="48" customHeight="1">
      <c r="A70" s="62" t="s">
        <v>170</v>
      </c>
      <c r="B70" s="57" t="s">
        <v>248</v>
      </c>
      <c r="C70" s="9">
        <v>1781500</v>
      </c>
      <c r="D70" s="9">
        <v>1737500</v>
      </c>
      <c r="E70" s="9">
        <v>44000</v>
      </c>
      <c r="F70" s="9">
        <f>G70+H70</f>
        <v>1953750</v>
      </c>
      <c r="G70" s="9">
        <v>1885750</v>
      </c>
      <c r="H70" s="9">
        <v>68000</v>
      </c>
      <c r="I70" s="9">
        <f>J70+K70</f>
        <v>2845000</v>
      </c>
      <c r="J70" s="9">
        <v>2765000</v>
      </c>
      <c r="K70" s="9">
        <v>80000</v>
      </c>
    </row>
    <row r="71" spans="1:11" s="39" customFormat="1" ht="67.5" customHeight="1">
      <c r="A71" s="46" t="s">
        <v>196</v>
      </c>
      <c r="B71" s="27"/>
      <c r="C71" s="11"/>
      <c r="D71" s="11"/>
      <c r="E71" s="11"/>
      <c r="F71" s="11"/>
      <c r="G71" s="11"/>
      <c r="H71" s="11"/>
      <c r="I71" s="11"/>
      <c r="J71" s="11"/>
      <c r="K71" s="10"/>
    </row>
    <row r="72" spans="1:11" s="39" customFormat="1" ht="55.5" customHeight="1">
      <c r="A72" s="18" t="s">
        <v>132</v>
      </c>
      <c r="B72" s="57"/>
      <c r="C72" s="11">
        <v>1781500</v>
      </c>
      <c r="D72" s="11">
        <v>1737500</v>
      </c>
      <c r="E72" s="11">
        <v>44000</v>
      </c>
      <c r="F72" s="11">
        <f>G72+H72</f>
        <v>1953750</v>
      </c>
      <c r="G72" s="11">
        <v>1885750</v>
      </c>
      <c r="H72" s="11">
        <v>68000</v>
      </c>
      <c r="I72" s="11">
        <f>J72+K72</f>
        <v>2845000</v>
      </c>
      <c r="J72" s="11">
        <v>2765000</v>
      </c>
      <c r="K72" s="11">
        <v>80000</v>
      </c>
    </row>
    <row r="73" spans="1:11" s="39" customFormat="1" ht="21.75" customHeight="1">
      <c r="A73" s="20" t="s">
        <v>2</v>
      </c>
      <c r="B73" s="27"/>
      <c r="C73" s="11"/>
      <c r="D73" s="11"/>
      <c r="E73" s="11"/>
      <c r="F73" s="11"/>
      <c r="G73" s="11"/>
      <c r="H73" s="11"/>
      <c r="I73" s="11"/>
      <c r="J73" s="11"/>
      <c r="K73" s="12"/>
    </row>
    <row r="74" spans="1:11" s="39" customFormat="1" ht="21.75" customHeight="1">
      <c r="A74" s="18" t="s">
        <v>7</v>
      </c>
      <c r="B74" s="27"/>
      <c r="C74" s="11"/>
      <c r="D74" s="11"/>
      <c r="E74" s="11"/>
      <c r="F74" s="11"/>
      <c r="G74" s="11"/>
      <c r="H74" s="11"/>
      <c r="I74" s="11"/>
      <c r="J74" s="11"/>
      <c r="K74" s="12"/>
    </row>
    <row r="75" spans="1:11" s="39" customFormat="1" ht="31.5" customHeight="1">
      <c r="A75" s="17" t="s">
        <v>19</v>
      </c>
      <c r="B75" s="27"/>
      <c r="C75" s="11">
        <v>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0">
        <v>1</v>
      </c>
    </row>
    <row r="76" spans="1:11" s="39" customFormat="1" ht="38.25" customHeight="1">
      <c r="A76" s="17" t="s">
        <v>20</v>
      </c>
      <c r="B76" s="27"/>
      <c r="C76" s="11">
        <f>D76+E76</f>
        <v>1703880</v>
      </c>
      <c r="D76" s="11">
        <v>1659880</v>
      </c>
      <c r="E76" s="11">
        <v>44000</v>
      </c>
      <c r="F76" s="11">
        <f>G76+H76</f>
        <v>1796250</v>
      </c>
      <c r="G76" s="11">
        <v>1728250</v>
      </c>
      <c r="H76" s="11">
        <v>68000</v>
      </c>
      <c r="I76" s="11">
        <f>I72-I77-I78</f>
        <v>2708958</v>
      </c>
      <c r="J76" s="11">
        <f>J72-J77-J78</f>
        <v>2628958</v>
      </c>
      <c r="K76" s="11">
        <v>80000</v>
      </c>
    </row>
    <row r="77" spans="1:11" s="39" customFormat="1" ht="38.25" customHeight="1">
      <c r="A77" s="17" t="s">
        <v>198</v>
      </c>
      <c r="B77" s="27"/>
      <c r="C77" s="11">
        <v>17000</v>
      </c>
      <c r="D77" s="11">
        <v>17000</v>
      </c>
      <c r="E77" s="11"/>
      <c r="F77" s="11">
        <v>25000</v>
      </c>
      <c r="G77" s="11">
        <v>25000</v>
      </c>
      <c r="H77" s="11"/>
      <c r="I77" s="11">
        <v>26675</v>
      </c>
      <c r="J77" s="11">
        <v>26675</v>
      </c>
      <c r="K77" s="11"/>
    </row>
    <row r="78" spans="1:11" s="39" customFormat="1" ht="69" customHeight="1">
      <c r="A78" s="17" t="s">
        <v>21</v>
      </c>
      <c r="B78" s="27"/>
      <c r="C78" s="11">
        <v>60620</v>
      </c>
      <c r="D78" s="11">
        <v>60620</v>
      </c>
      <c r="E78" s="11"/>
      <c r="F78" s="11">
        <v>102500</v>
      </c>
      <c r="G78" s="11">
        <v>102500</v>
      </c>
      <c r="H78" s="11"/>
      <c r="I78" s="11">
        <v>109367</v>
      </c>
      <c r="J78" s="11">
        <v>109367</v>
      </c>
      <c r="K78" s="11"/>
    </row>
    <row r="79" spans="1:11" s="39" customFormat="1" ht="42.75" customHeight="1">
      <c r="A79" s="17" t="s">
        <v>22</v>
      </c>
      <c r="B79" s="27"/>
      <c r="C79" s="51">
        <v>22.5</v>
      </c>
      <c r="D79" s="51">
        <v>22.5</v>
      </c>
      <c r="E79" s="11"/>
      <c r="F79" s="51">
        <v>22.5</v>
      </c>
      <c r="G79" s="51">
        <v>22.5</v>
      </c>
      <c r="H79" s="11"/>
      <c r="I79" s="51">
        <v>22.5</v>
      </c>
      <c r="J79" s="51">
        <v>22.5</v>
      </c>
      <c r="K79" s="10"/>
    </row>
    <row r="80" spans="1:11" s="39" customFormat="1" ht="31.5" customHeight="1">
      <c r="A80" s="17" t="s">
        <v>210</v>
      </c>
      <c r="B80" s="27"/>
      <c r="C80" s="51">
        <v>16</v>
      </c>
      <c r="D80" s="51">
        <v>16</v>
      </c>
      <c r="E80" s="11"/>
      <c r="F80" s="51">
        <v>16</v>
      </c>
      <c r="G80" s="51">
        <v>16</v>
      </c>
      <c r="H80" s="11"/>
      <c r="I80" s="51">
        <v>16</v>
      </c>
      <c r="J80" s="51">
        <v>16</v>
      </c>
      <c r="K80" s="10"/>
    </row>
    <row r="81" spans="1:11" s="39" customFormat="1" ht="23.25" customHeight="1">
      <c r="A81" s="18" t="s">
        <v>3</v>
      </c>
      <c r="B81" s="27"/>
      <c r="C81" s="11"/>
      <c r="D81" s="11"/>
      <c r="E81" s="11"/>
      <c r="F81" s="11"/>
      <c r="G81" s="11"/>
      <c r="H81" s="11"/>
      <c r="I81" s="11"/>
      <c r="J81" s="11"/>
      <c r="K81" s="12"/>
    </row>
    <row r="82" spans="1:11" s="39" customFormat="1" ht="36.75" customHeight="1">
      <c r="A82" s="17" t="s">
        <v>40</v>
      </c>
      <c r="B82" s="27"/>
      <c r="C82" s="11">
        <v>260</v>
      </c>
      <c r="D82" s="11">
        <v>260</v>
      </c>
      <c r="E82" s="11"/>
      <c r="F82" s="11">
        <v>260</v>
      </c>
      <c r="G82" s="11">
        <v>260</v>
      </c>
      <c r="H82" s="11"/>
      <c r="I82" s="11">
        <v>260</v>
      </c>
      <c r="J82" s="11">
        <v>260</v>
      </c>
      <c r="K82" s="12"/>
    </row>
    <row r="83" spans="1:11" s="39" customFormat="1" ht="49.5" customHeight="1">
      <c r="A83" s="17" t="s">
        <v>208</v>
      </c>
      <c r="B83" s="27"/>
      <c r="C83" s="11">
        <v>15</v>
      </c>
      <c r="D83" s="11">
        <v>15</v>
      </c>
      <c r="E83" s="11"/>
      <c r="F83" s="11">
        <v>20</v>
      </c>
      <c r="G83" s="11">
        <v>20</v>
      </c>
      <c r="H83" s="11"/>
      <c r="I83" s="11">
        <v>20</v>
      </c>
      <c r="J83" s="11">
        <v>20</v>
      </c>
      <c r="K83" s="12"/>
    </row>
    <row r="84" spans="1:11" s="39" customFormat="1" ht="49.5" customHeight="1">
      <c r="A84" s="17" t="s">
        <v>209</v>
      </c>
      <c r="B84" s="27"/>
      <c r="C84" s="11">
        <v>250</v>
      </c>
      <c r="D84" s="11">
        <v>250</v>
      </c>
      <c r="E84" s="11"/>
      <c r="F84" s="11">
        <v>280</v>
      </c>
      <c r="G84" s="11">
        <v>280</v>
      </c>
      <c r="H84" s="11"/>
      <c r="I84" s="11">
        <v>280</v>
      </c>
      <c r="J84" s="11">
        <v>280</v>
      </c>
      <c r="K84" s="12"/>
    </row>
    <row r="85" spans="1:11" s="39" customFormat="1" ht="23.25" customHeight="1">
      <c r="A85" s="18" t="s">
        <v>5</v>
      </c>
      <c r="B85" s="27"/>
      <c r="C85" s="11"/>
      <c r="D85" s="11"/>
      <c r="E85" s="11"/>
      <c r="F85" s="11"/>
      <c r="G85" s="11"/>
      <c r="H85" s="11"/>
      <c r="I85" s="11"/>
      <c r="J85" s="11"/>
      <c r="K85" s="12"/>
    </row>
    <row r="86" spans="1:11" s="39" customFormat="1" ht="70.5" customHeight="1">
      <c r="A86" s="17" t="s">
        <v>26</v>
      </c>
      <c r="B86" s="27"/>
      <c r="C86" s="25">
        <v>242.48</v>
      </c>
      <c r="D86" s="25">
        <v>242.48</v>
      </c>
      <c r="E86" s="25"/>
      <c r="F86" s="25">
        <v>366.07</v>
      </c>
      <c r="G86" s="25">
        <v>366.07</v>
      </c>
      <c r="H86" s="25"/>
      <c r="I86" s="25">
        <v>390.6</v>
      </c>
      <c r="J86" s="25">
        <v>390.6</v>
      </c>
      <c r="K86" s="26"/>
    </row>
    <row r="87" spans="1:11" s="39" customFormat="1" ht="52.5" customHeight="1">
      <c r="A87" s="17" t="s">
        <v>125</v>
      </c>
      <c r="B87" s="27"/>
      <c r="C87" s="25">
        <v>1133.33</v>
      </c>
      <c r="D87" s="25">
        <v>1133.33</v>
      </c>
      <c r="E87" s="25"/>
      <c r="F87" s="25">
        <v>1250</v>
      </c>
      <c r="G87" s="25">
        <v>1250</v>
      </c>
      <c r="H87" s="25"/>
      <c r="I87" s="25">
        <v>1333.75</v>
      </c>
      <c r="J87" s="25">
        <v>1333.75</v>
      </c>
      <c r="K87" s="26"/>
    </row>
    <row r="88" spans="1:11" s="39" customFormat="1" ht="19.5" customHeight="1">
      <c r="A88" s="18" t="s">
        <v>6</v>
      </c>
      <c r="B88" s="27"/>
      <c r="C88" s="11"/>
      <c r="D88" s="11"/>
      <c r="E88" s="11"/>
      <c r="F88" s="11"/>
      <c r="G88" s="11"/>
      <c r="H88" s="11"/>
      <c r="I88" s="11"/>
      <c r="J88" s="11"/>
      <c r="K88" s="12"/>
    </row>
    <row r="89" spans="1:11" s="39" customFormat="1" ht="68.25" customHeight="1">
      <c r="A89" s="17" t="s">
        <v>41</v>
      </c>
      <c r="B89" s="27"/>
      <c r="C89" s="27" t="s">
        <v>80</v>
      </c>
      <c r="D89" s="27" t="s">
        <v>80</v>
      </c>
      <c r="E89" s="27"/>
      <c r="F89" s="27" t="s">
        <v>206</v>
      </c>
      <c r="G89" s="27" t="s">
        <v>206</v>
      </c>
      <c r="H89" s="27"/>
      <c r="I89" s="27" t="s">
        <v>80</v>
      </c>
      <c r="J89" s="27" t="s">
        <v>80</v>
      </c>
      <c r="K89" s="28"/>
    </row>
    <row r="90" spans="1:11" s="39" customFormat="1" ht="68.25" customHeight="1">
      <c r="A90" s="17" t="s">
        <v>42</v>
      </c>
      <c r="B90" s="27"/>
      <c r="C90" s="11">
        <v>54</v>
      </c>
      <c r="D90" s="11">
        <v>54</v>
      </c>
      <c r="E90" s="11"/>
      <c r="F90" s="11">
        <v>60</v>
      </c>
      <c r="G90" s="11">
        <v>60</v>
      </c>
      <c r="H90" s="11"/>
      <c r="I90" s="11">
        <v>60</v>
      </c>
      <c r="J90" s="11">
        <v>60</v>
      </c>
      <c r="K90" s="12"/>
    </row>
    <row r="91" spans="1:11" s="39" customFormat="1" ht="58.5" customHeight="1">
      <c r="A91" s="62" t="s">
        <v>170</v>
      </c>
      <c r="B91" s="57" t="s">
        <v>248</v>
      </c>
      <c r="C91" s="9">
        <f>D91+E91</f>
        <v>6218900</v>
      </c>
      <c r="D91" s="9">
        <v>5816900</v>
      </c>
      <c r="E91" s="9">
        <v>402000</v>
      </c>
      <c r="F91" s="9">
        <f>G91+H91</f>
        <v>6243200</v>
      </c>
      <c r="G91" s="9">
        <v>5815000</v>
      </c>
      <c r="H91" s="9">
        <f>121900+146300+160000</f>
        <v>428200</v>
      </c>
      <c r="I91" s="9">
        <f>J91+K91</f>
        <v>8845000</v>
      </c>
      <c r="J91" s="9">
        <v>7938000</v>
      </c>
      <c r="K91" s="9">
        <v>907000</v>
      </c>
    </row>
    <row r="92" spans="1:11" s="39" customFormat="1" ht="68.25" customHeight="1">
      <c r="A92" s="67" t="s">
        <v>196</v>
      </c>
      <c r="B92" s="85"/>
      <c r="C92" s="11"/>
      <c r="D92" s="11"/>
      <c r="E92" s="11"/>
      <c r="F92" s="11"/>
      <c r="G92" s="11"/>
      <c r="H92" s="11"/>
      <c r="I92" s="11"/>
      <c r="J92" s="11"/>
      <c r="K92" s="12"/>
    </row>
    <row r="93" spans="1:11" s="39" customFormat="1" ht="101.25" customHeight="1">
      <c r="A93" s="17" t="s">
        <v>247</v>
      </c>
      <c r="C93" s="11">
        <f>D93+E93</f>
        <v>6218900</v>
      </c>
      <c r="D93" s="11">
        <v>5816900</v>
      </c>
      <c r="E93" s="11">
        <v>402000</v>
      </c>
      <c r="F93" s="11">
        <f>G93+H93</f>
        <v>6243200</v>
      </c>
      <c r="G93" s="11">
        <v>5815000</v>
      </c>
      <c r="H93" s="11">
        <f>121900+146300+160000</f>
        <v>428200</v>
      </c>
      <c r="I93" s="11">
        <f>J93+K93</f>
        <v>8845000</v>
      </c>
      <c r="J93" s="11">
        <v>7938000</v>
      </c>
      <c r="K93" s="11">
        <v>907000</v>
      </c>
    </row>
    <row r="94" spans="1:11" s="39" customFormat="1" ht="22.5" customHeight="1">
      <c r="A94" s="20" t="s">
        <v>2</v>
      </c>
      <c r="B94" s="27"/>
      <c r="C94" s="46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22.5" customHeight="1">
      <c r="A95" s="18" t="s">
        <v>7</v>
      </c>
      <c r="B95" s="27"/>
      <c r="C95" s="11"/>
      <c r="D95" s="11"/>
      <c r="E95" s="11"/>
      <c r="F95" s="11"/>
      <c r="G95" s="11"/>
      <c r="H95" s="11"/>
      <c r="I95" s="11"/>
      <c r="J95" s="11"/>
      <c r="K95" s="12"/>
    </row>
    <row r="96" spans="1:11" s="39" customFormat="1" ht="35.25" customHeight="1">
      <c r="A96" s="17" t="s">
        <v>19</v>
      </c>
      <c r="B96" s="27"/>
      <c r="C96" s="11">
        <v>3</v>
      </c>
      <c r="D96" s="11">
        <v>3</v>
      </c>
      <c r="E96" s="11">
        <v>3</v>
      </c>
      <c r="F96" s="11">
        <v>3</v>
      </c>
      <c r="G96" s="11">
        <v>3</v>
      </c>
      <c r="H96" s="11">
        <v>3</v>
      </c>
      <c r="I96" s="11">
        <v>3</v>
      </c>
      <c r="J96" s="11">
        <v>3</v>
      </c>
      <c r="K96" s="10">
        <v>3</v>
      </c>
    </row>
    <row r="97" spans="1:11" s="39" customFormat="1" ht="36.75" customHeight="1">
      <c r="A97" s="17" t="s">
        <v>20</v>
      </c>
      <c r="B97" s="27"/>
      <c r="C97" s="11">
        <f>C93-C98-C99</f>
        <v>5978900</v>
      </c>
      <c r="D97" s="11">
        <f>D93-D98-D99</f>
        <v>5576900</v>
      </c>
      <c r="E97" s="11">
        <v>402000</v>
      </c>
      <c r="F97" s="11">
        <f>F93-F98-F99</f>
        <v>5938200</v>
      </c>
      <c r="G97" s="11">
        <f>G93-G98-G99</f>
        <v>5510000</v>
      </c>
      <c r="H97" s="11">
        <v>428200</v>
      </c>
      <c r="I97" s="11">
        <f>I93-I98-I99</f>
        <v>8510000</v>
      </c>
      <c r="J97" s="11">
        <f>J93-J98-J99</f>
        <v>7603000</v>
      </c>
      <c r="K97" s="11">
        <v>907000</v>
      </c>
    </row>
    <row r="98" spans="1:11" s="39" customFormat="1" ht="36" customHeight="1">
      <c r="A98" s="17" t="s">
        <v>112</v>
      </c>
      <c r="B98" s="27"/>
      <c r="C98" s="11">
        <v>80000</v>
      </c>
      <c r="D98" s="11">
        <v>80000</v>
      </c>
      <c r="E98" s="11"/>
      <c r="F98" s="11">
        <v>85000</v>
      </c>
      <c r="G98" s="11">
        <v>85000</v>
      </c>
      <c r="H98" s="11"/>
      <c r="I98" s="11">
        <v>85000</v>
      </c>
      <c r="J98" s="11">
        <v>85000</v>
      </c>
      <c r="K98" s="11"/>
    </row>
    <row r="99" spans="1:11" s="39" customFormat="1" ht="69.75" customHeight="1">
      <c r="A99" s="17" t="s">
        <v>21</v>
      </c>
      <c r="B99" s="27"/>
      <c r="C99" s="11">
        <v>160000</v>
      </c>
      <c r="D99" s="11">
        <v>160000</v>
      </c>
      <c r="E99" s="11"/>
      <c r="F99" s="11">
        <v>220000</v>
      </c>
      <c r="G99" s="11">
        <v>220000</v>
      </c>
      <c r="H99" s="11"/>
      <c r="I99" s="11">
        <v>250000</v>
      </c>
      <c r="J99" s="11">
        <v>250000</v>
      </c>
      <c r="K99" s="11"/>
    </row>
    <row r="100" spans="1:11" s="39" customFormat="1" ht="36.75" customHeight="1">
      <c r="A100" s="17" t="s">
        <v>22</v>
      </c>
      <c r="B100" s="27"/>
      <c r="C100" s="16">
        <v>70.5</v>
      </c>
      <c r="D100" s="16">
        <v>70.5</v>
      </c>
      <c r="E100" s="16"/>
      <c r="F100" s="16">
        <v>70.5</v>
      </c>
      <c r="G100" s="16">
        <v>70.5</v>
      </c>
      <c r="H100" s="16"/>
      <c r="I100" s="16">
        <v>70.5</v>
      </c>
      <c r="J100" s="16">
        <v>70.5</v>
      </c>
      <c r="K100" s="52"/>
    </row>
    <row r="101" spans="1:11" s="39" customFormat="1" ht="24" customHeight="1">
      <c r="A101" s="17" t="s">
        <v>215</v>
      </c>
      <c r="B101" s="27"/>
      <c r="C101" s="16">
        <v>52.5</v>
      </c>
      <c r="D101" s="16">
        <v>52.5</v>
      </c>
      <c r="E101" s="29"/>
      <c r="F101" s="16">
        <v>52.5</v>
      </c>
      <c r="G101" s="16">
        <v>52.5</v>
      </c>
      <c r="H101" s="29"/>
      <c r="I101" s="16">
        <v>52.5</v>
      </c>
      <c r="J101" s="16">
        <v>52.5</v>
      </c>
      <c r="K101" s="30"/>
    </row>
    <row r="102" spans="1:11" s="39" customFormat="1" ht="23.25" customHeight="1">
      <c r="A102" s="18" t="s">
        <v>3</v>
      </c>
      <c r="B102" s="27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s="39" customFormat="1" ht="35.25" customHeight="1">
      <c r="A103" s="17" t="s">
        <v>217</v>
      </c>
      <c r="B103" s="27"/>
      <c r="C103" s="11">
        <v>1014</v>
      </c>
      <c r="D103" s="11">
        <v>1014</v>
      </c>
      <c r="E103" s="11"/>
      <c r="F103" s="11">
        <v>1014</v>
      </c>
      <c r="G103" s="11">
        <v>1014</v>
      </c>
      <c r="H103" s="11"/>
      <c r="I103" s="11">
        <v>1014</v>
      </c>
      <c r="J103" s="11">
        <v>1014</v>
      </c>
      <c r="K103" s="12"/>
    </row>
    <row r="104" spans="1:11" s="39" customFormat="1" ht="53.25" customHeight="1">
      <c r="A104" s="17" t="s">
        <v>216</v>
      </c>
      <c r="B104" s="27"/>
      <c r="C104" s="11">
        <v>1014</v>
      </c>
      <c r="D104" s="11">
        <v>1014</v>
      </c>
      <c r="E104" s="11"/>
      <c r="F104" s="11">
        <v>1014</v>
      </c>
      <c r="G104" s="11">
        <v>1014</v>
      </c>
      <c r="H104" s="11"/>
      <c r="I104" s="11">
        <v>1014</v>
      </c>
      <c r="J104" s="11">
        <v>1014</v>
      </c>
      <c r="K104" s="12"/>
    </row>
    <row r="105" spans="1:11" s="39" customFormat="1" ht="53.25" customHeight="1">
      <c r="A105" s="17" t="s">
        <v>208</v>
      </c>
      <c r="B105" s="27"/>
      <c r="C105" s="11">
        <v>159</v>
      </c>
      <c r="D105" s="11">
        <v>159</v>
      </c>
      <c r="E105" s="11"/>
      <c r="F105" s="11">
        <v>110</v>
      </c>
      <c r="G105" s="11">
        <v>110</v>
      </c>
      <c r="H105" s="11"/>
      <c r="I105" s="11">
        <v>110</v>
      </c>
      <c r="J105" s="11">
        <v>110</v>
      </c>
      <c r="K105" s="12"/>
    </row>
    <row r="106" spans="1:11" s="39" customFormat="1" ht="57" customHeight="1">
      <c r="A106" s="17" t="s">
        <v>209</v>
      </c>
      <c r="B106" s="27"/>
      <c r="C106" s="11">
        <v>330</v>
      </c>
      <c r="D106" s="11">
        <v>330</v>
      </c>
      <c r="E106" s="11"/>
      <c r="F106" s="11">
        <v>230</v>
      </c>
      <c r="G106" s="11">
        <v>230</v>
      </c>
      <c r="H106" s="11"/>
      <c r="I106" s="11">
        <v>230</v>
      </c>
      <c r="J106" s="11">
        <v>230</v>
      </c>
      <c r="K106" s="12"/>
    </row>
    <row r="107" spans="1:11" s="39" customFormat="1" ht="23.25" customHeight="1">
      <c r="A107" s="18" t="s">
        <v>5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31.5" customHeight="1">
      <c r="A108" s="17" t="s">
        <v>218</v>
      </c>
      <c r="B108" s="27"/>
      <c r="C108" s="11">
        <v>2021300</v>
      </c>
      <c r="D108" s="11">
        <v>1938966.66</v>
      </c>
      <c r="E108" s="11">
        <v>134000</v>
      </c>
      <c r="F108" s="11">
        <f aca="true" t="shared" si="1" ref="F108:K108">F97/F96</f>
        <v>1979400</v>
      </c>
      <c r="G108" s="11">
        <f t="shared" si="1"/>
        <v>1836666.6666666667</v>
      </c>
      <c r="H108" s="11">
        <f t="shared" si="1"/>
        <v>142733.33333333334</v>
      </c>
      <c r="I108" s="11">
        <f t="shared" si="1"/>
        <v>2836666.6666666665</v>
      </c>
      <c r="J108" s="11">
        <f t="shared" si="1"/>
        <v>2534333.3333333335</v>
      </c>
      <c r="K108" s="11">
        <f t="shared" si="1"/>
        <v>302333.3333333333</v>
      </c>
    </row>
    <row r="109" spans="1:11" s="39" customFormat="1" ht="53.25" customHeight="1">
      <c r="A109" s="17" t="s">
        <v>125</v>
      </c>
      <c r="B109" s="27"/>
      <c r="C109" s="25">
        <v>503.14</v>
      </c>
      <c r="D109" s="25">
        <v>503.14</v>
      </c>
      <c r="E109" s="25"/>
      <c r="F109" s="25">
        <v>772.72</v>
      </c>
      <c r="G109" s="25">
        <v>772.72</v>
      </c>
      <c r="H109" s="25"/>
      <c r="I109" s="25">
        <v>772.72</v>
      </c>
      <c r="J109" s="25">
        <v>772.72</v>
      </c>
      <c r="K109" s="26"/>
    </row>
    <row r="110" spans="1:11" s="39" customFormat="1" ht="49.5" customHeight="1">
      <c r="A110" s="17" t="s">
        <v>85</v>
      </c>
      <c r="B110" s="27"/>
      <c r="C110" s="25">
        <v>484.83</v>
      </c>
      <c r="D110" s="25">
        <v>484.83</v>
      </c>
      <c r="E110" s="25"/>
      <c r="F110" s="25">
        <v>956.52</v>
      </c>
      <c r="G110" s="25">
        <v>956.52</v>
      </c>
      <c r="H110" s="25"/>
      <c r="I110" s="25">
        <v>1086.96</v>
      </c>
      <c r="J110" s="25">
        <v>1086.96</v>
      </c>
      <c r="K110" s="26"/>
    </row>
    <row r="111" spans="1:11" s="39" customFormat="1" ht="21.75" customHeight="1">
      <c r="A111" s="18" t="s">
        <v>6</v>
      </c>
      <c r="B111" s="27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s="39" customFormat="1" ht="60" customHeight="1">
      <c r="A112" s="17" t="s">
        <v>86</v>
      </c>
      <c r="B112" s="27"/>
      <c r="C112" s="11">
        <v>13</v>
      </c>
      <c r="D112" s="11">
        <v>13</v>
      </c>
      <c r="E112" s="11"/>
      <c r="F112" s="11">
        <v>13</v>
      </c>
      <c r="G112" s="11">
        <v>13</v>
      </c>
      <c r="H112" s="11"/>
      <c r="I112" s="11">
        <v>13</v>
      </c>
      <c r="J112" s="11">
        <v>13</v>
      </c>
      <c r="K112" s="12"/>
    </row>
    <row r="113" spans="1:11" s="39" customFormat="1" ht="54" customHeight="1">
      <c r="A113" s="17" t="s">
        <v>87</v>
      </c>
      <c r="B113" s="27"/>
      <c r="C113" s="11">
        <v>70</v>
      </c>
      <c r="D113" s="11">
        <v>70</v>
      </c>
      <c r="E113" s="11"/>
      <c r="F113" s="11">
        <v>80</v>
      </c>
      <c r="G113" s="11">
        <v>80</v>
      </c>
      <c r="H113" s="11"/>
      <c r="I113" s="11">
        <v>105</v>
      </c>
      <c r="J113" s="11">
        <v>105</v>
      </c>
      <c r="K113" s="12"/>
    </row>
    <row r="114" spans="1:11" s="39" customFormat="1" ht="54" customHeight="1">
      <c r="A114" s="62" t="s">
        <v>170</v>
      </c>
      <c r="B114" s="57" t="s">
        <v>250</v>
      </c>
      <c r="C114" s="9">
        <f>D114+E114</f>
        <v>3585400</v>
      </c>
      <c r="D114" s="9">
        <f>1100000+2300000</f>
        <v>3400000</v>
      </c>
      <c r="E114" s="9">
        <v>185400</v>
      </c>
      <c r="F114" s="9">
        <v>4171607</v>
      </c>
      <c r="G114" s="9">
        <v>4171607</v>
      </c>
      <c r="H114" s="9"/>
      <c r="I114" s="9">
        <f>J114+K114</f>
        <v>5384400</v>
      </c>
      <c r="J114" s="9">
        <v>5110500</v>
      </c>
      <c r="K114" s="9">
        <v>273900</v>
      </c>
    </row>
    <row r="115" spans="1:11" s="39" customFormat="1" ht="49.5" customHeight="1">
      <c r="A115" s="46" t="s">
        <v>153</v>
      </c>
      <c r="B115" s="27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 s="39" customFormat="1" ht="51" customHeight="1">
      <c r="A116" s="17" t="s">
        <v>183</v>
      </c>
      <c r="B116" s="27"/>
      <c r="C116" s="11">
        <f>D116+E116</f>
        <v>3585400</v>
      </c>
      <c r="D116" s="11">
        <f>1100000+2300000</f>
        <v>3400000</v>
      </c>
      <c r="E116" s="11">
        <v>185400</v>
      </c>
      <c r="F116" s="11">
        <v>4171607</v>
      </c>
      <c r="G116" s="11">
        <v>4171607</v>
      </c>
      <c r="H116" s="11"/>
      <c r="I116" s="11">
        <f>J116+K116</f>
        <v>5384400</v>
      </c>
      <c r="J116" s="11">
        <v>5110500</v>
      </c>
      <c r="K116" s="11">
        <v>273900</v>
      </c>
    </row>
    <row r="117" spans="1:11" s="39" customFormat="1" ht="23.25" customHeight="1">
      <c r="A117" s="20" t="s">
        <v>2</v>
      </c>
      <c r="B117" s="27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s="39" customFormat="1" ht="24" customHeight="1">
      <c r="A118" s="18" t="s">
        <v>7</v>
      </c>
      <c r="B118" s="27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39" customFormat="1" ht="32.25" customHeight="1">
      <c r="A119" s="17" t="s">
        <v>19</v>
      </c>
      <c r="B119" s="27"/>
      <c r="C119" s="11">
        <v>2</v>
      </c>
      <c r="D119" s="11">
        <v>2</v>
      </c>
      <c r="E119" s="11"/>
      <c r="F119" s="11">
        <v>2</v>
      </c>
      <c r="G119" s="11">
        <v>2</v>
      </c>
      <c r="H119" s="11"/>
      <c r="I119" s="11">
        <v>2</v>
      </c>
      <c r="J119" s="11">
        <v>2</v>
      </c>
      <c r="K119" s="10">
        <v>2</v>
      </c>
    </row>
    <row r="120" spans="1:11" s="39" customFormat="1" ht="31.5" customHeight="1">
      <c r="A120" s="17" t="s">
        <v>20</v>
      </c>
      <c r="B120" s="27"/>
      <c r="C120" s="11">
        <f>C116-C121</f>
        <v>3500400</v>
      </c>
      <c r="D120" s="11">
        <f>D116-D121</f>
        <v>3315000</v>
      </c>
      <c r="E120" s="11"/>
      <c r="F120" s="11">
        <v>4039439</v>
      </c>
      <c r="G120" s="11">
        <f>G116-G121</f>
        <v>4076607</v>
      </c>
      <c r="H120" s="11"/>
      <c r="I120" s="11">
        <f>I116-I121</f>
        <v>5207400</v>
      </c>
      <c r="J120" s="11">
        <f>J116-J121</f>
        <v>4933500</v>
      </c>
      <c r="K120" s="11">
        <v>273900</v>
      </c>
    </row>
    <row r="121" spans="1:11" s="39" customFormat="1" ht="68.25" customHeight="1">
      <c r="A121" s="17" t="s">
        <v>21</v>
      </c>
      <c r="B121" s="27"/>
      <c r="C121" s="11">
        <v>85000</v>
      </c>
      <c r="D121" s="11">
        <v>85000</v>
      </c>
      <c r="E121" s="11"/>
      <c r="F121" s="11">
        <v>95000</v>
      </c>
      <c r="G121" s="11">
        <v>95000</v>
      </c>
      <c r="H121" s="11"/>
      <c r="I121" s="11">
        <v>177000</v>
      </c>
      <c r="J121" s="11">
        <v>177000</v>
      </c>
      <c r="K121" s="12"/>
    </row>
    <row r="122" spans="1:11" s="39" customFormat="1" ht="37.5" customHeight="1">
      <c r="A122" s="17" t="s">
        <v>22</v>
      </c>
      <c r="B122" s="27"/>
      <c r="C122" s="25">
        <v>52.25</v>
      </c>
      <c r="D122" s="25">
        <v>52.25</v>
      </c>
      <c r="E122" s="25"/>
      <c r="F122" s="25">
        <v>52.25</v>
      </c>
      <c r="G122" s="25">
        <v>52.25</v>
      </c>
      <c r="H122" s="25"/>
      <c r="I122" s="25">
        <v>52.25</v>
      </c>
      <c r="J122" s="25">
        <v>52.25</v>
      </c>
      <c r="K122" s="26"/>
    </row>
    <row r="123" spans="1:11" s="39" customFormat="1" ht="27.75" customHeight="1">
      <c r="A123" s="17" t="s">
        <v>210</v>
      </c>
      <c r="B123" s="27"/>
      <c r="C123" s="25">
        <v>42.25</v>
      </c>
      <c r="D123" s="25">
        <v>42.25</v>
      </c>
      <c r="E123" s="25"/>
      <c r="F123" s="25">
        <v>42.25</v>
      </c>
      <c r="G123" s="25">
        <v>42.25</v>
      </c>
      <c r="H123" s="25"/>
      <c r="I123" s="25">
        <v>42.25</v>
      </c>
      <c r="J123" s="25">
        <v>42.25</v>
      </c>
      <c r="K123" s="26"/>
    </row>
    <row r="124" spans="1:11" s="39" customFormat="1" ht="17.25" customHeight="1">
      <c r="A124" s="18" t="s">
        <v>3</v>
      </c>
      <c r="B124" s="27"/>
      <c r="C124" s="11"/>
      <c r="D124" s="11"/>
      <c r="E124" s="11"/>
      <c r="F124" s="11"/>
      <c r="G124" s="11"/>
      <c r="H124" s="11"/>
      <c r="I124" s="11"/>
      <c r="J124" s="11"/>
      <c r="K124" s="12"/>
    </row>
    <row r="125" spans="1:11" s="39" customFormat="1" ht="39" customHeight="1">
      <c r="A125" s="17" t="s">
        <v>217</v>
      </c>
      <c r="B125" s="27"/>
      <c r="C125" s="11">
        <v>814</v>
      </c>
      <c r="D125" s="11">
        <v>814</v>
      </c>
      <c r="E125" s="11"/>
      <c r="F125" s="11">
        <v>930</v>
      </c>
      <c r="G125" s="11">
        <v>930</v>
      </c>
      <c r="H125" s="11"/>
      <c r="I125" s="11">
        <v>930</v>
      </c>
      <c r="J125" s="11">
        <v>930</v>
      </c>
      <c r="K125" s="12"/>
    </row>
    <row r="126" spans="1:11" s="39" customFormat="1" ht="48.75" customHeight="1">
      <c r="A126" s="17" t="s">
        <v>219</v>
      </c>
      <c r="B126" s="27"/>
      <c r="C126" s="11">
        <v>750</v>
      </c>
      <c r="D126" s="11">
        <v>750</v>
      </c>
      <c r="E126" s="11"/>
      <c r="F126" s="11">
        <v>780</v>
      </c>
      <c r="G126" s="11">
        <v>780</v>
      </c>
      <c r="H126" s="11"/>
      <c r="I126" s="11">
        <v>780</v>
      </c>
      <c r="J126" s="11">
        <v>780</v>
      </c>
      <c r="K126" s="12"/>
    </row>
    <row r="127" spans="1:11" s="39" customFormat="1" ht="23.25" customHeight="1">
      <c r="A127" s="18" t="s">
        <v>5</v>
      </c>
      <c r="B127" s="27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39" customFormat="1" ht="52.5" customHeight="1">
      <c r="A128" s="17" t="s">
        <v>85</v>
      </c>
      <c r="B128" s="27"/>
      <c r="C128" s="25">
        <v>113.33</v>
      </c>
      <c r="D128" s="25">
        <v>113.33</v>
      </c>
      <c r="E128" s="25"/>
      <c r="F128" s="25">
        <f>F121/F126</f>
        <v>121.7948717948718</v>
      </c>
      <c r="G128" s="25">
        <v>121.79</v>
      </c>
      <c r="H128" s="25"/>
      <c r="I128" s="25">
        <f>I121/I126</f>
        <v>226.92307692307693</v>
      </c>
      <c r="J128" s="25">
        <f>J121/J126</f>
        <v>226.92307692307693</v>
      </c>
      <c r="K128" s="12"/>
    </row>
    <row r="129" spans="1:11" s="39" customFormat="1" ht="24" customHeight="1">
      <c r="A129" s="18" t="s">
        <v>6</v>
      </c>
      <c r="B129" s="27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39" customFormat="1" ht="68.25" customHeight="1">
      <c r="A130" s="17" t="s">
        <v>41</v>
      </c>
      <c r="B130" s="27"/>
      <c r="C130" s="11">
        <v>11</v>
      </c>
      <c r="D130" s="11">
        <v>11</v>
      </c>
      <c r="E130" s="11"/>
      <c r="F130" s="11">
        <v>12</v>
      </c>
      <c r="G130" s="11">
        <v>12</v>
      </c>
      <c r="H130" s="11"/>
      <c r="I130" s="11">
        <v>12</v>
      </c>
      <c r="J130" s="11">
        <v>12</v>
      </c>
      <c r="K130" s="12"/>
    </row>
    <row r="131" spans="1:11" s="39" customFormat="1" ht="68.25" customHeight="1">
      <c r="A131" s="17" t="s">
        <v>42</v>
      </c>
      <c r="B131" s="27"/>
      <c r="C131" s="11">
        <v>234</v>
      </c>
      <c r="D131" s="11">
        <v>234</v>
      </c>
      <c r="E131" s="11"/>
      <c r="F131" s="11">
        <v>240</v>
      </c>
      <c r="G131" s="11">
        <v>240</v>
      </c>
      <c r="H131" s="11"/>
      <c r="I131" s="11">
        <v>240</v>
      </c>
      <c r="J131" s="11">
        <v>240</v>
      </c>
      <c r="K131" s="12"/>
    </row>
    <row r="132" spans="1:11" s="39" customFormat="1" ht="27.75" customHeight="1">
      <c r="A132" s="106" t="s">
        <v>184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8"/>
    </row>
    <row r="133" spans="1:11" s="39" customFormat="1" ht="22.5" customHeight="1">
      <c r="A133" s="99" t="s">
        <v>136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30"/>
    </row>
    <row r="134" spans="1:11" s="39" customFormat="1" ht="33.75" customHeight="1">
      <c r="A134" s="115" t="s">
        <v>154</v>
      </c>
      <c r="B134" s="65" t="s">
        <v>126</v>
      </c>
      <c r="C134" s="9">
        <f>C139+C156+C175</f>
        <v>3711124</v>
      </c>
      <c r="D134" s="9">
        <f>D139+D156+D175</f>
        <v>3626124</v>
      </c>
      <c r="E134" s="9">
        <f>E156</f>
        <v>85000</v>
      </c>
      <c r="F134" s="9">
        <f>F137+F154+F173</f>
        <v>5560605</v>
      </c>
      <c r="G134" s="9">
        <f>G139+G156+G175</f>
        <v>5363605</v>
      </c>
      <c r="H134" s="9">
        <f>H156+H137</f>
        <v>197000</v>
      </c>
      <c r="I134" s="9">
        <f>I139+I156+I175</f>
        <v>7924656</v>
      </c>
      <c r="J134" s="9">
        <f>J139+J156+J175</f>
        <v>7823456</v>
      </c>
      <c r="K134" s="9">
        <f>K156</f>
        <v>101200</v>
      </c>
    </row>
    <row r="135" spans="1:11" s="39" customFormat="1" ht="33.75" customHeight="1">
      <c r="A135" s="123"/>
      <c r="B135" s="65" t="s">
        <v>134</v>
      </c>
      <c r="C135" s="11">
        <f>C139+D156+C175</f>
        <v>3626124</v>
      </c>
      <c r="D135" s="11">
        <f>D139+D156+D175</f>
        <v>3626124</v>
      </c>
      <c r="E135" s="11"/>
      <c r="F135" s="11">
        <f>F139+G156+G175</f>
        <v>5363605</v>
      </c>
      <c r="G135" s="11">
        <f>G137+G154+G173</f>
        <v>5363605</v>
      </c>
      <c r="H135" s="11">
        <v>110000</v>
      </c>
      <c r="I135" s="11">
        <f>J139+J156+J175</f>
        <v>7823456</v>
      </c>
      <c r="J135" s="11">
        <f>J139+J156+J175</f>
        <v>7823456</v>
      </c>
      <c r="K135" s="11"/>
    </row>
    <row r="136" spans="1:11" s="39" customFormat="1" ht="33.75" customHeight="1">
      <c r="A136" s="124"/>
      <c r="B136" s="73" t="s">
        <v>192</v>
      </c>
      <c r="C136" s="11">
        <v>85000</v>
      </c>
      <c r="D136" s="11"/>
      <c r="E136" s="11">
        <v>85000</v>
      </c>
      <c r="F136" s="11">
        <v>87000</v>
      </c>
      <c r="G136" s="11"/>
      <c r="H136" s="11">
        <v>87000</v>
      </c>
      <c r="I136" s="11">
        <v>101200</v>
      </c>
      <c r="J136" s="11"/>
      <c r="K136" s="11">
        <v>101200</v>
      </c>
    </row>
    <row r="137" spans="1:11" s="39" customFormat="1" ht="19.5" customHeight="1">
      <c r="A137" s="74" t="s">
        <v>171</v>
      </c>
      <c r="B137" s="57" t="s">
        <v>251</v>
      </c>
      <c r="C137" s="9">
        <v>2700000</v>
      </c>
      <c r="D137" s="9">
        <v>2700000</v>
      </c>
      <c r="E137" s="9"/>
      <c r="F137" s="9">
        <v>3396697</v>
      </c>
      <c r="G137" s="9">
        <v>3396697</v>
      </c>
      <c r="H137" s="9"/>
      <c r="I137" s="9">
        <v>5116000</v>
      </c>
      <c r="J137" s="9">
        <v>5116000</v>
      </c>
      <c r="K137" s="11"/>
    </row>
    <row r="138" spans="1:11" s="39" customFormat="1" ht="111" customHeight="1">
      <c r="A138" s="46" t="s">
        <v>202</v>
      </c>
      <c r="B138" s="73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9" customFormat="1" ht="49.5" customHeight="1">
      <c r="A139" s="18" t="s">
        <v>137</v>
      </c>
      <c r="B139" s="57"/>
      <c r="C139" s="11">
        <v>2700000</v>
      </c>
      <c r="D139" s="11">
        <v>2700000</v>
      </c>
      <c r="E139" s="11"/>
      <c r="F139" s="11">
        <v>3396697</v>
      </c>
      <c r="G139" s="11">
        <v>3396697</v>
      </c>
      <c r="H139" s="11"/>
      <c r="I139" s="11">
        <v>5116000</v>
      </c>
      <c r="J139" s="11">
        <v>5116000</v>
      </c>
      <c r="K139" s="11"/>
    </row>
    <row r="140" spans="1:11" s="39" customFormat="1" ht="21.75" customHeight="1">
      <c r="A140" s="20" t="s">
        <v>2</v>
      </c>
      <c r="B140" s="27"/>
      <c r="C140" s="11"/>
      <c r="D140" s="11"/>
      <c r="E140" s="11"/>
      <c r="F140" s="11"/>
      <c r="G140" s="11"/>
      <c r="H140" s="11"/>
      <c r="I140" s="11"/>
      <c r="J140" s="11"/>
      <c r="K140" s="12"/>
    </row>
    <row r="141" spans="1:11" s="39" customFormat="1" ht="21.75" customHeight="1">
      <c r="A141" s="18" t="s">
        <v>7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22.5" customHeight="1">
      <c r="A142" s="46" t="s">
        <v>27</v>
      </c>
      <c r="B142" s="27"/>
      <c r="C142" s="11">
        <v>1</v>
      </c>
      <c r="D142" s="11">
        <v>1</v>
      </c>
      <c r="E142" s="11"/>
      <c r="F142" s="11">
        <v>1</v>
      </c>
      <c r="G142" s="11">
        <v>1</v>
      </c>
      <c r="H142" s="11"/>
      <c r="I142" s="11">
        <v>1</v>
      </c>
      <c r="J142" s="11">
        <v>1</v>
      </c>
      <c r="K142" s="12"/>
    </row>
    <row r="143" spans="1:11" s="39" customFormat="1" ht="36" customHeight="1">
      <c r="A143" s="46" t="s">
        <v>191</v>
      </c>
      <c r="B143" s="27"/>
      <c r="C143" s="11">
        <v>1600000</v>
      </c>
      <c r="D143" s="11">
        <v>1600000</v>
      </c>
      <c r="E143" s="11"/>
      <c r="F143" s="11">
        <v>1996697</v>
      </c>
      <c r="G143" s="11">
        <v>1896697</v>
      </c>
      <c r="H143" s="11"/>
      <c r="I143" s="11">
        <v>2616000</v>
      </c>
      <c r="J143" s="11">
        <v>2616000</v>
      </c>
      <c r="K143" s="12"/>
    </row>
    <row r="144" spans="1:11" s="39" customFormat="1" ht="37.5" customHeight="1">
      <c r="A144" s="46" t="s">
        <v>43</v>
      </c>
      <c r="B144" s="27"/>
      <c r="C144" s="11">
        <v>1100000</v>
      </c>
      <c r="D144" s="11">
        <v>1100000</v>
      </c>
      <c r="E144" s="11"/>
      <c r="F144" s="11">
        <v>1500000</v>
      </c>
      <c r="G144" s="11">
        <v>1500000</v>
      </c>
      <c r="H144" s="11"/>
      <c r="I144" s="11">
        <v>2500000</v>
      </c>
      <c r="J144" s="11">
        <v>2500000</v>
      </c>
      <c r="K144" s="12"/>
    </row>
    <row r="145" spans="1:11" s="39" customFormat="1" ht="19.5" customHeight="1">
      <c r="A145" s="46" t="s">
        <v>44</v>
      </c>
      <c r="B145" s="27"/>
      <c r="C145" s="16">
        <v>24.5</v>
      </c>
      <c r="D145" s="16">
        <v>24.5</v>
      </c>
      <c r="E145" s="29"/>
      <c r="F145" s="16">
        <v>24.5</v>
      </c>
      <c r="G145" s="16">
        <v>24.5</v>
      </c>
      <c r="H145" s="29"/>
      <c r="I145" s="16">
        <v>24.5</v>
      </c>
      <c r="J145" s="16">
        <v>24.5</v>
      </c>
      <c r="K145" s="30"/>
    </row>
    <row r="146" spans="1:11" s="39" customFormat="1" ht="19.5" customHeight="1">
      <c r="A146" s="46" t="s">
        <v>45</v>
      </c>
      <c r="B146" s="27"/>
      <c r="C146" s="16">
        <v>14.5</v>
      </c>
      <c r="D146" s="16">
        <v>14.5</v>
      </c>
      <c r="E146" s="29"/>
      <c r="F146" s="29">
        <v>14.5</v>
      </c>
      <c r="G146" s="29">
        <v>14.5</v>
      </c>
      <c r="H146" s="29"/>
      <c r="I146" s="29">
        <v>14.5</v>
      </c>
      <c r="J146" s="29">
        <v>14.5</v>
      </c>
      <c r="K146" s="30"/>
    </row>
    <row r="147" spans="1:11" s="39" customFormat="1" ht="21" customHeight="1">
      <c r="A147" s="18" t="s">
        <v>3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37.5" customHeight="1">
      <c r="A148" s="46" t="s">
        <v>30</v>
      </c>
      <c r="B148" s="27"/>
      <c r="C148" s="11">
        <v>4</v>
      </c>
      <c r="D148" s="11">
        <v>4</v>
      </c>
      <c r="E148" s="11"/>
      <c r="F148" s="11">
        <v>5</v>
      </c>
      <c r="G148" s="11">
        <v>5</v>
      </c>
      <c r="H148" s="11"/>
      <c r="I148" s="11">
        <v>6</v>
      </c>
      <c r="J148" s="11">
        <v>6</v>
      </c>
      <c r="K148" s="12"/>
    </row>
    <row r="149" spans="1:11" s="39" customFormat="1" ht="17.25" customHeight="1">
      <c r="A149" s="18" t="s">
        <v>5</v>
      </c>
      <c r="B149" s="27"/>
      <c r="C149" s="11"/>
      <c r="D149" s="11"/>
      <c r="E149" s="11"/>
      <c r="F149" s="11"/>
      <c r="G149" s="11"/>
      <c r="H149" s="11"/>
      <c r="I149" s="11"/>
      <c r="J149" s="11"/>
      <c r="K149" s="12"/>
    </row>
    <row r="150" spans="1:11" s="39" customFormat="1" ht="55.5" customHeight="1">
      <c r="A150" s="46" t="s">
        <v>90</v>
      </c>
      <c r="B150" s="27"/>
      <c r="C150" s="11">
        <v>275000</v>
      </c>
      <c r="D150" s="11">
        <v>275000</v>
      </c>
      <c r="E150" s="11"/>
      <c r="F150" s="11">
        <v>375000</v>
      </c>
      <c r="G150" s="11">
        <v>375000</v>
      </c>
      <c r="H150" s="11"/>
      <c r="I150" s="11">
        <f>I144/I148</f>
        <v>416666.6666666667</v>
      </c>
      <c r="J150" s="11">
        <f>J144/J148</f>
        <v>416666.6666666667</v>
      </c>
      <c r="K150" s="12"/>
    </row>
    <row r="151" spans="1:11" s="39" customFormat="1" ht="23.25" customHeight="1">
      <c r="A151" s="18" t="s">
        <v>6</v>
      </c>
      <c r="B151" s="27"/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1:11" s="39" customFormat="1" ht="37.5" customHeight="1">
      <c r="A152" s="46" t="s">
        <v>31</v>
      </c>
      <c r="B152" s="27"/>
      <c r="C152" s="11">
        <v>4</v>
      </c>
      <c r="D152" s="11">
        <v>4</v>
      </c>
      <c r="E152" s="11"/>
      <c r="F152" s="11">
        <v>5</v>
      </c>
      <c r="G152" s="11">
        <v>5</v>
      </c>
      <c r="H152" s="11"/>
      <c r="I152" s="11">
        <v>4</v>
      </c>
      <c r="J152" s="11">
        <v>4</v>
      </c>
      <c r="K152" s="12"/>
    </row>
    <row r="153" spans="1:11" s="39" customFormat="1" ht="51.75" customHeight="1">
      <c r="A153" s="46" t="s">
        <v>32</v>
      </c>
      <c r="B153" s="27"/>
      <c r="C153" s="11">
        <v>6</v>
      </c>
      <c r="D153" s="11">
        <v>6</v>
      </c>
      <c r="E153" s="11"/>
      <c r="F153" s="11">
        <v>25</v>
      </c>
      <c r="G153" s="11">
        <v>25</v>
      </c>
      <c r="H153" s="11"/>
      <c r="I153" s="11">
        <v>20</v>
      </c>
      <c r="J153" s="11">
        <v>20</v>
      </c>
      <c r="K153" s="12"/>
    </row>
    <row r="154" spans="1:11" s="39" customFormat="1" ht="25.5" customHeight="1">
      <c r="A154" s="74" t="s">
        <v>172</v>
      </c>
      <c r="B154" s="33" t="s">
        <v>252</v>
      </c>
      <c r="C154" s="9">
        <f>D154+E154</f>
        <v>862300</v>
      </c>
      <c r="D154" s="9">
        <v>777300</v>
      </c>
      <c r="E154" s="9">
        <v>85000</v>
      </c>
      <c r="F154" s="9">
        <f>G154+H154</f>
        <v>1818308</v>
      </c>
      <c r="G154" s="9">
        <v>1621308</v>
      </c>
      <c r="H154" s="9">
        <v>197000</v>
      </c>
      <c r="I154" s="9">
        <f>J154+K154</f>
        <v>2301200</v>
      </c>
      <c r="J154" s="9">
        <v>2200000</v>
      </c>
      <c r="K154" s="9">
        <v>101200</v>
      </c>
    </row>
    <row r="155" spans="1:11" s="39" customFormat="1" ht="96" customHeight="1">
      <c r="A155" s="46" t="s">
        <v>199</v>
      </c>
      <c r="B155" s="27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9" customFormat="1" ht="45.75" customHeight="1">
      <c r="A156" s="18" t="s">
        <v>138</v>
      </c>
      <c r="B156" s="27"/>
      <c r="C156" s="11">
        <f>D156+E156</f>
        <v>862300</v>
      </c>
      <c r="D156" s="11">
        <v>777300</v>
      </c>
      <c r="E156" s="11">
        <v>85000</v>
      </c>
      <c r="F156" s="11">
        <f>G156+H156</f>
        <v>1818308</v>
      </c>
      <c r="G156" s="11">
        <v>1621308</v>
      </c>
      <c r="H156" s="11">
        <v>197000</v>
      </c>
      <c r="I156" s="11">
        <f>J156+K156</f>
        <v>2301200</v>
      </c>
      <c r="J156" s="11">
        <v>2200000</v>
      </c>
      <c r="K156" s="11">
        <v>101200</v>
      </c>
    </row>
    <row r="157" spans="1:11" s="39" customFormat="1" ht="24" customHeight="1">
      <c r="A157" s="20" t="s">
        <v>2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" customHeight="1">
      <c r="A158" s="18" t="s">
        <v>7</v>
      </c>
      <c r="B158" s="27"/>
      <c r="C158" s="11"/>
      <c r="D158" s="11"/>
      <c r="E158" s="11"/>
      <c r="F158" s="51"/>
      <c r="G158" s="51"/>
      <c r="H158" s="51"/>
      <c r="I158" s="51"/>
      <c r="J158" s="51"/>
      <c r="K158" s="11"/>
    </row>
    <row r="159" spans="1:11" s="39" customFormat="1" ht="40.5" customHeight="1">
      <c r="A159" s="46" t="s">
        <v>211</v>
      </c>
      <c r="B159" s="27"/>
      <c r="C159" s="11">
        <v>777300</v>
      </c>
      <c r="D159" s="11">
        <v>777300</v>
      </c>
      <c r="E159" s="11"/>
      <c r="F159" s="11">
        <f>F156-F160-F161</f>
        <v>1581308</v>
      </c>
      <c r="G159" s="11">
        <v>1331308</v>
      </c>
      <c r="H159" s="51"/>
      <c r="I159" s="11">
        <v>1423406</v>
      </c>
      <c r="J159" s="11">
        <v>1423406</v>
      </c>
      <c r="K159" s="11"/>
    </row>
    <row r="160" spans="1:11" s="39" customFormat="1" ht="38.25" customHeight="1">
      <c r="A160" s="46" t="s">
        <v>127</v>
      </c>
      <c r="B160" s="27"/>
      <c r="C160" s="11">
        <v>49000</v>
      </c>
      <c r="D160" s="11"/>
      <c r="E160" s="11">
        <v>49000</v>
      </c>
      <c r="F160" s="11">
        <v>54000</v>
      </c>
      <c r="G160" s="11"/>
      <c r="H160" s="11">
        <v>54000</v>
      </c>
      <c r="I160" s="11">
        <v>58000</v>
      </c>
      <c r="J160" s="11"/>
      <c r="K160" s="11">
        <v>58000</v>
      </c>
    </row>
    <row r="161" spans="1:11" s="39" customFormat="1" ht="33" customHeight="1">
      <c r="A161" s="46" t="s">
        <v>255</v>
      </c>
      <c r="B161" s="27"/>
      <c r="C161" s="11">
        <f>D161+E161</f>
        <v>64000</v>
      </c>
      <c r="D161" s="11">
        <v>28000</v>
      </c>
      <c r="E161" s="11">
        <v>36000</v>
      </c>
      <c r="F161" s="11">
        <f>G161+H161</f>
        <v>183000</v>
      </c>
      <c r="G161" s="11">
        <v>40000</v>
      </c>
      <c r="H161" s="11">
        <f>H156-H160</f>
        <v>143000</v>
      </c>
      <c r="I161" s="11">
        <f>J161+K161</f>
        <v>83200</v>
      </c>
      <c r="J161" s="11">
        <v>40000</v>
      </c>
      <c r="K161" s="11">
        <f>K156-K160</f>
        <v>43200</v>
      </c>
    </row>
    <row r="162" spans="1:11" s="39" customFormat="1" ht="22.5" customHeight="1">
      <c r="A162" s="46" t="s">
        <v>44</v>
      </c>
      <c r="B162" s="27"/>
      <c r="C162" s="51">
        <v>18.5</v>
      </c>
      <c r="D162" s="51">
        <v>18.5</v>
      </c>
      <c r="E162" s="11"/>
      <c r="F162" s="51">
        <v>18.5</v>
      </c>
      <c r="G162" s="51">
        <v>18.5</v>
      </c>
      <c r="H162" s="51"/>
      <c r="I162" s="51">
        <v>18.5</v>
      </c>
      <c r="J162" s="51">
        <v>18.5</v>
      </c>
      <c r="K162" s="11"/>
    </row>
    <row r="163" spans="1:11" s="39" customFormat="1" ht="21.75" customHeight="1">
      <c r="A163" s="18" t="s">
        <v>3</v>
      </c>
      <c r="B163" s="27"/>
      <c r="C163" s="11"/>
      <c r="D163" s="11"/>
      <c r="E163" s="11"/>
      <c r="F163" s="51"/>
      <c r="G163" s="51"/>
      <c r="H163" s="51"/>
      <c r="I163" s="51"/>
      <c r="J163" s="51"/>
      <c r="K163" s="11"/>
    </row>
    <row r="164" spans="1:11" s="39" customFormat="1" ht="28.5" customHeight="1">
      <c r="A164" s="46" t="s">
        <v>4</v>
      </c>
      <c r="B164" s="27"/>
      <c r="C164" s="11">
        <v>24</v>
      </c>
      <c r="D164" s="11"/>
      <c r="E164" s="11">
        <v>24</v>
      </c>
      <c r="F164" s="11">
        <v>24</v>
      </c>
      <c r="G164" s="11"/>
      <c r="H164" s="11">
        <v>24</v>
      </c>
      <c r="I164" s="11">
        <v>24</v>
      </c>
      <c r="J164" s="11"/>
      <c r="K164" s="11">
        <v>24</v>
      </c>
    </row>
    <row r="165" spans="1:11" s="39" customFormat="1" ht="34.5" customHeight="1">
      <c r="A165" s="46" t="s">
        <v>256</v>
      </c>
      <c r="B165" s="27"/>
      <c r="C165" s="11">
        <v>4</v>
      </c>
      <c r="D165" s="11">
        <v>4</v>
      </c>
      <c r="E165" s="11"/>
      <c r="F165" s="11">
        <v>6</v>
      </c>
      <c r="G165" s="11">
        <v>6</v>
      </c>
      <c r="H165" s="11"/>
      <c r="I165" s="11">
        <v>6</v>
      </c>
      <c r="J165" s="11">
        <v>6</v>
      </c>
      <c r="K165" s="11"/>
    </row>
    <row r="166" spans="1:11" s="39" customFormat="1" ht="24.75" customHeight="1">
      <c r="A166" s="18" t="s">
        <v>5</v>
      </c>
      <c r="B166" s="27"/>
      <c r="C166" s="11"/>
      <c r="D166" s="11"/>
      <c r="E166" s="11"/>
      <c r="F166" s="51"/>
      <c r="G166" s="51"/>
      <c r="H166" s="51"/>
      <c r="I166" s="51"/>
      <c r="J166" s="51"/>
      <c r="K166" s="11"/>
    </row>
    <row r="167" spans="1:11" s="39" customFormat="1" ht="27.75" customHeight="1">
      <c r="A167" s="46" t="s">
        <v>81</v>
      </c>
      <c r="B167" s="27"/>
      <c r="C167" s="11">
        <v>1500</v>
      </c>
      <c r="D167" s="11"/>
      <c r="E167" s="11">
        <v>1500</v>
      </c>
      <c r="F167" s="11">
        <v>1375</v>
      </c>
      <c r="G167" s="25"/>
      <c r="H167" s="11">
        <v>1375</v>
      </c>
      <c r="I167" s="11">
        <v>1800</v>
      </c>
      <c r="J167" s="11"/>
      <c r="K167" s="11">
        <v>1800</v>
      </c>
    </row>
    <row r="168" spans="1:11" s="39" customFormat="1" ht="32.25" customHeight="1">
      <c r="A168" s="46" t="s">
        <v>129</v>
      </c>
      <c r="B168" s="27"/>
      <c r="C168" s="11">
        <v>4083.33</v>
      </c>
      <c r="D168" s="11"/>
      <c r="E168" s="11">
        <v>4083</v>
      </c>
      <c r="F168" s="11">
        <v>4500</v>
      </c>
      <c r="G168" s="11"/>
      <c r="H168" s="11">
        <v>4500</v>
      </c>
      <c r="I168" s="11">
        <v>4833.33</v>
      </c>
      <c r="J168" s="11"/>
      <c r="K168" s="11">
        <v>4833</v>
      </c>
    </row>
    <row r="169" spans="1:11" s="39" customFormat="1" ht="48.75" customHeight="1">
      <c r="A169" s="46" t="s">
        <v>90</v>
      </c>
      <c r="B169" s="27"/>
      <c r="C169" s="25">
        <v>7000</v>
      </c>
      <c r="D169" s="25">
        <v>7000</v>
      </c>
      <c r="E169" s="25"/>
      <c r="F169" s="25">
        <v>6666.66</v>
      </c>
      <c r="G169" s="25">
        <v>6666.66</v>
      </c>
      <c r="H169" s="25"/>
      <c r="I169" s="25">
        <v>6666.66</v>
      </c>
      <c r="J169" s="25">
        <v>6666.66</v>
      </c>
      <c r="K169" s="11"/>
    </row>
    <row r="170" spans="1:11" s="39" customFormat="1" ht="27.75" customHeight="1">
      <c r="A170" s="18" t="s">
        <v>6</v>
      </c>
      <c r="B170" s="27"/>
      <c r="C170" s="11"/>
      <c r="D170" s="11"/>
      <c r="E170" s="11"/>
      <c r="F170" s="51"/>
      <c r="G170" s="51"/>
      <c r="H170" s="51"/>
      <c r="I170" s="51"/>
      <c r="J170" s="51"/>
      <c r="K170" s="11"/>
    </row>
    <row r="171" spans="1:11" s="39" customFormat="1" ht="36.75" customHeight="1">
      <c r="A171" s="46" t="s">
        <v>77</v>
      </c>
      <c r="B171" s="27"/>
      <c r="C171" s="11">
        <v>108</v>
      </c>
      <c r="D171" s="11"/>
      <c r="E171" s="11">
        <v>108</v>
      </c>
      <c r="F171" s="11">
        <v>130</v>
      </c>
      <c r="G171" s="11"/>
      <c r="H171" s="11">
        <v>130</v>
      </c>
      <c r="I171" s="11">
        <v>150</v>
      </c>
      <c r="J171" s="11"/>
      <c r="K171" s="11">
        <v>150</v>
      </c>
    </row>
    <row r="172" spans="1:11" s="39" customFormat="1" ht="51.75" customHeight="1">
      <c r="A172" s="46" t="s">
        <v>78</v>
      </c>
      <c r="B172" s="27"/>
      <c r="C172" s="11">
        <v>30</v>
      </c>
      <c r="D172" s="11"/>
      <c r="E172" s="11">
        <v>30</v>
      </c>
      <c r="F172" s="11">
        <v>20</v>
      </c>
      <c r="G172" s="11"/>
      <c r="H172" s="11">
        <v>20</v>
      </c>
      <c r="I172" s="11">
        <v>15</v>
      </c>
      <c r="J172" s="11"/>
      <c r="K172" s="11">
        <v>15</v>
      </c>
    </row>
    <row r="173" spans="1:13" s="39" customFormat="1" ht="27.75" customHeight="1">
      <c r="A173" s="74" t="s">
        <v>174</v>
      </c>
      <c r="B173" s="33" t="s">
        <v>251</v>
      </c>
      <c r="C173" s="9">
        <v>148824</v>
      </c>
      <c r="D173" s="9">
        <v>148824</v>
      </c>
      <c r="E173" s="11"/>
      <c r="F173" s="9">
        <v>345600</v>
      </c>
      <c r="G173" s="9">
        <v>345600</v>
      </c>
      <c r="H173" s="9"/>
      <c r="I173" s="9">
        <v>507456</v>
      </c>
      <c r="J173" s="9">
        <v>507456</v>
      </c>
      <c r="K173" s="9"/>
      <c r="M173" s="89"/>
    </row>
    <row r="174" spans="1:11" s="39" customFormat="1" ht="63" customHeight="1">
      <c r="A174" s="46" t="s">
        <v>196</v>
      </c>
      <c r="B174" s="27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s="39" customFormat="1" ht="33" customHeight="1">
      <c r="A175" s="53" t="s">
        <v>91</v>
      </c>
      <c r="B175" s="27"/>
      <c r="C175" s="11">
        <v>148824</v>
      </c>
      <c r="D175" s="11">
        <v>148824</v>
      </c>
      <c r="E175" s="11"/>
      <c r="F175" s="11">
        <v>345600</v>
      </c>
      <c r="G175" s="11">
        <v>345600</v>
      </c>
      <c r="H175" s="11"/>
      <c r="I175" s="11">
        <v>507456</v>
      </c>
      <c r="J175" s="11">
        <v>507456</v>
      </c>
      <c r="K175" s="11"/>
    </row>
    <row r="176" spans="1:11" s="39" customFormat="1" ht="21.75" customHeight="1">
      <c r="A176" s="54" t="s">
        <v>2</v>
      </c>
      <c r="B176" s="27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s="39" customFormat="1" ht="21" customHeight="1">
      <c r="A177" s="54" t="s">
        <v>54</v>
      </c>
      <c r="B177" s="27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s="39" customFormat="1" ht="33" customHeight="1">
      <c r="A178" s="55" t="s">
        <v>53</v>
      </c>
      <c r="B178" s="27"/>
      <c r="C178" s="11">
        <v>200</v>
      </c>
      <c r="D178" s="11">
        <v>200</v>
      </c>
      <c r="E178" s="11"/>
      <c r="F178" s="11">
        <v>210</v>
      </c>
      <c r="G178" s="11">
        <v>210</v>
      </c>
      <c r="H178" s="11"/>
      <c r="I178" s="11">
        <v>218</v>
      </c>
      <c r="J178" s="11">
        <v>218</v>
      </c>
      <c r="K178" s="11"/>
    </row>
    <row r="179" spans="1:11" s="39" customFormat="1" ht="24" customHeight="1">
      <c r="A179" s="54" t="s">
        <v>55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s="39" customFormat="1" ht="33" customHeight="1">
      <c r="A180" s="55" t="s">
        <v>50</v>
      </c>
      <c r="B180" s="27"/>
      <c r="C180" s="11">
        <v>15</v>
      </c>
      <c r="D180" s="11">
        <v>15</v>
      </c>
      <c r="E180" s="11"/>
      <c r="F180" s="11">
        <v>30</v>
      </c>
      <c r="G180" s="11">
        <v>30</v>
      </c>
      <c r="H180" s="11"/>
      <c r="I180" s="11">
        <v>30</v>
      </c>
      <c r="J180" s="11">
        <v>30</v>
      </c>
      <c r="K180" s="11"/>
    </row>
    <row r="181" spans="1:11" s="39" customFormat="1" ht="21.75" customHeight="1">
      <c r="A181" s="54" t="s">
        <v>56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s="39" customFormat="1" ht="33" customHeight="1">
      <c r="A182" s="55" t="s">
        <v>212</v>
      </c>
      <c r="B182" s="27"/>
      <c r="C182" s="25">
        <v>826.8</v>
      </c>
      <c r="D182" s="25">
        <v>826.8</v>
      </c>
      <c r="E182" s="11"/>
      <c r="F182" s="25">
        <v>1280</v>
      </c>
      <c r="G182" s="25">
        <v>1280</v>
      </c>
      <c r="H182" s="11"/>
      <c r="I182" s="25">
        <f>I175/I180</f>
        <v>16915.2</v>
      </c>
      <c r="J182" s="25">
        <f>J175/J180</f>
        <v>16915.2</v>
      </c>
      <c r="K182" s="11"/>
    </row>
    <row r="183" spans="1:11" s="39" customFormat="1" ht="18.75" customHeight="1">
      <c r="A183" s="54" t="s">
        <v>57</v>
      </c>
      <c r="B183" s="27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s="39" customFormat="1" ht="33" customHeight="1">
      <c r="A184" s="55" t="s">
        <v>52</v>
      </c>
      <c r="B184" s="27"/>
      <c r="C184" s="51">
        <v>8.7</v>
      </c>
      <c r="D184" s="51">
        <v>8.7</v>
      </c>
      <c r="E184" s="11"/>
      <c r="F184" s="51">
        <v>17.4</v>
      </c>
      <c r="G184" s="51">
        <v>17.4</v>
      </c>
      <c r="H184" s="51"/>
      <c r="I184" s="51">
        <v>20.1</v>
      </c>
      <c r="J184" s="51">
        <v>20.1</v>
      </c>
      <c r="K184" s="11"/>
    </row>
    <row r="185" spans="1:11" ht="34.5" customHeight="1">
      <c r="A185" s="95" t="s">
        <v>257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8"/>
    </row>
    <row r="186" spans="1:11" ht="24" customHeight="1">
      <c r="A186" s="113" t="s">
        <v>213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30"/>
    </row>
    <row r="187" spans="1:11" ht="30" customHeight="1">
      <c r="A187" s="75" t="s">
        <v>155</v>
      </c>
      <c r="B187" s="84"/>
      <c r="C187" s="71">
        <f>D187+E187</f>
        <v>3578000</v>
      </c>
      <c r="D187" s="71">
        <v>2663000</v>
      </c>
      <c r="E187" s="71">
        <v>915000</v>
      </c>
      <c r="F187" s="71">
        <f>G187+H187</f>
        <v>3343973</v>
      </c>
      <c r="G187" s="71">
        <v>2839171</v>
      </c>
      <c r="H187" s="71">
        <v>504802</v>
      </c>
      <c r="I187" s="71">
        <f>J187+K187</f>
        <v>3624450</v>
      </c>
      <c r="J187" s="71">
        <v>3240860</v>
      </c>
      <c r="K187" s="71">
        <v>383590</v>
      </c>
    </row>
    <row r="188" spans="1:11" ht="48.75" customHeight="1">
      <c r="A188" s="74" t="s">
        <v>147</v>
      </c>
      <c r="B188" s="58" t="s">
        <v>66</v>
      </c>
      <c r="C188" s="69">
        <f>D188+E188</f>
        <v>3578000</v>
      </c>
      <c r="D188" s="69">
        <v>2663000</v>
      </c>
      <c r="E188" s="69">
        <v>915000</v>
      </c>
      <c r="F188" s="69">
        <f>G188+H188</f>
        <v>3343973</v>
      </c>
      <c r="G188" s="69">
        <v>2839171</v>
      </c>
      <c r="H188" s="69">
        <f>334802+100000+70000</f>
        <v>504802</v>
      </c>
      <c r="I188" s="69">
        <f>J188+K188</f>
        <v>3624450</v>
      </c>
      <c r="J188" s="69">
        <v>3240860</v>
      </c>
      <c r="K188" s="69">
        <v>383590</v>
      </c>
    </row>
    <row r="189" spans="1:11" ht="95.25" customHeight="1">
      <c r="A189" s="46" t="s">
        <v>203</v>
      </c>
      <c r="B189" s="27"/>
      <c r="C189" s="11"/>
      <c r="D189" s="11"/>
      <c r="E189" s="11"/>
      <c r="F189" s="11"/>
      <c r="G189" s="11"/>
      <c r="H189" s="11"/>
      <c r="I189" s="11"/>
      <c r="J189" s="11"/>
      <c r="K189" s="12"/>
    </row>
    <row r="190" spans="1:11" ht="68.25" customHeight="1">
      <c r="A190" s="18" t="s">
        <v>139</v>
      </c>
      <c r="B190" s="58"/>
      <c r="C190" s="69">
        <f>D190+E190</f>
        <v>3578000</v>
      </c>
      <c r="D190" s="69">
        <v>2663000</v>
      </c>
      <c r="E190" s="69">
        <v>915000</v>
      </c>
      <c r="F190" s="69">
        <f>F195+F196+F198+F199+F200+F201</f>
        <v>3343973</v>
      </c>
      <c r="G190" s="69">
        <f>G195+G196+G198+G199+G200+G201</f>
        <v>2839171</v>
      </c>
      <c r="H190" s="69">
        <f>334802+100000+70000</f>
        <v>504802</v>
      </c>
      <c r="I190" s="69">
        <f>J190+K190</f>
        <v>3624450</v>
      </c>
      <c r="J190" s="69">
        <v>3240860</v>
      </c>
      <c r="K190" s="69">
        <v>383590</v>
      </c>
    </row>
    <row r="191" spans="1:11" ht="18.75" customHeight="1">
      <c r="A191" s="20" t="s">
        <v>2</v>
      </c>
      <c r="B191" s="27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16.5" customHeight="1">
      <c r="A192" s="18" t="s">
        <v>7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21" customHeight="1">
      <c r="A193" s="17" t="s">
        <v>18</v>
      </c>
      <c r="B193" s="27"/>
      <c r="C193" s="56">
        <v>1</v>
      </c>
      <c r="D193" s="56">
        <v>1</v>
      </c>
      <c r="E193" s="56">
        <v>1</v>
      </c>
      <c r="F193" s="56">
        <v>1</v>
      </c>
      <c r="G193" s="56">
        <v>1</v>
      </c>
      <c r="H193" s="56">
        <v>1</v>
      </c>
      <c r="I193" s="56">
        <v>1</v>
      </c>
      <c r="J193" s="56">
        <v>1</v>
      </c>
      <c r="K193" s="56">
        <v>1</v>
      </c>
    </row>
    <row r="194" spans="1:11" ht="32.25" customHeight="1">
      <c r="A194" s="17" t="s">
        <v>92</v>
      </c>
      <c r="B194" s="27"/>
      <c r="C194" s="56">
        <v>8</v>
      </c>
      <c r="D194" s="56">
        <v>8</v>
      </c>
      <c r="E194" s="56"/>
      <c r="F194" s="56">
        <v>9</v>
      </c>
      <c r="G194" s="56">
        <v>9</v>
      </c>
      <c r="H194" s="56"/>
      <c r="I194" s="56">
        <v>9</v>
      </c>
      <c r="J194" s="56">
        <v>9</v>
      </c>
      <c r="K194" s="56"/>
    </row>
    <row r="195" spans="1:11" ht="36" customHeight="1">
      <c r="A195" s="17" t="s">
        <v>105</v>
      </c>
      <c r="B195" s="27"/>
      <c r="C195" s="11">
        <v>2130664</v>
      </c>
      <c r="D195" s="11">
        <v>1812664</v>
      </c>
      <c r="E195" s="11">
        <v>318000</v>
      </c>
      <c r="F195" s="11">
        <f>G195+H195</f>
        <v>2139223</v>
      </c>
      <c r="G195" s="11">
        <v>1704421</v>
      </c>
      <c r="H195" s="11">
        <v>434802</v>
      </c>
      <c r="I195" s="11">
        <f>J195+K195</f>
        <v>2939720</v>
      </c>
      <c r="J195" s="11">
        <f>J190-J196</f>
        <v>2556130</v>
      </c>
      <c r="K195" s="11">
        <v>383590</v>
      </c>
    </row>
    <row r="196" spans="1:11" ht="36" customHeight="1">
      <c r="A196" s="17" t="s">
        <v>93</v>
      </c>
      <c r="B196" s="27"/>
      <c r="C196" s="11">
        <v>312036</v>
      </c>
      <c r="D196" s="11">
        <v>312036</v>
      </c>
      <c r="E196" s="11"/>
      <c r="F196" s="11">
        <v>640653</v>
      </c>
      <c r="G196" s="11">
        <v>640653</v>
      </c>
      <c r="H196" s="11"/>
      <c r="I196" s="11">
        <v>684730</v>
      </c>
      <c r="J196" s="11">
        <v>684730</v>
      </c>
      <c r="K196" s="11"/>
    </row>
    <row r="197" spans="1:11" ht="20.25" customHeight="1">
      <c r="A197" s="17" t="s">
        <v>106</v>
      </c>
      <c r="B197" s="27"/>
      <c r="C197" s="16">
        <v>37.5</v>
      </c>
      <c r="D197" s="16">
        <v>31.5</v>
      </c>
      <c r="E197" s="16">
        <v>6</v>
      </c>
      <c r="F197" s="16">
        <v>37.5</v>
      </c>
      <c r="G197" s="16">
        <v>31.5</v>
      </c>
      <c r="H197" s="16">
        <v>6</v>
      </c>
      <c r="I197" s="16">
        <v>37.5</v>
      </c>
      <c r="J197" s="16">
        <v>31.5</v>
      </c>
      <c r="K197" s="16">
        <v>6</v>
      </c>
    </row>
    <row r="198" spans="1:14" ht="39" customHeight="1">
      <c r="A198" s="17" t="s">
        <v>107</v>
      </c>
      <c r="B198" s="27"/>
      <c r="C198" s="11">
        <v>40000</v>
      </c>
      <c r="D198" s="11">
        <v>40000</v>
      </c>
      <c r="E198" s="11"/>
      <c r="F198" s="11">
        <v>66631</v>
      </c>
      <c r="G198" s="11">
        <v>66631</v>
      </c>
      <c r="H198" s="11"/>
      <c r="I198" s="11">
        <v>71215</v>
      </c>
      <c r="J198" s="11">
        <v>71215</v>
      </c>
      <c r="K198" s="11"/>
      <c r="N198" s="66"/>
    </row>
    <row r="199" spans="1:14" ht="39" customHeight="1">
      <c r="A199" s="17" t="s">
        <v>95</v>
      </c>
      <c r="B199" s="27"/>
      <c r="C199" s="11">
        <v>62600</v>
      </c>
      <c r="D199" s="11">
        <v>62600</v>
      </c>
      <c r="E199" s="11"/>
      <c r="F199" s="11">
        <f>G199+H199</f>
        <v>117380</v>
      </c>
      <c r="G199" s="11">
        <v>47380</v>
      </c>
      <c r="H199" s="11">
        <v>70000</v>
      </c>
      <c r="I199" s="11">
        <v>50640</v>
      </c>
      <c r="J199" s="11">
        <v>50640</v>
      </c>
      <c r="K199" s="11"/>
      <c r="N199" s="66"/>
    </row>
    <row r="200" spans="1:11" ht="39" customHeight="1">
      <c r="A200" s="17" t="s">
        <v>96</v>
      </c>
      <c r="B200" s="27"/>
      <c r="C200" s="11">
        <v>132700</v>
      </c>
      <c r="D200" s="11">
        <v>132700</v>
      </c>
      <c r="E200" s="11"/>
      <c r="F200" s="11">
        <v>30086</v>
      </c>
      <c r="G200" s="11">
        <v>30086</v>
      </c>
      <c r="H200" s="11"/>
      <c r="I200" s="11">
        <v>32156</v>
      </c>
      <c r="J200" s="11">
        <v>32156</v>
      </c>
      <c r="K200" s="11"/>
    </row>
    <row r="201" spans="1:11" ht="49.5" customHeight="1">
      <c r="A201" s="17" t="s">
        <v>207</v>
      </c>
      <c r="B201" s="27"/>
      <c r="C201" s="11">
        <f>D201+E201</f>
        <v>900000</v>
      </c>
      <c r="D201" s="11">
        <v>303000</v>
      </c>
      <c r="E201" s="11">
        <v>597000</v>
      </c>
      <c r="F201" s="11">
        <v>350000</v>
      </c>
      <c r="G201" s="91">
        <v>350000</v>
      </c>
      <c r="H201" s="11"/>
      <c r="I201" s="11"/>
      <c r="J201" s="70"/>
      <c r="K201" s="11"/>
    </row>
    <row r="202" spans="1:11" ht="17.25" customHeight="1">
      <c r="A202" s="18" t="s">
        <v>3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32.25" customHeight="1">
      <c r="A203" s="17" t="s">
        <v>104</v>
      </c>
      <c r="B203" s="27"/>
      <c r="C203" s="11">
        <v>48</v>
      </c>
      <c r="D203" s="11">
        <v>48</v>
      </c>
      <c r="E203" s="11"/>
      <c r="F203" s="11">
        <v>49</v>
      </c>
      <c r="G203" s="11">
        <v>49</v>
      </c>
      <c r="H203" s="11"/>
      <c r="I203" s="11">
        <v>50</v>
      </c>
      <c r="J203" s="11">
        <v>50</v>
      </c>
      <c r="K203" s="12"/>
    </row>
    <row r="204" spans="1:11" ht="34.5" customHeight="1">
      <c r="A204" s="17" t="s">
        <v>103</v>
      </c>
      <c r="B204" s="27"/>
      <c r="C204" s="11">
        <v>2400</v>
      </c>
      <c r="D204" s="11">
        <v>2400</v>
      </c>
      <c r="E204" s="11"/>
      <c r="F204" s="11">
        <v>2450</v>
      </c>
      <c r="G204" s="11">
        <v>2450</v>
      </c>
      <c r="H204" s="11"/>
      <c r="I204" s="11">
        <v>2500</v>
      </c>
      <c r="J204" s="11">
        <v>2500</v>
      </c>
      <c r="K204" s="12"/>
    </row>
    <row r="205" spans="1:11" ht="33" customHeight="1">
      <c r="A205" s="17" t="s">
        <v>253</v>
      </c>
      <c r="B205" s="27"/>
      <c r="C205" s="11">
        <v>5</v>
      </c>
      <c r="D205" s="11">
        <v>3</v>
      </c>
      <c r="E205" s="11">
        <v>2</v>
      </c>
      <c r="F205" s="11">
        <v>3</v>
      </c>
      <c r="G205" s="11">
        <v>3</v>
      </c>
      <c r="H205" s="11"/>
      <c r="I205" s="11"/>
      <c r="J205" s="11"/>
      <c r="K205" s="10"/>
    </row>
    <row r="206" spans="1:11" ht="18" customHeight="1">
      <c r="A206" s="18" t="s">
        <v>5</v>
      </c>
      <c r="B206" s="27"/>
      <c r="C206" s="11"/>
      <c r="D206" s="11"/>
      <c r="E206" s="11"/>
      <c r="F206" s="11"/>
      <c r="G206" s="11"/>
      <c r="H206" s="11"/>
      <c r="I206" s="11"/>
      <c r="J206" s="11"/>
      <c r="K206" s="12"/>
    </row>
    <row r="207" spans="1:13" ht="39.75" customHeight="1">
      <c r="A207" s="17" t="s">
        <v>58</v>
      </c>
      <c r="B207" s="27"/>
      <c r="C207" s="25">
        <v>177555.33</v>
      </c>
      <c r="D207" s="25">
        <f>D195/12</f>
        <v>151055.33333333334</v>
      </c>
      <c r="E207" s="25">
        <v>26500</v>
      </c>
      <c r="F207" s="25">
        <f aca="true" t="shared" si="2" ref="F207:K207">F195/12</f>
        <v>178268.58333333334</v>
      </c>
      <c r="G207" s="25">
        <f t="shared" si="2"/>
        <v>142035.08333333334</v>
      </c>
      <c r="H207" s="25">
        <v>27900.16</v>
      </c>
      <c r="I207" s="25">
        <f t="shared" si="2"/>
        <v>244976.66666666666</v>
      </c>
      <c r="J207" s="25">
        <f t="shared" si="2"/>
        <v>213010.83333333334</v>
      </c>
      <c r="K207" s="25">
        <f t="shared" si="2"/>
        <v>31965.833333333332</v>
      </c>
      <c r="L207" s="87"/>
      <c r="M207" s="87"/>
    </row>
    <row r="208" spans="1:11" ht="33" customHeight="1">
      <c r="A208" s="17" t="s">
        <v>94</v>
      </c>
      <c r="B208" s="27"/>
      <c r="C208" s="25">
        <v>3250.38</v>
      </c>
      <c r="D208" s="25">
        <v>3250.38</v>
      </c>
      <c r="E208" s="25"/>
      <c r="F208" s="25">
        <v>5931.97</v>
      </c>
      <c r="G208" s="25">
        <v>5931.97</v>
      </c>
      <c r="H208" s="11"/>
      <c r="I208" s="25">
        <v>6340.09</v>
      </c>
      <c r="J208" s="25">
        <v>6340.09</v>
      </c>
      <c r="K208" s="25"/>
    </row>
    <row r="209" spans="1:11" ht="34.5" customHeight="1">
      <c r="A209" s="17" t="s">
        <v>102</v>
      </c>
      <c r="B209" s="27"/>
      <c r="C209" s="25">
        <v>833.33</v>
      </c>
      <c r="D209" s="25">
        <v>833.33</v>
      </c>
      <c r="E209" s="25"/>
      <c r="F209" s="25">
        <v>1359.81</v>
      </c>
      <c r="G209" s="25">
        <v>1359.81</v>
      </c>
      <c r="H209" s="25"/>
      <c r="I209" s="25">
        <v>1423.3</v>
      </c>
      <c r="J209" s="25">
        <v>1423.3</v>
      </c>
      <c r="K209" s="25"/>
    </row>
    <row r="210" spans="1:11" ht="51.75" customHeight="1">
      <c r="A210" s="17" t="s">
        <v>100</v>
      </c>
      <c r="B210" s="27"/>
      <c r="C210" s="25">
        <v>16.67</v>
      </c>
      <c r="D210" s="25">
        <v>16.67</v>
      </c>
      <c r="E210" s="25"/>
      <c r="F210" s="25">
        <v>27.2</v>
      </c>
      <c r="G210" s="25">
        <v>27.2</v>
      </c>
      <c r="H210" s="25"/>
      <c r="I210" s="25">
        <v>28.61</v>
      </c>
      <c r="J210" s="25">
        <v>28.61</v>
      </c>
      <c r="K210" s="25"/>
    </row>
    <row r="211" spans="1:11" ht="36.75" customHeight="1">
      <c r="A211" s="17" t="s">
        <v>99</v>
      </c>
      <c r="B211" s="27"/>
      <c r="C211" s="11">
        <v>180000</v>
      </c>
      <c r="D211" s="11">
        <v>101000</v>
      </c>
      <c r="E211" s="11">
        <v>298500</v>
      </c>
      <c r="F211" s="11">
        <v>116667</v>
      </c>
      <c r="G211" s="11">
        <v>116667</v>
      </c>
      <c r="H211" s="11"/>
      <c r="I211" s="11"/>
      <c r="J211" s="66"/>
      <c r="K211" s="11"/>
    </row>
    <row r="212" spans="1:11" ht="18" customHeight="1">
      <c r="A212" s="18" t="s">
        <v>6</v>
      </c>
      <c r="B212" s="27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 ht="66" customHeight="1">
      <c r="A213" s="17" t="s">
        <v>101</v>
      </c>
      <c r="B213" s="27"/>
      <c r="C213" s="11">
        <v>2</v>
      </c>
      <c r="D213" s="11">
        <v>2</v>
      </c>
      <c r="E213" s="11"/>
      <c r="F213" s="11">
        <v>2</v>
      </c>
      <c r="G213" s="11">
        <v>2</v>
      </c>
      <c r="H213" s="11"/>
      <c r="I213" s="11">
        <v>2</v>
      </c>
      <c r="J213" s="11">
        <v>2</v>
      </c>
      <c r="K213" s="12"/>
    </row>
    <row r="214" spans="1:11" ht="29.25" customHeight="1">
      <c r="A214" s="106" t="s">
        <v>185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8"/>
    </row>
    <row r="215" spans="1:11" ht="23.25" customHeight="1">
      <c r="A215" s="92" t="s">
        <v>141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6"/>
    </row>
    <row r="216" spans="1:11" ht="31.5" customHeight="1">
      <c r="A216" s="18" t="s">
        <v>142</v>
      </c>
      <c r="B216" s="85"/>
      <c r="C216" s="9">
        <f>D216+E216</f>
        <v>4258000</v>
      </c>
      <c r="D216" s="9">
        <v>4235000</v>
      </c>
      <c r="E216" s="9">
        <v>23000</v>
      </c>
      <c r="F216" s="9">
        <f>G216+H216</f>
        <v>6805000</v>
      </c>
      <c r="G216" s="9">
        <v>6500000</v>
      </c>
      <c r="H216" s="9">
        <v>305000</v>
      </c>
      <c r="I216" s="9">
        <f>J216+K216</f>
        <v>8686000</v>
      </c>
      <c r="J216" s="9">
        <v>8327000</v>
      </c>
      <c r="K216" s="9">
        <v>359000</v>
      </c>
    </row>
    <row r="217" spans="1:11" ht="84" customHeight="1">
      <c r="A217" s="18" t="s">
        <v>146</v>
      </c>
      <c r="B217" s="57" t="s">
        <v>259</v>
      </c>
      <c r="C217" s="9">
        <f>D217+E217</f>
        <v>4258000</v>
      </c>
      <c r="D217" s="9">
        <v>4235000</v>
      </c>
      <c r="E217" s="9">
        <v>23000</v>
      </c>
      <c r="F217" s="9">
        <f>G217+H217</f>
        <v>6805000</v>
      </c>
      <c r="G217" s="9">
        <v>6500000</v>
      </c>
      <c r="H217" s="9">
        <v>305000</v>
      </c>
      <c r="I217" s="9">
        <f>J217+K217</f>
        <v>8686000</v>
      </c>
      <c r="J217" s="9">
        <v>8327000</v>
      </c>
      <c r="K217" s="9">
        <v>359000</v>
      </c>
    </row>
    <row r="218" spans="1:18" ht="61.5" customHeight="1">
      <c r="A218" s="46" t="s">
        <v>196</v>
      </c>
      <c r="B218" s="33"/>
      <c r="C218" s="9"/>
      <c r="D218" s="9"/>
      <c r="E218" s="9"/>
      <c r="F218" s="9"/>
      <c r="G218" s="9"/>
      <c r="H218" s="9"/>
      <c r="I218" s="9"/>
      <c r="J218" s="9"/>
      <c r="K218" s="13"/>
      <c r="R218" s="59" t="s">
        <v>68</v>
      </c>
    </row>
    <row r="219" spans="1:11" ht="71.25" customHeight="1">
      <c r="A219" s="60" t="s">
        <v>108</v>
      </c>
      <c r="B219" s="57"/>
      <c r="C219" s="11">
        <f>D219+E219</f>
        <v>4258000</v>
      </c>
      <c r="D219" s="11">
        <v>4235000</v>
      </c>
      <c r="E219" s="11">
        <v>23000</v>
      </c>
      <c r="F219" s="11">
        <f>G219+H219</f>
        <v>6805000</v>
      </c>
      <c r="G219" s="11">
        <v>6500000</v>
      </c>
      <c r="H219" s="11">
        <v>305000</v>
      </c>
      <c r="I219" s="11">
        <f>J219+K219</f>
        <v>8686000</v>
      </c>
      <c r="J219" s="11">
        <v>8327000</v>
      </c>
      <c r="K219" s="11">
        <v>359000</v>
      </c>
    </row>
    <row r="220" spans="1:11" ht="18.75" customHeight="1">
      <c r="A220" s="20" t="s">
        <v>2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19.5" customHeight="1">
      <c r="A221" s="18" t="s">
        <v>7</v>
      </c>
      <c r="B221" s="27"/>
      <c r="C221" s="11"/>
      <c r="D221" s="11"/>
      <c r="E221" s="11"/>
      <c r="F221" s="11"/>
      <c r="G221" s="11"/>
      <c r="H221" s="11"/>
      <c r="I221" s="11"/>
      <c r="J221" s="11"/>
      <c r="K221" s="12"/>
    </row>
    <row r="222" spans="1:11" ht="32.25" customHeight="1">
      <c r="A222" s="46" t="s">
        <v>19</v>
      </c>
      <c r="B222" s="27"/>
      <c r="C222" s="11">
        <v>5</v>
      </c>
      <c r="D222" s="11">
        <v>5</v>
      </c>
      <c r="E222" s="11">
        <v>5</v>
      </c>
      <c r="F222" s="11">
        <v>5</v>
      </c>
      <c r="G222" s="11">
        <v>5</v>
      </c>
      <c r="H222" s="11"/>
      <c r="I222" s="11">
        <v>5</v>
      </c>
      <c r="J222" s="11">
        <v>5</v>
      </c>
      <c r="K222" s="12"/>
    </row>
    <row r="223" spans="1:11" ht="32.25" customHeight="1">
      <c r="A223" s="46" t="s">
        <v>20</v>
      </c>
      <c r="B223" s="27"/>
      <c r="C223" s="11">
        <f>D223+E223</f>
        <v>4182800</v>
      </c>
      <c r="D223" s="11">
        <f>D219-D224</f>
        <v>4159800</v>
      </c>
      <c r="E223" s="11">
        <v>23000</v>
      </c>
      <c r="F223" s="11">
        <f>G223+H223</f>
        <v>6729800</v>
      </c>
      <c r="G223" s="11">
        <f>G219-G224</f>
        <v>6424800</v>
      </c>
      <c r="H223" s="11">
        <v>305000</v>
      </c>
      <c r="I223" s="11">
        <f>J223+K223</f>
        <v>8024260</v>
      </c>
      <c r="J223" s="11">
        <f>J219-J224</f>
        <v>7665260</v>
      </c>
      <c r="K223" s="11">
        <v>359000</v>
      </c>
    </row>
    <row r="224" spans="1:11" ht="31.5" customHeight="1">
      <c r="A224" s="46" t="s">
        <v>200</v>
      </c>
      <c r="B224" s="27"/>
      <c r="C224" s="11">
        <v>75200</v>
      </c>
      <c r="D224" s="11">
        <v>75200</v>
      </c>
      <c r="E224" s="11"/>
      <c r="F224" s="11">
        <v>75200</v>
      </c>
      <c r="G224" s="11">
        <v>75200</v>
      </c>
      <c r="H224" s="11"/>
      <c r="I224" s="11">
        <v>661740</v>
      </c>
      <c r="J224" s="11">
        <v>661740</v>
      </c>
      <c r="K224" s="12"/>
    </row>
    <row r="225" spans="1:11" ht="36.75" customHeight="1">
      <c r="A225" s="46" t="s">
        <v>70</v>
      </c>
      <c r="B225" s="27"/>
      <c r="C225" s="25">
        <v>93.09</v>
      </c>
      <c r="D225" s="25">
        <v>93.09</v>
      </c>
      <c r="E225" s="25"/>
      <c r="F225" s="25">
        <v>93.09</v>
      </c>
      <c r="G225" s="25">
        <v>93.09</v>
      </c>
      <c r="H225" s="25"/>
      <c r="I225" s="25">
        <v>93.09</v>
      </c>
      <c r="J225" s="25">
        <v>93.09</v>
      </c>
      <c r="K225" s="26"/>
    </row>
    <row r="226" spans="1:11" ht="19.5" customHeight="1">
      <c r="A226" s="46" t="s">
        <v>258</v>
      </c>
      <c r="B226" s="27"/>
      <c r="C226" s="25">
        <v>64.34</v>
      </c>
      <c r="D226" s="25">
        <v>64.34</v>
      </c>
      <c r="E226" s="25"/>
      <c r="F226" s="25">
        <v>64.34</v>
      </c>
      <c r="G226" s="25">
        <v>64.34</v>
      </c>
      <c r="H226" s="25"/>
      <c r="I226" s="25">
        <v>64.34</v>
      </c>
      <c r="J226" s="25">
        <v>64.34</v>
      </c>
      <c r="K226" s="26"/>
    </row>
    <row r="227" spans="1:11" ht="18.75" customHeight="1">
      <c r="A227" s="18" t="s">
        <v>3</v>
      </c>
      <c r="B227" s="27"/>
      <c r="C227" s="11"/>
      <c r="D227" s="11"/>
      <c r="E227" s="11"/>
      <c r="F227" s="11"/>
      <c r="G227" s="11"/>
      <c r="H227" s="11"/>
      <c r="I227" s="11"/>
      <c r="J227" s="11"/>
      <c r="K227" s="12"/>
    </row>
    <row r="228" spans="1:11" ht="37.5" customHeight="1">
      <c r="A228" s="46" t="s">
        <v>40</v>
      </c>
      <c r="B228" s="27"/>
      <c r="C228" s="11">
        <v>1017</v>
      </c>
      <c r="D228" s="11">
        <v>1017</v>
      </c>
      <c r="E228" s="11"/>
      <c r="F228" s="11">
        <v>1017</v>
      </c>
      <c r="G228" s="11">
        <v>1017</v>
      </c>
      <c r="H228" s="11"/>
      <c r="I228" s="11">
        <v>1017</v>
      </c>
      <c r="J228" s="11">
        <v>1017</v>
      </c>
      <c r="K228" s="12"/>
    </row>
    <row r="229" spans="1:11" ht="51" customHeight="1">
      <c r="A229" s="46" t="s">
        <v>46</v>
      </c>
      <c r="B229" s="27"/>
      <c r="C229" s="11">
        <v>850</v>
      </c>
      <c r="D229" s="11">
        <v>850</v>
      </c>
      <c r="E229" s="11"/>
      <c r="F229" s="11">
        <v>850</v>
      </c>
      <c r="G229" s="11">
        <v>850</v>
      </c>
      <c r="H229" s="11"/>
      <c r="I229" s="11">
        <v>850</v>
      </c>
      <c r="J229" s="11">
        <v>850</v>
      </c>
      <c r="K229" s="12"/>
    </row>
    <row r="230" spans="1:11" ht="18" customHeight="1">
      <c r="A230" s="18" t="s">
        <v>5</v>
      </c>
      <c r="B230" s="27"/>
      <c r="C230" s="11"/>
      <c r="D230" s="11"/>
      <c r="E230" s="11"/>
      <c r="F230" s="11"/>
      <c r="G230" s="11"/>
      <c r="H230" s="11"/>
      <c r="I230" s="11"/>
      <c r="J230" s="11"/>
      <c r="K230" s="12"/>
    </row>
    <row r="231" spans="1:11" ht="35.25" customHeight="1">
      <c r="A231" s="46" t="s">
        <v>201</v>
      </c>
      <c r="B231" s="27"/>
      <c r="C231" s="25">
        <v>73.94</v>
      </c>
      <c r="D231" s="25">
        <v>73.94</v>
      </c>
      <c r="E231" s="25"/>
      <c r="F231" s="25">
        <v>73.94</v>
      </c>
      <c r="G231" s="25">
        <v>73.94</v>
      </c>
      <c r="H231" s="25"/>
      <c r="I231" s="25">
        <v>73.94</v>
      </c>
      <c r="J231" s="25">
        <v>73.94</v>
      </c>
      <c r="K231" s="26"/>
    </row>
    <row r="232" spans="1:11" ht="18" customHeight="1">
      <c r="A232" s="18" t="s">
        <v>6</v>
      </c>
      <c r="B232" s="27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1" ht="61.5" customHeight="1">
      <c r="A233" s="81" t="s">
        <v>41</v>
      </c>
      <c r="B233" s="27"/>
      <c r="C233" s="11">
        <v>16</v>
      </c>
      <c r="D233" s="11">
        <v>16</v>
      </c>
      <c r="E233" s="11"/>
      <c r="F233" s="11">
        <v>16</v>
      </c>
      <c r="G233" s="11">
        <v>16</v>
      </c>
      <c r="H233" s="11"/>
      <c r="I233" s="11">
        <v>16</v>
      </c>
      <c r="J233" s="11">
        <v>16</v>
      </c>
      <c r="K233" s="12"/>
    </row>
    <row r="234" spans="1:11" ht="48" customHeight="1">
      <c r="A234" s="81" t="s">
        <v>47</v>
      </c>
      <c r="B234" s="27"/>
      <c r="C234" s="11">
        <v>255</v>
      </c>
      <c r="D234" s="11">
        <v>255</v>
      </c>
      <c r="E234" s="11"/>
      <c r="F234" s="11">
        <v>255</v>
      </c>
      <c r="G234" s="11">
        <v>255</v>
      </c>
      <c r="H234" s="11"/>
      <c r="I234" s="11">
        <v>255</v>
      </c>
      <c r="J234" s="11">
        <v>255</v>
      </c>
      <c r="K234" s="12"/>
    </row>
    <row r="235" spans="1:11" ht="27.75" customHeight="1">
      <c r="A235" s="133" t="s">
        <v>186</v>
      </c>
      <c r="B235" s="127"/>
      <c r="C235" s="127"/>
      <c r="D235" s="127"/>
      <c r="E235" s="127"/>
      <c r="F235" s="127"/>
      <c r="G235" s="127"/>
      <c r="H235" s="127"/>
      <c r="I235" s="127"/>
      <c r="J235" s="127"/>
      <c r="K235" s="128"/>
    </row>
    <row r="236" spans="1:11" ht="25.5" customHeight="1">
      <c r="A236" s="92" t="s">
        <v>164</v>
      </c>
      <c r="B236" s="125"/>
      <c r="C236" s="125"/>
      <c r="D236" s="125"/>
      <c r="E236" s="125"/>
      <c r="F236" s="125"/>
      <c r="G236" s="125"/>
      <c r="H236" s="125"/>
      <c r="I236" s="125"/>
      <c r="J236" s="125"/>
      <c r="K236" s="126"/>
    </row>
    <row r="237" spans="1:11" ht="25.5" customHeight="1">
      <c r="A237" s="136" t="s">
        <v>143</v>
      </c>
      <c r="B237" s="65" t="s">
        <v>126</v>
      </c>
      <c r="C237" s="9">
        <v>6200000</v>
      </c>
      <c r="D237" s="9"/>
      <c r="E237" s="9">
        <v>6200000</v>
      </c>
      <c r="F237" s="9">
        <f>F243+F244+F245</f>
        <v>16100000</v>
      </c>
      <c r="G237" s="9"/>
      <c r="H237" s="9">
        <f>H242</f>
        <v>16100000</v>
      </c>
      <c r="I237" s="9">
        <v>10000000</v>
      </c>
      <c r="J237" s="9"/>
      <c r="K237" s="9">
        <v>10000000</v>
      </c>
    </row>
    <row r="238" spans="1:11" ht="25.5" customHeight="1">
      <c r="A238" s="137"/>
      <c r="B238" s="65" t="s">
        <v>134</v>
      </c>
      <c r="C238" s="9">
        <f>C237</f>
        <v>6200000</v>
      </c>
      <c r="D238" s="9"/>
      <c r="E238" s="9">
        <f>E237</f>
        <v>6200000</v>
      </c>
      <c r="F238" s="9">
        <v>12100000</v>
      </c>
      <c r="G238" s="9"/>
      <c r="H238" s="9">
        <v>12100000</v>
      </c>
      <c r="I238" s="9">
        <f>I240</f>
        <v>10000000</v>
      </c>
      <c r="J238" s="9"/>
      <c r="K238" s="9">
        <f>K240</f>
        <v>10000000</v>
      </c>
    </row>
    <row r="239" spans="1:11" ht="25.5" customHeight="1">
      <c r="A239" s="138"/>
      <c r="B239" s="65" t="s">
        <v>266</v>
      </c>
      <c r="C239" s="9"/>
      <c r="D239" s="9"/>
      <c r="E239" s="9"/>
      <c r="F239" s="9">
        <v>4000000</v>
      </c>
      <c r="G239" s="9"/>
      <c r="H239" s="9">
        <v>4000000</v>
      </c>
      <c r="I239" s="9"/>
      <c r="J239" s="9"/>
      <c r="K239" s="9"/>
    </row>
    <row r="240" spans="1:11" ht="48.75" customHeight="1">
      <c r="A240" s="18" t="s">
        <v>156</v>
      </c>
      <c r="B240" s="80">
        <v>4716310</v>
      </c>
      <c r="C240" s="11">
        <v>6200000</v>
      </c>
      <c r="D240" s="11"/>
      <c r="E240" s="11">
        <v>6200000</v>
      </c>
      <c r="F240" s="11">
        <f>F242</f>
        <v>16100000</v>
      </c>
      <c r="G240" s="11"/>
      <c r="H240" s="11">
        <f>H242</f>
        <v>16100000</v>
      </c>
      <c r="I240" s="11">
        <v>10000000</v>
      </c>
      <c r="J240" s="11"/>
      <c r="K240" s="11">
        <v>10000000</v>
      </c>
    </row>
    <row r="241" spans="1:11" ht="80.25" customHeight="1">
      <c r="A241" s="46" t="s">
        <v>145</v>
      </c>
      <c r="B241" s="27"/>
      <c r="C241" s="11"/>
      <c r="D241" s="11"/>
      <c r="E241" s="11"/>
      <c r="F241" s="11"/>
      <c r="G241" s="11"/>
      <c r="H241" s="11"/>
      <c r="I241" s="11"/>
      <c r="J241" s="11"/>
      <c r="K241" s="10"/>
    </row>
    <row r="242" spans="1:11" ht="39.75" customHeight="1">
      <c r="A242" s="53" t="s">
        <v>144</v>
      </c>
      <c r="B242" s="27"/>
      <c r="C242" s="11">
        <v>6200000</v>
      </c>
      <c r="D242" s="11"/>
      <c r="E242" s="11">
        <v>6200000</v>
      </c>
      <c r="F242" s="11">
        <f>F243+F245+F244</f>
        <v>16100000</v>
      </c>
      <c r="G242" s="11"/>
      <c r="H242" s="11">
        <f>H243+H244+H245</f>
        <v>16100000</v>
      </c>
      <c r="I242" s="11">
        <v>10000000</v>
      </c>
      <c r="J242" s="11"/>
      <c r="K242" s="11">
        <v>10000000</v>
      </c>
    </row>
    <row r="243" spans="1:11" ht="34.5" customHeight="1">
      <c r="A243" s="46" t="s">
        <v>261</v>
      </c>
      <c r="B243" s="27"/>
      <c r="C243" s="11">
        <v>5000000</v>
      </c>
      <c r="D243" s="11"/>
      <c r="E243" s="11">
        <v>5000000</v>
      </c>
      <c r="F243" s="11">
        <v>14000000</v>
      </c>
      <c r="G243" s="11"/>
      <c r="H243" s="11">
        <v>14000000</v>
      </c>
      <c r="I243" s="11">
        <v>10000000</v>
      </c>
      <c r="J243" s="11"/>
      <c r="K243" s="11">
        <v>10000000</v>
      </c>
    </row>
    <row r="244" spans="1:11" ht="30.75" customHeight="1">
      <c r="A244" s="46" t="s">
        <v>262</v>
      </c>
      <c r="B244" s="27"/>
      <c r="C244" s="11">
        <v>1200000</v>
      </c>
      <c r="D244" s="11"/>
      <c r="E244" s="11">
        <v>1200000</v>
      </c>
      <c r="F244" s="11">
        <v>2000000</v>
      </c>
      <c r="G244" s="11"/>
      <c r="H244" s="11">
        <v>2000000</v>
      </c>
      <c r="I244" s="11"/>
      <c r="J244" s="11"/>
      <c r="K244" s="11"/>
    </row>
    <row r="245" spans="1:11" ht="47.25" customHeight="1">
      <c r="A245" s="46" t="s">
        <v>263</v>
      </c>
      <c r="B245" s="27"/>
      <c r="C245" s="11"/>
      <c r="D245" s="11"/>
      <c r="E245" s="11"/>
      <c r="F245" s="11">
        <v>100000</v>
      </c>
      <c r="G245" s="11"/>
      <c r="H245" s="11">
        <v>100000</v>
      </c>
      <c r="I245" s="11"/>
      <c r="J245" s="11"/>
      <c r="K245" s="11"/>
    </row>
    <row r="246" spans="1:11" ht="21" customHeight="1">
      <c r="A246" s="20" t="s">
        <v>2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20.25" customHeight="1">
      <c r="A247" s="18" t="s">
        <v>7</v>
      </c>
      <c r="B247" s="27"/>
      <c r="C247" s="11"/>
      <c r="D247" s="11"/>
      <c r="E247" s="11"/>
      <c r="F247" s="11"/>
      <c r="G247" s="11"/>
      <c r="H247" s="11"/>
      <c r="I247" s="11"/>
      <c r="J247" s="11"/>
      <c r="K247" s="10"/>
    </row>
    <row r="248" spans="1:11" ht="36" customHeight="1">
      <c r="A248" s="17" t="s">
        <v>180</v>
      </c>
      <c r="B248" s="27"/>
      <c r="C248" s="25">
        <v>4.03</v>
      </c>
      <c r="D248" s="25"/>
      <c r="E248" s="25">
        <v>4.03</v>
      </c>
      <c r="F248" s="25">
        <v>4.03</v>
      </c>
      <c r="G248" s="25"/>
      <c r="H248" s="25">
        <v>4.03</v>
      </c>
      <c r="I248" s="25">
        <v>3.029</v>
      </c>
      <c r="J248" s="25"/>
      <c r="K248" s="25">
        <v>3.029</v>
      </c>
    </row>
    <row r="249" spans="1:11" ht="30.75" customHeight="1">
      <c r="A249" s="17" t="s">
        <v>181</v>
      </c>
      <c r="B249" s="27"/>
      <c r="C249" s="25">
        <v>2.21</v>
      </c>
      <c r="D249" s="11"/>
      <c r="E249" s="25">
        <v>2.21</v>
      </c>
      <c r="F249" s="25">
        <v>2.21</v>
      </c>
      <c r="G249" s="11"/>
      <c r="H249" s="25">
        <v>2.21</v>
      </c>
      <c r="I249" s="25">
        <v>3.03</v>
      </c>
      <c r="J249" s="11"/>
      <c r="K249" s="25">
        <v>3.03</v>
      </c>
    </row>
    <row r="250" spans="1:11" ht="21.75" customHeight="1">
      <c r="A250" s="18" t="s">
        <v>55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59</v>
      </c>
      <c r="B251" s="27"/>
      <c r="C251" s="11">
        <v>2</v>
      </c>
      <c r="D251" s="11"/>
      <c r="E251" s="11">
        <v>2</v>
      </c>
      <c r="F251" s="11">
        <v>3</v>
      </c>
      <c r="G251" s="11"/>
      <c r="H251" s="11">
        <v>3</v>
      </c>
      <c r="I251" s="11">
        <v>1</v>
      </c>
      <c r="J251" s="11"/>
      <c r="K251" s="10">
        <v>1</v>
      </c>
    </row>
    <row r="252" spans="1:11" ht="21" customHeight="1">
      <c r="A252" s="18" t="s">
        <v>56</v>
      </c>
      <c r="B252" s="27"/>
      <c r="C252" s="11"/>
      <c r="D252" s="11"/>
      <c r="E252" s="11"/>
      <c r="F252" s="11"/>
      <c r="G252" s="11"/>
      <c r="H252" s="11"/>
      <c r="I252" s="11"/>
      <c r="J252" s="11"/>
      <c r="K252" s="10"/>
    </row>
    <row r="253" spans="1:11" ht="32.25" customHeight="1">
      <c r="A253" s="17" t="s">
        <v>182</v>
      </c>
      <c r="B253" s="27"/>
      <c r="C253" s="11">
        <f>C242/C249</f>
        <v>2805429.864253394</v>
      </c>
      <c r="D253" s="11"/>
      <c r="E253" s="11">
        <f aca="true" t="shared" si="3" ref="E253:K253">E242/E249</f>
        <v>2805429.864253394</v>
      </c>
      <c r="F253" s="11">
        <v>3995037</v>
      </c>
      <c r="G253" s="11"/>
      <c r="H253" s="11">
        <v>3995037</v>
      </c>
      <c r="I253" s="11">
        <f t="shared" si="3"/>
        <v>3300330.0330033004</v>
      </c>
      <c r="J253" s="11"/>
      <c r="K253" s="11">
        <f t="shared" si="3"/>
        <v>3300330.0330033004</v>
      </c>
    </row>
    <row r="254" spans="1:11" ht="24" customHeight="1">
      <c r="A254" s="18" t="s">
        <v>57</v>
      </c>
      <c r="B254" s="27"/>
      <c r="C254" s="11"/>
      <c r="D254" s="11"/>
      <c r="E254" s="11"/>
      <c r="F254" s="11"/>
      <c r="G254" s="11"/>
      <c r="H254" s="11"/>
      <c r="I254" s="11"/>
      <c r="J254" s="11"/>
      <c r="K254" s="10"/>
    </row>
    <row r="255" spans="1:11" ht="32.25" customHeight="1">
      <c r="A255" s="17" t="s">
        <v>179</v>
      </c>
      <c r="B255" s="27"/>
      <c r="C255" s="51">
        <v>33.3</v>
      </c>
      <c r="D255" s="51"/>
      <c r="E255" s="51">
        <v>33.3</v>
      </c>
      <c r="F255" s="51">
        <v>66.67</v>
      </c>
      <c r="G255" s="51"/>
      <c r="H255" s="51">
        <v>66.67</v>
      </c>
      <c r="I255" s="51">
        <f>I249/I248*100</f>
        <v>100.03301419610433</v>
      </c>
      <c r="J255" s="51"/>
      <c r="K255" s="51">
        <f>K249/K248*100</f>
        <v>100.03301419610433</v>
      </c>
    </row>
    <row r="256" spans="1:11" ht="32.25" customHeight="1">
      <c r="A256" s="21"/>
      <c r="B256" s="40"/>
      <c r="C256" s="82"/>
      <c r="D256" s="82"/>
      <c r="E256" s="82"/>
      <c r="F256" s="82"/>
      <c r="G256" s="82"/>
      <c r="H256" s="82"/>
      <c r="I256" s="82"/>
      <c r="J256" s="82"/>
      <c r="K256" s="82"/>
    </row>
    <row r="257" spans="1:11" ht="39.75" customHeight="1">
      <c r="A257" s="47" t="s">
        <v>214</v>
      </c>
      <c r="B257" s="40"/>
      <c r="C257" s="5"/>
      <c r="D257" s="5"/>
      <c r="E257" s="5"/>
      <c r="F257" s="5"/>
      <c r="G257" s="5"/>
      <c r="H257" s="1" t="s">
        <v>188</v>
      </c>
      <c r="I257" s="5"/>
      <c r="J257" s="1"/>
      <c r="K257" s="14"/>
    </row>
    <row r="258" spans="1:11" ht="21" customHeight="1">
      <c r="A258" s="21" t="s">
        <v>189</v>
      </c>
      <c r="B258" s="40"/>
      <c r="C258" s="5"/>
      <c r="D258" s="5"/>
      <c r="E258" s="5"/>
      <c r="F258" s="5"/>
      <c r="G258" s="5"/>
      <c r="H258" s="5"/>
      <c r="I258" s="5"/>
      <c r="J258" s="1"/>
      <c r="K258" s="14"/>
    </row>
    <row r="259" spans="1:11" ht="18.75">
      <c r="A259" s="107" t="s">
        <v>190</v>
      </c>
      <c r="B259" s="107"/>
      <c r="C259" s="107"/>
      <c r="D259" s="107"/>
      <c r="E259" s="107"/>
      <c r="F259" s="1"/>
      <c r="G259" s="2"/>
      <c r="H259" s="1"/>
      <c r="I259" s="1"/>
      <c r="J259" s="15"/>
      <c r="K259" s="6"/>
    </row>
    <row r="260" spans="1:11" ht="18.75">
      <c r="A260" s="22"/>
      <c r="B260" s="34"/>
      <c r="C260" s="4"/>
      <c r="D260" s="3"/>
      <c r="E260" s="1"/>
      <c r="F260" s="3"/>
      <c r="G260" s="2"/>
      <c r="H260" s="1"/>
      <c r="I260" s="3"/>
      <c r="J260" s="15"/>
      <c r="K260" s="6"/>
    </row>
    <row r="261" spans="1:5" ht="18">
      <c r="A261" s="23"/>
      <c r="B261" s="35"/>
      <c r="E261" s="15"/>
    </row>
    <row r="262" spans="1:2" ht="18.75">
      <c r="A262" s="24"/>
      <c r="B262" s="36"/>
    </row>
  </sheetData>
  <sheetProtection/>
  <mergeCells count="32">
    <mergeCell ref="A237:A239"/>
    <mergeCell ref="H2:K2"/>
    <mergeCell ref="A13:K13"/>
    <mergeCell ref="B5:B7"/>
    <mergeCell ref="C6:C7"/>
    <mergeCell ref="C5:E5"/>
    <mergeCell ref="A2:E2"/>
    <mergeCell ref="A4:K4"/>
    <mergeCell ref="A67:K67"/>
    <mergeCell ref="A235:K235"/>
    <mergeCell ref="I6:I7"/>
    <mergeCell ref="A14:K14"/>
    <mergeCell ref="A185:K185"/>
    <mergeCell ref="A9:A12"/>
    <mergeCell ref="A133:K133"/>
    <mergeCell ref="D6:E6"/>
    <mergeCell ref="A236:K236"/>
    <mergeCell ref="A214:K214"/>
    <mergeCell ref="A132:K132"/>
    <mergeCell ref="A215:K215"/>
    <mergeCell ref="A186:K186"/>
    <mergeCell ref="A68:K68"/>
    <mergeCell ref="F1:K1"/>
    <mergeCell ref="F5:H5"/>
    <mergeCell ref="F6:F7"/>
    <mergeCell ref="G6:H6"/>
    <mergeCell ref="I5:K5"/>
    <mergeCell ref="A259:E259"/>
    <mergeCell ref="J6:K6"/>
    <mergeCell ref="A5:A7"/>
    <mergeCell ref="A134:A136"/>
    <mergeCell ref="A15:K15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5" r:id="rId1"/>
  <rowBreaks count="16" manualBreakCount="16">
    <brk id="18" max="11" man="1"/>
    <brk id="31" max="11" man="1"/>
    <brk id="42" max="11" man="1"/>
    <brk id="55" max="11" man="1"/>
    <brk id="66" max="11" man="1"/>
    <brk id="82" max="11" man="1"/>
    <brk id="93" max="11" man="1"/>
    <brk id="110" max="11" man="1"/>
    <brk id="125" max="11" man="1"/>
    <brk id="138" max="11" man="1"/>
    <brk id="155" max="11" man="1"/>
    <brk id="172" max="11" man="1"/>
    <brk id="189" max="11" man="1"/>
    <brk id="207" max="11" man="1"/>
    <brk id="222" max="11" man="1"/>
    <brk id="2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Леонтенко Олена Миколаївна</cp:lastModifiedBy>
  <cp:lastPrinted>2017-09-19T05:23:21Z</cp:lastPrinted>
  <dcterms:created xsi:type="dcterms:W3CDTF">1996-10-08T23:32:33Z</dcterms:created>
  <dcterms:modified xsi:type="dcterms:W3CDTF">2017-09-19T05:23:42Z</dcterms:modified>
  <cp:category/>
  <cp:version/>
  <cp:contentType/>
  <cp:contentStatus/>
</cp:coreProperties>
</file>