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1"/>
  </bookViews>
  <sheets>
    <sheet name="завд 1 " sheetId="1" r:id="rId1"/>
    <sheet name="Завд. 2" sheetId="2" r:id="rId2"/>
    <sheet name="завд3" sheetId="3" r:id="rId3"/>
    <sheet name="завд 4" sheetId="4" r:id="rId4"/>
    <sheet name="завд 5" sheetId="5" r:id="rId5"/>
    <sheet name="завд 6" sheetId="6" r:id="rId6"/>
    <sheet name="завд8" sheetId="7" r:id="rId7"/>
    <sheet name="завд7" sheetId="8" r:id="rId8"/>
    <sheet name="завд. 9" sheetId="9" r:id="rId9"/>
  </sheets>
  <definedNames>
    <definedName name="_xlnm.Print_Area" localSheetId="0">'завд 1 '!$A$1:$M$60</definedName>
    <definedName name="_xlnm.Print_Area" localSheetId="3">'завд 4'!$A$1:$N$31</definedName>
    <definedName name="_xlnm.Print_Area" localSheetId="4">'завд 5'!$A$1:$O$27</definedName>
    <definedName name="_xlnm.Print_Area" localSheetId="5">'завд 6'!$A$1:$N$49</definedName>
    <definedName name="_xlnm.Print_Area" localSheetId="1">'Завд. 2'!$A$1:$M$134</definedName>
    <definedName name="_xlnm.Print_Area" localSheetId="8">'завд. 9'!$A$1:$N$31</definedName>
    <definedName name="_xlnm.Print_Area" localSheetId="7">'завд7'!$A$1:$N$40</definedName>
    <definedName name="_xlnm.Print_Area" localSheetId="6">'завд8'!$A$1:$N$27</definedName>
  </definedNames>
  <calcPr fullCalcOnLoad="1"/>
</workbook>
</file>

<file path=xl/sharedStrings.xml><?xml version="1.0" encoding="utf-8"?>
<sst xmlns="http://schemas.openxmlformats.org/spreadsheetml/2006/main" count="634" uniqueCount="251">
  <si>
    <t>Капітальний ремонт ліфтового обладнання</t>
  </si>
  <si>
    <t>1.1.</t>
  </si>
  <si>
    <t>1.2.</t>
  </si>
  <si>
    <t>2.1.</t>
  </si>
  <si>
    <t>1.1.1</t>
  </si>
  <si>
    <t>1.1.3</t>
  </si>
  <si>
    <t>1.1.4</t>
  </si>
  <si>
    <t>2.1.1</t>
  </si>
  <si>
    <t>2.1.3</t>
  </si>
  <si>
    <t>2.1.4</t>
  </si>
  <si>
    <t>1.2.1</t>
  </si>
  <si>
    <t>Площа, кв.м</t>
  </si>
  <si>
    <t>Капітальний ремонт м'якої покрівлі</t>
  </si>
  <si>
    <t>Капітальний ремонт мереж теплопостачання</t>
  </si>
  <si>
    <t>Капітальний ремонт мереж водопостачання та водовідведення</t>
  </si>
  <si>
    <t>Встановлення АВР</t>
  </si>
  <si>
    <t>Встановлення дизельного джерела електропостачання</t>
  </si>
  <si>
    <t>Кількість, од./ площа, кв.м</t>
  </si>
  <si>
    <t>3.1.</t>
  </si>
  <si>
    <t>3.1.1</t>
  </si>
  <si>
    <t>Капітальний ремонт оцинкованої, шиферної покрівлі</t>
  </si>
  <si>
    <t>2.</t>
  </si>
  <si>
    <t>1.1.2</t>
  </si>
  <si>
    <t>Придбання автотранспорту</t>
  </si>
  <si>
    <t>1.1.1.</t>
  </si>
  <si>
    <t>1.</t>
  </si>
  <si>
    <t>КУ "Сумська міська клінічна лікарня №1"</t>
  </si>
  <si>
    <t>Кількість, кв.м</t>
  </si>
  <si>
    <t>Фіброгастроскоп</t>
  </si>
  <si>
    <t>2.1.2</t>
  </si>
  <si>
    <t>2.1.1.</t>
  </si>
  <si>
    <t>Апарат для неінвазивної вентиляції новонароджених з комплектом масок та назальних канюль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</si>
  <si>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</si>
  <si>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Завдання Програми, КТКВК та перелік обладнання</t>
  </si>
  <si>
    <t>Завдання Програми, КТКВК та перелік послуг</t>
  </si>
  <si>
    <t>Сума, тис. грн.</t>
  </si>
  <si>
    <t>2.2.</t>
  </si>
  <si>
    <t>КУ "Сумська міська дитяча клінічна лікарня Святої Зінаїди"</t>
  </si>
  <si>
    <t>Середні витрати на 1 од./на 1 кв.м, тис.грн.</t>
  </si>
  <si>
    <t>1.3.</t>
  </si>
  <si>
    <t>1.3.1</t>
  </si>
  <si>
    <t>1.4.</t>
  </si>
  <si>
    <t>Стоматоустановка з кріслом пацієнта</t>
  </si>
  <si>
    <t>Середні витрати на ремонт 1 кв.м.</t>
  </si>
  <si>
    <t>Вартість, тис.         грн.</t>
  </si>
  <si>
    <t>Кіль-        кість, од.</t>
  </si>
  <si>
    <t>КУ "Сумська міська клінічна лікарня № 4"</t>
  </si>
  <si>
    <t>КУ "Сумська міська клінічна лікарня № 5"</t>
  </si>
  <si>
    <t>№ з/п</t>
  </si>
  <si>
    <t>КУ "Сумська міська клінічна лікарня № 1"</t>
  </si>
  <si>
    <t>Інше обладнання</t>
  </si>
  <si>
    <t>___________</t>
  </si>
  <si>
    <t>Придбання обладнання для встановлення пожежної сигналізації</t>
  </si>
  <si>
    <t>Придбання ліфтового обладнання</t>
  </si>
  <si>
    <t>1.1.2.</t>
  </si>
  <si>
    <t>УЗД</t>
  </si>
  <si>
    <t>2.3.</t>
  </si>
  <si>
    <t>Вартість тис.         грн.</t>
  </si>
  <si>
    <t>КЗ "Центр первинної медикосанітарної допомоги №3"</t>
  </si>
  <si>
    <t>____________</t>
  </si>
  <si>
    <t>1.4.1</t>
  </si>
  <si>
    <t>2.2.1</t>
  </si>
  <si>
    <t>2.3.1</t>
  </si>
  <si>
    <t>_________</t>
  </si>
  <si>
    <t>Вартість, тис.    грн.</t>
  </si>
  <si>
    <t>Вартість, тис. грн.</t>
  </si>
  <si>
    <t>Сума, тис.грн.</t>
  </si>
  <si>
    <t>Вартість тис.грн.</t>
  </si>
  <si>
    <t>3.</t>
  </si>
  <si>
    <t xml:space="preserve">Капітальний ремонт електричних мереж </t>
  </si>
  <si>
    <t>3.1</t>
  </si>
  <si>
    <t>УЗД апарат для обстеження судин</t>
  </si>
  <si>
    <t>Гематологічний аналізатор</t>
  </si>
  <si>
    <t>О.М. Лисенко</t>
  </si>
  <si>
    <t>КЗ "Центр первинної медикосанітарної допомоги №3 м. Суми"</t>
  </si>
  <si>
    <t>КЗ"Центр первинної медико-санітарної допомоги №3            м. Суми"</t>
  </si>
  <si>
    <t>2018 - прогноз</t>
  </si>
  <si>
    <t>2019 - прогноз</t>
  </si>
  <si>
    <t>2020 - прогноз</t>
  </si>
  <si>
    <t>Лабораторне облаладнання</t>
  </si>
  <si>
    <t>Діагностичне обладнання:</t>
  </si>
  <si>
    <t>Електроенцелограф</t>
  </si>
  <si>
    <t>Комплекс рентген-діагностичний</t>
  </si>
  <si>
    <t>Флюорографічний цифровий апарат</t>
  </si>
  <si>
    <t>Ректосигмоскоп</t>
  </si>
  <si>
    <t>Томограф</t>
  </si>
  <si>
    <t>Лапараскопічна стійка</t>
  </si>
  <si>
    <t>Апарат УЗД</t>
  </si>
  <si>
    <t>Стіл операційний багатопрофільний</t>
  </si>
  <si>
    <t>Ангіограф</t>
  </si>
  <si>
    <t>Відеоколоноскоп  EVIS EXERA</t>
  </si>
  <si>
    <t>Апарат ШВЛ для палат інтенсивної терапії "Ювент-Т"</t>
  </si>
  <si>
    <t>Лікувально-діагностичне обладнання, у т.ч.:</t>
  </si>
  <si>
    <t>Наркозно-дихальна апаратура, у т.ч.</t>
  </si>
  <si>
    <t>3.2.</t>
  </si>
  <si>
    <t>3.2.1</t>
  </si>
  <si>
    <t xml:space="preserve">  3.1.1</t>
  </si>
  <si>
    <t>Діагностичне</t>
  </si>
  <si>
    <t>Електроенцефалограф</t>
  </si>
  <si>
    <t>Лампа щілинна</t>
  </si>
  <si>
    <t>Монітор пацієнта</t>
  </si>
  <si>
    <t>Фізіотерапевтичне, у т.ч.:</t>
  </si>
  <si>
    <t>Холтерівська система ЕКГ</t>
  </si>
  <si>
    <t>Фіброгастродуоденоскоп</t>
  </si>
  <si>
    <t>Авторефрактометр</t>
  </si>
  <si>
    <t>Автоматичний апарат для миття та дезинфекції ендоскопів</t>
  </si>
  <si>
    <t>Наркозно-дихальне:</t>
  </si>
  <si>
    <t>Лабораторне:</t>
  </si>
  <si>
    <t>4.</t>
  </si>
  <si>
    <t xml:space="preserve">Капітальний ремонт вентиляційних мереж </t>
  </si>
  <si>
    <t>4.1.</t>
  </si>
  <si>
    <t>4.1.1</t>
  </si>
  <si>
    <t xml:space="preserve">  3.1.2</t>
  </si>
  <si>
    <t>Відіоколоноскоп</t>
  </si>
  <si>
    <t xml:space="preserve">Апарат ШВЛ </t>
  </si>
  <si>
    <t>Апарат наркозно-дихальний</t>
  </si>
  <si>
    <t>СРАР 3-х канальний</t>
  </si>
  <si>
    <t>Фізіотерапевтичне:</t>
  </si>
  <si>
    <t>Апарат для плазмоферезу</t>
  </si>
  <si>
    <t>Апаарт штучної нирки</t>
  </si>
  <si>
    <t>Аналізатор біохімічний</t>
  </si>
  <si>
    <t>Мікроскоп офтольмологічний</t>
  </si>
  <si>
    <t>Факоемульсифікатор</t>
  </si>
  <si>
    <t>Рентгенівський комплекс на три робочих місця</t>
  </si>
  <si>
    <t>Монітор для стеження за хворим</t>
  </si>
  <si>
    <t>Дефібрилятор</t>
  </si>
  <si>
    <t xml:space="preserve">Холтерівський добовий монітор </t>
  </si>
  <si>
    <t>Гастрофіброскоп</t>
  </si>
  <si>
    <t>Електрокардіограф</t>
  </si>
  <si>
    <t>Додаток 3.12 до додатку 3</t>
  </si>
  <si>
    <t>до рішення Сумської міської ради "Про затвердження міської комплексної</t>
  </si>
  <si>
    <t xml:space="preserve">                                           Розвиток матеріально-технічної бази лікувально-профілактичних закладів міста </t>
  </si>
  <si>
    <t>Додаток 3.13 до додатку 3</t>
  </si>
  <si>
    <t>Додаток 3.14 до додатку 3</t>
  </si>
  <si>
    <t xml:space="preserve">Завдання 3. Забезпечити  проведення капітальних ремонтів та придбання ліфтового обладнання лікувально-профілактичних закладів міста </t>
  </si>
  <si>
    <t>Завдання 4. Забезпечити проведення капітальних ремонтів приміщень лікувально-профілактичних закладів міста</t>
  </si>
  <si>
    <t>Додаток 3.15 до додатку 3</t>
  </si>
  <si>
    <t>Додаток 3.16 до додатку 3</t>
  </si>
  <si>
    <t>Завдання 5. Забезпечити проведення капітальних ремонтів покрівель лікувально-профілактичних закладів міста</t>
  </si>
  <si>
    <t>Додаток 3.17 до додатку 3</t>
  </si>
  <si>
    <t>Завдання 6. Забезпечити проведення капітальних ремонтів інженерних мереж лікувально-профілактичних закладів міста</t>
  </si>
  <si>
    <t>Додаток 3.18 до додатку 3</t>
  </si>
  <si>
    <t>0 / 0,110</t>
  </si>
  <si>
    <t xml:space="preserve"> </t>
  </si>
  <si>
    <t xml:space="preserve">Завдання 8. Забезпечити  придбання та переобладнання автотранспорту для лікувально-профілактичних закладів міста </t>
  </si>
  <si>
    <t>3.1.1.</t>
  </si>
  <si>
    <t>3.2</t>
  </si>
  <si>
    <t>3.3</t>
  </si>
  <si>
    <t>3.3.1</t>
  </si>
  <si>
    <t>Апарат наркозний Леон</t>
  </si>
  <si>
    <t>Концентрат кисню</t>
  </si>
  <si>
    <t>Лор-комбайн</t>
  </si>
  <si>
    <t>Ендовідеокамера  для діагностичного лапараскопу</t>
  </si>
  <si>
    <t>Завдання 7. Забезпечити приведення системи пожежної сигналізації та категорійності електропостачання до вимог чинного заканодавства, тис. грн.</t>
  </si>
  <si>
    <t>Додаток 3.19 до додатку 3</t>
  </si>
  <si>
    <t>Завдання1.Забезпечити придбання медичного обладнання для надання медичної допомоги дитячому населенню міста</t>
  </si>
  <si>
    <t xml:space="preserve">                                                               Розрахунок орієнтовних витрат на виконання Підпрограми VII. </t>
  </si>
  <si>
    <t>КУ "Сумський міський клінічний пологовий будинок"</t>
  </si>
  <si>
    <t>КУ "Сумська міська клінічна стоматологічна поліклініка"</t>
  </si>
  <si>
    <t xml:space="preserve">                                                               Розрахунок орієнтовних витрат на виконання Підпрограми VII </t>
  </si>
  <si>
    <t>Діагностичне обладнання</t>
  </si>
  <si>
    <t>Рентгенологічний комплекс на 2 роб.місця</t>
  </si>
  <si>
    <t>Ванна фізіотерапевтична</t>
  </si>
  <si>
    <t>Автоматичний коагулометр</t>
  </si>
  <si>
    <t>Автоматичний аналізатор сечі</t>
  </si>
  <si>
    <t>Автоматичний імуноферментний аналізатор</t>
  </si>
  <si>
    <t>Автоматична система електрофарезу</t>
  </si>
  <si>
    <t>Контактний лазерний літотріптер</t>
  </si>
  <si>
    <t>Радіохірургічний апарат</t>
  </si>
  <si>
    <t>Система для проведення чрезстравохідної та ендокардіальної стимуляції</t>
  </si>
  <si>
    <t>4.1.2</t>
  </si>
  <si>
    <t>КУ "Сумський міський клінічний пологовий будинок Пресвятої Діви Марії"</t>
  </si>
  <si>
    <t>Компресорна станція</t>
  </si>
  <si>
    <t>загальний фонд</t>
  </si>
  <si>
    <t>3.1.2</t>
  </si>
  <si>
    <t>Карато-рефлектометр</t>
  </si>
  <si>
    <t>0 /2880</t>
  </si>
  <si>
    <t>0 / 0,122</t>
  </si>
  <si>
    <t>0 /350,3</t>
  </si>
  <si>
    <t>0 /2727,3</t>
  </si>
  <si>
    <t>0 /300,0</t>
  </si>
  <si>
    <t>0 /7727,3</t>
  </si>
  <si>
    <t>0 /850,0</t>
  </si>
  <si>
    <t>Крісло хірургічнестоматологічне</t>
  </si>
  <si>
    <t>Апарат для вакуумного масажу</t>
  </si>
  <si>
    <t>Капітальний ремонт медичного обладнання</t>
  </si>
  <si>
    <t>Мамограф</t>
  </si>
  <si>
    <t>КУ "Сумська міська клінічна  стоматологічна поліклініка"</t>
  </si>
  <si>
    <t>Додаток 3.11 до додатку 3</t>
  </si>
  <si>
    <t>Пересувнийфлюорограф</t>
  </si>
  <si>
    <t>Ретгенапарат пересувний</t>
  </si>
  <si>
    <t>Обладнання для операційної</t>
  </si>
  <si>
    <t>ЦСО</t>
  </si>
  <si>
    <t>Камерва "Помед -1"</t>
  </si>
  <si>
    <t>Ультрозвукова ванна</t>
  </si>
  <si>
    <t>Ортопантомограф</t>
  </si>
  <si>
    <t>Лазер хірургічний стоматологічний</t>
  </si>
  <si>
    <t>Візіограф</t>
  </si>
  <si>
    <t>Пульсоксиметр</t>
  </si>
  <si>
    <t>Мікроскоп</t>
  </si>
  <si>
    <t>Добовий монітор артеріального тиску</t>
  </si>
  <si>
    <t>Аналізатор сечі</t>
  </si>
  <si>
    <t>Апарати для фізпроцедур</t>
  </si>
  <si>
    <t>Фотометр</t>
  </si>
  <si>
    <t>Інфузомат</t>
  </si>
  <si>
    <t>Сінаптофор</t>
  </si>
  <si>
    <t>Стерилізатор повітряний</t>
  </si>
  <si>
    <t>Стерилізатор паровий</t>
  </si>
  <si>
    <t>4.2</t>
  </si>
  <si>
    <t>4.2.1</t>
  </si>
  <si>
    <t>Пересувний флюорограф</t>
  </si>
  <si>
    <t>Флюроавтомобіль</t>
  </si>
  <si>
    <t>Апарат УВЧ,УЗТ</t>
  </si>
  <si>
    <t>Фіброколоноскоп</t>
  </si>
  <si>
    <t>1/450,0</t>
  </si>
  <si>
    <t>32,7/0,882</t>
  </si>
  <si>
    <t>32,7/307,0</t>
  </si>
  <si>
    <t>Сумський міський голова                         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</si>
  <si>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</si>
  <si>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                            О.М. Лисенко</t>
  </si>
  <si>
    <t>Сумський міський голова</t>
  </si>
  <si>
    <t>Апарат УЗТ</t>
  </si>
  <si>
    <t>комп'ютер</t>
  </si>
  <si>
    <t>2017 - план</t>
  </si>
  <si>
    <t>крім того поточний ремонт</t>
  </si>
  <si>
    <t>Завдання 10. Забезпечити  проведення капітальнихта поточний ремонтів медичного обладнання лікувально - профілактичними закладами міста</t>
  </si>
  <si>
    <t>Поточний ремонт медичного обладнання</t>
  </si>
  <si>
    <t xml:space="preserve">                                            міської комплексної програми "Охорона здоров'я на 2017-2020 роки"</t>
  </si>
  <si>
    <t xml:space="preserve">                                            міської комплексної Програми "Охорона здоров'я на 2017-2020 роки"</t>
  </si>
  <si>
    <t>КПКВК 1412010  Багатопрофільна стаціонарна медична допомога населенню (КУ "Сумська міська дитяча клінічна лікарня Святої Зінаїди")</t>
  </si>
  <si>
    <t>КПКВК 1412010  Багатопрофільна стаціонарна медична допомога населенню</t>
  </si>
  <si>
    <t>КПКВК 1412050 Лікарсько-акушерська допомога  вагітним, породіллям та новонароджени</t>
  </si>
  <si>
    <t>КПКВК 1412050 Лікарсько-акушерська допомога  вагітним, породіллям та новонародженим</t>
  </si>
  <si>
    <t>КПКВК 1412140 Надання стоматологічної допомоги населенню</t>
  </si>
  <si>
    <t>КПКВК 1412180 Первинна медична допомога населенню</t>
  </si>
  <si>
    <t>Виконавець: Чумаченко О.Ю.</t>
  </si>
  <si>
    <t xml:space="preserve"> Програми "Охорона здоров'я на 2017-2020 роки"</t>
  </si>
  <si>
    <t xml:space="preserve"> Програми "Охорона здоров'я  на 2017-2020 роки"</t>
  </si>
  <si>
    <t>Обладнання для пресотерапії</t>
  </si>
  <si>
    <t>Апарат для магнітотерапії</t>
  </si>
  <si>
    <t>Обладнання для високочастотного електрозварювання біологічних тканин</t>
  </si>
  <si>
    <t>Загальний фонд</t>
  </si>
  <si>
    <t>Система киснева терапевтична</t>
  </si>
  <si>
    <t>Монітор неонатальний</t>
  </si>
  <si>
    <t>Ендоскоп</t>
  </si>
  <si>
    <t>Фетальний монітолр</t>
  </si>
  <si>
    <t>Аквадисцилятор</t>
  </si>
  <si>
    <t>Кальпоскоп</t>
  </si>
  <si>
    <t>Вакуумний екстрат</t>
  </si>
  <si>
    <t>КУ "Сумський міський клінічний пологовий будинок Пресвятої Діви Маірії"</t>
  </si>
  <si>
    <t>крім того згальний фонд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</si>
</sst>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b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" fontId="6" fillId="32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188" fontId="11" fillId="0" borderId="10" xfId="0" applyNumberFormat="1" applyFont="1" applyBorder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189" fontId="1" fillId="32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8" fontId="1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1" fillId="32" borderId="10" xfId="0" applyFont="1" applyFill="1" applyBorder="1" applyAlignment="1">
      <alignment horizontal="justify" vertical="center" wrapText="1"/>
    </xf>
    <xf numFmtId="188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88" fontId="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88" fontId="1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left" wrapText="1"/>
    </xf>
    <xf numFmtId="188" fontId="1" fillId="0" borderId="11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188" fontId="11" fillId="0" borderId="13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14" fillId="32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4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188" fontId="1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center" wrapText="1"/>
    </xf>
    <xf numFmtId="1" fontId="11" fillId="32" borderId="10" xfId="0" applyNumberFormat="1" applyFont="1" applyFill="1" applyBorder="1" applyAlignment="1">
      <alignment horizontal="left" vertical="center" wrapText="1"/>
    </xf>
    <xf numFmtId="188" fontId="11" fillId="32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horizontal="left" wrapText="1"/>
    </xf>
    <xf numFmtId="188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88" fontId="11" fillId="0" borderId="10" xfId="0" applyNumberFormat="1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left" vertical="center"/>
    </xf>
    <xf numFmtId="188" fontId="1" fillId="0" borderId="10" xfId="0" applyNumberFormat="1" applyFont="1" applyFill="1" applyBorder="1" applyAlignment="1">
      <alignment horizontal="left" vertical="center" wrapText="1"/>
    </xf>
    <xf numFmtId="188" fontId="14" fillId="0" borderId="10" xfId="0" applyNumberFormat="1" applyFont="1" applyFill="1" applyBorder="1" applyAlignment="1">
      <alignment horizontal="left" vertical="center" wrapText="1"/>
    </xf>
    <xf numFmtId="188" fontId="1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188" fontId="11" fillId="0" borderId="10" xfId="0" applyNumberFormat="1" applyFont="1" applyFill="1" applyBorder="1" applyAlignment="1">
      <alignment horizontal="left" vertical="center"/>
    </xf>
    <xf numFmtId="188" fontId="1" fillId="0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188" fontId="13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188" fontId="1" fillId="32" borderId="10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2" fontId="11" fillId="0" borderId="13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justify" vertical="center"/>
    </xf>
    <xf numFmtId="1" fontId="11" fillId="0" borderId="10" xfId="0" applyNumberFormat="1" applyFont="1" applyBorder="1" applyAlignment="1">
      <alignment horizontal="justify" vertical="center"/>
    </xf>
    <xf numFmtId="0" fontId="11" fillId="0" borderId="10" xfId="0" applyFont="1" applyBorder="1" applyAlignment="1">
      <alignment horizontal="left" vertical="top"/>
    </xf>
    <xf numFmtId="188" fontId="11" fillId="0" borderId="10" xfId="0" applyNumberFormat="1" applyFont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189" fontId="1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 vertical="center" wrapText="1"/>
    </xf>
    <xf numFmtId="189" fontId="1" fillId="32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189" fontId="11" fillId="32" borderId="10" xfId="0" applyNumberFormat="1" applyFont="1" applyFill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189" fontId="11" fillId="0" borderId="10" xfId="0" applyNumberFormat="1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/>
    </xf>
    <xf numFmtId="188" fontId="11" fillId="0" borderId="10" xfId="0" applyNumberFormat="1" applyFont="1" applyFill="1" applyBorder="1" applyAlignment="1">
      <alignment horizontal="left" vertical="top" wrapText="1"/>
    </xf>
    <xf numFmtId="189" fontId="1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188" fontId="11" fillId="0" borderId="10" xfId="0" applyNumberFormat="1" applyFont="1" applyBorder="1" applyAlignment="1">
      <alignment horizontal="left" vertical="top" wrapText="1"/>
    </xf>
    <xf numFmtId="189" fontId="1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 wrapText="1"/>
    </xf>
    <xf numFmtId="189" fontId="1" fillId="32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justify"/>
    </xf>
    <xf numFmtId="0" fontId="1" fillId="32" borderId="10" xfId="0" applyFont="1" applyFill="1" applyBorder="1" applyAlignment="1">
      <alignment horizontal="justify" vertical="top"/>
    </xf>
    <xf numFmtId="0" fontId="1" fillId="32" borderId="10" xfId="0" applyFont="1" applyFill="1" applyBorder="1" applyAlignment="1">
      <alignment horizontal="justify"/>
    </xf>
    <xf numFmtId="0" fontId="1" fillId="0" borderId="0" xfId="54" applyFont="1" applyFill="1">
      <alignment/>
      <protection/>
    </xf>
    <xf numFmtId="0" fontId="6" fillId="0" borderId="0" xfId="54" applyFont="1" applyFill="1">
      <alignment/>
      <protection/>
    </xf>
    <xf numFmtId="1" fontId="11" fillId="0" borderId="10" xfId="0" applyNumberFormat="1" applyFont="1" applyBorder="1" applyAlignment="1">
      <alignment horizontal="center" vertical="center"/>
    </xf>
    <xf numFmtId="188" fontId="14" fillId="32" borderId="10" xfId="0" applyNumberFormat="1" applyFont="1" applyFill="1" applyBorder="1" applyAlignment="1">
      <alignment horizontal="left"/>
    </xf>
    <xf numFmtId="189" fontId="1" fillId="0" borderId="10" xfId="0" applyNumberFormat="1" applyFont="1" applyBorder="1" applyAlignment="1">
      <alignment horizontal="center"/>
    </xf>
    <xf numFmtId="189" fontId="1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9" fontId="11" fillId="32" borderId="10" xfId="0" applyNumberFormat="1" applyFont="1" applyFill="1" applyBorder="1" applyAlignment="1">
      <alignment horizontal="left" vertical="center"/>
    </xf>
    <xf numFmtId="188" fontId="11" fillId="32" borderId="10" xfId="0" applyNumberFormat="1" applyFont="1" applyFill="1" applyBorder="1" applyAlignment="1">
      <alignment horizontal="left" vertical="center"/>
    </xf>
    <xf numFmtId="188" fontId="11" fillId="32" borderId="10" xfId="0" applyNumberFormat="1" applyFont="1" applyFill="1" applyBorder="1" applyAlignment="1">
      <alignment horizontal="left" vertical="top" wrapText="1"/>
    </xf>
    <xf numFmtId="188" fontId="1" fillId="32" borderId="10" xfId="0" applyNumberFormat="1" applyFont="1" applyFill="1" applyBorder="1" applyAlignment="1">
      <alignment/>
    </xf>
    <xf numFmtId="188" fontId="1" fillId="32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32" borderId="0" xfId="53" applyFont="1" applyFill="1">
      <alignment/>
      <protection/>
    </xf>
    <xf numFmtId="188" fontId="15" fillId="0" borderId="10" xfId="0" applyNumberFormat="1" applyFont="1" applyBorder="1" applyAlignment="1">
      <alignment horizontal="left"/>
    </xf>
    <xf numFmtId="188" fontId="15" fillId="0" borderId="10" xfId="0" applyNumberFormat="1" applyFont="1" applyBorder="1" applyAlignment="1">
      <alignment horizontal="left" vertical="center"/>
    </xf>
    <xf numFmtId="188" fontId="15" fillId="0" borderId="10" xfId="0" applyNumberFormat="1" applyFont="1" applyBorder="1" applyAlignment="1">
      <alignment horizontal="justify" vertical="center"/>
    </xf>
    <xf numFmtId="188" fontId="16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left" vertical="top" wrapText="1"/>
    </xf>
    <xf numFmtId="188" fontId="15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2" fontId="11" fillId="32" borderId="10" xfId="0" applyNumberFormat="1" applyFont="1" applyFill="1" applyBorder="1" applyAlignment="1">
      <alignment horizontal="left" vertical="top" wrapText="1"/>
    </xf>
    <xf numFmtId="189" fontId="11" fillId="32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left" vertical="top"/>
    </xf>
    <xf numFmtId="2" fontId="1" fillId="32" borderId="10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justify" vertical="top" wrapText="1"/>
    </xf>
    <xf numFmtId="189" fontId="1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/>
    </xf>
    <xf numFmtId="188" fontId="11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32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justify" vertical="top"/>
    </xf>
    <xf numFmtId="188" fontId="16" fillId="32" borderId="10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wrapText="1"/>
    </xf>
    <xf numFmtId="1" fontId="1" fillId="0" borderId="15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188" fontId="1" fillId="32" borderId="15" xfId="0" applyNumberFormat="1" applyFont="1" applyFill="1" applyBorder="1" applyAlignment="1">
      <alignment horizontal="left" vertical="center" wrapText="1"/>
    </xf>
    <xf numFmtId="188" fontId="1" fillId="0" borderId="15" xfId="0" applyNumberFormat="1" applyFont="1" applyBorder="1" applyAlignment="1">
      <alignment horizontal="left" vertical="center" wrapText="1"/>
    </xf>
    <xf numFmtId="188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188" fontId="18" fillId="0" borderId="10" xfId="0" applyNumberFormat="1" applyFont="1" applyBorder="1" applyAlignment="1">
      <alignment horizontal="left" vertical="center"/>
    </xf>
    <xf numFmtId="188" fontId="18" fillId="32" borderId="10" xfId="0" applyNumberFormat="1" applyFont="1" applyFill="1" applyBorder="1" applyAlignment="1">
      <alignment horizontal="left" vertical="top"/>
    </xf>
    <xf numFmtId="188" fontId="18" fillId="0" borderId="13" xfId="0" applyNumberFormat="1" applyFont="1" applyBorder="1" applyAlignment="1">
      <alignment horizontal="left" vertical="center" wrapText="1"/>
    </xf>
    <xf numFmtId="188" fontId="18" fillId="0" borderId="10" xfId="0" applyNumberFormat="1" applyFont="1" applyBorder="1" applyAlignment="1">
      <alignment horizontal="left"/>
    </xf>
    <xf numFmtId="188" fontId="18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/>
    </xf>
    <xf numFmtId="188" fontId="0" fillId="0" borderId="0" xfId="0" applyNumberFormat="1" applyFont="1" applyAlignment="1">
      <alignment/>
    </xf>
    <xf numFmtId="0" fontId="1" fillId="0" borderId="16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Розрахунки МТБ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60"/>
  <sheetViews>
    <sheetView view="pageBreakPreview" zoomScale="75" zoomScaleNormal="75" zoomScaleSheetLayoutView="75" zoomScalePageLayoutView="0" workbookViewId="0" topLeftCell="A4">
      <selection activeCell="I15" sqref="I15"/>
    </sheetView>
  </sheetViews>
  <sheetFormatPr defaultColWidth="9.140625" defaultRowHeight="12.75"/>
  <cols>
    <col min="1" max="1" width="55.7109375" style="3" customWidth="1"/>
    <col min="2" max="2" width="10.57421875" style="3" customWidth="1"/>
    <col min="3" max="3" width="9.140625" style="3" customWidth="1"/>
    <col min="4" max="4" width="9.7109375" style="3" customWidth="1"/>
    <col min="5" max="5" width="11.28125" style="3" customWidth="1"/>
    <col min="6" max="6" width="9.421875" style="3" customWidth="1"/>
    <col min="7" max="7" width="8.57421875" style="3" customWidth="1"/>
    <col min="8" max="8" width="10.421875" style="3" customWidth="1"/>
    <col min="9" max="9" width="9.140625" style="3" customWidth="1"/>
    <col min="10" max="10" width="8.8515625" style="3" customWidth="1"/>
    <col min="11" max="11" width="10.00390625" style="3" customWidth="1"/>
    <col min="12" max="12" width="10.28125" style="3" customWidth="1"/>
    <col min="13" max="13" width="8.421875" style="3" customWidth="1"/>
    <col min="14" max="16384" width="9.140625" style="3" customWidth="1"/>
  </cols>
  <sheetData>
    <row r="1" spans="7:12" ht="18.75">
      <c r="G1" s="1"/>
      <c r="H1" s="25" t="s">
        <v>188</v>
      </c>
      <c r="I1" s="1"/>
      <c r="J1" s="5"/>
      <c r="K1" s="26"/>
      <c r="L1" s="26"/>
    </row>
    <row r="2" spans="2:15" ht="19.5" customHeight="1"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2:15" ht="18" customHeight="1">
      <c r="B3" s="27"/>
      <c r="C3" s="27"/>
      <c r="D3" s="27"/>
      <c r="E3" s="27" t="s">
        <v>236</v>
      </c>
      <c r="F3" s="27"/>
      <c r="G3" s="136"/>
      <c r="H3" s="136"/>
      <c r="I3" s="136"/>
      <c r="J3" s="136"/>
      <c r="K3" s="136"/>
      <c r="L3" s="136"/>
      <c r="M3" s="27"/>
      <c r="N3" s="27"/>
      <c r="O3" s="27"/>
    </row>
    <row r="4" spans="2:15" ht="19.5" customHeight="1"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  <c r="O4" s="27"/>
    </row>
    <row r="5" spans="1:15" ht="18.75">
      <c r="A5" s="12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27"/>
      <c r="N5" s="27"/>
      <c r="O5" s="27"/>
    </row>
    <row r="6" spans="1:15" ht="18.75">
      <c r="A6" s="269" t="s">
        <v>156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"/>
      <c r="O6" s="27"/>
    </row>
    <row r="7" spans="1:15" ht="18.75">
      <c r="A7" s="266" t="s">
        <v>131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7"/>
      <c r="O7" s="27"/>
    </row>
    <row r="8" spans="1:15" ht="18.75">
      <c r="A8" s="266" t="s">
        <v>228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85"/>
      <c r="O8" s="85"/>
    </row>
    <row r="9" spans="1:15" ht="15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87"/>
      <c r="N9" s="27"/>
      <c r="O9" s="27"/>
    </row>
    <row r="10" spans="1:15" ht="15.75" customHeight="1">
      <c r="A10" s="86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7"/>
      <c r="O10" s="27"/>
    </row>
    <row r="11" spans="1:15" ht="21" customHeight="1">
      <c r="A11" s="270" t="s">
        <v>33</v>
      </c>
      <c r="B11" s="272" t="s">
        <v>223</v>
      </c>
      <c r="C11" s="272"/>
      <c r="D11" s="272"/>
      <c r="E11" s="274" t="s">
        <v>76</v>
      </c>
      <c r="F11" s="274"/>
      <c r="G11" s="274"/>
      <c r="H11" s="273" t="s">
        <v>77</v>
      </c>
      <c r="I11" s="273"/>
      <c r="J11" s="273"/>
      <c r="K11" s="273" t="s">
        <v>78</v>
      </c>
      <c r="L11" s="273"/>
      <c r="M11" s="273"/>
      <c r="N11" s="27"/>
      <c r="O11" s="27"/>
    </row>
    <row r="12" spans="1:15" ht="50.25" customHeight="1">
      <c r="A12" s="271"/>
      <c r="B12" s="31" t="s">
        <v>44</v>
      </c>
      <c r="C12" s="31" t="s">
        <v>45</v>
      </c>
      <c r="D12" s="31" t="s">
        <v>35</v>
      </c>
      <c r="E12" s="31" t="s">
        <v>44</v>
      </c>
      <c r="F12" s="31" t="s">
        <v>45</v>
      </c>
      <c r="G12" s="31" t="s">
        <v>35</v>
      </c>
      <c r="H12" s="31" t="s">
        <v>44</v>
      </c>
      <c r="I12" s="31" t="s">
        <v>45</v>
      </c>
      <c r="J12" s="31" t="s">
        <v>35</v>
      </c>
      <c r="K12" s="31" t="s">
        <v>44</v>
      </c>
      <c r="L12" s="31" t="s">
        <v>45</v>
      </c>
      <c r="M12" s="31" t="s">
        <v>35</v>
      </c>
      <c r="N12" s="27"/>
      <c r="O12" s="27"/>
    </row>
    <row r="13" spans="1:13" ht="53.25" customHeight="1">
      <c r="A13" s="189" t="s">
        <v>155</v>
      </c>
      <c r="B13" s="142">
        <f aca="true" t="shared" si="0" ref="B13:M13">B14</f>
        <v>4671.599999999999</v>
      </c>
      <c r="C13" s="143">
        <f t="shared" si="0"/>
        <v>108</v>
      </c>
      <c r="D13" s="212">
        <f t="shared" si="0"/>
        <v>6229.099999999999</v>
      </c>
      <c r="E13" s="142">
        <f t="shared" si="0"/>
        <v>1010</v>
      </c>
      <c r="F13" s="143">
        <f t="shared" si="0"/>
        <v>27</v>
      </c>
      <c r="G13" s="142">
        <f t="shared" si="0"/>
        <v>1369.8</v>
      </c>
      <c r="H13" s="142">
        <f t="shared" si="0"/>
        <v>127.8</v>
      </c>
      <c r="I13" s="143">
        <f t="shared" si="0"/>
        <v>12</v>
      </c>
      <c r="J13" s="142">
        <f t="shared" si="0"/>
        <v>405.6</v>
      </c>
      <c r="K13" s="142">
        <f t="shared" si="0"/>
        <v>381</v>
      </c>
      <c r="L13" s="143">
        <f t="shared" si="0"/>
        <v>9</v>
      </c>
      <c r="M13" s="142">
        <f t="shared" si="0"/>
        <v>447</v>
      </c>
    </row>
    <row r="14" spans="1:13" ht="57" customHeight="1">
      <c r="A14" s="89" t="s">
        <v>229</v>
      </c>
      <c r="B14" s="137">
        <f aca="true" t="shared" si="1" ref="B14:M14">SUM(B15:B43)</f>
        <v>4671.599999999999</v>
      </c>
      <c r="C14" s="89">
        <f t="shared" si="1"/>
        <v>108</v>
      </c>
      <c r="D14" s="260">
        <f t="shared" si="1"/>
        <v>6229.099999999999</v>
      </c>
      <c r="E14" s="90">
        <f t="shared" si="1"/>
        <v>1010</v>
      </c>
      <c r="F14" s="141">
        <f t="shared" si="1"/>
        <v>27</v>
      </c>
      <c r="G14" s="90">
        <f t="shared" si="1"/>
        <v>1369.8</v>
      </c>
      <c r="H14" s="90">
        <f t="shared" si="1"/>
        <v>127.8</v>
      </c>
      <c r="I14" s="141">
        <f t="shared" si="1"/>
        <v>12</v>
      </c>
      <c r="J14" s="90">
        <f t="shared" si="1"/>
        <v>405.6</v>
      </c>
      <c r="K14" s="90">
        <f t="shared" si="1"/>
        <v>381</v>
      </c>
      <c r="L14" s="141">
        <f t="shared" si="1"/>
        <v>9</v>
      </c>
      <c r="M14" s="90">
        <f t="shared" si="1"/>
        <v>447</v>
      </c>
    </row>
    <row r="15" spans="1:13" ht="18.75" customHeight="1">
      <c r="A15" s="91" t="s">
        <v>101</v>
      </c>
      <c r="B15" s="99"/>
      <c r="C15" s="99"/>
      <c r="D15" s="99"/>
      <c r="E15" s="99"/>
      <c r="F15" s="99"/>
      <c r="G15" s="117"/>
      <c r="H15" s="68"/>
      <c r="I15" s="68"/>
      <c r="J15" s="68"/>
      <c r="K15" s="99"/>
      <c r="L15" s="99"/>
      <c r="M15" s="99"/>
    </row>
    <row r="16" spans="1:13" ht="18.75" customHeight="1">
      <c r="A16" s="92" t="s">
        <v>151</v>
      </c>
      <c r="B16" s="99"/>
      <c r="C16" s="99"/>
      <c r="D16" s="99"/>
      <c r="E16" s="99"/>
      <c r="F16" s="99"/>
      <c r="G16" s="117"/>
      <c r="H16" s="68"/>
      <c r="I16" s="68"/>
      <c r="J16" s="68"/>
      <c r="K16" s="99"/>
      <c r="L16" s="99"/>
      <c r="M16" s="99"/>
    </row>
    <row r="17" spans="1:13" ht="18.75" customHeight="1">
      <c r="A17" s="92" t="s">
        <v>102</v>
      </c>
      <c r="B17" s="68">
        <v>200</v>
      </c>
      <c r="C17" s="103">
        <v>1</v>
      </c>
      <c r="D17" s="68">
        <f>B17*C17</f>
        <v>200</v>
      </c>
      <c r="E17" s="99"/>
      <c r="F17" s="99"/>
      <c r="G17" s="117"/>
      <c r="H17" s="68"/>
      <c r="I17" s="68"/>
      <c r="J17" s="68"/>
      <c r="K17" s="99"/>
      <c r="L17" s="99"/>
      <c r="M17" s="99"/>
    </row>
    <row r="18" spans="1:13" ht="18.75" customHeight="1">
      <c r="A18" s="92" t="s">
        <v>202</v>
      </c>
      <c r="B18" s="68">
        <v>27.2</v>
      </c>
      <c r="C18" s="103">
        <v>23</v>
      </c>
      <c r="D18" s="68">
        <f aca="true" t="shared" si="2" ref="D18:D43">B18*C18</f>
        <v>625.6</v>
      </c>
      <c r="E18" s="99"/>
      <c r="F18" s="99"/>
      <c r="G18" s="117"/>
      <c r="H18" s="68"/>
      <c r="I18" s="68"/>
      <c r="J18" s="68"/>
      <c r="K18" s="99"/>
      <c r="L18" s="99"/>
      <c r="M18" s="99"/>
    </row>
    <row r="19" spans="1:13" ht="18.75" customHeight="1">
      <c r="A19" s="92" t="s">
        <v>203</v>
      </c>
      <c r="B19" s="68">
        <v>120</v>
      </c>
      <c r="C19" s="103">
        <v>1</v>
      </c>
      <c r="D19" s="68">
        <f t="shared" si="2"/>
        <v>120</v>
      </c>
      <c r="E19" s="99"/>
      <c r="F19" s="99"/>
      <c r="G19" s="117"/>
      <c r="H19" s="68"/>
      <c r="I19" s="68"/>
      <c r="J19" s="68"/>
      <c r="K19" s="99"/>
      <c r="L19" s="99"/>
      <c r="M19" s="99"/>
    </row>
    <row r="20" spans="1:13" ht="18.75" customHeight="1">
      <c r="A20" s="92" t="s">
        <v>160</v>
      </c>
      <c r="B20" s="68"/>
      <c r="C20" s="103"/>
      <c r="D20" s="68"/>
      <c r="E20" s="99"/>
      <c r="F20" s="99"/>
      <c r="G20" s="117"/>
      <c r="H20" s="68"/>
      <c r="I20" s="68"/>
      <c r="J20" s="68"/>
      <c r="K20" s="99"/>
      <c r="L20" s="99"/>
      <c r="M20" s="99"/>
    </row>
    <row r="21" spans="1:13" ht="22.5" customHeight="1">
      <c r="A21" s="92" t="s">
        <v>161</v>
      </c>
      <c r="B21" s="68">
        <v>2000</v>
      </c>
      <c r="C21" s="103">
        <v>1</v>
      </c>
      <c r="D21" s="68">
        <f t="shared" si="2"/>
        <v>2000</v>
      </c>
      <c r="E21" s="99"/>
      <c r="F21" s="99"/>
      <c r="G21" s="117"/>
      <c r="H21" s="68"/>
      <c r="I21" s="68"/>
      <c r="J21" s="68"/>
      <c r="K21" s="99"/>
      <c r="L21" s="99"/>
      <c r="M21" s="99"/>
    </row>
    <row r="22" spans="1:13" ht="18" customHeight="1">
      <c r="A22" s="71" t="s">
        <v>221</v>
      </c>
      <c r="B22" s="101"/>
      <c r="C22" s="102"/>
      <c r="D22" s="68"/>
      <c r="E22" s="101"/>
      <c r="F22" s="101"/>
      <c r="G22" s="68"/>
      <c r="H22" s="101"/>
      <c r="I22" s="101"/>
      <c r="J22" s="68"/>
      <c r="K22" s="103"/>
      <c r="L22" s="103"/>
      <c r="M22" s="98"/>
    </row>
    <row r="23" spans="1:13" ht="18" customHeight="1">
      <c r="A23" s="71" t="s">
        <v>200</v>
      </c>
      <c r="B23" s="101">
        <v>50</v>
      </c>
      <c r="C23" s="102">
        <v>1</v>
      </c>
      <c r="D23" s="68">
        <f t="shared" si="2"/>
        <v>50</v>
      </c>
      <c r="E23" s="101"/>
      <c r="F23" s="101"/>
      <c r="G23" s="68"/>
      <c r="H23" s="101"/>
      <c r="I23" s="101"/>
      <c r="J23" s="68"/>
      <c r="K23" s="138"/>
      <c r="L23" s="138"/>
      <c r="M23" s="139"/>
    </row>
    <row r="24" spans="1:13" ht="19.5" customHeight="1">
      <c r="A24" s="93" t="s">
        <v>106</v>
      </c>
      <c r="B24" s="101"/>
      <c r="C24" s="102"/>
      <c r="D24" s="68"/>
      <c r="E24" s="101"/>
      <c r="F24" s="101"/>
      <c r="G24" s="68"/>
      <c r="H24" s="101"/>
      <c r="I24" s="101"/>
      <c r="J24" s="68"/>
      <c r="K24" s="138"/>
      <c r="L24" s="138"/>
      <c r="M24" s="139"/>
    </row>
    <row r="25" spans="1:13" ht="15.75" customHeight="1">
      <c r="A25" s="71" t="s">
        <v>150</v>
      </c>
      <c r="B25" s="101">
        <v>43.1</v>
      </c>
      <c r="C25" s="102">
        <v>1</v>
      </c>
      <c r="D25" s="68">
        <f t="shared" si="2"/>
        <v>43.1</v>
      </c>
      <c r="E25" s="101"/>
      <c r="F25" s="101"/>
      <c r="G25" s="68"/>
      <c r="H25" s="101"/>
      <c r="I25" s="101"/>
      <c r="J25" s="68"/>
      <c r="K25" s="103"/>
      <c r="L25" s="103"/>
      <c r="M25" s="98"/>
    </row>
    <row r="26" spans="1:13" ht="17.25" customHeight="1">
      <c r="A26" s="71" t="s">
        <v>149</v>
      </c>
      <c r="B26" s="102"/>
      <c r="C26" s="102"/>
      <c r="D26" s="68"/>
      <c r="E26" s="101">
        <v>800</v>
      </c>
      <c r="F26" s="101">
        <v>1</v>
      </c>
      <c r="G26" s="68">
        <v>800</v>
      </c>
      <c r="H26" s="101"/>
      <c r="I26" s="101"/>
      <c r="J26" s="68"/>
      <c r="K26" s="103"/>
      <c r="L26" s="68"/>
      <c r="M26" s="68"/>
    </row>
    <row r="27" spans="1:13" ht="17.25" customHeight="1">
      <c r="A27" s="95" t="s">
        <v>198</v>
      </c>
      <c r="B27" s="101">
        <v>18</v>
      </c>
      <c r="C27" s="102">
        <v>14</v>
      </c>
      <c r="D27" s="68">
        <f t="shared" si="2"/>
        <v>252</v>
      </c>
      <c r="E27" s="101"/>
      <c r="F27" s="101"/>
      <c r="G27" s="68"/>
      <c r="H27" s="101"/>
      <c r="I27" s="101"/>
      <c r="J27" s="68"/>
      <c r="K27" s="103"/>
      <c r="L27" s="68"/>
      <c r="M27" s="68"/>
    </row>
    <row r="28" spans="1:13" ht="15.75">
      <c r="A28" s="94" t="s">
        <v>97</v>
      </c>
      <c r="B28" s="195"/>
      <c r="C28" s="100"/>
      <c r="D28" s="68"/>
      <c r="E28" s="100"/>
      <c r="F28" s="100"/>
      <c r="G28" s="100"/>
      <c r="H28" s="101"/>
      <c r="I28" s="101"/>
      <c r="J28" s="101"/>
      <c r="K28" s="101"/>
      <c r="L28" s="101"/>
      <c r="M28" s="101"/>
    </row>
    <row r="29" spans="1:13" ht="15.75">
      <c r="A29" s="95" t="s">
        <v>98</v>
      </c>
      <c r="B29" s="101">
        <v>120</v>
      </c>
      <c r="C29" s="100">
        <v>2</v>
      </c>
      <c r="D29" s="68">
        <f t="shared" si="2"/>
        <v>240</v>
      </c>
      <c r="E29" s="100"/>
      <c r="F29" s="100"/>
      <c r="G29" s="101"/>
      <c r="H29" s="122"/>
      <c r="I29" s="122"/>
      <c r="J29" s="101"/>
      <c r="K29" s="101">
        <v>120</v>
      </c>
      <c r="L29" s="101">
        <v>1</v>
      </c>
      <c r="M29" s="101">
        <v>120</v>
      </c>
    </row>
    <row r="30" spans="1:13" ht="17.25" customHeight="1">
      <c r="A30" s="95" t="s">
        <v>99</v>
      </c>
      <c r="B30" s="101">
        <v>210</v>
      </c>
      <c r="C30" s="102">
        <v>1</v>
      </c>
      <c r="D30" s="68">
        <f t="shared" si="2"/>
        <v>210</v>
      </c>
      <c r="E30" s="103"/>
      <c r="F30" s="103"/>
      <c r="G30" s="101"/>
      <c r="H30" s="122"/>
      <c r="I30" s="122"/>
      <c r="J30" s="101"/>
      <c r="K30" s="101">
        <v>250</v>
      </c>
      <c r="L30" s="101">
        <v>1</v>
      </c>
      <c r="M30" s="101">
        <v>250</v>
      </c>
    </row>
    <row r="31" spans="1:13" ht="17.25" customHeight="1">
      <c r="A31" s="95" t="s">
        <v>100</v>
      </c>
      <c r="B31" s="101">
        <v>100</v>
      </c>
      <c r="C31" s="102">
        <v>3</v>
      </c>
      <c r="D31" s="68">
        <f t="shared" si="2"/>
        <v>300</v>
      </c>
      <c r="E31" s="103"/>
      <c r="F31" s="103"/>
      <c r="G31" s="101"/>
      <c r="H31" s="122">
        <v>100</v>
      </c>
      <c r="I31" s="122">
        <v>1</v>
      </c>
      <c r="J31" s="101">
        <v>100</v>
      </c>
      <c r="K31" s="101"/>
      <c r="L31" s="101"/>
      <c r="M31" s="101"/>
    </row>
    <row r="32" spans="1:13" ht="15.75">
      <c r="A32" s="95" t="s">
        <v>103</v>
      </c>
      <c r="B32" s="100">
        <v>843.5</v>
      </c>
      <c r="C32" s="100">
        <v>1</v>
      </c>
      <c r="D32" s="68">
        <f t="shared" si="2"/>
        <v>843.5</v>
      </c>
      <c r="E32" s="100">
        <v>195</v>
      </c>
      <c r="F32" s="100">
        <v>1</v>
      </c>
      <c r="G32" s="101">
        <v>195</v>
      </c>
      <c r="H32" s="140"/>
      <c r="I32" s="140"/>
      <c r="J32" s="101"/>
      <c r="K32" s="101"/>
      <c r="L32" s="101"/>
      <c r="M32" s="101"/>
    </row>
    <row r="33" spans="1:13" ht="15.75">
      <c r="A33" s="95" t="s">
        <v>104</v>
      </c>
      <c r="B33" s="100"/>
      <c r="C33" s="100"/>
      <c r="D33" s="68"/>
      <c r="E33" s="100"/>
      <c r="F33" s="100"/>
      <c r="G33" s="101"/>
      <c r="H33" s="140"/>
      <c r="I33" s="140"/>
      <c r="J33" s="101"/>
      <c r="K33" s="101"/>
      <c r="L33" s="101"/>
      <c r="M33" s="101"/>
    </row>
    <row r="34" spans="1:13" ht="31.5">
      <c r="A34" s="49" t="s">
        <v>105</v>
      </c>
      <c r="B34" s="101">
        <v>158</v>
      </c>
      <c r="C34" s="101">
        <v>1</v>
      </c>
      <c r="D34" s="68">
        <f t="shared" si="2"/>
        <v>158</v>
      </c>
      <c r="E34" s="110"/>
      <c r="F34" s="112"/>
      <c r="G34" s="101"/>
      <c r="H34" s="110"/>
      <c r="I34" s="110"/>
      <c r="J34" s="101"/>
      <c r="K34" s="110"/>
      <c r="L34" s="112"/>
      <c r="M34" s="110"/>
    </row>
    <row r="35" spans="1:13" ht="15.75">
      <c r="A35" s="96" t="s">
        <v>107</v>
      </c>
      <c r="B35" s="101"/>
      <c r="C35" s="101"/>
      <c r="D35" s="68"/>
      <c r="E35" s="110"/>
      <c r="F35" s="112"/>
      <c r="G35" s="101"/>
      <c r="H35" s="110"/>
      <c r="I35" s="110"/>
      <c r="J35" s="101"/>
      <c r="K35" s="110"/>
      <c r="L35" s="112"/>
      <c r="M35" s="110"/>
    </row>
    <row r="36" spans="1:13" ht="15.75">
      <c r="A36" s="49" t="s">
        <v>201</v>
      </c>
      <c r="B36" s="101">
        <v>300</v>
      </c>
      <c r="C36" s="102">
        <v>1</v>
      </c>
      <c r="D36" s="68">
        <f t="shared" si="2"/>
        <v>300</v>
      </c>
      <c r="E36" s="110"/>
      <c r="F36" s="112"/>
      <c r="G36" s="101"/>
      <c r="H36" s="110"/>
      <c r="I36" s="110"/>
      <c r="J36" s="101"/>
      <c r="K36" s="110"/>
      <c r="L36" s="112"/>
      <c r="M36" s="110"/>
    </row>
    <row r="37" spans="1:13" ht="15.75">
      <c r="A37" s="49" t="s">
        <v>199</v>
      </c>
      <c r="B37" s="101">
        <v>16</v>
      </c>
      <c r="C37" s="102">
        <v>3</v>
      </c>
      <c r="D37" s="68">
        <f t="shared" si="2"/>
        <v>48</v>
      </c>
      <c r="E37" s="110"/>
      <c r="F37" s="112"/>
      <c r="G37" s="101"/>
      <c r="H37" s="110"/>
      <c r="I37" s="110"/>
      <c r="J37" s="101"/>
      <c r="K37" s="110"/>
      <c r="L37" s="112"/>
      <c r="M37" s="110"/>
    </row>
    <row r="38" spans="1:13" ht="15.75">
      <c r="A38" s="49" t="s">
        <v>204</v>
      </c>
      <c r="B38" s="101">
        <v>25</v>
      </c>
      <c r="C38" s="102">
        <v>8</v>
      </c>
      <c r="D38" s="68">
        <f t="shared" si="2"/>
        <v>200</v>
      </c>
      <c r="E38" s="110"/>
      <c r="F38" s="112"/>
      <c r="G38" s="101"/>
      <c r="H38" s="110"/>
      <c r="I38" s="110"/>
      <c r="J38" s="101"/>
      <c r="K38" s="110"/>
      <c r="L38" s="112"/>
      <c r="M38" s="110"/>
    </row>
    <row r="39" spans="1:13" ht="15.75">
      <c r="A39" s="49" t="s">
        <v>205</v>
      </c>
      <c r="B39" s="101">
        <v>53.5</v>
      </c>
      <c r="C39" s="102">
        <v>1</v>
      </c>
      <c r="D39" s="68">
        <f t="shared" si="2"/>
        <v>53.5</v>
      </c>
      <c r="E39" s="110"/>
      <c r="F39" s="112"/>
      <c r="G39" s="101"/>
      <c r="H39" s="110"/>
      <c r="I39" s="110"/>
      <c r="J39" s="101"/>
      <c r="K39" s="110"/>
      <c r="L39" s="112"/>
      <c r="M39" s="110"/>
    </row>
    <row r="40" spans="1:13" ht="15.75">
      <c r="A40" s="49" t="s">
        <v>206</v>
      </c>
      <c r="B40" s="101">
        <v>130</v>
      </c>
      <c r="C40" s="102">
        <v>1</v>
      </c>
      <c r="D40" s="68">
        <f t="shared" si="2"/>
        <v>130</v>
      </c>
      <c r="E40" s="110"/>
      <c r="F40" s="112"/>
      <c r="G40" s="101"/>
      <c r="H40" s="110"/>
      <c r="I40" s="110"/>
      <c r="J40" s="101"/>
      <c r="K40" s="110"/>
      <c r="L40" s="112"/>
      <c r="M40" s="110"/>
    </row>
    <row r="41" spans="1:13" ht="15.75">
      <c r="A41" s="49" t="s">
        <v>207</v>
      </c>
      <c r="B41" s="101">
        <v>250</v>
      </c>
      <c r="C41" s="102">
        <v>1</v>
      </c>
      <c r="D41" s="68">
        <f t="shared" si="2"/>
        <v>250</v>
      </c>
      <c r="E41" s="110"/>
      <c r="F41" s="112"/>
      <c r="G41" s="101"/>
      <c r="H41" s="110"/>
      <c r="I41" s="110"/>
      <c r="J41" s="101"/>
      <c r="K41" s="110"/>
      <c r="L41" s="112"/>
      <c r="M41" s="110"/>
    </row>
    <row r="42" spans="1:13" ht="15.75">
      <c r="A42" s="93" t="s">
        <v>241</v>
      </c>
      <c r="B42" s="101">
        <v>0.8</v>
      </c>
      <c r="C42" s="102">
        <v>13</v>
      </c>
      <c r="D42" s="68">
        <f t="shared" si="2"/>
        <v>10.4</v>
      </c>
      <c r="E42" s="110"/>
      <c r="F42" s="112"/>
      <c r="G42" s="101"/>
      <c r="H42" s="110"/>
      <c r="I42" s="110"/>
      <c r="J42" s="101"/>
      <c r="K42" s="110"/>
      <c r="L42" s="112"/>
      <c r="M42" s="110"/>
    </row>
    <row r="43" spans="1:13" ht="15.75">
      <c r="A43" s="43" t="s">
        <v>50</v>
      </c>
      <c r="B43" s="101">
        <v>6.5</v>
      </c>
      <c r="C43" s="102">
        <v>30</v>
      </c>
      <c r="D43" s="68">
        <f t="shared" si="2"/>
        <v>195</v>
      </c>
      <c r="E43" s="101">
        <v>15</v>
      </c>
      <c r="F43" s="101">
        <v>25</v>
      </c>
      <c r="G43" s="101">
        <v>374.8</v>
      </c>
      <c r="H43" s="101">
        <v>27.8</v>
      </c>
      <c r="I43" s="101">
        <v>11</v>
      </c>
      <c r="J43" s="101">
        <v>305.6</v>
      </c>
      <c r="K43" s="101">
        <v>11</v>
      </c>
      <c r="L43" s="101">
        <v>7</v>
      </c>
      <c r="M43" s="101">
        <v>77</v>
      </c>
    </row>
    <row r="44" spans="1:13" ht="18.75">
      <c r="A44" s="43" t="s">
        <v>222</v>
      </c>
      <c r="B44" s="208"/>
      <c r="C44" s="208"/>
      <c r="D44" s="207"/>
      <c r="E44" s="207"/>
      <c r="F44" s="205"/>
      <c r="G44" s="205"/>
      <c r="H44" s="206"/>
      <c r="I44" s="206"/>
      <c r="J44" s="206"/>
      <c r="K44" s="206"/>
      <c r="L44" s="206"/>
      <c r="M44" s="206"/>
    </row>
    <row r="45" spans="1:13" ht="18.75">
      <c r="A45" s="12"/>
      <c r="B45" s="12"/>
      <c r="C45" s="12"/>
      <c r="D45" s="14"/>
      <c r="E45" s="14"/>
      <c r="F45" s="14"/>
      <c r="G45" s="14"/>
      <c r="H45" s="12"/>
      <c r="I45" s="12"/>
      <c r="J45" s="12"/>
      <c r="K45" s="12"/>
      <c r="L45" s="12"/>
      <c r="M45" s="12"/>
    </row>
    <row r="46" ht="18.75">
      <c r="M46" s="12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7" spans="1:12" ht="18.75">
      <c r="A57" s="267" t="s">
        <v>219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</row>
    <row r="58" spans="1:12" ht="15.75">
      <c r="A58" s="27"/>
      <c r="B58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63" t="s">
        <v>235</v>
      </c>
      <c r="B59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2" t="s">
        <v>63</v>
      </c>
      <c r="B60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sheetProtection/>
  <mergeCells count="13">
    <mergeCell ref="E11:G11"/>
    <mergeCell ref="E4:L4"/>
    <mergeCell ref="B10:G10"/>
    <mergeCell ref="H10:M10"/>
    <mergeCell ref="A8:M8"/>
    <mergeCell ref="A57:L57"/>
    <mergeCell ref="E2:O2"/>
    <mergeCell ref="A6:M6"/>
    <mergeCell ref="A7:M7"/>
    <mergeCell ref="A11:A12"/>
    <mergeCell ref="B11:D11"/>
    <mergeCell ref="H11:J11"/>
    <mergeCell ref="K11:M11"/>
  </mergeCells>
  <printOptions/>
  <pageMargins left="0.984251968503937" right="0.7874015748031497" top="1.1811023622047245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50"/>
  <sheetViews>
    <sheetView tabSelected="1" view="pageBreakPreview" zoomScale="75" zoomScaleNormal="75" zoomScaleSheetLayoutView="75" zoomScalePageLayoutView="0" workbookViewId="0" topLeftCell="A46">
      <selection activeCell="C24" sqref="C24"/>
    </sheetView>
  </sheetViews>
  <sheetFormatPr defaultColWidth="9.140625" defaultRowHeight="12.75"/>
  <cols>
    <col min="1" max="1" width="81.57421875" style="0" customWidth="1"/>
    <col min="2" max="2" width="10.28125" style="0" customWidth="1"/>
    <col min="3" max="3" width="10.7109375" style="0" customWidth="1"/>
    <col min="4" max="4" width="9.28125" style="0" bestFit="1" customWidth="1"/>
    <col min="5" max="5" width="9.7109375" style="0" customWidth="1"/>
    <col min="6" max="6" width="12.00390625" style="0" customWidth="1"/>
    <col min="7" max="7" width="9.57421875" style="0" bestFit="1" customWidth="1"/>
    <col min="8" max="8" width="10.00390625" style="0" customWidth="1"/>
    <col min="9" max="9" width="11.140625" style="0" customWidth="1"/>
    <col min="10" max="11" width="9.8515625" style="0" customWidth="1"/>
    <col min="12" max="12" width="10.28125" style="0" customWidth="1"/>
  </cols>
  <sheetData>
    <row r="1" spans="1:15" ht="18.75">
      <c r="A1" s="3"/>
      <c r="B1" s="3"/>
      <c r="C1" s="3"/>
      <c r="D1" s="3"/>
      <c r="E1" s="3"/>
      <c r="F1" s="3"/>
      <c r="G1" s="1"/>
      <c r="H1" s="25" t="s">
        <v>129</v>
      </c>
      <c r="I1" s="1"/>
      <c r="J1" s="5"/>
      <c r="K1" s="26"/>
      <c r="L1" s="26"/>
      <c r="M1" s="3"/>
      <c r="N1" s="3"/>
      <c r="O1" s="3"/>
    </row>
    <row r="2" spans="1:15" ht="15.75" customHeight="1">
      <c r="A2" s="3"/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 ht="18.75" customHeight="1">
      <c r="A3" s="3"/>
      <c r="B3" s="27"/>
      <c r="C3" s="27"/>
      <c r="D3" s="27"/>
      <c r="E3" s="27" t="s">
        <v>236</v>
      </c>
      <c r="F3" s="27"/>
      <c r="G3" s="136"/>
      <c r="H3" s="136"/>
      <c r="I3" s="136"/>
      <c r="J3" s="136"/>
      <c r="K3" s="136"/>
      <c r="L3" s="136"/>
      <c r="M3" s="27"/>
      <c r="N3" s="27"/>
      <c r="O3" s="27"/>
    </row>
    <row r="4" spans="1:15" ht="18" customHeight="1">
      <c r="A4" s="3"/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  <c r="O4" s="27"/>
    </row>
    <row r="5" spans="1:15" ht="18.75">
      <c r="A5" s="12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27"/>
      <c r="N5" s="27"/>
      <c r="O5" s="27"/>
    </row>
    <row r="6" spans="1:15" ht="18.75">
      <c r="A6" s="269" t="s">
        <v>156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"/>
      <c r="O6" s="27"/>
    </row>
    <row r="7" spans="1:15" ht="18.75">
      <c r="A7" s="266" t="s">
        <v>131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7"/>
      <c r="O7" s="27"/>
    </row>
    <row r="8" spans="1:15" ht="18.75" customHeight="1">
      <c r="A8" s="266" t="s">
        <v>227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85"/>
      <c r="O8" s="85"/>
    </row>
    <row r="9" spans="1:13" ht="18.75">
      <c r="A9" s="15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18.75" customHeight="1">
      <c r="A10" s="270" t="s">
        <v>33</v>
      </c>
      <c r="B10" s="272" t="s">
        <v>223</v>
      </c>
      <c r="C10" s="272"/>
      <c r="D10" s="272"/>
      <c r="E10" s="274" t="s">
        <v>76</v>
      </c>
      <c r="F10" s="274"/>
      <c r="G10" s="274"/>
      <c r="H10" s="273" t="s">
        <v>77</v>
      </c>
      <c r="I10" s="273"/>
      <c r="J10" s="273"/>
      <c r="K10" s="273" t="s">
        <v>78</v>
      </c>
      <c r="L10" s="273"/>
      <c r="M10" s="273"/>
    </row>
    <row r="11" spans="1:13" ht="33" customHeight="1">
      <c r="A11" s="271"/>
      <c r="B11" s="155" t="s">
        <v>45</v>
      </c>
      <c r="C11" s="155" t="s">
        <v>65</v>
      </c>
      <c r="D11" s="155" t="s">
        <v>35</v>
      </c>
      <c r="E11" s="155" t="s">
        <v>45</v>
      </c>
      <c r="F11" s="155" t="s">
        <v>65</v>
      </c>
      <c r="G11" s="155" t="s">
        <v>35</v>
      </c>
      <c r="H11" s="155" t="s">
        <v>45</v>
      </c>
      <c r="I11" s="155" t="s">
        <v>65</v>
      </c>
      <c r="J11" s="155" t="s">
        <v>35</v>
      </c>
      <c r="K11" s="155" t="s">
        <v>45</v>
      </c>
      <c r="L11" s="155" t="s">
        <v>65</v>
      </c>
      <c r="M11" s="155" t="s">
        <v>35</v>
      </c>
    </row>
    <row r="12" spans="1:13" ht="48" customHeight="1">
      <c r="A12" s="70" t="s">
        <v>32</v>
      </c>
      <c r="B12" s="112">
        <v>33</v>
      </c>
      <c r="C12" s="210">
        <f>D12/B12</f>
        <v>1105.3333333333333</v>
      </c>
      <c r="D12" s="210">
        <v>36476</v>
      </c>
      <c r="E12" s="112">
        <f>E14+E83+E102+E112</f>
        <v>84</v>
      </c>
      <c r="F12" s="110">
        <f>G12/E12</f>
        <v>217.28452380952382</v>
      </c>
      <c r="G12" s="110">
        <f>G14+G83+G102+G112</f>
        <v>18251.9</v>
      </c>
      <c r="H12" s="112">
        <f>H14+H83+H102+H112</f>
        <v>149</v>
      </c>
      <c r="I12" s="110">
        <f>J12/H12</f>
        <v>101.66026845637585</v>
      </c>
      <c r="J12" s="110">
        <f>J14+J83+J102+J112</f>
        <v>15147.380000000001</v>
      </c>
      <c r="K12" s="112">
        <f>K14+K83+K102+K112</f>
        <v>235</v>
      </c>
      <c r="L12" s="110">
        <f>M12/K12</f>
        <v>66.72723499574468</v>
      </c>
      <c r="M12" s="110">
        <f>M14+M83+M102+M112</f>
        <v>15680.900224</v>
      </c>
    </row>
    <row r="13" spans="1:13" ht="18.75" customHeight="1">
      <c r="A13" s="52" t="s">
        <v>250</v>
      </c>
      <c r="B13" s="112">
        <f>B15+B101</f>
        <v>233</v>
      </c>
      <c r="C13" s="210">
        <f>D13/B13</f>
        <v>2.3364806866952788</v>
      </c>
      <c r="D13" s="210">
        <v>544.4</v>
      </c>
      <c r="E13" s="112"/>
      <c r="F13" s="110"/>
      <c r="G13" s="110"/>
      <c r="H13" s="112"/>
      <c r="I13" s="110"/>
      <c r="J13" s="110"/>
      <c r="K13" s="112"/>
      <c r="L13" s="110"/>
      <c r="M13" s="110"/>
    </row>
    <row r="14" spans="1:14" ht="21" customHeight="1">
      <c r="A14" s="52" t="s">
        <v>230</v>
      </c>
      <c r="B14" s="112">
        <v>58</v>
      </c>
      <c r="C14" s="210">
        <f>D14/B14</f>
        <v>510.22758620689655</v>
      </c>
      <c r="D14" s="261">
        <v>29593.2</v>
      </c>
      <c r="E14" s="112">
        <f>E16+E44+E57</f>
        <v>51</v>
      </c>
      <c r="F14" s="110">
        <f>G14/E14</f>
        <v>287.3411764705882</v>
      </c>
      <c r="G14" s="110">
        <f>G16+G44+G57</f>
        <v>14654.4</v>
      </c>
      <c r="H14" s="112">
        <f>H16+H44+H57</f>
        <v>120</v>
      </c>
      <c r="I14" s="110">
        <f>J14/H14</f>
        <v>93.5875</v>
      </c>
      <c r="J14" s="110">
        <f>J16+J44+J57</f>
        <v>11230.5</v>
      </c>
      <c r="K14" s="112">
        <f>K16+K44+K57</f>
        <v>198</v>
      </c>
      <c r="L14" s="110">
        <f>M14/K14</f>
        <v>58.531313131313134</v>
      </c>
      <c r="M14" s="110">
        <f>M16+M44+M57</f>
        <v>11589.2</v>
      </c>
      <c r="N14" s="264">
        <f>SUM(D19:D42)</f>
        <v>8440.099999999999</v>
      </c>
    </row>
    <row r="15" spans="1:14" ht="22.5" customHeight="1">
      <c r="A15" s="52" t="s">
        <v>250</v>
      </c>
      <c r="B15" s="112">
        <f>B43+B56+B82</f>
        <v>85</v>
      </c>
      <c r="C15" s="210">
        <f>D15/B15</f>
        <v>4.50235294117647</v>
      </c>
      <c r="D15" s="261">
        <v>382.7</v>
      </c>
      <c r="E15" s="112"/>
      <c r="F15" s="110"/>
      <c r="G15" s="110"/>
      <c r="H15" s="112"/>
      <c r="I15" s="110"/>
      <c r="J15" s="110"/>
      <c r="K15" s="112"/>
      <c r="L15" s="110"/>
      <c r="M15" s="110"/>
      <c r="N15" s="264"/>
    </row>
    <row r="16" spans="1:13" ht="16.5" customHeight="1">
      <c r="A16" s="187" t="s">
        <v>26</v>
      </c>
      <c r="B16" s="114">
        <f>SUM(B17:B43)</f>
        <v>52</v>
      </c>
      <c r="C16" s="211">
        <f>D16/B16</f>
        <v>164.75384615384613</v>
      </c>
      <c r="D16" s="258">
        <f>SUM(D17:D43)</f>
        <v>8567.199999999999</v>
      </c>
      <c r="E16" s="113">
        <f aca="true" t="shared" si="0" ref="E16:M16">SUM(E18:E42)</f>
        <v>33</v>
      </c>
      <c r="F16" s="113">
        <f>G16/E16</f>
        <v>135.6181818181818</v>
      </c>
      <c r="G16" s="113">
        <f t="shared" si="0"/>
        <v>4475.4</v>
      </c>
      <c r="H16" s="114">
        <f t="shared" si="0"/>
        <v>18</v>
      </c>
      <c r="I16" s="113">
        <f>J16/H16</f>
        <v>220.89444444444445</v>
      </c>
      <c r="J16" s="113">
        <f t="shared" si="0"/>
        <v>3976.1</v>
      </c>
      <c r="K16" s="113">
        <f t="shared" si="0"/>
        <v>16</v>
      </c>
      <c r="L16" s="113">
        <f>M16/K16</f>
        <v>292.8125</v>
      </c>
      <c r="M16" s="113">
        <f t="shared" si="0"/>
        <v>4685</v>
      </c>
    </row>
    <row r="17" spans="1:13" ht="16.5" customHeight="1">
      <c r="A17" s="181" t="s">
        <v>162</v>
      </c>
      <c r="B17" s="146"/>
      <c r="C17" s="116"/>
      <c r="D17" s="116"/>
      <c r="E17" s="146"/>
      <c r="F17" s="116"/>
      <c r="G17" s="116"/>
      <c r="H17" s="146"/>
      <c r="I17" s="116"/>
      <c r="J17" s="116"/>
      <c r="K17" s="116"/>
      <c r="L17" s="116"/>
      <c r="M17" s="116"/>
    </row>
    <row r="18" spans="1:13" ht="16.5" customHeight="1">
      <c r="A18" s="75" t="s">
        <v>118</v>
      </c>
      <c r="B18" s="118"/>
      <c r="C18" s="115"/>
      <c r="D18" s="115"/>
      <c r="E18" s="118"/>
      <c r="F18" s="115"/>
      <c r="G18" s="115"/>
      <c r="H18" s="118"/>
      <c r="I18" s="115"/>
      <c r="J18" s="115"/>
      <c r="K18" s="115"/>
      <c r="L18" s="115"/>
      <c r="M18" s="115"/>
    </row>
    <row r="19" spans="1:13" ht="16.5" customHeight="1">
      <c r="A19" s="75" t="s">
        <v>163</v>
      </c>
      <c r="B19" s="118"/>
      <c r="C19" s="115"/>
      <c r="D19" s="115"/>
      <c r="E19" s="118"/>
      <c r="F19" s="115"/>
      <c r="G19" s="115"/>
      <c r="H19" s="118">
        <v>1</v>
      </c>
      <c r="I19" s="115">
        <v>150</v>
      </c>
      <c r="J19" s="115">
        <v>150</v>
      </c>
      <c r="K19" s="115">
        <v>1</v>
      </c>
      <c r="L19" s="115">
        <v>150</v>
      </c>
      <c r="M19" s="115">
        <v>150</v>
      </c>
    </row>
    <row r="20" spans="1:13" ht="16.5" customHeight="1">
      <c r="A20" s="75" t="s">
        <v>164</v>
      </c>
      <c r="B20" s="118"/>
      <c r="C20" s="115"/>
      <c r="D20" s="115"/>
      <c r="E20" s="118">
        <v>1</v>
      </c>
      <c r="F20" s="115">
        <v>150</v>
      </c>
      <c r="G20" s="115">
        <v>150</v>
      </c>
      <c r="H20" s="118"/>
      <c r="I20" s="115"/>
      <c r="J20" s="115"/>
      <c r="K20" s="115">
        <v>1</v>
      </c>
      <c r="L20" s="115">
        <v>150</v>
      </c>
      <c r="M20" s="115">
        <v>150</v>
      </c>
    </row>
    <row r="21" spans="1:13" ht="16.5" customHeight="1">
      <c r="A21" s="75" t="s">
        <v>165</v>
      </c>
      <c r="B21" s="118"/>
      <c r="C21" s="115"/>
      <c r="D21" s="115"/>
      <c r="E21" s="118"/>
      <c r="F21" s="115"/>
      <c r="G21" s="115"/>
      <c r="H21" s="118">
        <v>1</v>
      </c>
      <c r="I21" s="115">
        <v>385</v>
      </c>
      <c r="J21" s="115">
        <v>385</v>
      </c>
      <c r="K21" s="115">
        <v>1</v>
      </c>
      <c r="L21" s="115">
        <v>385</v>
      </c>
      <c r="M21" s="115">
        <v>385</v>
      </c>
    </row>
    <row r="22" spans="1:13" ht="16.5" customHeight="1">
      <c r="A22" s="75" t="s">
        <v>166</v>
      </c>
      <c r="B22" s="118"/>
      <c r="C22" s="115"/>
      <c r="D22" s="115"/>
      <c r="E22" s="118"/>
      <c r="F22" s="115"/>
      <c r="G22" s="115"/>
      <c r="H22" s="118">
        <v>1</v>
      </c>
      <c r="I22" s="115">
        <v>120</v>
      </c>
      <c r="J22" s="115">
        <v>120</v>
      </c>
      <c r="K22" s="115"/>
      <c r="L22" s="115"/>
      <c r="M22" s="115"/>
    </row>
    <row r="23" spans="1:13" ht="16.5" customHeight="1">
      <c r="A23" s="80" t="s">
        <v>92</v>
      </c>
      <c r="B23" s="146"/>
      <c r="C23" s="115"/>
      <c r="D23" s="116"/>
      <c r="E23" s="146"/>
      <c r="F23" s="116"/>
      <c r="G23" s="116"/>
      <c r="H23" s="146"/>
      <c r="I23" s="116"/>
      <c r="J23" s="116"/>
      <c r="K23" s="116"/>
      <c r="L23" s="116"/>
      <c r="M23" s="116"/>
    </row>
    <row r="24" spans="1:13" ht="16.5" customHeight="1">
      <c r="A24" s="75" t="s">
        <v>86</v>
      </c>
      <c r="B24" s="118"/>
      <c r="C24" s="115"/>
      <c r="D24" s="115"/>
      <c r="E24" s="118"/>
      <c r="F24" s="115"/>
      <c r="G24" s="115"/>
      <c r="H24" s="118"/>
      <c r="I24" s="115"/>
      <c r="J24" s="115"/>
      <c r="K24" s="115"/>
      <c r="L24" s="115"/>
      <c r="M24" s="115"/>
    </row>
    <row r="25" spans="1:13" ht="16.5" customHeight="1">
      <c r="A25" s="75" t="s">
        <v>87</v>
      </c>
      <c r="B25" s="118"/>
      <c r="C25" s="115"/>
      <c r="D25" s="115"/>
      <c r="E25" s="118"/>
      <c r="F25" s="115"/>
      <c r="G25" s="115"/>
      <c r="H25" s="118"/>
      <c r="I25" s="115"/>
      <c r="J25" s="115"/>
      <c r="K25" s="115">
        <v>1</v>
      </c>
      <c r="L25" s="115">
        <v>1200</v>
      </c>
      <c r="M25" s="115">
        <v>1200</v>
      </c>
    </row>
    <row r="26" spans="1:13" ht="16.5" customHeight="1">
      <c r="A26" s="75" t="s">
        <v>167</v>
      </c>
      <c r="B26" s="118">
        <v>1</v>
      </c>
      <c r="C26" s="115">
        <v>1893.5</v>
      </c>
      <c r="D26" s="213">
        <f>B26*C26</f>
        <v>1893.5</v>
      </c>
      <c r="E26" s="118"/>
      <c r="F26" s="115"/>
      <c r="G26" s="115"/>
      <c r="H26" s="118"/>
      <c r="I26" s="115"/>
      <c r="J26" s="115"/>
      <c r="K26" s="115"/>
      <c r="L26" s="115"/>
      <c r="M26" s="115"/>
    </row>
    <row r="27" spans="1:13" ht="16.5" customHeight="1">
      <c r="A27" s="75" t="s">
        <v>88</v>
      </c>
      <c r="B27" s="118"/>
      <c r="C27" s="115"/>
      <c r="D27" s="213"/>
      <c r="E27" s="118">
        <v>1</v>
      </c>
      <c r="F27" s="115">
        <v>200</v>
      </c>
      <c r="G27" s="115">
        <v>200</v>
      </c>
      <c r="H27" s="118">
        <v>1</v>
      </c>
      <c r="I27" s="115">
        <v>200</v>
      </c>
      <c r="J27" s="115">
        <v>200</v>
      </c>
      <c r="K27" s="115">
        <v>2</v>
      </c>
      <c r="L27" s="115">
        <v>200</v>
      </c>
      <c r="M27" s="115">
        <v>400</v>
      </c>
    </row>
    <row r="28" spans="1:13" ht="17.25" customHeight="1">
      <c r="A28" s="75" t="s">
        <v>169</v>
      </c>
      <c r="B28" s="118"/>
      <c r="C28" s="115"/>
      <c r="D28" s="213"/>
      <c r="E28" s="118"/>
      <c r="F28" s="115"/>
      <c r="G28" s="115"/>
      <c r="H28" s="118">
        <v>1</v>
      </c>
      <c r="I28" s="115">
        <v>1200</v>
      </c>
      <c r="J28" s="115">
        <v>1200</v>
      </c>
      <c r="K28" s="115"/>
      <c r="L28" s="115"/>
      <c r="M28" s="115"/>
    </row>
    <row r="29" spans="1:13" ht="16.5" customHeight="1">
      <c r="A29" s="75" t="s">
        <v>89</v>
      </c>
      <c r="B29" s="118"/>
      <c r="C29" s="115"/>
      <c r="D29" s="213"/>
      <c r="E29" s="118"/>
      <c r="F29" s="115"/>
      <c r="G29" s="115"/>
      <c r="H29" s="118"/>
      <c r="I29" s="115"/>
      <c r="J29" s="115"/>
      <c r="K29" s="115">
        <v>1</v>
      </c>
      <c r="L29" s="115">
        <v>1500</v>
      </c>
      <c r="M29" s="115">
        <v>1500</v>
      </c>
    </row>
    <row r="30" spans="1:13" ht="21" customHeight="1">
      <c r="A30" s="75" t="s">
        <v>168</v>
      </c>
      <c r="B30" s="118">
        <v>1</v>
      </c>
      <c r="C30" s="115">
        <v>388</v>
      </c>
      <c r="D30" s="213">
        <f aca="true" t="shared" si="1" ref="D30:D40">B30*C30</f>
        <v>388</v>
      </c>
      <c r="E30" s="118"/>
      <c r="F30" s="115"/>
      <c r="G30" s="115"/>
      <c r="H30" s="118"/>
      <c r="I30" s="115"/>
      <c r="J30" s="115"/>
      <c r="K30" s="115"/>
      <c r="L30" s="115"/>
      <c r="M30" s="115"/>
    </row>
    <row r="31" spans="1:13" ht="21.75" customHeight="1">
      <c r="A31" s="182" t="s">
        <v>238</v>
      </c>
      <c r="B31" s="118">
        <v>1</v>
      </c>
      <c r="C31" s="115">
        <v>100</v>
      </c>
      <c r="D31" s="213">
        <f t="shared" si="1"/>
        <v>100</v>
      </c>
      <c r="E31" s="118"/>
      <c r="F31" s="115"/>
      <c r="G31" s="115"/>
      <c r="H31" s="118"/>
      <c r="I31" s="115"/>
      <c r="J31" s="115"/>
      <c r="K31" s="115"/>
      <c r="L31" s="115"/>
      <c r="M31" s="115"/>
    </row>
    <row r="32" spans="1:13" ht="19.5" customHeight="1">
      <c r="A32" s="183" t="s">
        <v>240</v>
      </c>
      <c r="B32" s="146">
        <v>1</v>
      </c>
      <c r="C32" s="115">
        <v>125</v>
      </c>
      <c r="D32" s="213">
        <f t="shared" si="1"/>
        <v>125</v>
      </c>
      <c r="E32" s="146"/>
      <c r="F32" s="116"/>
      <c r="G32" s="115"/>
      <c r="H32" s="118"/>
      <c r="I32" s="115"/>
      <c r="J32" s="115"/>
      <c r="K32" s="115"/>
      <c r="L32" s="115"/>
      <c r="M32" s="115"/>
    </row>
    <row r="33" spans="1:13" ht="19.5" customHeight="1">
      <c r="A33" s="183" t="s">
        <v>190</v>
      </c>
      <c r="B33" s="118"/>
      <c r="C33" s="115"/>
      <c r="D33" s="213"/>
      <c r="E33" s="118">
        <v>2</v>
      </c>
      <c r="F33" s="115">
        <v>1200</v>
      </c>
      <c r="G33" s="115">
        <v>2400</v>
      </c>
      <c r="H33" s="118"/>
      <c r="I33" s="115"/>
      <c r="J33" s="115"/>
      <c r="K33" s="115"/>
      <c r="L33" s="115"/>
      <c r="M33" s="115"/>
    </row>
    <row r="34" spans="1:13" ht="19.5" customHeight="1">
      <c r="A34" s="75" t="s">
        <v>189</v>
      </c>
      <c r="B34" s="118"/>
      <c r="C34" s="115"/>
      <c r="D34" s="213"/>
      <c r="E34" s="118"/>
      <c r="F34" s="74"/>
      <c r="G34" s="115"/>
      <c r="H34" s="118">
        <v>1</v>
      </c>
      <c r="I34" s="115">
        <v>1000</v>
      </c>
      <c r="J34" s="115">
        <v>1000</v>
      </c>
      <c r="K34" s="74"/>
      <c r="L34" s="74"/>
      <c r="M34" s="115"/>
    </row>
    <row r="35" spans="1:13" ht="18" customHeight="1">
      <c r="A35" s="183" t="s">
        <v>239</v>
      </c>
      <c r="B35" s="118">
        <v>1</v>
      </c>
      <c r="C35" s="115">
        <v>13.2</v>
      </c>
      <c r="D35" s="213">
        <f t="shared" si="1"/>
        <v>13.2</v>
      </c>
      <c r="E35" s="146"/>
      <c r="F35" s="116"/>
      <c r="G35" s="116"/>
      <c r="H35" s="146"/>
      <c r="I35" s="116"/>
      <c r="J35" s="116"/>
      <c r="K35" s="116"/>
      <c r="L35" s="116"/>
      <c r="M35" s="116"/>
    </row>
    <row r="36" spans="1:13" ht="21.75" customHeight="1">
      <c r="A36" s="75" t="s">
        <v>124</v>
      </c>
      <c r="B36" s="118">
        <v>8</v>
      </c>
      <c r="C36" s="115">
        <v>39.7</v>
      </c>
      <c r="D36" s="213">
        <f t="shared" si="1"/>
        <v>317.6</v>
      </c>
      <c r="E36" s="118"/>
      <c r="F36" s="115"/>
      <c r="G36" s="115"/>
      <c r="H36" s="118"/>
      <c r="I36" s="115"/>
      <c r="J36" s="115"/>
      <c r="K36" s="115">
        <v>1</v>
      </c>
      <c r="L36" s="115">
        <v>500</v>
      </c>
      <c r="M36" s="115">
        <v>500</v>
      </c>
    </row>
    <row r="37" spans="1:13" ht="23.25" customHeight="1">
      <c r="A37" s="75" t="s">
        <v>90</v>
      </c>
      <c r="B37" s="118">
        <v>1</v>
      </c>
      <c r="C37" s="115">
        <v>1295</v>
      </c>
      <c r="D37" s="213">
        <f t="shared" si="1"/>
        <v>1295</v>
      </c>
      <c r="E37" s="118"/>
      <c r="F37" s="74"/>
      <c r="G37" s="115"/>
      <c r="H37" s="118"/>
      <c r="I37" s="74"/>
      <c r="J37" s="115"/>
      <c r="K37" s="74"/>
      <c r="L37" s="74"/>
      <c r="M37" s="115"/>
    </row>
    <row r="38" spans="1:13" ht="19.5" customHeight="1">
      <c r="A38" s="74" t="s">
        <v>186</v>
      </c>
      <c r="B38" s="118">
        <v>1</v>
      </c>
      <c r="C38" s="115">
        <v>3000</v>
      </c>
      <c r="D38" s="213">
        <f t="shared" si="1"/>
        <v>3000</v>
      </c>
      <c r="E38" s="118"/>
      <c r="F38" s="74"/>
      <c r="G38" s="115"/>
      <c r="H38" s="118"/>
      <c r="I38" s="74"/>
      <c r="J38" s="115"/>
      <c r="K38" s="74"/>
      <c r="L38" s="74"/>
      <c r="M38" s="115"/>
    </row>
    <row r="39" spans="1:13" ht="18" customHeight="1">
      <c r="A39" s="80" t="s">
        <v>93</v>
      </c>
      <c r="B39" s="146"/>
      <c r="C39" s="116"/>
      <c r="D39" s="213"/>
      <c r="E39" s="146"/>
      <c r="F39" s="116"/>
      <c r="G39" s="116"/>
      <c r="H39" s="146"/>
      <c r="I39" s="116"/>
      <c r="J39" s="116"/>
      <c r="K39" s="116"/>
      <c r="L39" s="116"/>
      <c r="M39" s="116"/>
    </row>
    <row r="40" spans="1:13" ht="19.5" customHeight="1">
      <c r="A40" s="75" t="s">
        <v>125</v>
      </c>
      <c r="B40" s="118">
        <v>1</v>
      </c>
      <c r="C40" s="115">
        <v>216</v>
      </c>
      <c r="D40" s="213">
        <f t="shared" si="1"/>
        <v>216</v>
      </c>
      <c r="E40" s="118"/>
      <c r="F40" s="115"/>
      <c r="G40" s="115"/>
      <c r="H40" s="118"/>
      <c r="I40" s="74"/>
      <c r="J40" s="115"/>
      <c r="K40" s="74"/>
      <c r="L40" s="74"/>
      <c r="M40" s="115"/>
    </row>
    <row r="41" spans="1:13" ht="24" customHeight="1">
      <c r="A41" s="75" t="s">
        <v>91</v>
      </c>
      <c r="B41" s="118"/>
      <c r="C41" s="115"/>
      <c r="D41" s="213"/>
      <c r="E41" s="118">
        <v>2</v>
      </c>
      <c r="F41" s="115">
        <v>260</v>
      </c>
      <c r="G41" s="115">
        <f>E41*F41</f>
        <v>520</v>
      </c>
      <c r="H41" s="118">
        <v>1</v>
      </c>
      <c r="I41" s="74">
        <v>260</v>
      </c>
      <c r="J41" s="115">
        <v>260</v>
      </c>
      <c r="K41" s="74"/>
      <c r="L41" s="74"/>
      <c r="M41" s="115"/>
    </row>
    <row r="42" spans="1:13" ht="21" customHeight="1">
      <c r="A42" s="80" t="s">
        <v>50</v>
      </c>
      <c r="B42" s="146">
        <v>4</v>
      </c>
      <c r="C42" s="116">
        <f>D42/B42</f>
        <v>272.95</v>
      </c>
      <c r="D42" s="213">
        <v>1091.8</v>
      </c>
      <c r="E42" s="146">
        <v>27</v>
      </c>
      <c r="F42" s="116">
        <f>G42/E42</f>
        <v>44.644444444444446</v>
      </c>
      <c r="G42" s="116">
        <v>1205.4</v>
      </c>
      <c r="H42" s="146">
        <v>11</v>
      </c>
      <c r="I42" s="116">
        <f>J42/H42</f>
        <v>60.1</v>
      </c>
      <c r="J42" s="116">
        <v>661.1</v>
      </c>
      <c r="K42" s="116">
        <v>8</v>
      </c>
      <c r="L42" s="119">
        <f>M42/K42</f>
        <v>50</v>
      </c>
      <c r="M42" s="119">
        <v>400</v>
      </c>
    </row>
    <row r="43" spans="1:13" ht="21" customHeight="1">
      <c r="A43" s="80" t="s">
        <v>173</v>
      </c>
      <c r="B43" s="146">
        <v>32</v>
      </c>
      <c r="C43" s="116">
        <v>4</v>
      </c>
      <c r="D43" s="213">
        <v>127.1</v>
      </c>
      <c r="E43" s="146"/>
      <c r="F43" s="116"/>
      <c r="G43" s="116"/>
      <c r="H43" s="146"/>
      <c r="I43" s="116"/>
      <c r="J43" s="116"/>
      <c r="K43" s="116"/>
      <c r="L43" s="119"/>
      <c r="M43" s="119"/>
    </row>
    <row r="44" spans="1:14" ht="15.75" customHeight="1">
      <c r="A44" s="77" t="s">
        <v>46</v>
      </c>
      <c r="B44" s="114">
        <f>SUM(B45:B56)</f>
        <v>30</v>
      </c>
      <c r="C44" s="113">
        <f>D44/B44</f>
        <v>183.66533333333336</v>
      </c>
      <c r="D44" s="258">
        <f>SUM(D45:D56)</f>
        <v>5509.960000000001</v>
      </c>
      <c r="E44" s="114">
        <f>SUM(E48:E51)</f>
        <v>3</v>
      </c>
      <c r="F44" s="113">
        <f>G44/E44</f>
        <v>1372.6666666666667</v>
      </c>
      <c r="G44" s="113">
        <f>SUM(G48:G51)</f>
        <v>4118</v>
      </c>
      <c r="H44" s="114">
        <f>SUM(H45:H55)</f>
        <v>10</v>
      </c>
      <c r="I44" s="113">
        <f>J44/H44</f>
        <v>235.93</v>
      </c>
      <c r="J44" s="121">
        <f>SUM(J45:J55)</f>
        <v>2359.3</v>
      </c>
      <c r="K44" s="111">
        <f>K55</f>
        <v>135</v>
      </c>
      <c r="L44" s="111">
        <f>L55</f>
        <v>9.1</v>
      </c>
      <c r="M44" s="111">
        <f>M55</f>
        <v>1228.5</v>
      </c>
      <c r="N44">
        <v>5473.4</v>
      </c>
    </row>
    <row r="45" spans="1:13" ht="20.25" customHeight="1">
      <c r="A45" s="108" t="s">
        <v>80</v>
      </c>
      <c r="B45" s="114"/>
      <c r="C45" s="120"/>
      <c r="D45" s="113"/>
      <c r="E45" s="114"/>
      <c r="F45" s="120"/>
      <c r="G45" s="120"/>
      <c r="H45" s="124"/>
      <c r="I45" s="122"/>
      <c r="J45" s="101"/>
      <c r="K45" s="100"/>
      <c r="L45" s="100"/>
      <c r="M45" s="100"/>
    </row>
    <row r="46" spans="1:13" ht="20.25" customHeight="1">
      <c r="A46" s="76" t="s">
        <v>81</v>
      </c>
      <c r="B46" s="72"/>
      <c r="C46" s="123"/>
      <c r="D46" s="123"/>
      <c r="E46" s="102"/>
      <c r="F46" s="100"/>
      <c r="G46" s="100"/>
      <c r="H46" s="147">
        <v>1</v>
      </c>
      <c r="I46" s="72">
        <v>104</v>
      </c>
      <c r="J46" s="101">
        <f>I46*H46</f>
        <v>104</v>
      </c>
      <c r="K46" s="100"/>
      <c r="L46" s="100"/>
      <c r="M46" s="100"/>
    </row>
    <row r="47" spans="1:13" ht="22.5" customHeight="1">
      <c r="A47" s="49" t="s">
        <v>71</v>
      </c>
      <c r="B47" s="72"/>
      <c r="C47" s="72"/>
      <c r="D47" s="72"/>
      <c r="E47" s="102"/>
      <c r="F47" s="100"/>
      <c r="G47" s="100"/>
      <c r="H47" s="124">
        <v>2</v>
      </c>
      <c r="I47" s="122">
        <v>928.5</v>
      </c>
      <c r="J47" s="101">
        <f>H47*I47</f>
        <v>1857</v>
      </c>
      <c r="K47" s="100"/>
      <c r="L47" s="100"/>
      <c r="M47" s="100"/>
    </row>
    <row r="48" spans="1:13" ht="21" customHeight="1">
      <c r="A48" s="71" t="s">
        <v>82</v>
      </c>
      <c r="B48" s="72">
        <v>1</v>
      </c>
      <c r="C48" s="123">
        <v>4000</v>
      </c>
      <c r="D48" s="123">
        <f>B48*C48</f>
        <v>4000</v>
      </c>
      <c r="E48" s="102">
        <v>1</v>
      </c>
      <c r="F48" s="100">
        <v>3000</v>
      </c>
      <c r="G48" s="100">
        <f>F48*E48</f>
        <v>3000</v>
      </c>
      <c r="H48" s="124"/>
      <c r="I48" s="122"/>
      <c r="J48" s="101"/>
      <c r="K48" s="100"/>
      <c r="L48" s="100"/>
      <c r="M48" s="100"/>
    </row>
    <row r="49" spans="1:13" ht="17.25" customHeight="1">
      <c r="A49" s="74" t="s">
        <v>83</v>
      </c>
      <c r="B49" s="72"/>
      <c r="C49" s="123"/>
      <c r="D49" s="123"/>
      <c r="E49" s="102"/>
      <c r="F49" s="100"/>
      <c r="G49" s="100">
        <f>F49*E49</f>
        <v>0</v>
      </c>
      <c r="H49" s="124"/>
      <c r="I49" s="125"/>
      <c r="J49" s="101"/>
      <c r="K49" s="100"/>
      <c r="L49" s="100"/>
      <c r="M49" s="100"/>
    </row>
    <row r="50" spans="1:13" ht="16.5" customHeight="1">
      <c r="A50" s="73" t="s">
        <v>84</v>
      </c>
      <c r="B50" s="72"/>
      <c r="C50" s="123"/>
      <c r="D50" s="123"/>
      <c r="E50" s="100">
        <v>1</v>
      </c>
      <c r="F50" s="100">
        <v>910</v>
      </c>
      <c r="G50" s="100">
        <f>F50*E50</f>
        <v>910</v>
      </c>
      <c r="H50" s="124"/>
      <c r="I50" s="125"/>
      <c r="J50" s="101"/>
      <c r="K50" s="100"/>
      <c r="L50" s="100"/>
      <c r="M50" s="100"/>
    </row>
    <row r="51" spans="1:13" ht="16.5" customHeight="1">
      <c r="A51" s="73" t="s">
        <v>28</v>
      </c>
      <c r="B51" s="72"/>
      <c r="C51" s="123"/>
      <c r="D51" s="123"/>
      <c r="E51" s="100">
        <v>1</v>
      </c>
      <c r="F51" s="100">
        <v>208</v>
      </c>
      <c r="G51" s="100">
        <f>F51*E51</f>
        <v>208</v>
      </c>
      <c r="H51" s="124"/>
      <c r="I51" s="125"/>
      <c r="J51" s="101"/>
      <c r="K51" s="100"/>
      <c r="L51" s="100"/>
      <c r="M51" s="100"/>
    </row>
    <row r="52" spans="1:13" ht="16.5" customHeight="1">
      <c r="A52" s="73" t="s">
        <v>85</v>
      </c>
      <c r="B52" s="72"/>
      <c r="C52" s="123"/>
      <c r="D52" s="123"/>
      <c r="E52" s="100"/>
      <c r="F52" s="100"/>
      <c r="G52" s="100">
        <f>F52*E52</f>
        <v>0</v>
      </c>
      <c r="H52" s="124"/>
      <c r="I52" s="125"/>
      <c r="J52" s="101"/>
      <c r="K52" s="100"/>
      <c r="L52" s="100"/>
      <c r="M52" s="100"/>
    </row>
    <row r="53" spans="1:13" ht="16.5" customHeight="1">
      <c r="A53" s="79" t="s">
        <v>79</v>
      </c>
      <c r="B53" s="72">
        <v>9</v>
      </c>
      <c r="C53" s="123">
        <v>73.7</v>
      </c>
      <c r="D53" s="123">
        <f>B53*C53</f>
        <v>663.3000000000001</v>
      </c>
      <c r="E53" s="100"/>
      <c r="F53" s="100"/>
      <c r="G53" s="100"/>
      <c r="H53" s="124"/>
      <c r="I53" s="125"/>
      <c r="J53" s="101"/>
      <c r="K53" s="100"/>
      <c r="L53" s="100"/>
      <c r="M53" s="100"/>
    </row>
    <row r="54" spans="1:13" ht="24.75" customHeight="1">
      <c r="A54" s="74" t="s">
        <v>125</v>
      </c>
      <c r="B54" s="72">
        <v>1</v>
      </c>
      <c r="C54" s="72">
        <v>200</v>
      </c>
      <c r="D54" s="123">
        <f>B54*C54</f>
        <v>200</v>
      </c>
      <c r="E54" s="100"/>
      <c r="F54" s="100"/>
      <c r="G54" s="100"/>
      <c r="H54" s="124"/>
      <c r="I54" s="125"/>
      <c r="J54" s="101"/>
      <c r="K54" s="100"/>
      <c r="L54" s="100"/>
      <c r="M54" s="100"/>
    </row>
    <row r="55" spans="1:13" ht="21" customHeight="1">
      <c r="A55" s="73" t="s">
        <v>50</v>
      </c>
      <c r="B55" s="67">
        <v>11</v>
      </c>
      <c r="C55" s="122">
        <v>55.46</v>
      </c>
      <c r="D55" s="123">
        <f>B55*C55</f>
        <v>610.0600000000001</v>
      </c>
      <c r="E55" s="67"/>
      <c r="F55" s="122"/>
      <c r="G55" s="122"/>
      <c r="H55" s="67">
        <v>7</v>
      </c>
      <c r="I55" s="122">
        <v>56.9</v>
      </c>
      <c r="J55" s="101">
        <f>H55*I55</f>
        <v>398.3</v>
      </c>
      <c r="K55" s="100">
        <v>135</v>
      </c>
      <c r="L55" s="100">
        <v>9.1</v>
      </c>
      <c r="M55" s="100">
        <f>L55*K55</f>
        <v>1228.5</v>
      </c>
    </row>
    <row r="56" spans="1:13" ht="21" customHeight="1">
      <c r="A56" s="79" t="s">
        <v>173</v>
      </c>
      <c r="B56" s="67">
        <v>8</v>
      </c>
      <c r="C56" s="122">
        <f>D56/B56</f>
        <v>4.575</v>
      </c>
      <c r="D56" s="123">
        <v>36.6</v>
      </c>
      <c r="E56" s="67"/>
      <c r="F56" s="122"/>
      <c r="G56" s="122"/>
      <c r="H56" s="67"/>
      <c r="I56" s="122"/>
      <c r="J56" s="101"/>
      <c r="K56" s="100"/>
      <c r="L56" s="100"/>
      <c r="M56" s="100"/>
    </row>
    <row r="57" spans="1:14" ht="20.25" customHeight="1">
      <c r="A57" s="148" t="s">
        <v>47</v>
      </c>
      <c r="B57" s="144">
        <f>SUM(B59:B82)</f>
        <v>61</v>
      </c>
      <c r="C57" s="145">
        <f>D57/B57</f>
        <v>260.6360655737705</v>
      </c>
      <c r="D57" s="259">
        <f>SUM(D59:D82)</f>
        <v>15898.800000000001</v>
      </c>
      <c r="E57" s="144">
        <f>SUM(E60:E81)</f>
        <v>15</v>
      </c>
      <c r="F57" s="145">
        <f>G57/E57</f>
        <v>404.06666666666666</v>
      </c>
      <c r="G57" s="145">
        <f>SUM(G60:G81)</f>
        <v>6061</v>
      </c>
      <c r="H57" s="144">
        <f>SUM(H60:H81)</f>
        <v>92</v>
      </c>
      <c r="I57" s="145">
        <f>J57/H57</f>
        <v>53.207608695652176</v>
      </c>
      <c r="J57" s="145">
        <f>SUM(J60:J81)</f>
        <v>4895.1</v>
      </c>
      <c r="K57" s="145">
        <f>SUM(K60:K81)</f>
        <v>47</v>
      </c>
      <c r="L57" s="145">
        <f>M57/K57</f>
        <v>120.7595744680851</v>
      </c>
      <c r="M57" s="145">
        <f>SUM(M60:M81)</f>
        <v>5675.7</v>
      </c>
      <c r="N57">
        <v>15679.7</v>
      </c>
    </row>
    <row r="58" spans="1:13" ht="21.75" customHeight="1">
      <c r="A58" s="108" t="s">
        <v>80</v>
      </c>
      <c r="B58" s="120"/>
      <c r="C58" s="113"/>
      <c r="D58" s="126"/>
      <c r="E58" s="120"/>
      <c r="F58" s="113"/>
      <c r="G58" s="113"/>
      <c r="H58" s="120"/>
      <c r="I58" s="113"/>
      <c r="J58" s="113"/>
      <c r="K58" s="100"/>
      <c r="L58" s="100"/>
      <c r="M58" s="100"/>
    </row>
    <row r="59" spans="1:13" ht="21.75" customHeight="1">
      <c r="A59" s="75" t="s">
        <v>86</v>
      </c>
      <c r="B59" s="67">
        <v>1</v>
      </c>
      <c r="C59" s="122">
        <v>1500</v>
      </c>
      <c r="D59" s="154">
        <v>1500</v>
      </c>
      <c r="E59" s="120"/>
      <c r="F59" s="113"/>
      <c r="G59" s="113"/>
      <c r="H59" s="120"/>
      <c r="I59" s="113"/>
      <c r="J59" s="113"/>
      <c r="K59" s="100"/>
      <c r="L59" s="100"/>
      <c r="M59" s="100"/>
    </row>
    <row r="60" spans="1:13" ht="26.25" customHeight="1">
      <c r="A60" s="74" t="s">
        <v>152</v>
      </c>
      <c r="B60" s="120"/>
      <c r="C60" s="113"/>
      <c r="D60" s="113"/>
      <c r="E60" s="120"/>
      <c r="F60" s="113"/>
      <c r="G60" s="113"/>
      <c r="H60" s="67"/>
      <c r="I60" s="125"/>
      <c r="J60" s="122"/>
      <c r="K60" s="100"/>
      <c r="L60" s="100"/>
      <c r="M60" s="100"/>
    </row>
    <row r="61" spans="1:13" ht="19.5" customHeight="1">
      <c r="A61" s="71" t="s">
        <v>113</v>
      </c>
      <c r="B61" s="102"/>
      <c r="C61" s="127"/>
      <c r="D61" s="101"/>
      <c r="E61" s="100"/>
      <c r="F61" s="101"/>
      <c r="G61" s="101"/>
      <c r="H61" s="100"/>
      <c r="I61" s="100"/>
      <c r="J61" s="122"/>
      <c r="K61" s="100"/>
      <c r="L61" s="100"/>
      <c r="M61" s="100"/>
    </row>
    <row r="62" spans="1:13" ht="19.5" customHeight="1">
      <c r="A62" s="71" t="s">
        <v>103</v>
      </c>
      <c r="B62" s="102">
        <v>1</v>
      </c>
      <c r="C62" s="127">
        <v>350</v>
      </c>
      <c r="D62" s="101">
        <v>350</v>
      </c>
      <c r="E62" s="100"/>
      <c r="F62" s="101"/>
      <c r="G62" s="101"/>
      <c r="H62" s="100"/>
      <c r="I62" s="100"/>
      <c r="J62" s="122"/>
      <c r="K62" s="100"/>
      <c r="L62" s="100"/>
      <c r="M62" s="100"/>
    </row>
    <row r="63" spans="1:13" ht="19.5" customHeight="1">
      <c r="A63" s="71" t="s">
        <v>213</v>
      </c>
      <c r="B63" s="102">
        <v>1</v>
      </c>
      <c r="C63" s="127">
        <v>430</v>
      </c>
      <c r="D63" s="101">
        <v>430</v>
      </c>
      <c r="E63" s="100"/>
      <c r="F63" s="101"/>
      <c r="G63" s="101"/>
      <c r="H63" s="100"/>
      <c r="I63" s="100"/>
      <c r="J63" s="122"/>
      <c r="K63" s="100"/>
      <c r="L63" s="100"/>
      <c r="M63" s="100"/>
    </row>
    <row r="64" spans="1:13" ht="19.5" customHeight="1">
      <c r="A64" s="71" t="s">
        <v>123</v>
      </c>
      <c r="B64" s="102">
        <v>1</v>
      </c>
      <c r="C64" s="127">
        <v>4000</v>
      </c>
      <c r="D64" s="101">
        <v>4000</v>
      </c>
      <c r="E64" s="199"/>
      <c r="F64" s="199"/>
      <c r="G64" s="199"/>
      <c r="H64" s="67">
        <v>1</v>
      </c>
      <c r="I64" s="122">
        <v>2500</v>
      </c>
      <c r="J64" s="122">
        <v>2500</v>
      </c>
      <c r="K64" s="100"/>
      <c r="L64" s="100"/>
      <c r="M64" s="100"/>
    </row>
    <row r="65" spans="1:13" ht="23.25" customHeight="1">
      <c r="A65" s="75" t="s">
        <v>210</v>
      </c>
      <c r="B65" s="128">
        <v>1</v>
      </c>
      <c r="C65" s="129">
        <v>700</v>
      </c>
      <c r="D65" s="129">
        <v>700</v>
      </c>
      <c r="E65" s="100"/>
      <c r="F65" s="101"/>
      <c r="G65" s="101"/>
      <c r="H65" s="67">
        <v>1</v>
      </c>
      <c r="I65" s="122">
        <v>300</v>
      </c>
      <c r="J65" s="101">
        <v>300</v>
      </c>
      <c r="K65" s="100"/>
      <c r="L65" s="100"/>
      <c r="M65" s="100"/>
    </row>
    <row r="66" spans="1:13" ht="23.25" customHeight="1">
      <c r="A66" s="75" t="s">
        <v>87</v>
      </c>
      <c r="B66" s="128">
        <v>1</v>
      </c>
      <c r="C66" s="129">
        <v>1500</v>
      </c>
      <c r="D66" s="129">
        <v>1500</v>
      </c>
      <c r="E66" s="128"/>
      <c r="F66" s="129"/>
      <c r="G66" s="129"/>
      <c r="H66" s="67"/>
      <c r="I66" s="122"/>
      <c r="J66" s="101"/>
      <c r="K66" s="100"/>
      <c r="L66" s="100"/>
      <c r="M66" s="100"/>
    </row>
    <row r="67" spans="1:13" ht="23.25" customHeight="1">
      <c r="A67" s="75" t="s">
        <v>211</v>
      </c>
      <c r="B67" s="128">
        <v>1</v>
      </c>
      <c r="C67" s="129">
        <v>3500</v>
      </c>
      <c r="D67" s="129">
        <v>3500</v>
      </c>
      <c r="E67" s="100">
        <v>1</v>
      </c>
      <c r="F67" s="101">
        <v>4000</v>
      </c>
      <c r="G67" s="101">
        <v>4000</v>
      </c>
      <c r="H67" s="67"/>
      <c r="I67" s="122"/>
      <c r="J67" s="101"/>
      <c r="K67" s="100"/>
      <c r="L67" s="100"/>
      <c r="M67" s="100"/>
    </row>
    <row r="68" spans="1:13" ht="23.25" customHeight="1">
      <c r="A68" s="108" t="s">
        <v>117</v>
      </c>
      <c r="B68" s="128"/>
      <c r="C68" s="129"/>
      <c r="D68" s="129"/>
      <c r="E68" s="100"/>
      <c r="F68" s="101"/>
      <c r="G68" s="101"/>
      <c r="H68" s="67"/>
      <c r="I68" s="122"/>
      <c r="J68" s="101"/>
      <c r="K68" s="100"/>
      <c r="L68" s="100"/>
      <c r="M68" s="100"/>
    </row>
    <row r="69" spans="1:13" ht="23.25" customHeight="1">
      <c r="A69" s="75" t="s">
        <v>212</v>
      </c>
      <c r="B69" s="128">
        <v>2</v>
      </c>
      <c r="C69" s="129">
        <f>D69/B69</f>
        <v>175</v>
      </c>
      <c r="D69" s="129">
        <v>350</v>
      </c>
      <c r="E69" s="100"/>
      <c r="F69" s="101"/>
      <c r="G69" s="101"/>
      <c r="H69" s="67"/>
      <c r="I69" s="122"/>
      <c r="J69" s="101"/>
      <c r="K69" s="100"/>
      <c r="L69" s="100"/>
      <c r="M69" s="100"/>
    </row>
    <row r="70" spans="1:13" ht="23.25" customHeight="1">
      <c r="A70" s="75" t="s">
        <v>118</v>
      </c>
      <c r="B70" s="128">
        <v>1</v>
      </c>
      <c r="C70" s="129">
        <v>55</v>
      </c>
      <c r="D70" s="129">
        <v>55</v>
      </c>
      <c r="E70" s="100"/>
      <c r="F70" s="101"/>
      <c r="G70" s="101"/>
      <c r="H70" s="67">
        <v>1</v>
      </c>
      <c r="I70" s="122">
        <v>350</v>
      </c>
      <c r="J70" s="101">
        <v>350</v>
      </c>
      <c r="K70" s="100"/>
      <c r="L70" s="100"/>
      <c r="M70" s="100"/>
    </row>
    <row r="71" spans="1:13" ht="23.25" customHeight="1">
      <c r="A71" s="75" t="s">
        <v>186</v>
      </c>
      <c r="B71" s="128">
        <v>1</v>
      </c>
      <c r="C71" s="129">
        <v>1000</v>
      </c>
      <c r="D71" s="129">
        <v>1000</v>
      </c>
      <c r="E71" s="100"/>
      <c r="F71" s="101"/>
      <c r="G71" s="101"/>
      <c r="H71" s="67"/>
      <c r="I71" s="122"/>
      <c r="J71" s="101"/>
      <c r="K71" s="100"/>
      <c r="L71" s="100"/>
      <c r="M71" s="100"/>
    </row>
    <row r="72" spans="1:13" ht="23.25" customHeight="1">
      <c r="A72" s="75" t="s">
        <v>119</v>
      </c>
      <c r="B72" s="128"/>
      <c r="C72" s="129"/>
      <c r="D72" s="129"/>
      <c r="E72" s="100">
        <v>2</v>
      </c>
      <c r="F72" s="101">
        <v>735</v>
      </c>
      <c r="G72" s="101">
        <f>F72*E72</f>
        <v>1470</v>
      </c>
      <c r="H72" s="67"/>
      <c r="I72" s="122"/>
      <c r="J72" s="101"/>
      <c r="K72" s="100"/>
      <c r="L72" s="100"/>
      <c r="M72" s="100"/>
    </row>
    <row r="73" spans="1:13" ht="23.25" customHeight="1">
      <c r="A73" s="108" t="s">
        <v>107</v>
      </c>
      <c r="B73" s="128"/>
      <c r="C73" s="129"/>
      <c r="D73" s="129"/>
      <c r="E73" s="100"/>
      <c r="F73" s="101"/>
      <c r="G73" s="101"/>
      <c r="H73" s="67"/>
      <c r="I73" s="122"/>
      <c r="J73" s="101"/>
      <c r="K73" s="100"/>
      <c r="L73" s="100"/>
      <c r="M73" s="100"/>
    </row>
    <row r="74" spans="1:13" ht="23.25" customHeight="1">
      <c r="A74" s="75" t="s">
        <v>120</v>
      </c>
      <c r="B74" s="128">
        <v>1</v>
      </c>
      <c r="C74" s="129">
        <v>680</v>
      </c>
      <c r="D74" s="129">
        <v>680</v>
      </c>
      <c r="E74" s="100">
        <v>1</v>
      </c>
      <c r="F74" s="101">
        <v>220</v>
      </c>
      <c r="G74" s="101">
        <v>220</v>
      </c>
      <c r="H74" s="67"/>
      <c r="I74" s="122"/>
      <c r="J74" s="101"/>
      <c r="K74" s="100"/>
      <c r="L74" s="100"/>
      <c r="M74" s="100"/>
    </row>
    <row r="75" spans="1:13" ht="23.25" customHeight="1">
      <c r="A75" s="75" t="s">
        <v>72</v>
      </c>
      <c r="B75" s="128"/>
      <c r="C75" s="129"/>
      <c r="D75" s="129"/>
      <c r="E75" s="100">
        <v>1</v>
      </c>
      <c r="F75" s="101">
        <v>220</v>
      </c>
      <c r="G75" s="101">
        <v>220</v>
      </c>
      <c r="H75" s="67"/>
      <c r="I75" s="122"/>
      <c r="J75" s="101"/>
      <c r="K75" s="100"/>
      <c r="L75" s="100"/>
      <c r="M75" s="100"/>
    </row>
    <row r="76" spans="1:13" ht="23.25" customHeight="1">
      <c r="A76" s="75" t="s">
        <v>121</v>
      </c>
      <c r="B76" s="128"/>
      <c r="C76" s="129"/>
      <c r="D76" s="129"/>
      <c r="E76" s="100"/>
      <c r="F76" s="101"/>
      <c r="G76" s="101"/>
      <c r="H76" s="67"/>
      <c r="I76" s="122"/>
      <c r="J76" s="101"/>
      <c r="K76" s="67">
        <v>1</v>
      </c>
      <c r="L76" s="122">
        <v>300</v>
      </c>
      <c r="M76" s="101">
        <v>300</v>
      </c>
    </row>
    <row r="77" spans="1:13" ht="23.25" customHeight="1">
      <c r="A77" s="75" t="s">
        <v>122</v>
      </c>
      <c r="B77" s="128"/>
      <c r="C77" s="129"/>
      <c r="D77" s="129"/>
      <c r="E77" s="100"/>
      <c r="F77" s="101"/>
      <c r="G77" s="101"/>
      <c r="H77" s="67"/>
      <c r="I77" s="122"/>
      <c r="J77" s="101"/>
      <c r="K77" s="67">
        <v>1</v>
      </c>
      <c r="L77" s="122">
        <v>700</v>
      </c>
      <c r="M77" s="101">
        <v>700</v>
      </c>
    </row>
    <row r="78" spans="1:13" ht="23.25" customHeight="1">
      <c r="A78" s="75" t="s">
        <v>124</v>
      </c>
      <c r="B78" s="128">
        <v>1</v>
      </c>
      <c r="C78" s="129">
        <v>300</v>
      </c>
      <c r="D78" s="129">
        <v>300</v>
      </c>
      <c r="E78" s="100"/>
      <c r="F78" s="101"/>
      <c r="G78" s="101"/>
      <c r="H78" s="67"/>
      <c r="I78" s="122"/>
      <c r="J78" s="101"/>
      <c r="K78" s="67">
        <v>2</v>
      </c>
      <c r="L78" s="122">
        <v>156</v>
      </c>
      <c r="M78" s="101">
        <f>L78*K78</f>
        <v>312</v>
      </c>
    </row>
    <row r="79" spans="1:13" ht="23.25" customHeight="1">
      <c r="A79" s="75" t="s">
        <v>125</v>
      </c>
      <c r="B79" s="128">
        <v>1</v>
      </c>
      <c r="C79" s="129">
        <v>250</v>
      </c>
      <c r="D79" s="129">
        <v>250</v>
      </c>
      <c r="E79" s="100"/>
      <c r="F79" s="101"/>
      <c r="G79" s="101"/>
      <c r="H79" s="67"/>
      <c r="I79" s="122"/>
      <c r="J79" s="101"/>
      <c r="K79" s="67">
        <v>1</v>
      </c>
      <c r="L79" s="122">
        <v>400</v>
      </c>
      <c r="M79" s="101">
        <v>400</v>
      </c>
    </row>
    <row r="80" spans="1:13" ht="23.25" customHeight="1">
      <c r="A80" s="75" t="s">
        <v>126</v>
      </c>
      <c r="B80" s="128"/>
      <c r="C80" s="129"/>
      <c r="D80" s="129"/>
      <c r="E80" s="100"/>
      <c r="F80" s="101"/>
      <c r="G80" s="101"/>
      <c r="H80" s="67"/>
      <c r="I80" s="122"/>
      <c r="J80" s="101"/>
      <c r="K80" s="100">
        <v>1</v>
      </c>
      <c r="L80" s="100">
        <v>100</v>
      </c>
      <c r="M80" s="100">
        <v>100</v>
      </c>
    </row>
    <row r="81" spans="1:13" ht="17.25" customHeight="1">
      <c r="A81" s="74" t="s">
        <v>50</v>
      </c>
      <c r="B81" s="67">
        <v>2</v>
      </c>
      <c r="C81" s="122">
        <v>532.4</v>
      </c>
      <c r="D81" s="129">
        <v>1064.7</v>
      </c>
      <c r="E81" s="67">
        <v>10</v>
      </c>
      <c r="F81" s="122">
        <f>G81/E81</f>
        <v>15.1</v>
      </c>
      <c r="G81" s="122">
        <v>151</v>
      </c>
      <c r="H81" s="67">
        <v>89</v>
      </c>
      <c r="I81" s="122">
        <f>J81/H81</f>
        <v>19.607865168539323</v>
      </c>
      <c r="J81" s="101">
        <v>1745.1</v>
      </c>
      <c r="K81" s="100">
        <v>41</v>
      </c>
      <c r="L81" s="130">
        <f>M81/K81</f>
        <v>94.23658536585366</v>
      </c>
      <c r="M81" s="100">
        <v>3863.7</v>
      </c>
    </row>
    <row r="82" spans="1:13" ht="17.25" customHeight="1">
      <c r="A82" s="74" t="s">
        <v>173</v>
      </c>
      <c r="B82" s="67">
        <v>45</v>
      </c>
      <c r="C82" s="122">
        <f>D82/B82</f>
        <v>4.868888888888889</v>
      </c>
      <c r="D82" s="129">
        <v>219.1</v>
      </c>
      <c r="E82" s="67"/>
      <c r="F82" s="122"/>
      <c r="G82" s="122"/>
      <c r="H82" s="67"/>
      <c r="I82" s="122"/>
      <c r="J82" s="101"/>
      <c r="K82" s="100"/>
      <c r="L82" s="130"/>
      <c r="M82" s="100"/>
    </row>
    <row r="83" spans="1:13" ht="34.5" customHeight="1">
      <c r="A83" s="77" t="s">
        <v>232</v>
      </c>
      <c r="B83" s="120">
        <f aca="true" t="shared" si="2" ref="B83:G83">B84</f>
        <v>176</v>
      </c>
      <c r="C83" s="131">
        <f t="shared" si="2"/>
        <v>25.411931818181813</v>
      </c>
      <c r="D83" s="113">
        <f t="shared" si="2"/>
        <v>4472.499999999999</v>
      </c>
      <c r="E83" s="120">
        <f t="shared" si="2"/>
        <v>14</v>
      </c>
      <c r="F83" s="131">
        <f t="shared" si="2"/>
        <v>152.42857142857142</v>
      </c>
      <c r="G83" s="113">
        <f t="shared" si="2"/>
        <v>2134</v>
      </c>
      <c r="H83" s="120">
        <f aca="true" t="shared" si="3" ref="H83:M83">H84</f>
        <v>17</v>
      </c>
      <c r="I83" s="113">
        <f t="shared" si="3"/>
        <v>132.5590588235294</v>
      </c>
      <c r="J83" s="113">
        <f t="shared" si="3"/>
        <v>2253.504</v>
      </c>
      <c r="K83" s="110">
        <f t="shared" si="3"/>
        <v>15</v>
      </c>
      <c r="L83" s="110">
        <f t="shared" si="3"/>
        <v>158.64668160000002</v>
      </c>
      <c r="M83" s="110">
        <f t="shared" si="3"/>
        <v>2379.700224</v>
      </c>
    </row>
    <row r="84" spans="1:13" ht="30" customHeight="1">
      <c r="A84" s="77" t="s">
        <v>171</v>
      </c>
      <c r="B84" s="120">
        <f>SUM(B85:B101)</f>
        <v>176</v>
      </c>
      <c r="C84" s="131">
        <f>D84/B84</f>
        <v>25.411931818181813</v>
      </c>
      <c r="D84" s="258">
        <f>SUM(D85:D101)</f>
        <v>4472.499999999999</v>
      </c>
      <c r="E84" s="120">
        <f>SUM(E85:E100)</f>
        <v>14</v>
      </c>
      <c r="F84" s="131">
        <f>G84/E84</f>
        <v>152.42857142857142</v>
      </c>
      <c r="G84" s="113">
        <f>SUM(G85:G101)</f>
        <v>2134</v>
      </c>
      <c r="H84" s="120">
        <f>SUM(H85:H100)</f>
        <v>17</v>
      </c>
      <c r="I84" s="113">
        <f>J84/H84</f>
        <v>132.5590588235294</v>
      </c>
      <c r="J84" s="113">
        <f>G84*1.056</f>
        <v>2253.504</v>
      </c>
      <c r="K84" s="113">
        <f>SUM(K85:K100)</f>
        <v>15</v>
      </c>
      <c r="L84" s="113">
        <f>M84/K84</f>
        <v>158.64668160000002</v>
      </c>
      <c r="M84" s="113">
        <f>J84*1.056</f>
        <v>2379.700224</v>
      </c>
    </row>
    <row r="85" spans="1:13" ht="19.5" customHeight="1">
      <c r="A85" s="72" t="s">
        <v>245</v>
      </c>
      <c r="B85" s="128">
        <v>2</v>
      </c>
      <c r="C85" s="129">
        <v>44</v>
      </c>
      <c r="D85" s="129">
        <v>88</v>
      </c>
      <c r="E85" s="100"/>
      <c r="F85" s="100"/>
      <c r="G85" s="100"/>
      <c r="H85" s="67"/>
      <c r="I85" s="67"/>
      <c r="J85" s="100"/>
      <c r="K85" s="100"/>
      <c r="L85" s="100"/>
      <c r="M85" s="100"/>
    </row>
    <row r="86" spans="1:13" ht="20.25" customHeight="1">
      <c r="A86" s="75" t="s">
        <v>114</v>
      </c>
      <c r="B86" s="67">
        <v>1</v>
      </c>
      <c r="C86" s="122">
        <v>800</v>
      </c>
      <c r="D86" s="101">
        <v>800</v>
      </c>
      <c r="E86" s="100">
        <v>1</v>
      </c>
      <c r="F86" s="100">
        <v>100</v>
      </c>
      <c r="G86" s="101">
        <v>100</v>
      </c>
      <c r="H86" s="100"/>
      <c r="I86" s="100"/>
      <c r="J86" s="100"/>
      <c r="K86" s="100"/>
      <c r="L86" s="100"/>
      <c r="M86" s="100"/>
    </row>
    <row r="87" spans="1:13" ht="20.25" customHeight="1">
      <c r="A87" s="75" t="s">
        <v>242</v>
      </c>
      <c r="B87" s="100">
        <v>1</v>
      </c>
      <c r="C87" s="122">
        <v>17</v>
      </c>
      <c r="D87" s="101">
        <v>17</v>
      </c>
      <c r="E87" s="100">
        <v>2</v>
      </c>
      <c r="F87" s="100">
        <v>300</v>
      </c>
      <c r="G87" s="101">
        <v>600</v>
      </c>
      <c r="H87" s="100"/>
      <c r="I87" s="100"/>
      <c r="J87" s="100"/>
      <c r="K87" s="100"/>
      <c r="L87" s="100"/>
      <c r="M87" s="100"/>
    </row>
    <row r="88" spans="1:13" ht="30.75" customHeight="1">
      <c r="A88" s="75" t="s">
        <v>31</v>
      </c>
      <c r="B88" s="128">
        <v>1</v>
      </c>
      <c r="C88" s="129">
        <v>800</v>
      </c>
      <c r="D88" s="129">
        <v>800</v>
      </c>
      <c r="E88" s="100">
        <v>1</v>
      </c>
      <c r="F88" s="101">
        <v>800</v>
      </c>
      <c r="G88" s="101">
        <v>800</v>
      </c>
      <c r="H88" s="67">
        <v>1</v>
      </c>
      <c r="I88" s="67">
        <v>645</v>
      </c>
      <c r="J88" s="101">
        <v>645</v>
      </c>
      <c r="K88" s="100"/>
      <c r="L88" s="100"/>
      <c r="M88" s="100"/>
    </row>
    <row r="89" spans="1:13" ht="18.75" customHeight="1">
      <c r="A89" s="72" t="s">
        <v>115</v>
      </c>
      <c r="B89" s="128"/>
      <c r="C89" s="129"/>
      <c r="D89" s="129"/>
      <c r="E89" s="100"/>
      <c r="F89" s="101"/>
      <c r="G89" s="100"/>
      <c r="H89" s="67">
        <v>1</v>
      </c>
      <c r="I89" s="67">
        <f>J89/H89</f>
        <v>360</v>
      </c>
      <c r="J89" s="101">
        <v>360</v>
      </c>
      <c r="K89" s="100">
        <v>1</v>
      </c>
      <c r="L89" s="100">
        <v>387</v>
      </c>
      <c r="M89" s="100">
        <v>387</v>
      </c>
    </row>
    <row r="90" spans="1:13" ht="18.75" customHeight="1">
      <c r="A90" s="72" t="s">
        <v>243</v>
      </c>
      <c r="B90" s="128">
        <v>1</v>
      </c>
      <c r="C90" s="129">
        <v>30</v>
      </c>
      <c r="D90" s="129">
        <v>30</v>
      </c>
      <c r="E90" s="100"/>
      <c r="F90" s="101"/>
      <c r="G90" s="100"/>
      <c r="H90" s="67"/>
      <c r="I90" s="67"/>
      <c r="J90" s="101"/>
      <c r="K90" s="100"/>
      <c r="L90" s="100"/>
      <c r="M90" s="100"/>
    </row>
    <row r="91" spans="1:13" ht="18.75" customHeight="1">
      <c r="A91" s="72" t="s">
        <v>246</v>
      </c>
      <c r="B91" s="128">
        <v>1</v>
      </c>
      <c r="C91" s="129">
        <v>15</v>
      </c>
      <c r="D91" s="129">
        <v>15</v>
      </c>
      <c r="E91" s="100"/>
      <c r="F91" s="101"/>
      <c r="G91" s="100"/>
      <c r="H91" s="67"/>
      <c r="I91" s="67"/>
      <c r="J91" s="101"/>
      <c r="K91" s="100"/>
      <c r="L91" s="100"/>
      <c r="M91" s="100"/>
    </row>
    <row r="92" spans="1:13" ht="18.75" customHeight="1">
      <c r="A92" s="72" t="s">
        <v>244</v>
      </c>
      <c r="B92" s="128">
        <v>1</v>
      </c>
      <c r="C92" s="129">
        <v>800</v>
      </c>
      <c r="D92" s="129">
        <v>800</v>
      </c>
      <c r="E92" s="100"/>
      <c r="F92" s="101"/>
      <c r="G92" s="100"/>
      <c r="H92" s="67"/>
      <c r="I92" s="67"/>
      <c r="J92" s="101"/>
      <c r="K92" s="100"/>
      <c r="L92" s="100"/>
      <c r="M92" s="100"/>
    </row>
    <row r="93" spans="1:13" ht="18.75" customHeight="1">
      <c r="A93" s="72" t="s">
        <v>172</v>
      </c>
      <c r="B93" s="128"/>
      <c r="C93" s="129"/>
      <c r="D93" s="129"/>
      <c r="E93" s="100"/>
      <c r="F93" s="101"/>
      <c r="G93" s="100"/>
      <c r="H93" s="67"/>
      <c r="I93" s="67"/>
      <c r="J93" s="101"/>
      <c r="K93" s="100">
        <v>1</v>
      </c>
      <c r="L93" s="100">
        <v>500</v>
      </c>
      <c r="M93" s="100">
        <v>500</v>
      </c>
    </row>
    <row r="94" spans="1:13" ht="18.75" customHeight="1">
      <c r="A94" s="72" t="s">
        <v>100</v>
      </c>
      <c r="B94" s="128">
        <v>1</v>
      </c>
      <c r="C94" s="129">
        <v>51</v>
      </c>
      <c r="D94" s="129">
        <v>51</v>
      </c>
      <c r="E94" s="100"/>
      <c r="F94" s="101"/>
      <c r="G94" s="100"/>
      <c r="H94" s="67"/>
      <c r="I94" s="67"/>
      <c r="J94" s="101"/>
      <c r="K94" s="100"/>
      <c r="L94" s="100"/>
      <c r="M94" s="100"/>
    </row>
    <row r="95" spans="1:13" ht="20.25" customHeight="1">
      <c r="A95" s="72" t="s">
        <v>116</v>
      </c>
      <c r="B95" s="67">
        <v>1</v>
      </c>
      <c r="C95" s="67">
        <v>220</v>
      </c>
      <c r="D95" s="100">
        <v>220</v>
      </c>
      <c r="E95" s="100"/>
      <c r="F95" s="101"/>
      <c r="G95" s="100"/>
      <c r="H95" s="100"/>
      <c r="I95" s="100"/>
      <c r="J95" s="100"/>
      <c r="K95" s="100">
        <v>1</v>
      </c>
      <c r="L95" s="100">
        <v>400</v>
      </c>
      <c r="M95" s="100">
        <v>400</v>
      </c>
    </row>
    <row r="96" spans="1:13" ht="20.25" customHeight="1">
      <c r="A96" s="72" t="s">
        <v>191</v>
      </c>
      <c r="B96" s="67">
        <v>2</v>
      </c>
      <c r="C96" s="67">
        <v>32.1</v>
      </c>
      <c r="D96" s="100">
        <v>64.2</v>
      </c>
      <c r="E96" s="100"/>
      <c r="F96" s="101"/>
      <c r="G96" s="100"/>
      <c r="H96" s="100"/>
      <c r="I96" s="100"/>
      <c r="J96" s="100"/>
      <c r="K96" s="100"/>
      <c r="L96" s="100"/>
      <c r="M96" s="100"/>
    </row>
    <row r="97" spans="1:13" ht="20.25" customHeight="1">
      <c r="A97" s="72" t="s">
        <v>192</v>
      </c>
      <c r="B97" s="67">
        <v>3</v>
      </c>
      <c r="C97" s="122">
        <v>20</v>
      </c>
      <c r="D97" s="101">
        <f>B97*C97</f>
        <v>60</v>
      </c>
      <c r="E97" s="100"/>
      <c r="F97" s="101"/>
      <c r="G97" s="100"/>
      <c r="H97" s="100"/>
      <c r="I97" s="100"/>
      <c r="J97" s="100"/>
      <c r="K97" s="100"/>
      <c r="L97" s="100"/>
      <c r="M97" s="100"/>
    </row>
    <row r="98" spans="1:13" ht="20.25" customHeight="1">
      <c r="A98" s="72" t="s">
        <v>248</v>
      </c>
      <c r="B98" s="67">
        <v>1</v>
      </c>
      <c r="C98" s="122">
        <v>100</v>
      </c>
      <c r="D98" s="101">
        <v>100</v>
      </c>
      <c r="E98" s="100"/>
      <c r="F98" s="101"/>
      <c r="G98" s="100"/>
      <c r="H98" s="100"/>
      <c r="I98" s="100"/>
      <c r="J98" s="100"/>
      <c r="K98" s="100"/>
      <c r="L98" s="100"/>
      <c r="M98" s="100"/>
    </row>
    <row r="99" spans="1:13" ht="20.25" customHeight="1">
      <c r="A99" s="72" t="s">
        <v>247</v>
      </c>
      <c r="B99" s="67">
        <v>1</v>
      </c>
      <c r="C99" s="122">
        <v>100</v>
      </c>
      <c r="D99" s="101">
        <v>100</v>
      </c>
      <c r="E99" s="100"/>
      <c r="F99" s="101"/>
      <c r="G99" s="100"/>
      <c r="H99" s="100"/>
      <c r="I99" s="100"/>
      <c r="J99" s="100"/>
      <c r="K99" s="100"/>
      <c r="L99" s="100"/>
      <c r="M99" s="100"/>
    </row>
    <row r="100" spans="1:13" ht="17.25" customHeight="1">
      <c r="A100" s="72" t="s">
        <v>50</v>
      </c>
      <c r="B100" s="67">
        <v>11</v>
      </c>
      <c r="C100" s="122">
        <f>D100/B100</f>
        <v>105.96363636363635</v>
      </c>
      <c r="D100" s="122">
        <v>1165.6</v>
      </c>
      <c r="E100" s="67">
        <v>10</v>
      </c>
      <c r="F100" s="101">
        <f>G100/E100</f>
        <v>63.4</v>
      </c>
      <c r="G100" s="122">
        <v>634</v>
      </c>
      <c r="H100" s="67">
        <v>15</v>
      </c>
      <c r="I100" s="125">
        <f>J100/H100</f>
        <v>83.23333333333333</v>
      </c>
      <c r="J100" s="101">
        <v>1248.5</v>
      </c>
      <c r="K100" s="100">
        <v>12</v>
      </c>
      <c r="L100" s="130">
        <f>M100/K100</f>
        <v>91.05833333333334</v>
      </c>
      <c r="M100" s="100">
        <v>1092.7</v>
      </c>
    </row>
    <row r="101" spans="1:13" ht="17.25" customHeight="1">
      <c r="A101" s="109" t="s">
        <v>173</v>
      </c>
      <c r="B101" s="67">
        <v>148</v>
      </c>
      <c r="C101" s="122">
        <f>D101/B101</f>
        <v>1.0925675675675675</v>
      </c>
      <c r="D101" s="122">
        <v>161.7</v>
      </c>
      <c r="E101" s="67"/>
      <c r="F101" s="101"/>
      <c r="G101" s="122"/>
      <c r="H101" s="67"/>
      <c r="I101" s="125"/>
      <c r="J101" s="101"/>
      <c r="K101" s="100"/>
      <c r="L101" s="130"/>
      <c r="M101" s="100"/>
    </row>
    <row r="102" spans="1:13" ht="35.25" customHeight="1">
      <c r="A102" s="48" t="s">
        <v>234</v>
      </c>
      <c r="B102" s="120">
        <f aca="true" t="shared" si="4" ref="B102:M102">B103</f>
        <v>12</v>
      </c>
      <c r="C102" s="113">
        <f>C103</f>
        <v>51.583333333333336</v>
      </c>
      <c r="D102" s="113">
        <f t="shared" si="4"/>
        <v>619</v>
      </c>
      <c r="E102" s="120">
        <f t="shared" si="4"/>
        <v>10</v>
      </c>
      <c r="F102" s="120">
        <f t="shared" si="4"/>
        <v>53.35</v>
      </c>
      <c r="G102" s="120">
        <f t="shared" si="4"/>
        <v>533.5</v>
      </c>
      <c r="H102" s="120">
        <f t="shared" si="4"/>
        <v>6</v>
      </c>
      <c r="I102" s="113">
        <f t="shared" si="4"/>
        <v>93.896</v>
      </c>
      <c r="J102" s="113">
        <f t="shared" si="4"/>
        <v>563.376</v>
      </c>
      <c r="K102" s="120">
        <f t="shared" si="4"/>
        <v>17</v>
      </c>
      <c r="L102" s="113">
        <f t="shared" si="4"/>
        <v>36</v>
      </c>
      <c r="M102" s="113">
        <f t="shared" si="4"/>
        <v>612</v>
      </c>
    </row>
    <row r="103" spans="1:13" ht="24" customHeight="1">
      <c r="A103" s="189" t="s">
        <v>58</v>
      </c>
      <c r="B103" s="67">
        <f aca="true" t="shared" si="5" ref="B103:H103">SUM(B105:B110)</f>
        <v>12</v>
      </c>
      <c r="C103" s="122">
        <f>D103/B103</f>
        <v>51.583333333333336</v>
      </c>
      <c r="D103" s="122">
        <f>SUM(D105:D111)</f>
        <v>619</v>
      </c>
      <c r="E103" s="67">
        <f t="shared" si="5"/>
        <v>10</v>
      </c>
      <c r="F103" s="122">
        <f>G103/E103</f>
        <v>53.35</v>
      </c>
      <c r="G103" s="122">
        <f>SUM(G105:G111)</f>
        <v>533.5</v>
      </c>
      <c r="H103" s="67">
        <f t="shared" si="5"/>
        <v>6</v>
      </c>
      <c r="I103" s="122">
        <f>J103/H103</f>
        <v>93.896</v>
      </c>
      <c r="J103" s="122">
        <f>G103*1.056</f>
        <v>563.376</v>
      </c>
      <c r="K103" s="67">
        <f>SUM(K104:K110)</f>
        <v>17</v>
      </c>
      <c r="L103" s="122">
        <f>M103/K103</f>
        <v>36</v>
      </c>
      <c r="M103" s="122">
        <f>SUM(M104:M110)</f>
        <v>612</v>
      </c>
    </row>
    <row r="104" spans="1:13" ht="18" customHeight="1">
      <c r="A104" s="108" t="s">
        <v>80</v>
      </c>
      <c r="B104" s="67"/>
      <c r="C104" s="122"/>
      <c r="D104" s="122"/>
      <c r="E104" s="67"/>
      <c r="F104" s="122"/>
      <c r="G104" s="122"/>
      <c r="H104" s="67"/>
      <c r="I104" s="122"/>
      <c r="J104" s="122"/>
      <c r="K104" s="100"/>
      <c r="L104" s="101"/>
      <c r="M104" s="101"/>
    </row>
    <row r="105" spans="1:13" ht="18" customHeight="1">
      <c r="A105" s="53" t="s">
        <v>55</v>
      </c>
      <c r="B105" s="67"/>
      <c r="C105" s="122"/>
      <c r="D105" s="122"/>
      <c r="E105" s="67"/>
      <c r="F105" s="122"/>
      <c r="G105" s="122"/>
      <c r="H105" s="67"/>
      <c r="I105" s="122"/>
      <c r="J105" s="122"/>
      <c r="K105" s="100"/>
      <c r="L105" s="101"/>
      <c r="M105" s="101"/>
    </row>
    <row r="106" spans="1:13" ht="18" customHeight="1">
      <c r="A106" s="53" t="s">
        <v>128</v>
      </c>
      <c r="B106" s="67">
        <v>1</v>
      </c>
      <c r="C106" s="122">
        <v>32</v>
      </c>
      <c r="D106" s="122">
        <v>32</v>
      </c>
      <c r="E106" s="67"/>
      <c r="F106" s="122"/>
      <c r="G106" s="122"/>
      <c r="H106" s="67"/>
      <c r="I106" s="122"/>
      <c r="J106" s="122"/>
      <c r="K106" s="100">
        <v>2</v>
      </c>
      <c r="L106" s="101">
        <v>26</v>
      </c>
      <c r="M106" s="101">
        <f>L106*K106</f>
        <v>52</v>
      </c>
    </row>
    <row r="107" spans="1:13" ht="18" customHeight="1">
      <c r="A107" s="53" t="s">
        <v>82</v>
      </c>
      <c r="B107" s="67"/>
      <c r="C107" s="122"/>
      <c r="D107" s="122"/>
      <c r="E107" s="67"/>
      <c r="F107" s="122"/>
      <c r="G107" s="122"/>
      <c r="H107" s="67"/>
      <c r="I107" s="122"/>
      <c r="J107" s="122"/>
      <c r="K107" s="100"/>
      <c r="L107" s="101"/>
      <c r="M107" s="101"/>
    </row>
    <row r="108" spans="1:13" ht="18" customHeight="1">
      <c r="A108" s="53" t="s">
        <v>127</v>
      </c>
      <c r="B108" s="67"/>
      <c r="C108" s="122"/>
      <c r="D108" s="122"/>
      <c r="E108" s="67"/>
      <c r="F108" s="122"/>
      <c r="G108" s="122"/>
      <c r="H108" s="67">
        <v>1</v>
      </c>
      <c r="I108" s="122">
        <v>200</v>
      </c>
      <c r="J108" s="122">
        <v>200</v>
      </c>
      <c r="K108" s="100"/>
      <c r="L108" s="101"/>
      <c r="M108" s="101"/>
    </row>
    <row r="109" spans="1:13" ht="18" customHeight="1">
      <c r="A109" s="53" t="s">
        <v>175</v>
      </c>
      <c r="B109" s="67">
        <v>1</v>
      </c>
      <c r="C109" s="122">
        <v>120</v>
      </c>
      <c r="D109" s="122">
        <v>120</v>
      </c>
      <c r="E109" s="67"/>
      <c r="F109" s="122"/>
      <c r="G109" s="122"/>
      <c r="H109" s="67"/>
      <c r="I109" s="122"/>
      <c r="J109" s="122"/>
      <c r="K109" s="100"/>
      <c r="L109" s="101"/>
      <c r="M109" s="101"/>
    </row>
    <row r="110" spans="1:13" ht="21.75" customHeight="1">
      <c r="A110" s="71" t="s">
        <v>50</v>
      </c>
      <c r="B110" s="67">
        <v>10</v>
      </c>
      <c r="C110" s="122">
        <f>D110/B110</f>
        <v>46.7</v>
      </c>
      <c r="D110" s="122">
        <v>467</v>
      </c>
      <c r="E110" s="67">
        <v>10</v>
      </c>
      <c r="F110" s="122">
        <f>G110/E110</f>
        <v>53.35</v>
      </c>
      <c r="G110" s="122">
        <v>533.5</v>
      </c>
      <c r="H110" s="67">
        <v>5</v>
      </c>
      <c r="I110" s="122">
        <f>J110/H110</f>
        <v>72.67999999999999</v>
      </c>
      <c r="J110" s="122">
        <v>363.4</v>
      </c>
      <c r="K110" s="100">
        <v>15</v>
      </c>
      <c r="L110" s="101">
        <f>M110/K110</f>
        <v>37.333333333333336</v>
      </c>
      <c r="M110" s="101">
        <v>560</v>
      </c>
    </row>
    <row r="111" spans="1:13" ht="21.75" customHeight="1">
      <c r="A111" s="71" t="s">
        <v>173</v>
      </c>
      <c r="B111" s="67"/>
      <c r="C111" s="122"/>
      <c r="D111" s="122"/>
      <c r="E111" s="67"/>
      <c r="F111" s="122"/>
      <c r="G111" s="122"/>
      <c r="H111" s="67"/>
      <c r="I111" s="122"/>
      <c r="J111" s="122"/>
      <c r="K111" s="100"/>
      <c r="L111" s="100"/>
      <c r="M111" s="100"/>
    </row>
    <row r="112" spans="1:13" ht="38.25" customHeight="1">
      <c r="A112" s="50" t="s">
        <v>233</v>
      </c>
      <c r="B112" s="114">
        <f>SUM(B114:B122)</f>
        <v>20</v>
      </c>
      <c r="C112" s="113">
        <f>C113</f>
        <v>97.64750000000001</v>
      </c>
      <c r="D112" s="113">
        <f>SUM(D114:D122)</f>
        <v>1952.95</v>
      </c>
      <c r="E112" s="120">
        <f>E113</f>
        <v>9</v>
      </c>
      <c r="F112" s="113">
        <f>F113</f>
        <v>103.33333333333333</v>
      </c>
      <c r="G112" s="113">
        <f>G113</f>
        <v>930</v>
      </c>
      <c r="H112" s="120">
        <f>SUM(H114:H122)</f>
        <v>6</v>
      </c>
      <c r="I112" s="113">
        <f>J112/H112</f>
        <v>183.33333333333334</v>
      </c>
      <c r="J112" s="113">
        <f>SUM(J114:J122)</f>
        <v>1100</v>
      </c>
      <c r="K112" s="113">
        <f>SUM(K114:K122)</f>
        <v>5</v>
      </c>
      <c r="L112" s="113">
        <f>SUM(L114:L122)</f>
        <v>18.2</v>
      </c>
      <c r="M112" s="113">
        <f>SUM(M114:M122)</f>
        <v>1100</v>
      </c>
    </row>
    <row r="113" spans="1:13" ht="23.25" customHeight="1">
      <c r="A113" s="77" t="s">
        <v>158</v>
      </c>
      <c r="B113" s="114">
        <f>B112</f>
        <v>20</v>
      </c>
      <c r="C113" s="113">
        <f>D113/B113</f>
        <v>97.64750000000001</v>
      </c>
      <c r="D113" s="113">
        <f>D112</f>
        <v>1952.95</v>
      </c>
      <c r="E113" s="120">
        <f>E114+E122</f>
        <v>9</v>
      </c>
      <c r="F113" s="113">
        <f>G113/E113</f>
        <v>103.33333333333333</v>
      </c>
      <c r="G113" s="113">
        <f>G114+G122</f>
        <v>930</v>
      </c>
      <c r="H113" s="114">
        <f>H112</f>
        <v>6</v>
      </c>
      <c r="I113" s="113">
        <f>I112</f>
        <v>183.33333333333334</v>
      </c>
      <c r="J113" s="113">
        <f>J114+J115+J116+J122</f>
        <v>1100</v>
      </c>
      <c r="K113" s="111">
        <f>K122</f>
        <v>5</v>
      </c>
      <c r="L113" s="111">
        <f>L122</f>
        <v>18.2</v>
      </c>
      <c r="M113" s="110">
        <f>M122</f>
        <v>1100</v>
      </c>
    </row>
    <row r="114" spans="1:13" ht="19.5" customHeight="1">
      <c r="A114" s="76" t="s">
        <v>42</v>
      </c>
      <c r="B114" s="67">
        <v>5</v>
      </c>
      <c r="C114" s="122">
        <v>111</v>
      </c>
      <c r="D114" s="122">
        <f>B114*C114</f>
        <v>555</v>
      </c>
      <c r="E114" s="100">
        <v>3</v>
      </c>
      <c r="F114" s="101">
        <v>110</v>
      </c>
      <c r="G114" s="101">
        <v>330</v>
      </c>
      <c r="H114" s="100"/>
      <c r="I114" s="101"/>
      <c r="J114" s="101"/>
      <c r="K114" s="100"/>
      <c r="L114" s="100"/>
      <c r="M114" s="100"/>
    </row>
    <row r="115" spans="1:13" ht="19.5" customHeight="1">
      <c r="A115" s="76" t="s">
        <v>183</v>
      </c>
      <c r="B115" s="102">
        <v>3</v>
      </c>
      <c r="C115" s="263">
        <v>38.75</v>
      </c>
      <c r="D115" s="122">
        <f aca="true" t="shared" si="6" ref="D115:D122">B115*C115</f>
        <v>116.25</v>
      </c>
      <c r="E115" s="132"/>
      <c r="F115" s="133"/>
      <c r="G115" s="133"/>
      <c r="H115" s="134"/>
      <c r="I115" s="135"/>
      <c r="J115" s="100"/>
      <c r="K115" s="100"/>
      <c r="L115" s="100"/>
      <c r="M115" s="100"/>
    </row>
    <row r="116" spans="1:13" ht="20.25" customHeight="1">
      <c r="A116" s="76" t="s">
        <v>184</v>
      </c>
      <c r="B116" s="102">
        <v>1</v>
      </c>
      <c r="C116" s="127">
        <v>10</v>
      </c>
      <c r="D116" s="122">
        <f t="shared" si="6"/>
        <v>10</v>
      </c>
      <c r="E116" s="100"/>
      <c r="F116" s="101"/>
      <c r="G116" s="101"/>
      <c r="H116" s="134"/>
      <c r="I116" s="135"/>
      <c r="J116" s="101"/>
      <c r="K116" s="100"/>
      <c r="L116" s="100"/>
      <c r="M116" s="100"/>
    </row>
    <row r="117" spans="1:13" ht="20.25" customHeight="1">
      <c r="A117" s="76" t="s">
        <v>193</v>
      </c>
      <c r="B117" s="102">
        <v>1</v>
      </c>
      <c r="C117" s="127">
        <v>18.6</v>
      </c>
      <c r="D117" s="122">
        <f t="shared" si="6"/>
        <v>18.6</v>
      </c>
      <c r="E117" s="100"/>
      <c r="F117" s="101"/>
      <c r="G117" s="101"/>
      <c r="H117" s="134"/>
      <c r="I117" s="135"/>
      <c r="J117" s="101"/>
      <c r="K117" s="100"/>
      <c r="L117" s="100"/>
      <c r="M117" s="100"/>
    </row>
    <row r="118" spans="1:13" ht="20.25" customHeight="1">
      <c r="A118" s="76" t="s">
        <v>194</v>
      </c>
      <c r="B118" s="102">
        <v>1</v>
      </c>
      <c r="C118" s="127">
        <v>22.3</v>
      </c>
      <c r="D118" s="122">
        <f t="shared" si="6"/>
        <v>22.3</v>
      </c>
      <c r="E118" s="100"/>
      <c r="F118" s="101"/>
      <c r="G118" s="101"/>
      <c r="H118" s="134"/>
      <c r="I118" s="135"/>
      <c r="J118" s="101"/>
      <c r="K118" s="100"/>
      <c r="L118" s="100"/>
      <c r="M118" s="100"/>
    </row>
    <row r="119" spans="1:13" ht="20.25" customHeight="1">
      <c r="A119" s="76" t="s">
        <v>195</v>
      </c>
      <c r="B119" s="102">
        <v>1</v>
      </c>
      <c r="C119" s="127">
        <v>690</v>
      </c>
      <c r="D119" s="122">
        <f t="shared" si="6"/>
        <v>690</v>
      </c>
      <c r="E119" s="100"/>
      <c r="F119" s="101"/>
      <c r="G119" s="101"/>
      <c r="H119" s="134"/>
      <c r="I119" s="135"/>
      <c r="J119" s="101"/>
      <c r="K119" s="100"/>
      <c r="L119" s="100"/>
      <c r="M119" s="100"/>
    </row>
    <row r="120" spans="1:13" ht="20.25" customHeight="1">
      <c r="A120" s="76" t="s">
        <v>196</v>
      </c>
      <c r="B120" s="102">
        <v>1</v>
      </c>
      <c r="C120" s="127">
        <v>200</v>
      </c>
      <c r="D120" s="122">
        <f t="shared" si="6"/>
        <v>200</v>
      </c>
      <c r="E120" s="100"/>
      <c r="F120" s="101"/>
      <c r="G120" s="101"/>
      <c r="H120" s="134"/>
      <c r="I120" s="135"/>
      <c r="J120" s="101"/>
      <c r="K120" s="100"/>
      <c r="L120" s="100"/>
      <c r="M120" s="100"/>
    </row>
    <row r="121" spans="1:13" ht="20.25" customHeight="1">
      <c r="A121" s="76" t="s">
        <v>197</v>
      </c>
      <c r="B121" s="102">
        <v>1</v>
      </c>
      <c r="C121" s="127">
        <v>300</v>
      </c>
      <c r="D121" s="122">
        <f t="shared" si="6"/>
        <v>300</v>
      </c>
      <c r="E121" s="100"/>
      <c r="F121" s="101"/>
      <c r="G121" s="101"/>
      <c r="H121" s="134"/>
      <c r="I121" s="135"/>
      <c r="J121" s="101"/>
      <c r="K121" s="100"/>
      <c r="L121" s="100"/>
      <c r="M121" s="100"/>
    </row>
    <row r="122" spans="1:13" ht="15.75">
      <c r="A122" s="43" t="s">
        <v>50</v>
      </c>
      <c r="B122" s="100">
        <v>6</v>
      </c>
      <c r="C122" s="101">
        <v>6.8</v>
      </c>
      <c r="D122" s="122">
        <f t="shared" si="6"/>
        <v>40.8</v>
      </c>
      <c r="E122" s="100">
        <v>6</v>
      </c>
      <c r="F122" s="101">
        <f>G122/E122</f>
        <v>100</v>
      </c>
      <c r="G122" s="101">
        <v>600</v>
      </c>
      <c r="H122" s="100">
        <v>6</v>
      </c>
      <c r="I122" s="101">
        <v>22</v>
      </c>
      <c r="J122" s="101">
        <v>1100</v>
      </c>
      <c r="K122" s="100">
        <v>5</v>
      </c>
      <c r="L122" s="100">
        <v>18.2</v>
      </c>
      <c r="M122" s="101">
        <v>1100</v>
      </c>
    </row>
    <row r="123" spans="1:10" ht="19.5" customHeight="1">
      <c r="A123" s="32"/>
      <c r="B123" s="33"/>
      <c r="C123" s="34"/>
      <c r="D123" s="19"/>
      <c r="E123" s="19"/>
      <c r="F123" s="19"/>
      <c r="G123" s="19"/>
      <c r="H123" s="19"/>
      <c r="I123" s="19"/>
      <c r="J123" s="19"/>
    </row>
    <row r="124" spans="12:13" ht="19.5" customHeight="1">
      <c r="L124" s="28"/>
      <c r="M124" s="28"/>
    </row>
    <row r="125" ht="19.5" customHeight="1">
      <c r="L125" s="1"/>
    </row>
    <row r="126" spans="3:12" ht="19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0" ht="19.5" customHeight="1">
      <c r="A127" s="32"/>
      <c r="B127" s="33"/>
      <c r="C127" s="34"/>
      <c r="D127" s="19"/>
      <c r="E127" s="19"/>
      <c r="F127" s="19"/>
      <c r="G127" s="19"/>
      <c r="H127" s="19"/>
      <c r="I127" s="19"/>
      <c r="J127" s="19"/>
    </row>
    <row r="128" spans="1:10" ht="18.75">
      <c r="A128" s="267"/>
      <c r="B128" s="267"/>
      <c r="C128" s="267"/>
      <c r="D128" s="267"/>
      <c r="E128" s="267"/>
      <c r="F128" s="267"/>
      <c r="G128" s="267"/>
      <c r="H128" s="267"/>
      <c r="I128" s="267"/>
      <c r="J128" s="2"/>
    </row>
    <row r="129" spans="1:11" ht="18.75">
      <c r="A129" s="28" t="s">
        <v>218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5.75">
      <c r="A130" s="63" t="s">
        <v>235</v>
      </c>
      <c r="C130" s="1"/>
      <c r="D130" s="1"/>
      <c r="E130" s="1"/>
      <c r="F130" s="1"/>
      <c r="G130" s="1"/>
      <c r="H130" s="1"/>
      <c r="I130" s="1"/>
      <c r="J130" s="1"/>
      <c r="K130" s="1"/>
    </row>
    <row r="131" ht="15">
      <c r="J131" s="2"/>
    </row>
    <row r="132" ht="15">
      <c r="J132" s="2"/>
    </row>
    <row r="150" spans="1:9" ht="15.75">
      <c r="A150" s="2" t="s">
        <v>59</v>
      </c>
      <c r="B150" s="1"/>
      <c r="C150" s="1"/>
      <c r="D150" s="1"/>
      <c r="E150" s="1"/>
      <c r="F150" s="1"/>
      <c r="G150" s="1"/>
      <c r="H150" s="1"/>
      <c r="I150" s="1"/>
    </row>
  </sheetData>
  <sheetProtection/>
  <mergeCells count="13">
    <mergeCell ref="E2:O2"/>
    <mergeCell ref="A6:M6"/>
    <mergeCell ref="A7:M7"/>
    <mergeCell ref="A8:M8"/>
    <mergeCell ref="B9:G9"/>
    <mergeCell ref="H9:M9"/>
    <mergeCell ref="E4:L4"/>
    <mergeCell ref="A128:I128"/>
    <mergeCell ref="H10:J10"/>
    <mergeCell ref="A10:A11"/>
    <mergeCell ref="B10:D10"/>
    <mergeCell ref="E10:G10"/>
    <mergeCell ref="K10:M10"/>
  </mergeCells>
  <printOptions/>
  <pageMargins left="0.1968503937007874" right="0.11811023622047245" top="0.7480314960629921" bottom="0.15748031496062992" header="0.31496062992125984" footer="0.31496062992125984"/>
  <pageSetup horizontalDpi="600" verticalDpi="600" orientation="landscape" paperSize="9" scale="72" r:id="rId1"/>
  <rowBreaks count="3" manualBreakCount="3">
    <brk id="36" max="15" man="1"/>
    <brk id="69" max="15" man="1"/>
    <brk id="10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0"/>
  <sheetViews>
    <sheetView view="pageBreakPreview" zoomScale="75" zoomScaleNormal="75" zoomScaleSheetLayoutView="75" zoomScalePageLayoutView="0" workbookViewId="0" topLeftCell="B13">
      <selection activeCell="J26" sqref="J26"/>
    </sheetView>
  </sheetViews>
  <sheetFormatPr defaultColWidth="9.140625" defaultRowHeight="12.75"/>
  <cols>
    <col min="1" max="1" width="6.140625" style="4" customWidth="1"/>
    <col min="2" max="2" width="76.421875" style="4" customWidth="1"/>
    <col min="3" max="3" width="10.28125" style="4" customWidth="1"/>
    <col min="4" max="4" width="11.00390625" style="4" customWidth="1"/>
    <col min="5" max="5" width="7.7109375" style="4" customWidth="1"/>
    <col min="6" max="6" width="7.28125" style="4" customWidth="1"/>
    <col min="7" max="7" width="9.8515625" style="4" customWidth="1"/>
    <col min="8" max="8" width="7.28125" style="4" customWidth="1"/>
    <col min="9" max="9" width="8.28125" style="4" customWidth="1"/>
    <col min="10" max="10" width="10.8515625" style="4" customWidth="1"/>
    <col min="11" max="11" width="7.421875" style="4" customWidth="1"/>
    <col min="12" max="12" width="7.140625" style="4" customWidth="1"/>
    <col min="13" max="13" width="10.28125" style="4" customWidth="1"/>
    <col min="14" max="16384" width="9.140625" style="4" customWidth="1"/>
  </cols>
  <sheetData>
    <row r="1" spans="1:14" ht="18.75">
      <c r="A1" s="3"/>
      <c r="B1" s="3"/>
      <c r="C1" s="3"/>
      <c r="D1" s="3"/>
      <c r="E1" s="3"/>
      <c r="F1" s="3"/>
      <c r="G1" s="1"/>
      <c r="H1" s="25" t="s">
        <v>132</v>
      </c>
      <c r="I1" s="1"/>
      <c r="J1" s="5"/>
      <c r="K1" s="26"/>
      <c r="L1" s="26"/>
      <c r="M1" s="3"/>
      <c r="N1" s="3"/>
    </row>
    <row r="2" spans="1:14" ht="18">
      <c r="A2" s="3"/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7.25" customHeight="1">
      <c r="A3" s="3"/>
      <c r="B3" s="27"/>
      <c r="C3" s="27"/>
      <c r="D3" s="27"/>
      <c r="E3" s="27" t="s">
        <v>236</v>
      </c>
      <c r="F3" s="27"/>
      <c r="G3" s="136"/>
      <c r="H3" s="136"/>
      <c r="I3" s="136"/>
      <c r="J3" s="136"/>
      <c r="K3" s="136"/>
      <c r="L3" s="136"/>
      <c r="M3" s="27"/>
      <c r="N3" s="27"/>
    </row>
    <row r="4" spans="1:14" ht="18.75" customHeight="1">
      <c r="A4" s="3"/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</row>
    <row r="5" spans="1:14" ht="18.75">
      <c r="A5" s="269" t="s">
        <v>159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7"/>
    </row>
    <row r="6" spans="1:14" ht="15.75" customHeight="1">
      <c r="A6" s="266" t="s">
        <v>131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7"/>
    </row>
    <row r="7" spans="1:14" ht="18" customHeight="1">
      <c r="A7" s="266" t="s">
        <v>227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85"/>
    </row>
    <row r="8" spans="1:14" ht="20.25" customHeight="1">
      <c r="A8" s="278" t="s">
        <v>48</v>
      </c>
      <c r="B8" s="270" t="s">
        <v>33</v>
      </c>
      <c r="C8" s="272" t="s">
        <v>223</v>
      </c>
      <c r="D8" s="272"/>
      <c r="E8" s="272"/>
      <c r="F8" s="274" t="s">
        <v>76</v>
      </c>
      <c r="G8" s="274"/>
      <c r="H8" s="274"/>
      <c r="I8" s="273" t="s">
        <v>77</v>
      </c>
      <c r="J8" s="273"/>
      <c r="K8" s="273"/>
      <c r="L8" s="273" t="s">
        <v>78</v>
      </c>
      <c r="M8" s="273"/>
      <c r="N8" s="273"/>
    </row>
    <row r="9" spans="1:14" ht="53.25" customHeight="1">
      <c r="A9" s="279"/>
      <c r="B9" s="271"/>
      <c r="C9" s="31" t="s">
        <v>45</v>
      </c>
      <c r="D9" s="31" t="s">
        <v>44</v>
      </c>
      <c r="E9" s="31" t="s">
        <v>35</v>
      </c>
      <c r="F9" s="31" t="s">
        <v>45</v>
      </c>
      <c r="G9" s="31" t="s">
        <v>44</v>
      </c>
      <c r="H9" s="31" t="s">
        <v>35</v>
      </c>
      <c r="I9" s="31" t="s">
        <v>45</v>
      </c>
      <c r="J9" s="31" t="s">
        <v>44</v>
      </c>
      <c r="K9" s="31" t="s">
        <v>35</v>
      </c>
      <c r="L9" s="31" t="s">
        <v>45</v>
      </c>
      <c r="M9" s="31" t="s">
        <v>44</v>
      </c>
      <c r="N9" s="31" t="s">
        <v>35</v>
      </c>
    </row>
    <row r="10" spans="1:14" ht="51" customHeight="1">
      <c r="A10" s="31"/>
      <c r="B10" s="55" t="s">
        <v>134</v>
      </c>
      <c r="C10" s="98">
        <f>C11+C21</f>
        <v>4</v>
      </c>
      <c r="D10" s="99">
        <f>E10/C10</f>
        <v>179.275</v>
      </c>
      <c r="E10" s="99">
        <f>E11+E21</f>
        <v>717.1</v>
      </c>
      <c r="F10" s="98">
        <f>F11+F21</f>
        <v>4</v>
      </c>
      <c r="G10" s="99">
        <f>H10/F10</f>
        <v>309.35</v>
      </c>
      <c r="H10" s="99">
        <f>H11+H21</f>
        <v>1237.4</v>
      </c>
      <c r="I10" s="98">
        <f>I11+I21</f>
        <v>4</v>
      </c>
      <c r="J10" s="99">
        <f>K10/I10</f>
        <v>562.6</v>
      </c>
      <c r="K10" s="99">
        <f>K11+K21</f>
        <v>2250.4</v>
      </c>
      <c r="L10" s="98">
        <f>L11+L21</f>
        <v>2</v>
      </c>
      <c r="M10" s="99">
        <f>N10/L10</f>
        <v>132.1</v>
      </c>
      <c r="N10" s="99">
        <f>N11+N21</f>
        <v>264.2</v>
      </c>
    </row>
    <row r="11" spans="1:14" ht="20.25" customHeight="1">
      <c r="A11" s="31" t="s">
        <v>25</v>
      </c>
      <c r="B11" s="38" t="s">
        <v>0</v>
      </c>
      <c r="C11" s="98">
        <f>C12+C19</f>
        <v>4</v>
      </c>
      <c r="D11" s="99">
        <f>E11/C11</f>
        <v>179.275</v>
      </c>
      <c r="E11" s="99">
        <f>E12+E19</f>
        <v>717.1</v>
      </c>
      <c r="F11" s="98">
        <f>F12</f>
        <v>3</v>
      </c>
      <c r="G11" s="99">
        <f>G12</f>
        <v>212.46666666666667</v>
      </c>
      <c r="H11" s="99">
        <f>H12</f>
        <v>637.4</v>
      </c>
      <c r="I11" s="98">
        <f>I12</f>
        <v>2</v>
      </c>
      <c r="J11" s="99">
        <f>K11/I11</f>
        <v>125.2</v>
      </c>
      <c r="K11" s="99">
        <f>K12</f>
        <v>250.4</v>
      </c>
      <c r="L11" s="112">
        <f>L12</f>
        <v>2</v>
      </c>
      <c r="M11" s="110">
        <f>M12</f>
        <v>132.1</v>
      </c>
      <c r="N11" s="110">
        <f>N12</f>
        <v>264.2</v>
      </c>
    </row>
    <row r="12" spans="1:14" ht="36" customHeight="1">
      <c r="A12" s="163" t="s">
        <v>1</v>
      </c>
      <c r="B12" s="38" t="s">
        <v>230</v>
      </c>
      <c r="C12" s="98">
        <f>C13+C15+C16</f>
        <v>3</v>
      </c>
      <c r="D12" s="99">
        <f>E12/C12</f>
        <v>193.33333333333334</v>
      </c>
      <c r="E12" s="99">
        <f>E13+E15+E16</f>
        <v>580</v>
      </c>
      <c r="F12" s="98">
        <f>F13+F15+F16</f>
        <v>3</v>
      </c>
      <c r="G12" s="99">
        <f>H12/F12</f>
        <v>212.46666666666667</v>
      </c>
      <c r="H12" s="99">
        <f>H13+H15+H16</f>
        <v>637.4</v>
      </c>
      <c r="I12" s="98">
        <f>I15</f>
        <v>2</v>
      </c>
      <c r="J12" s="99">
        <f>K12/I12</f>
        <v>125.2</v>
      </c>
      <c r="K12" s="99">
        <f>K15</f>
        <v>250.4</v>
      </c>
      <c r="L12" s="112">
        <v>2</v>
      </c>
      <c r="M12" s="111">
        <f>N12/L12</f>
        <v>132.1</v>
      </c>
      <c r="N12" s="111">
        <v>264.2</v>
      </c>
    </row>
    <row r="13" spans="1:14" ht="18">
      <c r="A13" s="163" t="s">
        <v>24</v>
      </c>
      <c r="B13" s="72" t="s">
        <v>49</v>
      </c>
      <c r="C13" s="105"/>
      <c r="D13" s="104"/>
      <c r="E13" s="104"/>
      <c r="F13" s="105">
        <v>1</v>
      </c>
      <c r="G13" s="99">
        <v>400</v>
      </c>
      <c r="H13" s="104">
        <v>400</v>
      </c>
      <c r="I13" s="105"/>
      <c r="J13" s="99"/>
      <c r="K13" s="104"/>
      <c r="L13" s="101"/>
      <c r="M13" s="100"/>
      <c r="N13" s="43"/>
    </row>
    <row r="14" spans="1:14" ht="18">
      <c r="A14" s="163" t="s">
        <v>22</v>
      </c>
      <c r="B14" s="72" t="s">
        <v>46</v>
      </c>
      <c r="C14" s="105"/>
      <c r="D14" s="104"/>
      <c r="E14" s="104"/>
      <c r="F14" s="105"/>
      <c r="G14" s="99"/>
      <c r="H14" s="104"/>
      <c r="I14" s="105"/>
      <c r="J14" s="99"/>
      <c r="K14" s="104"/>
      <c r="L14" s="101"/>
      <c r="M14" s="100"/>
      <c r="N14" s="43"/>
    </row>
    <row r="15" spans="1:14" ht="18">
      <c r="A15" s="163" t="s">
        <v>5</v>
      </c>
      <c r="B15" s="53" t="s">
        <v>47</v>
      </c>
      <c r="C15" s="105">
        <v>2</v>
      </c>
      <c r="D15" s="104">
        <f>E15/C15</f>
        <v>225</v>
      </c>
      <c r="E15" s="104">
        <v>450</v>
      </c>
      <c r="F15" s="105">
        <v>2</v>
      </c>
      <c r="G15" s="68">
        <f>H15/F15</f>
        <v>118.7</v>
      </c>
      <c r="H15" s="104">
        <v>237.4</v>
      </c>
      <c r="I15" s="105">
        <v>2</v>
      </c>
      <c r="J15" s="68">
        <f>K15/I15</f>
        <v>125.2</v>
      </c>
      <c r="K15" s="104">
        <v>250.4</v>
      </c>
      <c r="L15" s="101"/>
      <c r="M15" s="100"/>
      <c r="N15" s="43"/>
    </row>
    <row r="16" spans="1:14" ht="15" customHeight="1">
      <c r="A16" s="163" t="s">
        <v>6</v>
      </c>
      <c r="B16" s="73" t="s">
        <v>37</v>
      </c>
      <c r="C16" s="105">
        <v>1</v>
      </c>
      <c r="D16" s="104">
        <v>130</v>
      </c>
      <c r="E16" s="104">
        <v>130</v>
      </c>
      <c r="F16" s="105"/>
      <c r="G16" s="104"/>
      <c r="H16" s="104"/>
      <c r="I16" s="105"/>
      <c r="J16" s="104"/>
      <c r="K16" s="104"/>
      <c r="L16" s="101"/>
      <c r="M16" s="100"/>
      <c r="N16" s="43"/>
    </row>
    <row r="17" spans="1:14" ht="33" customHeight="1">
      <c r="A17" s="163" t="s">
        <v>2</v>
      </c>
      <c r="B17" s="77" t="s">
        <v>232</v>
      </c>
      <c r="C17" s="106"/>
      <c r="D17" s="107"/>
      <c r="E17" s="107"/>
      <c r="F17" s="106"/>
      <c r="G17" s="107"/>
      <c r="H17" s="107"/>
      <c r="I17" s="106"/>
      <c r="J17" s="107"/>
      <c r="K17" s="107"/>
      <c r="L17" s="101"/>
      <c r="M17" s="100"/>
      <c r="N17" s="43"/>
    </row>
    <row r="18" spans="1:14" ht="19.5" customHeight="1">
      <c r="A18" s="163" t="s">
        <v>10</v>
      </c>
      <c r="B18" s="72" t="s">
        <v>171</v>
      </c>
      <c r="C18" s="105"/>
      <c r="D18" s="69"/>
      <c r="E18" s="104"/>
      <c r="F18" s="105"/>
      <c r="G18" s="104"/>
      <c r="H18" s="104"/>
      <c r="I18" s="105"/>
      <c r="J18" s="104"/>
      <c r="K18" s="104"/>
      <c r="L18" s="101"/>
      <c r="M18" s="100"/>
      <c r="N18" s="43"/>
    </row>
    <row r="19" spans="1:14" ht="18" customHeight="1">
      <c r="A19" s="163" t="s">
        <v>39</v>
      </c>
      <c r="B19" s="48" t="s">
        <v>234</v>
      </c>
      <c r="C19" s="106">
        <f>C20</f>
        <v>1</v>
      </c>
      <c r="D19" s="107">
        <f>D20</f>
        <v>137.1</v>
      </c>
      <c r="E19" s="107">
        <f>E20</f>
        <v>137.1</v>
      </c>
      <c r="F19" s="105"/>
      <c r="G19" s="104"/>
      <c r="H19" s="104"/>
      <c r="I19" s="105"/>
      <c r="J19" s="104"/>
      <c r="K19" s="104"/>
      <c r="L19" s="101"/>
      <c r="M19" s="100"/>
      <c r="N19" s="43"/>
    </row>
    <row r="20" spans="1:14" ht="19.5" customHeight="1">
      <c r="A20" s="163" t="s">
        <v>40</v>
      </c>
      <c r="B20" s="191" t="s">
        <v>58</v>
      </c>
      <c r="C20" s="105">
        <v>1</v>
      </c>
      <c r="D20" s="104">
        <v>137.1</v>
      </c>
      <c r="E20" s="104">
        <v>137.1</v>
      </c>
      <c r="F20" s="105"/>
      <c r="G20" s="104"/>
      <c r="H20" s="104"/>
      <c r="I20" s="105"/>
      <c r="J20" s="104"/>
      <c r="K20" s="104"/>
      <c r="L20" s="101"/>
      <c r="M20" s="100"/>
      <c r="N20" s="43"/>
    </row>
    <row r="21" spans="1:14" ht="18">
      <c r="A21" s="31" t="s">
        <v>21</v>
      </c>
      <c r="B21" s="38" t="s">
        <v>53</v>
      </c>
      <c r="C21" s="98"/>
      <c r="D21" s="99"/>
      <c r="E21" s="99"/>
      <c r="F21" s="98">
        <f>F22</f>
        <v>1</v>
      </c>
      <c r="G21" s="98">
        <f>G22</f>
        <v>600</v>
      </c>
      <c r="H21" s="99">
        <v>600</v>
      </c>
      <c r="I21" s="98">
        <f>I22+I25</f>
        <v>2</v>
      </c>
      <c r="J21" s="99">
        <f>K21/I21</f>
        <v>1000</v>
      </c>
      <c r="K21" s="99">
        <f>K22+K25</f>
        <v>2000</v>
      </c>
      <c r="L21" s="101"/>
      <c r="M21" s="100"/>
      <c r="N21" s="43"/>
    </row>
    <row r="22" spans="1:14" ht="31.5">
      <c r="A22" s="31" t="s">
        <v>3</v>
      </c>
      <c r="B22" s="38" t="s">
        <v>230</v>
      </c>
      <c r="C22" s="98"/>
      <c r="D22" s="99"/>
      <c r="E22" s="99"/>
      <c r="F22" s="98">
        <f>F24</f>
        <v>1</v>
      </c>
      <c r="G22" s="98">
        <f>G24</f>
        <v>600</v>
      </c>
      <c r="H22" s="98">
        <f>H24</f>
        <v>600</v>
      </c>
      <c r="I22" s="98">
        <f>I23</f>
        <v>1</v>
      </c>
      <c r="J22" s="99">
        <f>J23</f>
        <v>1000</v>
      </c>
      <c r="K22" s="99">
        <f>K23</f>
        <v>1000</v>
      </c>
      <c r="L22" s="101"/>
      <c r="M22" s="100"/>
      <c r="N22" s="43"/>
    </row>
    <row r="23" spans="1:14" ht="18">
      <c r="A23" s="163" t="s">
        <v>7</v>
      </c>
      <c r="B23" s="73" t="s">
        <v>49</v>
      </c>
      <c r="C23" s="103"/>
      <c r="D23" s="68"/>
      <c r="E23" s="68"/>
      <c r="F23" s="68"/>
      <c r="G23" s="68"/>
      <c r="H23" s="68"/>
      <c r="I23" s="103">
        <v>1</v>
      </c>
      <c r="J23" s="68">
        <v>1000</v>
      </c>
      <c r="K23" s="104">
        <v>1000</v>
      </c>
      <c r="L23" s="101"/>
      <c r="M23" s="100"/>
      <c r="N23" s="43"/>
    </row>
    <row r="24" spans="1:14" ht="33" customHeight="1">
      <c r="A24" s="163" t="s">
        <v>9</v>
      </c>
      <c r="B24" s="31" t="s">
        <v>37</v>
      </c>
      <c r="C24" s="103"/>
      <c r="D24" s="82"/>
      <c r="E24" s="68"/>
      <c r="F24" s="68">
        <v>1</v>
      </c>
      <c r="G24" s="68">
        <v>600</v>
      </c>
      <c r="H24" s="68">
        <v>600</v>
      </c>
      <c r="I24" s="103"/>
      <c r="J24" s="82"/>
      <c r="K24" s="68"/>
      <c r="L24" s="101"/>
      <c r="M24" s="100"/>
      <c r="N24" s="43"/>
    </row>
    <row r="25" spans="1:14" ht="33" customHeight="1">
      <c r="A25" s="163" t="s">
        <v>36</v>
      </c>
      <c r="B25" s="77" t="s">
        <v>232</v>
      </c>
      <c r="C25" s="98"/>
      <c r="D25" s="99"/>
      <c r="E25" s="99"/>
      <c r="F25" s="98"/>
      <c r="G25" s="98"/>
      <c r="H25" s="98"/>
      <c r="I25" s="98">
        <f>I26</f>
        <v>1</v>
      </c>
      <c r="J25" s="99">
        <f>J26</f>
        <v>1000</v>
      </c>
      <c r="K25" s="99">
        <f>K26</f>
        <v>1000</v>
      </c>
      <c r="L25" s="98"/>
      <c r="M25" s="98"/>
      <c r="N25" s="103"/>
    </row>
    <row r="26" spans="1:14" ht="21" customHeight="1">
      <c r="A26" s="163" t="s">
        <v>61</v>
      </c>
      <c r="B26" s="72" t="s">
        <v>171</v>
      </c>
      <c r="C26" s="103"/>
      <c r="D26" s="82"/>
      <c r="E26" s="104"/>
      <c r="F26" s="68"/>
      <c r="G26" s="68"/>
      <c r="H26" s="68"/>
      <c r="I26" s="103">
        <v>1</v>
      </c>
      <c r="J26" s="68">
        <v>1000</v>
      </c>
      <c r="K26" s="68">
        <v>1000</v>
      </c>
      <c r="L26" s="101"/>
      <c r="M26" s="100"/>
      <c r="N26" s="43"/>
    </row>
    <row r="27" spans="1:14" ht="21" customHeight="1">
      <c r="A27" s="249"/>
      <c r="B27" s="250"/>
      <c r="C27" s="251"/>
      <c r="D27" s="252"/>
      <c r="E27" s="253"/>
      <c r="F27" s="254"/>
      <c r="G27" s="254"/>
      <c r="H27" s="254"/>
      <c r="I27" s="251"/>
      <c r="J27" s="252"/>
      <c r="K27" s="254"/>
      <c r="L27" s="255"/>
      <c r="M27" s="256"/>
      <c r="N27" s="257"/>
    </row>
    <row r="28" spans="1:14" ht="24" customHeight="1">
      <c r="A28" s="277" t="s">
        <v>217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</row>
    <row r="29" spans="1:12" ht="21" customHeight="1">
      <c r="A29" s="63" t="s">
        <v>235</v>
      </c>
      <c r="B29" s="63"/>
      <c r="C29" s="1"/>
      <c r="D29" s="1"/>
      <c r="E29" s="1"/>
      <c r="F29" s="1"/>
      <c r="G29" s="1"/>
      <c r="H29" s="1"/>
      <c r="I29" s="1"/>
      <c r="J29" s="22"/>
      <c r="K29" s="12"/>
      <c r="L29" s="6"/>
    </row>
    <row r="30" ht="18.75">
      <c r="N30" s="12"/>
    </row>
  </sheetData>
  <sheetProtection/>
  <mergeCells count="12">
    <mergeCell ref="A7:M7"/>
    <mergeCell ref="E4:L4"/>
    <mergeCell ref="A28:N28"/>
    <mergeCell ref="L8:N8"/>
    <mergeCell ref="I8:K8"/>
    <mergeCell ref="F8:H8"/>
    <mergeCell ref="E2:N2"/>
    <mergeCell ref="A5:M5"/>
    <mergeCell ref="A6:M6"/>
    <mergeCell ref="A8:A9"/>
    <mergeCell ref="B8:B9"/>
    <mergeCell ref="C8:E8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view="pageBreakPreview" zoomScale="75" zoomScaleNormal="75" zoomScaleSheetLayoutView="75" zoomScalePageLayoutView="0" workbookViewId="0" topLeftCell="A1">
      <selection activeCell="B21" sqref="B21"/>
    </sheetView>
  </sheetViews>
  <sheetFormatPr defaultColWidth="9.140625" defaultRowHeight="12.75"/>
  <cols>
    <col min="1" max="1" width="7.140625" style="4" customWidth="1"/>
    <col min="2" max="2" width="63.421875" style="4" customWidth="1"/>
    <col min="3" max="3" width="9.8515625" style="4" customWidth="1"/>
    <col min="4" max="4" width="10.7109375" style="4" customWidth="1"/>
    <col min="5" max="5" width="11.7109375" style="4" customWidth="1"/>
    <col min="6" max="6" width="9.57421875" style="4" customWidth="1"/>
    <col min="7" max="7" width="10.140625" style="4" customWidth="1"/>
    <col min="8" max="8" width="12.28125" style="4" customWidth="1"/>
    <col min="9" max="9" width="9.57421875" style="4" customWidth="1"/>
    <col min="10" max="10" width="10.57421875" style="4" customWidth="1"/>
    <col min="11" max="11" width="9.140625" style="4" customWidth="1"/>
    <col min="12" max="12" width="8.7109375" style="4" customWidth="1"/>
    <col min="13" max="13" width="9.7109375" style="4" customWidth="1"/>
    <col min="14" max="14" width="10.421875" style="4" customWidth="1"/>
    <col min="15" max="15" width="9.28125" style="4" bestFit="1" customWidth="1"/>
    <col min="16" max="16" width="11.421875" style="4" bestFit="1" customWidth="1"/>
    <col min="17" max="16384" width="9.140625" style="4" customWidth="1"/>
  </cols>
  <sheetData>
    <row r="1" spans="1:15" ht="18.75">
      <c r="A1" s="3"/>
      <c r="B1" s="3"/>
      <c r="C1" s="3"/>
      <c r="D1" s="3"/>
      <c r="E1" s="3"/>
      <c r="F1" s="3"/>
      <c r="G1" s="1"/>
      <c r="H1" s="25" t="s">
        <v>133</v>
      </c>
      <c r="I1" s="1"/>
      <c r="J1" s="5"/>
      <c r="K1" s="26"/>
      <c r="L1" s="26"/>
      <c r="M1" s="3"/>
      <c r="N1" s="3"/>
      <c r="O1" s="3"/>
    </row>
    <row r="2" spans="1:15" ht="18">
      <c r="A2" s="3"/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 ht="15" customHeight="1">
      <c r="A3" s="3"/>
      <c r="B3" s="27"/>
      <c r="C3" s="27"/>
      <c r="D3" s="27"/>
      <c r="E3" s="27" t="s">
        <v>236</v>
      </c>
      <c r="F3" s="27"/>
      <c r="G3" s="136"/>
      <c r="H3" s="136"/>
      <c r="I3" s="136"/>
      <c r="J3" s="136"/>
      <c r="K3" s="136"/>
      <c r="L3" s="136"/>
      <c r="M3" s="27"/>
      <c r="N3" s="27"/>
      <c r="O3" s="27"/>
    </row>
    <row r="4" spans="1:15" ht="21" customHeight="1">
      <c r="A4" s="3"/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  <c r="O4" s="27"/>
    </row>
    <row r="5" spans="1:15" ht="18.75">
      <c r="A5" s="12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27"/>
      <c r="N5" s="27"/>
      <c r="O5" s="27"/>
    </row>
    <row r="6" spans="1:15" ht="18.75">
      <c r="A6" s="269" t="s">
        <v>156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"/>
      <c r="O6" s="27"/>
    </row>
    <row r="7" spans="1:15" ht="15.75" customHeight="1">
      <c r="A7" s="266" t="s">
        <v>131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7"/>
      <c r="O7" s="27"/>
    </row>
    <row r="8" spans="1:15" ht="18" customHeight="1">
      <c r="A8" s="266" t="s">
        <v>227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85"/>
      <c r="O8" s="85"/>
    </row>
    <row r="9" spans="1:14" ht="22.5" customHeight="1">
      <c r="A9" s="272" t="s">
        <v>48</v>
      </c>
      <c r="B9" s="280" t="s">
        <v>34</v>
      </c>
      <c r="C9" s="272" t="s">
        <v>223</v>
      </c>
      <c r="D9" s="272"/>
      <c r="E9" s="272"/>
      <c r="F9" s="274" t="s">
        <v>76</v>
      </c>
      <c r="G9" s="274"/>
      <c r="H9" s="274"/>
      <c r="I9" s="273" t="s">
        <v>77</v>
      </c>
      <c r="J9" s="273"/>
      <c r="K9" s="273"/>
      <c r="L9" s="273" t="s">
        <v>78</v>
      </c>
      <c r="M9" s="273"/>
      <c r="N9" s="273"/>
    </row>
    <row r="10" spans="1:14" ht="48" customHeight="1">
      <c r="A10" s="272"/>
      <c r="B10" s="280"/>
      <c r="C10" s="155" t="s">
        <v>11</v>
      </c>
      <c r="D10" s="155" t="s">
        <v>64</v>
      </c>
      <c r="E10" s="155" t="s">
        <v>35</v>
      </c>
      <c r="F10" s="155" t="s">
        <v>11</v>
      </c>
      <c r="G10" s="155" t="s">
        <v>65</v>
      </c>
      <c r="H10" s="155" t="s">
        <v>66</v>
      </c>
      <c r="I10" s="155" t="s">
        <v>11</v>
      </c>
      <c r="J10" s="155" t="s">
        <v>65</v>
      </c>
      <c r="K10" s="155" t="s">
        <v>35</v>
      </c>
      <c r="L10" s="155" t="s">
        <v>11</v>
      </c>
      <c r="M10" s="155" t="s">
        <v>67</v>
      </c>
      <c r="N10" s="155" t="s">
        <v>35</v>
      </c>
    </row>
    <row r="11" spans="1:14" ht="35.25" customHeight="1">
      <c r="A11" s="13" t="s">
        <v>25</v>
      </c>
      <c r="B11" s="35" t="s">
        <v>135</v>
      </c>
      <c r="C11" s="158">
        <f>C13+C22+C24+C26</f>
        <v>25082.1</v>
      </c>
      <c r="D11" s="159">
        <f>E11/C11</f>
        <v>1.0749618253654998</v>
      </c>
      <c r="E11" s="215">
        <f>E13+E22+E24+E26</f>
        <v>26962.3</v>
      </c>
      <c r="F11" s="158">
        <f>F13+F22+F24+F26</f>
        <v>10056.9</v>
      </c>
      <c r="G11" s="159">
        <f aca="true" t="shared" si="0" ref="G11:G20">H11/F11</f>
        <v>2.134526404756933</v>
      </c>
      <c r="H11" s="158">
        <f>H13+H22+H24+H26</f>
        <v>21466.7186</v>
      </c>
      <c r="I11" s="158">
        <f>I13+I22+I24+I26</f>
        <v>5475.6</v>
      </c>
      <c r="J11" s="159">
        <f>K11/I11</f>
        <v>3.0972609470377668</v>
      </c>
      <c r="K11" s="158">
        <f>K13+K22+K24+K26</f>
        <v>16959.362041599998</v>
      </c>
      <c r="L11" s="158">
        <f>L13+L22+L24+L26</f>
        <v>4101.9</v>
      </c>
      <c r="M11" s="159">
        <f>N11/L11</f>
        <v>4.906969940759161</v>
      </c>
      <c r="N11" s="158">
        <f>N13+N22+N24+N26</f>
        <v>20127.9</v>
      </c>
    </row>
    <row r="12" spans="1:14" ht="20.25" customHeight="1">
      <c r="A12" s="13"/>
      <c r="B12" s="73" t="s">
        <v>224</v>
      </c>
      <c r="C12" s="158">
        <f>C14</f>
        <v>150</v>
      </c>
      <c r="D12" s="159">
        <f>E12/C12</f>
        <v>1.5666666666666667</v>
      </c>
      <c r="E12" s="215">
        <f>E14</f>
        <v>235</v>
      </c>
      <c r="F12" s="158"/>
      <c r="G12" s="159"/>
      <c r="H12" s="158"/>
      <c r="I12" s="158"/>
      <c r="J12" s="159"/>
      <c r="K12" s="158"/>
      <c r="L12" s="158"/>
      <c r="M12" s="159"/>
      <c r="N12" s="158"/>
    </row>
    <row r="13" spans="1:14" ht="36" customHeight="1">
      <c r="A13" s="16" t="s">
        <v>1</v>
      </c>
      <c r="B13" s="38" t="s">
        <v>230</v>
      </c>
      <c r="C13" s="99">
        <f>C15+C20</f>
        <v>20910</v>
      </c>
      <c r="D13" s="150">
        <f>E13/C13</f>
        <v>0.9503012912482066</v>
      </c>
      <c r="E13" s="262">
        <f>SUM(E15:E21)</f>
        <v>19870.8</v>
      </c>
      <c r="F13" s="99">
        <f aca="true" t="shared" si="1" ref="F13:N13">SUM(F15:F20)</f>
        <v>6534.9</v>
      </c>
      <c r="G13" s="149">
        <f t="shared" si="0"/>
        <v>2.323144745902768</v>
      </c>
      <c r="H13" s="99">
        <f t="shared" si="1"/>
        <v>15181.5186</v>
      </c>
      <c r="I13" s="99">
        <f t="shared" si="1"/>
        <v>4572.6</v>
      </c>
      <c r="J13" s="149">
        <f aca="true" t="shared" si="2" ref="J13:J23">K13/I13</f>
        <v>2.9097585709661895</v>
      </c>
      <c r="K13" s="99">
        <f t="shared" si="1"/>
        <v>13305.162041599999</v>
      </c>
      <c r="L13" s="99">
        <f t="shared" si="1"/>
        <v>2780.9</v>
      </c>
      <c r="M13" s="149">
        <f>N13/L13</f>
        <v>5.09669531446654</v>
      </c>
      <c r="N13" s="99">
        <f t="shared" si="1"/>
        <v>14173.400000000001</v>
      </c>
    </row>
    <row r="14" spans="1:14" ht="27" customHeight="1">
      <c r="A14" s="16"/>
      <c r="B14" s="73" t="s">
        <v>224</v>
      </c>
      <c r="C14" s="262">
        <f>C16+C19+C21</f>
        <v>150</v>
      </c>
      <c r="D14" s="150">
        <f>E14/C14</f>
        <v>1.5666666666666667</v>
      </c>
      <c r="E14" s="262">
        <f>E16+E19+E21</f>
        <v>235</v>
      </c>
      <c r="F14" s="99"/>
      <c r="G14" s="149"/>
      <c r="H14" s="99"/>
      <c r="I14" s="99"/>
      <c r="J14" s="149"/>
      <c r="K14" s="99"/>
      <c r="L14" s="99"/>
      <c r="M14" s="149"/>
      <c r="N14" s="99"/>
    </row>
    <row r="15" spans="1:14" ht="27" customHeight="1">
      <c r="A15" s="16" t="s">
        <v>4</v>
      </c>
      <c r="B15" s="73" t="s">
        <v>49</v>
      </c>
      <c r="C15" s="104">
        <v>910</v>
      </c>
      <c r="D15" s="151">
        <f aca="true" t="shared" si="3" ref="D15:D27">E15/C15</f>
        <v>0.45582417582417584</v>
      </c>
      <c r="E15" s="104">
        <v>414.8</v>
      </c>
      <c r="F15" s="104">
        <v>1484.9</v>
      </c>
      <c r="G15" s="69">
        <f t="shared" si="0"/>
        <v>1.4999663276988349</v>
      </c>
      <c r="H15" s="115">
        <v>2227.3</v>
      </c>
      <c r="I15" s="104">
        <v>822.6</v>
      </c>
      <c r="J15" s="149">
        <f t="shared" si="2"/>
        <v>1.5999270605397518</v>
      </c>
      <c r="K15" s="104">
        <v>1316.1</v>
      </c>
      <c r="L15" s="104">
        <v>630.9</v>
      </c>
      <c r="M15" s="151">
        <f>N15/L15</f>
        <v>2.3999048977650976</v>
      </c>
      <c r="N15" s="115">
        <v>1514.1</v>
      </c>
    </row>
    <row r="16" spans="1:14" ht="24" customHeight="1">
      <c r="A16" s="16"/>
      <c r="B16" s="73" t="s">
        <v>224</v>
      </c>
      <c r="C16" s="104">
        <v>60</v>
      </c>
      <c r="D16" s="151">
        <f>E16/C16</f>
        <v>1.75</v>
      </c>
      <c r="E16" s="104">
        <v>105</v>
      </c>
      <c r="F16" s="104"/>
      <c r="G16" s="69"/>
      <c r="H16" s="115"/>
      <c r="I16" s="104"/>
      <c r="J16" s="149"/>
      <c r="K16" s="104"/>
      <c r="L16" s="104"/>
      <c r="M16" s="151"/>
      <c r="N16" s="115"/>
    </row>
    <row r="17" spans="1:16" ht="26.25" customHeight="1">
      <c r="A17" s="16" t="s">
        <v>54</v>
      </c>
      <c r="B17" s="73" t="s">
        <v>46</v>
      </c>
      <c r="C17" s="104">
        <f>E17/D17</f>
        <v>3176</v>
      </c>
      <c r="D17" s="151">
        <v>2.7</v>
      </c>
      <c r="E17" s="104">
        <v>8575.2</v>
      </c>
      <c r="F17" s="104">
        <v>700</v>
      </c>
      <c r="G17" s="69">
        <f t="shared" si="0"/>
        <v>2.2857142857142856</v>
      </c>
      <c r="H17" s="115">
        <v>1600</v>
      </c>
      <c r="I17" s="104"/>
      <c r="J17" s="149"/>
      <c r="K17" s="104"/>
      <c r="L17" s="104"/>
      <c r="M17" s="151"/>
      <c r="N17" s="115"/>
      <c r="P17" s="6">
        <f>E15+E17+E18+E20</f>
        <v>19635.8</v>
      </c>
    </row>
    <row r="18" spans="1:14" ht="30.75" customHeight="1">
      <c r="A18" s="16" t="s">
        <v>5</v>
      </c>
      <c r="B18" s="31" t="s">
        <v>47</v>
      </c>
      <c r="C18" s="104">
        <v>2500</v>
      </c>
      <c r="D18" s="151">
        <f t="shared" si="3"/>
        <v>0.38</v>
      </c>
      <c r="E18" s="104">
        <v>950</v>
      </c>
      <c r="F18" s="104">
        <v>1000</v>
      </c>
      <c r="G18" s="69">
        <f t="shared" si="0"/>
        <v>1.0088</v>
      </c>
      <c r="H18" s="104">
        <v>1008.8</v>
      </c>
      <c r="I18" s="104">
        <v>1000</v>
      </c>
      <c r="J18" s="150">
        <f t="shared" si="2"/>
        <v>1.0643</v>
      </c>
      <c r="K18" s="104">
        <v>1064.3</v>
      </c>
      <c r="L18" s="104">
        <v>1000</v>
      </c>
      <c r="M18" s="151">
        <f>N18/L18</f>
        <v>1.1227</v>
      </c>
      <c r="N18" s="115">
        <v>1122.7</v>
      </c>
    </row>
    <row r="19" spans="1:14" ht="22.5" customHeight="1">
      <c r="A19" s="16"/>
      <c r="B19" s="73" t="s">
        <v>224</v>
      </c>
      <c r="C19" s="104">
        <v>35</v>
      </c>
      <c r="D19" s="151">
        <f t="shared" si="3"/>
        <v>1.2857142857142858</v>
      </c>
      <c r="E19" s="104">
        <v>45</v>
      </c>
      <c r="F19" s="104"/>
      <c r="G19" s="69"/>
      <c r="H19" s="104"/>
      <c r="I19" s="104"/>
      <c r="J19" s="150"/>
      <c r="K19" s="104"/>
      <c r="L19" s="104"/>
      <c r="M19" s="151"/>
      <c r="N19" s="115"/>
    </row>
    <row r="20" spans="1:14" ht="26.25" customHeight="1">
      <c r="A20" s="16" t="s">
        <v>6</v>
      </c>
      <c r="B20" s="73" t="s">
        <v>37</v>
      </c>
      <c r="C20" s="115">
        <v>20000</v>
      </c>
      <c r="D20" s="151">
        <f t="shared" si="3"/>
        <v>0.48478999999999994</v>
      </c>
      <c r="E20" s="104">
        <v>9695.8</v>
      </c>
      <c r="F20" s="115">
        <v>3350</v>
      </c>
      <c r="G20" s="152">
        <f t="shared" si="0"/>
        <v>3.0881846567164177</v>
      </c>
      <c r="H20" s="115">
        <f>E20*1.067</f>
        <v>10345.418599999999</v>
      </c>
      <c r="I20" s="68">
        <v>2750</v>
      </c>
      <c r="J20" s="151">
        <f t="shared" si="2"/>
        <v>3.9726407424</v>
      </c>
      <c r="K20" s="68">
        <f>H20*1.056</f>
        <v>10924.762041599999</v>
      </c>
      <c r="L20" s="68">
        <v>1150</v>
      </c>
      <c r="M20" s="150">
        <f>N20/L20</f>
        <v>10.031826086956523</v>
      </c>
      <c r="N20" s="115">
        <v>11536.6</v>
      </c>
    </row>
    <row r="21" spans="1:14" ht="21" customHeight="1">
      <c r="A21" s="16"/>
      <c r="B21" s="73" t="s">
        <v>224</v>
      </c>
      <c r="C21" s="115">
        <v>55</v>
      </c>
      <c r="D21" s="151">
        <f t="shared" si="3"/>
        <v>1.5454545454545454</v>
      </c>
      <c r="E21" s="104">
        <v>85</v>
      </c>
      <c r="F21" s="115"/>
      <c r="G21" s="152"/>
      <c r="H21" s="115"/>
      <c r="I21" s="68"/>
      <c r="J21" s="151"/>
      <c r="K21" s="68"/>
      <c r="L21" s="68"/>
      <c r="M21" s="150"/>
      <c r="N21" s="115"/>
    </row>
    <row r="22" spans="1:14" ht="41.25" customHeight="1">
      <c r="A22" s="16" t="s">
        <v>2</v>
      </c>
      <c r="B22" s="77" t="s">
        <v>232</v>
      </c>
      <c r="C22" s="99">
        <f aca="true" t="shared" si="4" ref="C22:I22">C23</f>
        <v>1103.5</v>
      </c>
      <c r="D22" s="153">
        <f t="shared" si="4"/>
        <v>3.6515632079746263</v>
      </c>
      <c r="E22" s="107">
        <f>E23</f>
        <v>4029.5</v>
      </c>
      <c r="F22" s="113">
        <f t="shared" si="4"/>
        <v>795</v>
      </c>
      <c r="G22" s="131">
        <f t="shared" si="4"/>
        <v>4.054968553459119</v>
      </c>
      <c r="H22" s="113">
        <f t="shared" si="4"/>
        <v>3223.7</v>
      </c>
      <c r="I22" s="113">
        <f t="shared" si="4"/>
        <v>758</v>
      </c>
      <c r="J22" s="153">
        <f t="shared" si="2"/>
        <v>4.35910290237467</v>
      </c>
      <c r="K22" s="113">
        <f>K23</f>
        <v>3304.2</v>
      </c>
      <c r="L22" s="113">
        <f>L23</f>
        <v>1196</v>
      </c>
      <c r="M22" s="156">
        <f>M23</f>
        <v>4.686036789297659</v>
      </c>
      <c r="N22" s="126">
        <f>N23</f>
        <v>5604.5</v>
      </c>
    </row>
    <row r="23" spans="1:14" ht="30.75" customHeight="1">
      <c r="A23" s="16" t="s">
        <v>10</v>
      </c>
      <c r="B23" s="186" t="s">
        <v>249</v>
      </c>
      <c r="C23" s="122">
        <v>1103.5</v>
      </c>
      <c r="D23" s="151">
        <f t="shared" si="3"/>
        <v>3.6515632079746263</v>
      </c>
      <c r="E23" s="129">
        <v>4029.5</v>
      </c>
      <c r="F23" s="122">
        <v>795</v>
      </c>
      <c r="G23" s="125">
        <f>H23/F23</f>
        <v>4.054968553459119</v>
      </c>
      <c r="H23" s="154">
        <v>3223.7</v>
      </c>
      <c r="I23" s="122">
        <v>758</v>
      </c>
      <c r="J23" s="151">
        <f t="shared" si="2"/>
        <v>4.35910290237467</v>
      </c>
      <c r="K23" s="122">
        <v>3304.2</v>
      </c>
      <c r="L23" s="122">
        <v>1196</v>
      </c>
      <c r="M23" s="157">
        <f>N23/L23</f>
        <v>4.686036789297659</v>
      </c>
      <c r="N23" s="154">
        <v>5604.5</v>
      </c>
    </row>
    <row r="24" spans="1:14" ht="19.5" customHeight="1">
      <c r="A24" s="16" t="s">
        <v>39</v>
      </c>
      <c r="B24" s="48" t="s">
        <v>234</v>
      </c>
      <c r="C24" s="113">
        <f>C25</f>
        <v>568.6</v>
      </c>
      <c r="D24" s="200">
        <f aca="true" t="shared" si="5" ref="D24:N24">D25</f>
        <v>0.8793527963418923</v>
      </c>
      <c r="E24" s="201">
        <f t="shared" si="5"/>
        <v>500</v>
      </c>
      <c r="F24" s="113">
        <f t="shared" si="5"/>
        <v>165</v>
      </c>
      <c r="G24" s="131">
        <f t="shared" si="5"/>
        <v>2.4242424242424243</v>
      </c>
      <c r="H24" s="113">
        <f t="shared" si="5"/>
        <v>400</v>
      </c>
      <c r="I24" s="113">
        <f t="shared" si="5"/>
        <v>145</v>
      </c>
      <c r="J24" s="131">
        <f t="shared" si="5"/>
        <v>2.245</v>
      </c>
      <c r="K24" s="113">
        <f t="shared" si="5"/>
        <v>350</v>
      </c>
      <c r="L24" s="113">
        <f t="shared" si="5"/>
        <v>125</v>
      </c>
      <c r="M24" s="113">
        <f t="shared" si="5"/>
        <v>2.8</v>
      </c>
      <c r="N24" s="113">
        <f t="shared" si="5"/>
        <v>350</v>
      </c>
    </row>
    <row r="25" spans="1:14" ht="32.25" customHeight="1">
      <c r="A25" s="16" t="s">
        <v>40</v>
      </c>
      <c r="B25" s="190" t="s">
        <v>74</v>
      </c>
      <c r="C25" s="122">
        <v>568.6</v>
      </c>
      <c r="D25" s="151">
        <f t="shared" si="3"/>
        <v>0.8793527963418923</v>
      </c>
      <c r="E25" s="129">
        <v>500</v>
      </c>
      <c r="F25" s="122">
        <v>165</v>
      </c>
      <c r="G25" s="125">
        <f>H25/F25</f>
        <v>2.4242424242424243</v>
      </c>
      <c r="H25" s="122">
        <v>400</v>
      </c>
      <c r="I25" s="122">
        <v>145</v>
      </c>
      <c r="J25" s="151">
        <v>2.245</v>
      </c>
      <c r="K25" s="122">
        <v>350</v>
      </c>
      <c r="L25" s="122">
        <v>125</v>
      </c>
      <c r="M25" s="157">
        <f>N25/L25</f>
        <v>2.8</v>
      </c>
      <c r="N25" s="154">
        <v>350</v>
      </c>
    </row>
    <row r="26" spans="1:14" ht="36" customHeight="1">
      <c r="A26" s="24" t="s">
        <v>41</v>
      </c>
      <c r="B26" s="50" t="s">
        <v>233</v>
      </c>
      <c r="C26" s="113">
        <f aca="true" t="shared" si="6" ref="C26:H26">C27</f>
        <v>2500</v>
      </c>
      <c r="D26" s="200">
        <f t="shared" si="6"/>
        <v>1.0248</v>
      </c>
      <c r="E26" s="201">
        <f t="shared" si="6"/>
        <v>2562</v>
      </c>
      <c r="F26" s="113">
        <f t="shared" si="6"/>
        <v>2562</v>
      </c>
      <c r="G26" s="131">
        <f t="shared" si="6"/>
        <v>1.0388368462138955</v>
      </c>
      <c r="H26" s="113">
        <f t="shared" si="6"/>
        <v>2661.5</v>
      </c>
      <c r="I26" s="113"/>
      <c r="J26" s="156"/>
      <c r="K26" s="113"/>
      <c r="L26" s="113"/>
      <c r="M26" s="156"/>
      <c r="N26" s="126"/>
    </row>
    <row r="27" spans="1:14" ht="23.25" customHeight="1">
      <c r="A27" s="16" t="s">
        <v>60</v>
      </c>
      <c r="B27" s="72" t="s">
        <v>158</v>
      </c>
      <c r="C27" s="122">
        <v>2500</v>
      </c>
      <c r="D27" s="151">
        <f t="shared" si="3"/>
        <v>1.0248</v>
      </c>
      <c r="E27" s="129">
        <v>2562</v>
      </c>
      <c r="F27" s="122">
        <v>2562</v>
      </c>
      <c r="G27" s="125">
        <f>H27/F27</f>
        <v>1.0388368462138955</v>
      </c>
      <c r="H27" s="122">
        <v>2661.5</v>
      </c>
      <c r="I27" s="122"/>
      <c r="J27" s="157"/>
      <c r="K27" s="122"/>
      <c r="L27" s="122"/>
      <c r="M27" s="157"/>
      <c r="N27" s="154"/>
    </row>
    <row r="30" spans="1:16" ht="18.75">
      <c r="A30" s="28" t="s">
        <v>218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P30" s="214"/>
    </row>
    <row r="31" spans="1:14" ht="18.75">
      <c r="A31" s="222" t="s">
        <v>235</v>
      </c>
      <c r="B31" s="222"/>
      <c r="C31" s="1"/>
      <c r="D31" s="1"/>
      <c r="E31" s="1"/>
      <c r="F31" s="1"/>
      <c r="G31" s="1"/>
      <c r="H31" s="1"/>
      <c r="I31" s="1"/>
      <c r="J31" s="1"/>
      <c r="K31" s="1"/>
      <c r="L31" s="1"/>
      <c r="M31" s="28"/>
      <c r="N31" s="28"/>
    </row>
    <row r="32" spans="1:14" ht="18.75">
      <c r="A32" s="27"/>
      <c r="B32"/>
      <c r="C32" s="1"/>
      <c r="D32" s="1"/>
      <c r="E32" s="1"/>
      <c r="F32" s="1"/>
      <c r="G32" s="1"/>
      <c r="H32" s="1"/>
      <c r="I32" s="1"/>
      <c r="J32" s="1"/>
      <c r="K32" s="1"/>
      <c r="L32" s="1"/>
      <c r="M32" s="18"/>
      <c r="N32" s="18"/>
    </row>
    <row r="33" spans="1:14" ht="18.75">
      <c r="A33" s="27"/>
      <c r="B33" s="29"/>
      <c r="C33" s="1"/>
      <c r="D33" s="1"/>
      <c r="E33" s="1"/>
      <c r="F33" s="1"/>
      <c r="G33" s="1"/>
      <c r="H33" s="1"/>
      <c r="I33" s="1"/>
      <c r="J33" s="1"/>
      <c r="K33" s="1"/>
      <c r="L33" s="1"/>
      <c r="N33" s="12"/>
    </row>
    <row r="34" spans="1:12" ht="18.75">
      <c r="A34" s="12"/>
      <c r="B34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11">
    <mergeCell ref="I9:K9"/>
    <mergeCell ref="L9:N9"/>
    <mergeCell ref="E2:O2"/>
    <mergeCell ref="A6:M6"/>
    <mergeCell ref="A7:M7"/>
    <mergeCell ref="A8:M8"/>
    <mergeCell ref="A9:A10"/>
    <mergeCell ref="E4:L4"/>
    <mergeCell ref="B9:B10"/>
    <mergeCell ref="C9:E9"/>
    <mergeCell ref="F9:H9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33"/>
  <sheetViews>
    <sheetView view="pageBreakPreview" zoomScale="75" zoomScaleNormal="75" zoomScaleSheetLayoutView="75" zoomScalePageLayoutView="0" workbookViewId="0" topLeftCell="A13">
      <selection activeCell="H22" sqref="H22"/>
    </sheetView>
  </sheetViews>
  <sheetFormatPr defaultColWidth="9.140625" defaultRowHeight="12.75"/>
  <cols>
    <col min="1" max="1" width="7.28125" style="4" customWidth="1"/>
    <col min="2" max="2" width="64.57421875" style="4" customWidth="1"/>
    <col min="3" max="3" width="8.28125" style="4" customWidth="1"/>
    <col min="4" max="4" width="12.28125" style="4" customWidth="1"/>
    <col min="5" max="5" width="9.57421875" style="4" customWidth="1"/>
    <col min="6" max="6" width="9.140625" style="4" customWidth="1"/>
    <col min="7" max="7" width="11.8515625" style="4" customWidth="1"/>
    <col min="8" max="8" width="8.8515625" style="4" customWidth="1"/>
    <col min="9" max="9" width="9.28125" style="4" customWidth="1"/>
    <col min="10" max="10" width="11.57421875" style="4" customWidth="1"/>
    <col min="11" max="11" width="9.00390625" style="4" customWidth="1"/>
    <col min="12" max="12" width="9.28125" style="4" hidden="1" customWidth="1"/>
    <col min="13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25" t="s">
        <v>136</v>
      </c>
      <c r="I1" s="1"/>
      <c r="J1" s="5"/>
      <c r="K1" s="26"/>
      <c r="L1" s="26"/>
      <c r="M1" s="3"/>
      <c r="N1" s="3"/>
      <c r="O1" s="3"/>
      <c r="P1" s="3"/>
    </row>
    <row r="2" spans="1:16" ht="17.25" customHeight="1">
      <c r="A2" s="3"/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75" customHeight="1">
      <c r="A3" s="3"/>
      <c r="B3" s="27"/>
      <c r="C3" s="27"/>
      <c r="D3" s="27"/>
      <c r="E3" s="27" t="s">
        <v>236</v>
      </c>
      <c r="F3" s="27"/>
      <c r="G3" s="136"/>
      <c r="H3" s="136"/>
      <c r="I3" s="136"/>
      <c r="J3" s="136"/>
      <c r="K3" s="136"/>
      <c r="L3" s="136"/>
      <c r="M3" s="27"/>
      <c r="N3" s="27"/>
      <c r="O3" s="27"/>
      <c r="P3" s="27"/>
    </row>
    <row r="4" spans="1:16" ht="18.75" customHeight="1">
      <c r="A4" s="3"/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  <c r="O4" s="27"/>
      <c r="P4" s="27"/>
    </row>
    <row r="5" spans="1:16" ht="18.75">
      <c r="A5" s="12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27"/>
      <c r="N5" s="27"/>
      <c r="O5" s="27"/>
      <c r="P5" s="27"/>
    </row>
    <row r="6" spans="1:16" ht="18.75">
      <c r="A6" s="269" t="s">
        <v>156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"/>
      <c r="O6" s="27"/>
      <c r="P6" s="27"/>
    </row>
    <row r="7" spans="1:16" ht="18.75">
      <c r="A7" s="266" t="s">
        <v>131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7"/>
      <c r="O7" s="27"/>
      <c r="P7" s="27"/>
    </row>
    <row r="8" spans="1:16" ht="15.75" customHeight="1">
      <c r="A8" s="266" t="s">
        <v>227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85"/>
      <c r="O8" s="85"/>
      <c r="P8" s="85"/>
    </row>
    <row r="9" spans="1:15" ht="18" customHeight="1">
      <c r="A9" s="83"/>
      <c r="B9" s="83"/>
      <c r="C9" s="281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82"/>
    </row>
    <row r="10" spans="1:15" ht="18" customHeight="1">
      <c r="A10" s="272" t="s">
        <v>48</v>
      </c>
      <c r="B10" s="270" t="s">
        <v>34</v>
      </c>
      <c r="C10" s="272" t="s">
        <v>223</v>
      </c>
      <c r="D10" s="272"/>
      <c r="E10" s="272"/>
      <c r="F10" s="274" t="s">
        <v>76</v>
      </c>
      <c r="G10" s="274"/>
      <c r="H10" s="274"/>
      <c r="I10" s="273" t="s">
        <v>77</v>
      </c>
      <c r="J10" s="273"/>
      <c r="K10" s="273"/>
      <c r="L10" s="84" t="s">
        <v>78</v>
      </c>
      <c r="M10" s="273" t="s">
        <v>78</v>
      </c>
      <c r="N10" s="273"/>
      <c r="O10" s="273"/>
    </row>
    <row r="11" spans="1:15" ht="62.25" customHeight="1">
      <c r="A11" s="272"/>
      <c r="B11" s="271"/>
      <c r="C11" s="155" t="s">
        <v>11</v>
      </c>
      <c r="D11" s="155" t="s">
        <v>43</v>
      </c>
      <c r="E11" s="155" t="s">
        <v>35</v>
      </c>
      <c r="F11" s="155" t="s">
        <v>11</v>
      </c>
      <c r="G11" s="155" t="s">
        <v>43</v>
      </c>
      <c r="H11" s="155" t="s">
        <v>35</v>
      </c>
      <c r="I11" s="155" t="s">
        <v>11</v>
      </c>
      <c r="J11" s="155" t="s">
        <v>43</v>
      </c>
      <c r="K11" s="155" t="s">
        <v>35</v>
      </c>
      <c r="L11" s="160"/>
      <c r="M11" s="155" t="s">
        <v>11</v>
      </c>
      <c r="N11" s="155" t="s">
        <v>43</v>
      </c>
      <c r="O11" s="161" t="s">
        <v>35</v>
      </c>
    </row>
    <row r="12" spans="1:15" ht="37.5" customHeight="1">
      <c r="A12" s="161"/>
      <c r="B12" s="35" t="s">
        <v>138</v>
      </c>
      <c r="C12" s="165">
        <f>C13+C22+C23</f>
        <v>9582.3</v>
      </c>
      <c r="D12" s="166">
        <f>E12/C12</f>
        <v>0.3174394456445739</v>
      </c>
      <c r="E12" s="216">
        <f>E13+E22</f>
        <v>3041.8</v>
      </c>
      <c r="F12" s="165">
        <f>F13+F22</f>
        <v>5169.700000000001</v>
      </c>
      <c r="G12" s="166">
        <f>H12/F12</f>
        <v>0.632880051066793</v>
      </c>
      <c r="H12" s="165">
        <f aca="true" t="shared" si="0" ref="H12:O12">H13+H22</f>
        <v>3271.8</v>
      </c>
      <c r="I12" s="165">
        <f t="shared" si="0"/>
        <v>1000</v>
      </c>
      <c r="J12" s="166">
        <f>K12/I12</f>
        <v>1.227</v>
      </c>
      <c r="K12" s="165">
        <f t="shared" si="0"/>
        <v>1227</v>
      </c>
      <c r="L12" s="165">
        <f t="shared" si="0"/>
        <v>0</v>
      </c>
      <c r="M12" s="165">
        <f t="shared" si="0"/>
        <v>2041</v>
      </c>
      <c r="N12" s="166">
        <f>O12/M12</f>
        <v>1.0340519353258206</v>
      </c>
      <c r="O12" s="165">
        <f t="shared" si="0"/>
        <v>2110.5</v>
      </c>
    </row>
    <row r="13" spans="1:15" ht="19.5" customHeight="1">
      <c r="A13" s="161" t="s">
        <v>25</v>
      </c>
      <c r="B13" s="148" t="s">
        <v>12</v>
      </c>
      <c r="C13" s="165">
        <f>C14+C18+C20</f>
        <v>5286.3</v>
      </c>
      <c r="D13" s="166">
        <f>E13/C13</f>
        <v>0.45023929780754024</v>
      </c>
      <c r="E13" s="165">
        <f>E14+E18+E20</f>
        <v>2380.1</v>
      </c>
      <c r="F13" s="165">
        <f>F14+F18+F20</f>
        <v>3021.7000000000003</v>
      </c>
      <c r="G13" s="166">
        <f>G14+G18+G20</f>
        <v>3.6733585338515256</v>
      </c>
      <c r="H13" s="165">
        <f>H14+H18+H20</f>
        <v>2071.8</v>
      </c>
      <c r="I13" s="165">
        <f>I14+I18</f>
        <v>1000</v>
      </c>
      <c r="J13" s="166">
        <f>K13/I13</f>
        <v>1.227</v>
      </c>
      <c r="K13" s="165">
        <f>K14+K18</f>
        <v>1227</v>
      </c>
      <c r="L13" s="165">
        <f>L14+L18</f>
        <v>0</v>
      </c>
      <c r="M13" s="165">
        <f>M14+M18</f>
        <v>2041</v>
      </c>
      <c r="N13" s="166">
        <f>O13/M13</f>
        <v>1.0340519353258206</v>
      </c>
      <c r="O13" s="165">
        <f>O14+O18</f>
        <v>2110.5</v>
      </c>
    </row>
    <row r="14" spans="1:15" ht="36.75" customHeight="1">
      <c r="A14" s="167" t="s">
        <v>1</v>
      </c>
      <c r="B14" s="148" t="s">
        <v>230</v>
      </c>
      <c r="C14" s="165">
        <f aca="true" t="shared" si="1" ref="C14:O14">SUM(C15:C17)</f>
        <v>4225.8</v>
      </c>
      <c r="D14" s="166">
        <f>E14/C14</f>
        <v>0.41480903024279425</v>
      </c>
      <c r="E14" s="165">
        <f t="shared" si="1"/>
        <v>1752.9</v>
      </c>
      <c r="F14" s="165">
        <f t="shared" si="1"/>
        <v>2000</v>
      </c>
      <c r="G14" s="166">
        <f>H14/F14</f>
        <v>0.5815499999999999</v>
      </c>
      <c r="H14" s="165">
        <f t="shared" si="1"/>
        <v>1163.1</v>
      </c>
      <c r="I14" s="165">
        <f t="shared" si="1"/>
        <v>1000</v>
      </c>
      <c r="J14" s="166">
        <f>K14/I14</f>
        <v>1.227</v>
      </c>
      <c r="K14" s="165">
        <f t="shared" si="1"/>
        <v>1227</v>
      </c>
      <c r="L14" s="165">
        <f t="shared" si="1"/>
        <v>0</v>
      </c>
      <c r="M14" s="165">
        <f t="shared" si="1"/>
        <v>1000</v>
      </c>
      <c r="N14" s="166">
        <f>O14/M14</f>
        <v>1.2945</v>
      </c>
      <c r="O14" s="165">
        <f t="shared" si="1"/>
        <v>1294.5</v>
      </c>
    </row>
    <row r="15" spans="1:15" ht="23.25" customHeight="1">
      <c r="A15" s="167" t="s">
        <v>4</v>
      </c>
      <c r="B15" s="188" t="s">
        <v>49</v>
      </c>
      <c r="C15" s="169">
        <v>2225.8</v>
      </c>
      <c r="D15" s="171">
        <f>E15/C15</f>
        <v>0.5314493665199029</v>
      </c>
      <c r="E15" s="169">
        <v>1182.9</v>
      </c>
      <c r="F15" s="168"/>
      <c r="G15" s="171"/>
      <c r="H15" s="168"/>
      <c r="I15" s="168"/>
      <c r="J15" s="168"/>
      <c r="K15" s="169"/>
      <c r="L15" s="172"/>
      <c r="M15" s="173"/>
      <c r="N15" s="174"/>
      <c r="O15" s="173"/>
    </row>
    <row r="16" spans="1:15" ht="17.25" customHeight="1">
      <c r="A16" s="167" t="s">
        <v>22</v>
      </c>
      <c r="B16" s="155" t="s">
        <v>47</v>
      </c>
      <c r="C16" s="169">
        <v>2000</v>
      </c>
      <c r="D16" s="170">
        <f>E16/C16</f>
        <v>0.285</v>
      </c>
      <c r="E16" s="169">
        <v>570</v>
      </c>
      <c r="F16" s="168">
        <v>2000</v>
      </c>
      <c r="G16" s="171">
        <f>H16/F16</f>
        <v>0.5815499999999999</v>
      </c>
      <c r="H16" s="168">
        <v>1163.1</v>
      </c>
      <c r="I16" s="168">
        <v>1000</v>
      </c>
      <c r="J16" s="171">
        <f>K16/I16</f>
        <v>1.227</v>
      </c>
      <c r="K16" s="169">
        <v>1227</v>
      </c>
      <c r="L16" s="172"/>
      <c r="M16" s="172">
        <v>1000</v>
      </c>
      <c r="N16" s="174">
        <f>O16/M16</f>
        <v>1.2945</v>
      </c>
      <c r="O16" s="172">
        <v>1294.5</v>
      </c>
    </row>
    <row r="17" spans="1:15" ht="24" customHeight="1">
      <c r="A17" s="167" t="s">
        <v>5</v>
      </c>
      <c r="B17" s="188" t="s">
        <v>37</v>
      </c>
      <c r="C17" s="168"/>
      <c r="D17" s="171"/>
      <c r="E17" s="175"/>
      <c r="F17" s="173"/>
      <c r="G17" s="171"/>
      <c r="H17" s="173"/>
      <c r="I17" s="175"/>
      <c r="J17" s="171"/>
      <c r="K17" s="169"/>
      <c r="L17" s="172"/>
      <c r="M17" s="172"/>
      <c r="N17" s="174"/>
      <c r="O17" s="172"/>
    </row>
    <row r="18" spans="1:15" ht="36" customHeight="1">
      <c r="A18" s="167" t="s">
        <v>21</v>
      </c>
      <c r="B18" s="229" t="s">
        <v>232</v>
      </c>
      <c r="C18" s="202">
        <f>C19</f>
        <v>978.4</v>
      </c>
      <c r="D18" s="171">
        <f>E18/C18</f>
        <v>0.38552739165985284</v>
      </c>
      <c r="E18" s="202">
        <f>E19</f>
        <v>377.2</v>
      </c>
      <c r="F18" s="165">
        <f>F19</f>
        <v>897.4</v>
      </c>
      <c r="G18" s="166">
        <f>G19</f>
        <v>0.6782928459995543</v>
      </c>
      <c r="H18" s="165">
        <v>608.7</v>
      </c>
      <c r="I18" s="165"/>
      <c r="J18" s="171"/>
      <c r="K18" s="158"/>
      <c r="L18" s="172"/>
      <c r="M18" s="145">
        <f>M19</f>
        <v>1041</v>
      </c>
      <c r="N18" s="145">
        <f>N19</f>
        <v>0.7838616714697406</v>
      </c>
      <c r="O18" s="145">
        <f>O19</f>
        <v>816</v>
      </c>
    </row>
    <row r="19" spans="1:15" ht="35.25" customHeight="1">
      <c r="A19" s="167" t="s">
        <v>30</v>
      </c>
      <c r="B19" s="230" t="s">
        <v>171</v>
      </c>
      <c r="C19" s="175">
        <v>978.4</v>
      </c>
      <c r="D19" s="171">
        <f>E19/C19</f>
        <v>0.38552739165985284</v>
      </c>
      <c r="E19" s="175">
        <v>377.2</v>
      </c>
      <c r="F19" s="168">
        <v>897.4</v>
      </c>
      <c r="G19" s="171">
        <f>H19/F19</f>
        <v>0.6782928459995543</v>
      </c>
      <c r="H19" s="168">
        <v>608.7</v>
      </c>
      <c r="I19" s="176"/>
      <c r="J19" s="171"/>
      <c r="K19" s="169"/>
      <c r="L19" s="172"/>
      <c r="M19" s="173">
        <v>1041</v>
      </c>
      <c r="N19" s="173">
        <f>O19/M19</f>
        <v>0.7838616714697406</v>
      </c>
      <c r="O19" s="173">
        <v>816</v>
      </c>
    </row>
    <row r="20" spans="1:15" ht="18.75" customHeight="1">
      <c r="A20" s="167" t="s">
        <v>68</v>
      </c>
      <c r="B20" s="247" t="s">
        <v>234</v>
      </c>
      <c r="C20" s="165">
        <f aca="true" t="shared" si="2" ref="C20:H20">C21</f>
        <v>82.1</v>
      </c>
      <c r="D20" s="166">
        <f t="shared" si="2"/>
        <v>3.0450669914738127</v>
      </c>
      <c r="E20" s="202">
        <f t="shared" si="2"/>
        <v>250</v>
      </c>
      <c r="F20" s="165">
        <f t="shared" si="2"/>
        <v>124.3</v>
      </c>
      <c r="G20" s="166">
        <f t="shared" si="2"/>
        <v>2.4135156878519712</v>
      </c>
      <c r="H20" s="165">
        <f t="shared" si="2"/>
        <v>300</v>
      </c>
      <c r="I20" s="176"/>
      <c r="J20" s="171"/>
      <c r="K20" s="169"/>
      <c r="L20" s="172"/>
      <c r="M20" s="172"/>
      <c r="N20" s="172"/>
      <c r="O20" s="172"/>
    </row>
    <row r="21" spans="1:15" ht="25.5" customHeight="1">
      <c r="A21" s="167" t="s">
        <v>145</v>
      </c>
      <c r="B21" s="190" t="s">
        <v>74</v>
      </c>
      <c r="C21" s="175">
        <v>82.1</v>
      </c>
      <c r="D21" s="171">
        <f>E21/C21</f>
        <v>3.0450669914738127</v>
      </c>
      <c r="E21" s="175">
        <v>250</v>
      </c>
      <c r="F21" s="168">
        <v>124.3</v>
      </c>
      <c r="G21" s="171">
        <f>H21/F21</f>
        <v>2.4135156878519712</v>
      </c>
      <c r="H21" s="168">
        <v>300</v>
      </c>
      <c r="I21" s="176"/>
      <c r="J21" s="171"/>
      <c r="K21" s="169"/>
      <c r="L21" s="172"/>
      <c r="M21" s="172"/>
      <c r="N21" s="172"/>
      <c r="O21" s="172"/>
    </row>
    <row r="22" spans="1:15" ht="21" customHeight="1">
      <c r="A22" s="161" t="s">
        <v>21</v>
      </c>
      <c r="B22" s="148" t="s">
        <v>20</v>
      </c>
      <c r="C22" s="165">
        <f aca="true" t="shared" si="3" ref="C22:H22">C23</f>
        <v>2148</v>
      </c>
      <c r="D22" s="166">
        <f t="shared" si="3"/>
        <v>0.3080540037243948</v>
      </c>
      <c r="E22" s="165">
        <f t="shared" si="3"/>
        <v>661.7</v>
      </c>
      <c r="F22" s="165">
        <f t="shared" si="3"/>
        <v>2148</v>
      </c>
      <c r="G22" s="165">
        <f t="shared" si="3"/>
        <v>0.5586592178770949</v>
      </c>
      <c r="H22" s="165">
        <f t="shared" si="3"/>
        <v>1200</v>
      </c>
      <c r="I22" s="165"/>
      <c r="J22" s="171"/>
      <c r="K22" s="158"/>
      <c r="L22" s="172"/>
      <c r="M22" s="172"/>
      <c r="N22" s="172"/>
      <c r="O22" s="172"/>
    </row>
    <row r="23" spans="1:15" ht="31.5">
      <c r="A23" s="167" t="s">
        <v>3</v>
      </c>
      <c r="B23" s="229" t="s">
        <v>232</v>
      </c>
      <c r="C23" s="165">
        <f aca="true" t="shared" si="4" ref="C23:H23">C24</f>
        <v>2148</v>
      </c>
      <c r="D23" s="166">
        <f t="shared" si="4"/>
        <v>0.3080540037243948</v>
      </c>
      <c r="E23" s="202">
        <f t="shared" si="4"/>
        <v>661.7</v>
      </c>
      <c r="F23" s="165">
        <f t="shared" si="4"/>
        <v>2148</v>
      </c>
      <c r="G23" s="166">
        <f t="shared" si="4"/>
        <v>0.5586592178770949</v>
      </c>
      <c r="H23" s="165">
        <f t="shared" si="4"/>
        <v>1200</v>
      </c>
      <c r="I23" s="165"/>
      <c r="J23" s="171"/>
      <c r="K23" s="158"/>
      <c r="L23" s="172"/>
      <c r="M23" s="172"/>
      <c r="N23" s="172"/>
      <c r="O23" s="172"/>
    </row>
    <row r="24" spans="1:15" ht="28.5" customHeight="1">
      <c r="A24" s="57" t="s">
        <v>30</v>
      </c>
      <c r="B24" s="230" t="s">
        <v>157</v>
      </c>
      <c r="C24" s="177">
        <v>2148</v>
      </c>
      <c r="D24" s="171">
        <f>E24/C24</f>
        <v>0.3080540037243948</v>
      </c>
      <c r="E24" s="248">
        <v>661.7</v>
      </c>
      <c r="F24" s="177">
        <v>2148</v>
      </c>
      <c r="G24" s="171">
        <f>H24/F24</f>
        <v>0.5586592178770949</v>
      </c>
      <c r="H24" s="169">
        <v>1200</v>
      </c>
      <c r="I24" s="168"/>
      <c r="J24" s="171"/>
      <c r="K24" s="169"/>
      <c r="L24" s="172"/>
      <c r="M24" s="172"/>
      <c r="N24" s="172"/>
      <c r="O24" s="100"/>
    </row>
    <row r="25" spans="1:11" ht="18.75">
      <c r="A25" s="21"/>
      <c r="K25" s="20"/>
    </row>
    <row r="26" spans="1:13" ht="18.75">
      <c r="A26" s="28" t="s">
        <v>218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0" ht="18.75">
      <c r="A27" s="222" t="s">
        <v>235</v>
      </c>
      <c r="B27" s="222"/>
      <c r="C27" s="1"/>
      <c r="D27" s="1"/>
      <c r="E27" s="1"/>
      <c r="F27" s="1"/>
      <c r="G27" s="1"/>
      <c r="H27" s="1"/>
      <c r="I27" s="1"/>
      <c r="J27" s="19"/>
    </row>
    <row r="30" spans="1:10" ht="18.75">
      <c r="A30" s="27"/>
      <c r="B30"/>
      <c r="C30" s="1"/>
      <c r="D30" s="1"/>
      <c r="E30" s="1"/>
      <c r="F30" s="1"/>
      <c r="G30" s="1"/>
      <c r="H30" s="1"/>
      <c r="I30" s="1"/>
      <c r="J30" s="12"/>
    </row>
    <row r="31" spans="1:9" ht="18">
      <c r="A31" s="27"/>
      <c r="B31" s="29"/>
      <c r="C31" s="1"/>
      <c r="D31" s="1"/>
      <c r="E31" s="1"/>
      <c r="F31" s="1"/>
      <c r="G31" s="1"/>
      <c r="H31" s="1"/>
      <c r="I31" s="1"/>
    </row>
    <row r="32" spans="1:9" ht="18.75">
      <c r="A32" s="12"/>
      <c r="B32"/>
      <c r="C32" s="1"/>
      <c r="D32" s="1"/>
      <c r="E32" s="1"/>
      <c r="F32" s="1"/>
      <c r="G32" s="1"/>
      <c r="H32" s="1"/>
      <c r="I32" s="1"/>
    </row>
    <row r="33" spans="1:9" ht="18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12">
    <mergeCell ref="M10:O10"/>
    <mergeCell ref="F10:H10"/>
    <mergeCell ref="A10:A11"/>
    <mergeCell ref="B10:B11"/>
    <mergeCell ref="E4:L4"/>
    <mergeCell ref="E2:P2"/>
    <mergeCell ref="A6:M6"/>
    <mergeCell ref="A7:M7"/>
    <mergeCell ref="C9:O9"/>
    <mergeCell ref="C10:E10"/>
    <mergeCell ref="A8:M8"/>
    <mergeCell ref="I10:K10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52"/>
  <sheetViews>
    <sheetView view="pageBreakPreview" zoomScale="75" zoomScaleNormal="75" zoomScaleSheetLayoutView="75" zoomScalePageLayoutView="0" workbookViewId="0" topLeftCell="A7">
      <selection activeCell="C9" sqref="C9:N9"/>
    </sheetView>
  </sheetViews>
  <sheetFormatPr defaultColWidth="9.140625" defaultRowHeight="12.75"/>
  <cols>
    <col min="1" max="1" width="6.140625" style="4" customWidth="1"/>
    <col min="2" max="2" width="68.7109375" style="4" customWidth="1"/>
    <col min="3" max="3" width="10.7109375" style="4" customWidth="1"/>
    <col min="4" max="4" width="10.57421875" style="4" customWidth="1"/>
    <col min="5" max="5" width="7.421875" style="4" customWidth="1"/>
    <col min="6" max="6" width="11.421875" style="4" customWidth="1"/>
    <col min="7" max="7" width="9.421875" style="4" customWidth="1"/>
    <col min="8" max="8" width="7.8515625" style="4" customWidth="1"/>
    <col min="9" max="9" width="10.57421875" style="4" customWidth="1"/>
    <col min="10" max="10" width="10.28125" style="4" customWidth="1"/>
    <col min="11" max="11" width="7.7109375" style="4" customWidth="1"/>
    <col min="12" max="15" width="9.140625" style="4" customWidth="1"/>
    <col min="16" max="16" width="9.8515625" style="4" bestFit="1" customWidth="1"/>
    <col min="17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25" t="s">
        <v>137</v>
      </c>
      <c r="I1" s="1"/>
      <c r="J1" s="5"/>
      <c r="K1" s="26"/>
      <c r="L1" s="26"/>
      <c r="M1" s="3"/>
      <c r="N1" s="3"/>
      <c r="O1" s="3"/>
      <c r="P1" s="3"/>
    </row>
    <row r="2" spans="1:16" ht="18">
      <c r="A2" s="3"/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75" customHeight="1">
      <c r="A3" s="3"/>
      <c r="B3" s="27"/>
      <c r="C3" s="27"/>
      <c r="D3" s="27"/>
      <c r="E3" s="27" t="s">
        <v>237</v>
      </c>
      <c r="F3" s="27"/>
      <c r="G3" s="136"/>
      <c r="H3" s="136"/>
      <c r="I3" s="136"/>
      <c r="J3" s="136"/>
      <c r="K3" s="136"/>
      <c r="L3" s="136"/>
      <c r="M3" s="27"/>
      <c r="N3" s="27"/>
      <c r="O3" s="27"/>
      <c r="P3" s="27"/>
    </row>
    <row r="4" spans="1:16" ht="21" customHeight="1">
      <c r="A4" s="3"/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  <c r="O4" s="27"/>
      <c r="P4" s="27"/>
    </row>
    <row r="5" spans="1:16" ht="18.75">
      <c r="A5" s="269" t="s">
        <v>156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7"/>
      <c r="O5" s="27"/>
      <c r="P5" s="27"/>
    </row>
    <row r="6" spans="1:16" ht="15.75" customHeight="1">
      <c r="A6" s="266" t="s">
        <v>131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7"/>
      <c r="O6" s="27"/>
      <c r="P6" s="27"/>
    </row>
    <row r="7" spans="1:16" ht="15.75" customHeight="1">
      <c r="A7" s="266" t="s">
        <v>227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85"/>
      <c r="O7" s="85"/>
      <c r="P7" s="85"/>
    </row>
    <row r="8" spans="1:16" ht="15.7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85"/>
      <c r="O8" s="85"/>
      <c r="P8" s="85"/>
    </row>
    <row r="9" spans="1:16" ht="22.5" customHeight="1">
      <c r="A9" s="223"/>
      <c r="B9" s="223"/>
      <c r="C9" s="288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0"/>
      <c r="O9" s="85"/>
      <c r="P9" s="85"/>
    </row>
    <row r="10" spans="1:14" ht="25.5" customHeight="1">
      <c r="A10" s="283" t="s">
        <v>48</v>
      </c>
      <c r="B10" s="284" t="s">
        <v>34</v>
      </c>
      <c r="C10" s="283" t="s">
        <v>223</v>
      </c>
      <c r="D10" s="283"/>
      <c r="E10" s="283"/>
      <c r="F10" s="287" t="s">
        <v>76</v>
      </c>
      <c r="G10" s="287"/>
      <c r="H10" s="287"/>
      <c r="I10" s="286" t="s">
        <v>77</v>
      </c>
      <c r="J10" s="286"/>
      <c r="K10" s="286"/>
      <c r="L10" s="286" t="s">
        <v>78</v>
      </c>
      <c r="M10" s="286"/>
      <c r="N10" s="286"/>
    </row>
    <row r="11" spans="1:14" ht="52.5" customHeight="1">
      <c r="A11" s="283"/>
      <c r="B11" s="285"/>
      <c r="C11" s="155" t="s">
        <v>27</v>
      </c>
      <c r="D11" s="155" t="s">
        <v>57</v>
      </c>
      <c r="E11" s="155" t="s">
        <v>35</v>
      </c>
      <c r="F11" s="155" t="s">
        <v>27</v>
      </c>
      <c r="G11" s="155" t="s">
        <v>57</v>
      </c>
      <c r="H11" s="155" t="s">
        <v>35</v>
      </c>
      <c r="I11" s="155" t="s">
        <v>27</v>
      </c>
      <c r="J11" s="155" t="s">
        <v>44</v>
      </c>
      <c r="K11" s="155" t="s">
        <v>35</v>
      </c>
      <c r="L11" s="155" t="s">
        <v>27</v>
      </c>
      <c r="M11" s="155" t="s">
        <v>44</v>
      </c>
      <c r="N11" s="155" t="s">
        <v>35</v>
      </c>
    </row>
    <row r="12" spans="1:14" ht="36" customHeight="1">
      <c r="A12" s="161"/>
      <c r="B12" s="35" t="s">
        <v>140</v>
      </c>
      <c r="C12" s="165">
        <f>C23+C32+C40+C13</f>
        <v>9800.3</v>
      </c>
      <c r="D12" s="166">
        <f>E12/C12</f>
        <v>0.5066171443731314</v>
      </c>
      <c r="E12" s="165">
        <f>E13+E23+E32+E40</f>
        <v>4965</v>
      </c>
      <c r="F12" s="165">
        <f>F23+F32+F40+F13</f>
        <v>2342.688181818182</v>
      </c>
      <c r="G12" s="166">
        <f>H12/F12</f>
        <v>0.9024675227409692</v>
      </c>
      <c r="H12" s="165">
        <f>H23+H32+H40+H13</f>
        <v>2114.2</v>
      </c>
      <c r="I12" s="165">
        <f>I23+I32+I40+I13</f>
        <v>3092.1</v>
      </c>
      <c r="J12" s="166">
        <f>K12/I12</f>
        <v>0.7667281135797679</v>
      </c>
      <c r="K12" s="165">
        <f>K23+K32+K40+K13</f>
        <v>2370.8</v>
      </c>
      <c r="L12" s="165">
        <f>L23+L32+L40+L13</f>
        <v>550</v>
      </c>
      <c r="M12" s="166">
        <f>N12/L12</f>
        <v>1.5454545454545454</v>
      </c>
      <c r="N12" s="165">
        <f>N23+N32+N40+N13</f>
        <v>850</v>
      </c>
    </row>
    <row r="13" spans="1:14" ht="26.25" customHeight="1">
      <c r="A13" s="155" t="s">
        <v>25</v>
      </c>
      <c r="B13" s="148" t="s">
        <v>13</v>
      </c>
      <c r="C13" s="202">
        <f>C14+C19+C21</f>
        <v>4308</v>
      </c>
      <c r="D13" s="224">
        <f>E13/C13</f>
        <v>0.4468198700092851</v>
      </c>
      <c r="E13" s="202">
        <f>E14+E21</f>
        <v>1924.9</v>
      </c>
      <c r="F13" s="202">
        <f>F14+F19</f>
        <v>620</v>
      </c>
      <c r="G13" s="225">
        <f>H13/F13</f>
        <v>1.1080645161290323</v>
      </c>
      <c r="H13" s="202">
        <f>H14+H19</f>
        <v>687</v>
      </c>
      <c r="I13" s="202">
        <f>I14+I21</f>
        <v>400</v>
      </c>
      <c r="J13" s="225">
        <f>K13/I13</f>
        <v>1.725</v>
      </c>
      <c r="K13" s="202">
        <f>K14+K21</f>
        <v>690</v>
      </c>
      <c r="L13" s="145">
        <f>L14</f>
        <v>300</v>
      </c>
      <c r="M13" s="145">
        <f>M14</f>
        <v>2.1</v>
      </c>
      <c r="N13" s="145">
        <f>N14</f>
        <v>630</v>
      </c>
    </row>
    <row r="14" spans="1:16" ht="36" customHeight="1">
      <c r="A14" s="226" t="s">
        <v>1</v>
      </c>
      <c r="B14" s="148" t="s">
        <v>230</v>
      </c>
      <c r="C14" s="165">
        <f>C15+C18</f>
        <v>3223</v>
      </c>
      <c r="D14" s="166">
        <f>E14/C14</f>
        <v>0.46391560657772263</v>
      </c>
      <c r="E14" s="165">
        <f>E15+E16+E17+E18</f>
        <v>1495.2</v>
      </c>
      <c r="F14" s="165">
        <f>SUM(F15:F18)</f>
        <v>620</v>
      </c>
      <c r="G14" s="166">
        <f>H14/F14</f>
        <v>1.1080645161290323</v>
      </c>
      <c r="H14" s="165">
        <f>SUM(H15:H18)</f>
        <v>687</v>
      </c>
      <c r="I14" s="202">
        <f>I15+I17+I18</f>
        <v>400</v>
      </c>
      <c r="J14" s="225">
        <f>J15+J17+J18</f>
        <v>3.6333333333333333</v>
      </c>
      <c r="K14" s="202">
        <f>K15+K17+K18</f>
        <v>690</v>
      </c>
      <c r="L14" s="145">
        <f>L15+L18</f>
        <v>300</v>
      </c>
      <c r="M14" s="145">
        <f>N14/L14</f>
        <v>2.1</v>
      </c>
      <c r="N14" s="145">
        <f>N15+N18</f>
        <v>630</v>
      </c>
      <c r="P14" s="6">
        <f>C14+C24+C33+C41</f>
        <v>7371.3</v>
      </c>
    </row>
    <row r="15" spans="1:14" ht="27" customHeight="1">
      <c r="A15" s="226" t="s">
        <v>4</v>
      </c>
      <c r="B15" s="188" t="s">
        <v>49</v>
      </c>
      <c r="C15" s="175">
        <v>1500</v>
      </c>
      <c r="D15" s="176">
        <f>E15/C15</f>
        <v>0.3333333333333333</v>
      </c>
      <c r="E15" s="175">
        <v>500</v>
      </c>
      <c r="F15" s="175">
        <v>150</v>
      </c>
      <c r="G15" s="176">
        <f>H15/F15</f>
        <v>1.3333333333333333</v>
      </c>
      <c r="H15" s="175">
        <v>200</v>
      </c>
      <c r="I15" s="175">
        <v>100</v>
      </c>
      <c r="J15" s="176">
        <f>K15/I15</f>
        <v>2</v>
      </c>
      <c r="K15" s="169">
        <v>200</v>
      </c>
      <c r="L15" s="173">
        <v>150</v>
      </c>
      <c r="M15" s="227">
        <f>N15/L15</f>
        <v>2</v>
      </c>
      <c r="N15" s="173">
        <v>300</v>
      </c>
    </row>
    <row r="16" spans="1:14" ht="24.75" customHeight="1">
      <c r="A16" s="226" t="s">
        <v>22</v>
      </c>
      <c r="B16" s="155" t="s">
        <v>46</v>
      </c>
      <c r="C16" s="228"/>
      <c r="D16" s="228"/>
      <c r="E16" s="228"/>
      <c r="F16" s="202"/>
      <c r="G16" s="225"/>
      <c r="H16" s="225"/>
      <c r="I16" s="176"/>
      <c r="J16" s="176"/>
      <c r="K16" s="170"/>
      <c r="L16" s="173"/>
      <c r="M16" s="172"/>
      <c r="N16" s="173"/>
    </row>
    <row r="17" spans="1:14" ht="20.25" customHeight="1">
      <c r="A17" s="226" t="s">
        <v>5</v>
      </c>
      <c r="B17" s="155" t="s">
        <v>47</v>
      </c>
      <c r="C17" s="175">
        <v>375</v>
      </c>
      <c r="D17" s="176">
        <f>E17/C17</f>
        <v>1.92</v>
      </c>
      <c r="E17" s="175">
        <v>720</v>
      </c>
      <c r="F17" s="168">
        <v>70</v>
      </c>
      <c r="G17" s="171">
        <f>H17/F17</f>
        <v>1.1714285714285715</v>
      </c>
      <c r="H17" s="168">
        <v>82</v>
      </c>
      <c r="I17" s="175">
        <v>300</v>
      </c>
      <c r="J17" s="176">
        <f>K17/I17</f>
        <v>1.6333333333333333</v>
      </c>
      <c r="K17" s="169">
        <v>490</v>
      </c>
      <c r="L17" s="173"/>
      <c r="M17" s="172"/>
      <c r="N17" s="173"/>
    </row>
    <row r="18" spans="1:14" ht="25.5" customHeight="1">
      <c r="A18" s="226" t="s">
        <v>6</v>
      </c>
      <c r="B18" s="188" t="s">
        <v>37</v>
      </c>
      <c r="C18" s="168">
        <v>1723</v>
      </c>
      <c r="D18" s="171">
        <f>E18/C18</f>
        <v>0.15972141613464885</v>
      </c>
      <c r="E18" s="175">
        <v>275.2</v>
      </c>
      <c r="F18" s="168">
        <v>400</v>
      </c>
      <c r="G18" s="171">
        <f>H18/F18</f>
        <v>1.0125</v>
      </c>
      <c r="H18" s="168">
        <v>405</v>
      </c>
      <c r="I18" s="168"/>
      <c r="J18" s="171"/>
      <c r="K18" s="169"/>
      <c r="L18" s="173">
        <v>150</v>
      </c>
      <c r="M18" s="227">
        <f>N18/L18</f>
        <v>2.2</v>
      </c>
      <c r="N18" s="173">
        <v>330</v>
      </c>
    </row>
    <row r="19" spans="1:14" ht="33" customHeight="1">
      <c r="A19" s="226" t="s">
        <v>2</v>
      </c>
      <c r="B19" s="229" t="s">
        <v>232</v>
      </c>
      <c r="C19" s="165"/>
      <c r="D19" s="165"/>
      <c r="E19" s="165"/>
      <c r="F19" s="165"/>
      <c r="G19" s="165"/>
      <c r="H19" s="165"/>
      <c r="I19" s="168"/>
      <c r="J19" s="171"/>
      <c r="K19" s="169"/>
      <c r="L19" s="172"/>
      <c r="M19" s="172"/>
      <c r="N19" s="173"/>
    </row>
    <row r="20" spans="1:14" ht="31.5" customHeight="1">
      <c r="A20" s="226" t="s">
        <v>10</v>
      </c>
      <c r="B20" s="230" t="s">
        <v>171</v>
      </c>
      <c r="C20" s="168"/>
      <c r="D20" s="171"/>
      <c r="E20" s="175"/>
      <c r="F20" s="168"/>
      <c r="G20" s="171"/>
      <c r="H20" s="168"/>
      <c r="I20" s="168"/>
      <c r="J20" s="171"/>
      <c r="K20" s="169"/>
      <c r="L20" s="172"/>
      <c r="M20" s="172"/>
      <c r="N20" s="172"/>
    </row>
    <row r="21" spans="1:14" ht="26.25" customHeight="1">
      <c r="A21" s="226" t="s">
        <v>39</v>
      </c>
      <c r="B21" s="231" t="s">
        <v>233</v>
      </c>
      <c r="C21" s="165">
        <f>C22</f>
        <v>1085</v>
      </c>
      <c r="D21" s="166">
        <f>D22</f>
        <v>0.396036866359447</v>
      </c>
      <c r="E21" s="165">
        <f>E22</f>
        <v>429.7</v>
      </c>
      <c r="F21" s="168"/>
      <c r="G21" s="171"/>
      <c r="H21" s="168"/>
      <c r="I21" s="165"/>
      <c r="J21" s="166"/>
      <c r="K21" s="158"/>
      <c r="L21" s="172"/>
      <c r="M21" s="172"/>
      <c r="N21" s="172"/>
    </row>
    <row r="22" spans="1:14" ht="19.5" customHeight="1">
      <c r="A22" s="226" t="s">
        <v>40</v>
      </c>
      <c r="B22" s="155" t="s">
        <v>158</v>
      </c>
      <c r="C22" s="168">
        <v>1085</v>
      </c>
      <c r="D22" s="171">
        <f>E22/C22</f>
        <v>0.396036866359447</v>
      </c>
      <c r="E22" s="175">
        <v>429.7</v>
      </c>
      <c r="F22" s="168"/>
      <c r="G22" s="171"/>
      <c r="H22" s="168"/>
      <c r="I22" s="168"/>
      <c r="J22" s="171"/>
      <c r="K22" s="169"/>
      <c r="L22" s="172"/>
      <c r="M22" s="172"/>
      <c r="N22" s="172"/>
    </row>
    <row r="23" spans="1:16" ht="22.5" customHeight="1">
      <c r="A23" s="155" t="s">
        <v>21</v>
      </c>
      <c r="B23" s="148" t="s">
        <v>14</v>
      </c>
      <c r="C23" s="165">
        <f>C24+C28+C30</f>
        <v>4870</v>
      </c>
      <c r="D23" s="166">
        <f>E23/C23</f>
        <v>0.438747433264887</v>
      </c>
      <c r="E23" s="165">
        <f>E24+E28+E30</f>
        <v>2136.7</v>
      </c>
      <c r="F23" s="165">
        <f aca="true" t="shared" si="0" ref="F23:K23">F24+F28+F30</f>
        <v>626.5699999999999</v>
      </c>
      <c r="G23" s="166">
        <f>H23/F23</f>
        <v>0.8573662958647879</v>
      </c>
      <c r="H23" s="165">
        <f t="shared" si="0"/>
        <v>537.2</v>
      </c>
      <c r="I23" s="165">
        <f t="shared" si="0"/>
        <v>2355.7</v>
      </c>
      <c r="J23" s="166">
        <f>K23/I23</f>
        <v>0.5649276223627797</v>
      </c>
      <c r="K23" s="165">
        <f t="shared" si="0"/>
        <v>1330.8</v>
      </c>
      <c r="L23" s="145"/>
      <c r="M23" s="232"/>
      <c r="N23" s="145"/>
      <c r="P23" s="6">
        <f>C22+C31+C45</f>
        <v>1673</v>
      </c>
    </row>
    <row r="24" spans="1:14" ht="36" customHeight="1">
      <c r="A24" s="226" t="s">
        <v>3</v>
      </c>
      <c r="B24" s="148" t="s">
        <v>230</v>
      </c>
      <c r="C24" s="165">
        <f>SUM(C26:C27)</f>
        <v>3884</v>
      </c>
      <c r="D24" s="166">
        <f>E24/C24</f>
        <v>0.26930998970133885</v>
      </c>
      <c r="E24" s="165">
        <f>E25+E27</f>
        <v>1046</v>
      </c>
      <c r="F24" s="165">
        <f>F25</f>
        <v>426.57</v>
      </c>
      <c r="G24" s="166">
        <f>G25</f>
        <v>0.7000023442811263</v>
      </c>
      <c r="H24" s="165">
        <f>H25</f>
        <v>298.6</v>
      </c>
      <c r="I24" s="165">
        <f>I25+I26+I27</f>
        <v>2055.7</v>
      </c>
      <c r="J24" s="166">
        <f>K24/I24</f>
        <v>0.42846718879213896</v>
      </c>
      <c r="K24" s="158">
        <f>K25+K26+K27</f>
        <v>880.8</v>
      </c>
      <c r="L24" s="145"/>
      <c r="M24" s="232"/>
      <c r="N24" s="145"/>
    </row>
    <row r="25" spans="1:14" ht="25.5" customHeight="1">
      <c r="A25" s="226" t="s">
        <v>7</v>
      </c>
      <c r="B25" s="188" t="s">
        <v>49</v>
      </c>
      <c r="C25" s="175"/>
      <c r="D25" s="166"/>
      <c r="E25" s="175">
        <v>580</v>
      </c>
      <c r="F25" s="233">
        <v>426.57</v>
      </c>
      <c r="G25" s="171">
        <f>H25/F25</f>
        <v>0.7000023442811263</v>
      </c>
      <c r="H25" s="233">
        <v>298.6</v>
      </c>
      <c r="I25" s="168">
        <v>285.7</v>
      </c>
      <c r="J25" s="166">
        <f>K25/I25</f>
        <v>0.7000350017500875</v>
      </c>
      <c r="K25" s="169">
        <v>200</v>
      </c>
      <c r="L25" s="173"/>
      <c r="M25" s="227"/>
      <c r="N25" s="173"/>
    </row>
    <row r="26" spans="1:14" ht="23.25" customHeight="1">
      <c r="A26" s="226" t="s">
        <v>29</v>
      </c>
      <c r="B26" s="155" t="s">
        <v>47</v>
      </c>
      <c r="C26" s="168"/>
      <c r="D26" s="171"/>
      <c r="E26" s="168"/>
      <c r="F26" s="233"/>
      <c r="G26" s="171"/>
      <c r="H26" s="233"/>
      <c r="I26" s="168">
        <v>320</v>
      </c>
      <c r="J26" s="171">
        <f>K26/I26</f>
        <v>1.021875</v>
      </c>
      <c r="K26" s="169">
        <v>327</v>
      </c>
      <c r="L26" s="172"/>
      <c r="M26" s="172"/>
      <c r="N26" s="172"/>
    </row>
    <row r="27" spans="1:14" ht="25.5" customHeight="1">
      <c r="A27" s="226" t="s">
        <v>8</v>
      </c>
      <c r="B27" s="155" t="s">
        <v>37</v>
      </c>
      <c r="C27" s="169">
        <v>3884</v>
      </c>
      <c r="D27" s="170">
        <f>E27/C27</f>
        <v>0.1199794026776519</v>
      </c>
      <c r="E27" s="175">
        <v>466</v>
      </c>
      <c r="F27" s="228"/>
      <c r="G27" s="176"/>
      <c r="H27" s="228"/>
      <c r="I27" s="175">
        <v>1450</v>
      </c>
      <c r="J27" s="176">
        <f>K27/I27</f>
        <v>0.244</v>
      </c>
      <c r="K27" s="169">
        <v>353.8</v>
      </c>
      <c r="L27" s="172"/>
      <c r="M27" s="172"/>
      <c r="N27" s="172"/>
    </row>
    <row r="28" spans="1:14" ht="35.25" customHeight="1">
      <c r="A28" s="226" t="s">
        <v>36</v>
      </c>
      <c r="B28" s="229" t="s">
        <v>232</v>
      </c>
      <c r="C28" s="145">
        <f aca="true" t="shared" si="1" ref="C28:H28">C29</f>
        <v>686</v>
      </c>
      <c r="D28" s="232">
        <f t="shared" si="1"/>
        <v>1.038921282798834</v>
      </c>
      <c r="E28" s="145">
        <f t="shared" si="1"/>
        <v>712.7</v>
      </c>
      <c r="F28" s="145">
        <f t="shared" si="1"/>
        <v>200</v>
      </c>
      <c r="G28" s="234">
        <f t="shared" si="1"/>
        <v>1.193</v>
      </c>
      <c r="H28" s="145">
        <f t="shared" si="1"/>
        <v>238.6</v>
      </c>
      <c r="I28" s="145"/>
      <c r="J28" s="232"/>
      <c r="K28" s="235"/>
      <c r="L28" s="172"/>
      <c r="M28" s="172"/>
      <c r="N28" s="172"/>
    </row>
    <row r="29" spans="1:16" ht="37.5" customHeight="1">
      <c r="A29" s="226" t="s">
        <v>61</v>
      </c>
      <c r="B29" s="230" t="s">
        <v>171</v>
      </c>
      <c r="C29" s="173">
        <v>686</v>
      </c>
      <c r="D29" s="170">
        <f>E29/C29</f>
        <v>1.038921282798834</v>
      </c>
      <c r="E29" s="236">
        <v>712.7</v>
      </c>
      <c r="F29" s="172">
        <v>200</v>
      </c>
      <c r="G29" s="172">
        <f>H29/F29</f>
        <v>1.193</v>
      </c>
      <c r="H29" s="172">
        <v>238.6</v>
      </c>
      <c r="I29" s="173"/>
      <c r="J29" s="171"/>
      <c r="K29" s="169"/>
      <c r="L29" s="172"/>
      <c r="M29" s="172"/>
      <c r="N29" s="172"/>
      <c r="P29" s="6">
        <f>C29+C39</f>
        <v>756</v>
      </c>
    </row>
    <row r="30" spans="1:14" ht="25.5" customHeight="1">
      <c r="A30" s="226" t="s">
        <v>56</v>
      </c>
      <c r="B30" s="231" t="s">
        <v>233</v>
      </c>
      <c r="C30" s="145">
        <f>C31</f>
        <v>300</v>
      </c>
      <c r="D30" s="232">
        <f aca="true" t="shared" si="2" ref="D30:J30">D31</f>
        <v>1.26</v>
      </c>
      <c r="E30" s="145">
        <f t="shared" si="2"/>
        <v>378</v>
      </c>
      <c r="F30" s="144"/>
      <c r="G30" s="144"/>
      <c r="H30" s="144"/>
      <c r="I30" s="145">
        <f t="shared" si="2"/>
        <v>300</v>
      </c>
      <c r="J30" s="144">
        <f t="shared" si="2"/>
        <v>1.5</v>
      </c>
      <c r="K30" s="145">
        <v>450</v>
      </c>
      <c r="L30" s="172"/>
      <c r="M30" s="172"/>
      <c r="N30" s="172"/>
    </row>
    <row r="31" spans="1:14" ht="23.25" customHeight="1">
      <c r="A31" s="226" t="s">
        <v>62</v>
      </c>
      <c r="B31" s="188" t="s">
        <v>158</v>
      </c>
      <c r="C31" s="173">
        <v>300</v>
      </c>
      <c r="D31" s="170">
        <f>E31/C31</f>
        <v>1.26</v>
      </c>
      <c r="E31" s="173">
        <v>378</v>
      </c>
      <c r="F31" s="172"/>
      <c r="G31" s="172"/>
      <c r="H31" s="172"/>
      <c r="I31" s="173">
        <v>300</v>
      </c>
      <c r="J31" s="171">
        <f>K31/I31</f>
        <v>1.5</v>
      </c>
      <c r="K31" s="169">
        <v>450</v>
      </c>
      <c r="L31" s="172"/>
      <c r="M31" s="172"/>
      <c r="N31" s="172"/>
    </row>
    <row r="32" spans="1:14" ht="22.5" customHeight="1">
      <c r="A32" s="172" t="s">
        <v>68</v>
      </c>
      <c r="B32" s="148" t="s">
        <v>69</v>
      </c>
      <c r="C32" s="145">
        <f>C33+C36+C38</f>
        <v>184.3</v>
      </c>
      <c r="D32" s="232">
        <f>E32/C32</f>
        <v>2.6370048833423763</v>
      </c>
      <c r="E32" s="145">
        <f>E33+E36+E38</f>
        <v>486</v>
      </c>
      <c r="F32" s="145">
        <f aca="true" t="shared" si="3" ref="F32:K32">F33</f>
        <v>696.1181818181817</v>
      </c>
      <c r="G32" s="232">
        <f t="shared" si="3"/>
        <v>0.5746150731981248</v>
      </c>
      <c r="H32" s="145">
        <f t="shared" si="3"/>
        <v>400</v>
      </c>
      <c r="I32" s="144">
        <f t="shared" si="3"/>
        <v>336.4</v>
      </c>
      <c r="J32" s="232">
        <f t="shared" si="3"/>
        <v>1.0404280618311534</v>
      </c>
      <c r="K32" s="237">
        <f t="shared" si="3"/>
        <v>350</v>
      </c>
      <c r="L32" s="172"/>
      <c r="M32" s="172"/>
      <c r="N32" s="172"/>
    </row>
    <row r="33" spans="1:14" ht="34.5" customHeight="1">
      <c r="A33" s="226" t="s">
        <v>70</v>
      </c>
      <c r="B33" s="148" t="s">
        <v>230</v>
      </c>
      <c r="C33" s="144">
        <f>C34</f>
        <v>114.3</v>
      </c>
      <c r="D33" s="232">
        <f>D34</f>
        <v>0.699912510936133</v>
      </c>
      <c r="E33" s="145">
        <f>E34</f>
        <v>80</v>
      </c>
      <c r="F33" s="145">
        <f>F34+F35</f>
        <v>696.1181818181817</v>
      </c>
      <c r="G33" s="232">
        <f>H33/F33</f>
        <v>0.5746150731981248</v>
      </c>
      <c r="H33" s="145">
        <f>H34+H35</f>
        <v>400</v>
      </c>
      <c r="I33" s="144">
        <f>I35</f>
        <v>336.4</v>
      </c>
      <c r="J33" s="232">
        <f>J35</f>
        <v>1.0404280618311534</v>
      </c>
      <c r="K33" s="237">
        <f>K35</f>
        <v>350</v>
      </c>
      <c r="L33" s="172"/>
      <c r="M33" s="172"/>
      <c r="N33" s="172"/>
    </row>
    <row r="34" spans="1:14" ht="24.75" customHeight="1">
      <c r="A34" s="226" t="s">
        <v>19</v>
      </c>
      <c r="B34" s="188" t="s">
        <v>49</v>
      </c>
      <c r="C34" s="172">
        <v>114.3</v>
      </c>
      <c r="D34" s="170">
        <f>E34/C34</f>
        <v>0.699912510936133</v>
      </c>
      <c r="E34" s="173">
        <v>80</v>
      </c>
      <c r="F34" s="173">
        <v>114.3</v>
      </c>
      <c r="G34" s="227">
        <f>H34/F34</f>
        <v>0.699912510936133</v>
      </c>
      <c r="H34" s="173">
        <v>80</v>
      </c>
      <c r="I34" s="144"/>
      <c r="J34" s="232"/>
      <c r="K34" s="237"/>
      <c r="L34" s="172"/>
      <c r="M34" s="172"/>
      <c r="N34" s="172"/>
    </row>
    <row r="35" spans="1:14" s="9" customFormat="1" ht="18">
      <c r="A35" s="226" t="s">
        <v>174</v>
      </c>
      <c r="B35" s="155" t="s">
        <v>37</v>
      </c>
      <c r="C35" s="172"/>
      <c r="D35" s="170"/>
      <c r="E35" s="144"/>
      <c r="F35" s="173">
        <f>H35/G35</f>
        <v>581.8181818181818</v>
      </c>
      <c r="G35" s="227">
        <v>0.55</v>
      </c>
      <c r="H35" s="173">
        <v>320</v>
      </c>
      <c r="I35" s="172">
        <v>336.4</v>
      </c>
      <c r="J35" s="171">
        <f>K35/I35</f>
        <v>1.0404280618311534</v>
      </c>
      <c r="K35" s="169">
        <v>350</v>
      </c>
      <c r="L35" s="144"/>
      <c r="M35" s="144"/>
      <c r="N35" s="144"/>
    </row>
    <row r="36" spans="1:14" s="9" customFormat="1" ht="26.25" customHeight="1">
      <c r="A36" s="226" t="s">
        <v>146</v>
      </c>
      <c r="B36" s="231" t="s">
        <v>233</v>
      </c>
      <c r="C36" s="145"/>
      <c r="D36" s="232"/>
      <c r="E36" s="145"/>
      <c r="F36" s="173"/>
      <c r="G36" s="174"/>
      <c r="H36" s="173"/>
      <c r="I36" s="172"/>
      <c r="J36" s="171"/>
      <c r="K36" s="169"/>
      <c r="L36" s="144"/>
      <c r="M36" s="144"/>
      <c r="N36" s="144"/>
    </row>
    <row r="37" spans="1:14" s="9" customFormat="1" ht="22.5" customHeight="1">
      <c r="A37" s="226" t="s">
        <v>95</v>
      </c>
      <c r="B37" s="188" t="s">
        <v>187</v>
      </c>
      <c r="C37" s="173"/>
      <c r="D37" s="227"/>
      <c r="E37" s="173"/>
      <c r="F37" s="173"/>
      <c r="G37" s="174"/>
      <c r="H37" s="173"/>
      <c r="I37" s="172"/>
      <c r="J37" s="171"/>
      <c r="K37" s="169"/>
      <c r="L37" s="144"/>
      <c r="M37" s="144"/>
      <c r="N37" s="144"/>
    </row>
    <row r="38" spans="1:14" s="9" customFormat="1" ht="39.75" customHeight="1">
      <c r="A38" s="226" t="s">
        <v>147</v>
      </c>
      <c r="B38" s="229" t="s">
        <v>231</v>
      </c>
      <c r="C38" s="145">
        <f>C39</f>
        <v>70</v>
      </c>
      <c r="D38" s="145">
        <f>D39</f>
        <v>5.8</v>
      </c>
      <c r="E38" s="145">
        <f>E39</f>
        <v>406</v>
      </c>
      <c r="F38" s="173"/>
      <c r="G38" s="174"/>
      <c r="H38" s="173"/>
      <c r="I38" s="172"/>
      <c r="J38" s="171"/>
      <c r="K38" s="169"/>
      <c r="L38" s="144"/>
      <c r="M38" s="144"/>
      <c r="N38" s="144"/>
    </row>
    <row r="39" spans="1:14" s="9" customFormat="1" ht="35.25" customHeight="1">
      <c r="A39" s="226" t="s">
        <v>148</v>
      </c>
      <c r="B39" s="230" t="s">
        <v>171</v>
      </c>
      <c r="C39" s="173">
        <v>70</v>
      </c>
      <c r="D39" s="169">
        <f>E39/C39</f>
        <v>5.8</v>
      </c>
      <c r="E39" s="236">
        <v>406</v>
      </c>
      <c r="F39" s="173"/>
      <c r="G39" s="174"/>
      <c r="H39" s="173"/>
      <c r="I39" s="172"/>
      <c r="J39" s="171"/>
      <c r="K39" s="169"/>
      <c r="L39" s="144"/>
      <c r="M39" s="144"/>
      <c r="N39" s="144"/>
    </row>
    <row r="40" spans="1:14" s="9" customFormat="1" ht="24" customHeight="1">
      <c r="A40" s="238" t="s">
        <v>108</v>
      </c>
      <c r="B40" s="148" t="s">
        <v>109</v>
      </c>
      <c r="C40" s="165">
        <f>C41+C44</f>
        <v>438</v>
      </c>
      <c r="D40" s="166">
        <f>E40/C40</f>
        <v>0.9529680365296803</v>
      </c>
      <c r="E40" s="165">
        <f>E41+E44</f>
        <v>417.4</v>
      </c>
      <c r="F40" s="165">
        <f>F41</f>
        <v>400</v>
      </c>
      <c r="G40" s="166">
        <f>G41</f>
        <v>1.225</v>
      </c>
      <c r="H40" s="165">
        <f>H41</f>
        <v>490</v>
      </c>
      <c r="I40" s="239"/>
      <c r="J40" s="240"/>
      <c r="K40" s="239"/>
      <c r="L40" s="145">
        <f aca="true" t="shared" si="4" ref="L40:N41">L41</f>
        <v>250</v>
      </c>
      <c r="M40" s="232">
        <f t="shared" si="4"/>
        <v>0.88</v>
      </c>
      <c r="N40" s="145">
        <f t="shared" si="4"/>
        <v>220</v>
      </c>
    </row>
    <row r="41" spans="1:14" ht="35.25" customHeight="1">
      <c r="A41" s="155" t="s">
        <v>110</v>
      </c>
      <c r="B41" s="148" t="s">
        <v>230</v>
      </c>
      <c r="C41" s="145">
        <f>C42</f>
        <v>150</v>
      </c>
      <c r="D41" s="232">
        <f>D42</f>
        <v>2.6133333333333333</v>
      </c>
      <c r="E41" s="145">
        <f>E42</f>
        <v>392</v>
      </c>
      <c r="F41" s="145">
        <f>F42+F43</f>
        <v>400</v>
      </c>
      <c r="G41" s="232">
        <f>H41/F41</f>
        <v>1.225</v>
      </c>
      <c r="H41" s="145">
        <f>H42+H43</f>
        <v>490</v>
      </c>
      <c r="I41" s="241"/>
      <c r="J41" s="144"/>
      <c r="K41" s="241"/>
      <c r="L41" s="145">
        <f t="shared" si="4"/>
        <v>250</v>
      </c>
      <c r="M41" s="232">
        <f t="shared" si="4"/>
        <v>0.88</v>
      </c>
      <c r="N41" s="145">
        <f t="shared" si="4"/>
        <v>220</v>
      </c>
    </row>
    <row r="42" spans="1:14" ht="19.5" customHeight="1">
      <c r="A42" s="226" t="s">
        <v>111</v>
      </c>
      <c r="B42" s="188" t="s">
        <v>49</v>
      </c>
      <c r="C42" s="173">
        <v>150</v>
      </c>
      <c r="D42" s="227">
        <f>E42/C42</f>
        <v>2.6133333333333333</v>
      </c>
      <c r="E42" s="236">
        <v>392</v>
      </c>
      <c r="F42" s="173">
        <v>250</v>
      </c>
      <c r="G42" s="227">
        <f>H42/F42</f>
        <v>0.88</v>
      </c>
      <c r="H42" s="173">
        <v>220</v>
      </c>
      <c r="I42" s="173"/>
      <c r="J42" s="173"/>
      <c r="K42" s="173"/>
      <c r="L42" s="173">
        <v>250</v>
      </c>
      <c r="M42" s="227">
        <f>N42/L42</f>
        <v>0.88</v>
      </c>
      <c r="N42" s="173">
        <v>220</v>
      </c>
    </row>
    <row r="43" spans="1:14" ht="19.5" customHeight="1">
      <c r="A43" s="226" t="s">
        <v>170</v>
      </c>
      <c r="B43" s="155" t="s">
        <v>37</v>
      </c>
      <c r="C43" s="173"/>
      <c r="D43" s="170"/>
      <c r="E43" s="173"/>
      <c r="F43" s="173">
        <v>150</v>
      </c>
      <c r="G43" s="227">
        <v>0.55</v>
      </c>
      <c r="H43" s="173">
        <v>270</v>
      </c>
      <c r="I43" s="242"/>
      <c r="J43" s="172"/>
      <c r="K43" s="242"/>
      <c r="L43" s="172"/>
      <c r="M43" s="172"/>
      <c r="N43" s="172"/>
    </row>
    <row r="44" spans="1:14" ht="22.5" customHeight="1">
      <c r="A44" s="226" t="s">
        <v>208</v>
      </c>
      <c r="B44" s="231" t="s">
        <v>233</v>
      </c>
      <c r="C44" s="145">
        <f>C45</f>
        <v>288</v>
      </c>
      <c r="D44" s="232">
        <f>D45</f>
        <v>0.08819444444444444</v>
      </c>
      <c r="E44" s="144">
        <f>E45</f>
        <v>25.4</v>
      </c>
      <c r="F44" s="243"/>
      <c r="G44" s="243"/>
      <c r="H44" s="243"/>
      <c r="I44" s="243"/>
      <c r="J44" s="243"/>
      <c r="K44" s="244"/>
      <c r="L44" s="243"/>
      <c r="M44" s="243"/>
      <c r="N44" s="245"/>
    </row>
    <row r="45" spans="1:14" ht="18.75" customHeight="1">
      <c r="A45" s="226" t="s">
        <v>209</v>
      </c>
      <c r="B45" s="188" t="s">
        <v>187</v>
      </c>
      <c r="C45" s="173">
        <v>288</v>
      </c>
      <c r="D45" s="227">
        <f>E45/C45</f>
        <v>0.08819444444444444</v>
      </c>
      <c r="E45" s="246">
        <v>25.4</v>
      </c>
      <c r="F45" s="243"/>
      <c r="G45" s="243"/>
      <c r="H45" s="243"/>
      <c r="I45" s="243"/>
      <c r="J45" s="243"/>
      <c r="K45" s="243"/>
      <c r="L45" s="243"/>
      <c r="M45" s="172"/>
      <c r="N45" s="245"/>
    </row>
    <row r="48" spans="1:12" ht="18.75">
      <c r="A48" s="28" t="s">
        <v>218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4" ht="18">
      <c r="A49" s="222" t="s">
        <v>235</v>
      </c>
      <c r="B49" s="222"/>
      <c r="C49" s="1"/>
      <c r="D49" s="1"/>
      <c r="E49" s="1"/>
      <c r="F49" s="1"/>
      <c r="G49" s="1"/>
      <c r="H49" s="1"/>
      <c r="I49" s="1"/>
      <c r="M49" s="178"/>
      <c r="N49" s="178"/>
    </row>
    <row r="50" spans="3:14" ht="18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1" ht="18.75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</row>
    <row r="52" spans="1:14" ht="18">
      <c r="A52" s="63"/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</row>
  </sheetData>
  <sheetProtection/>
  <mergeCells count="13">
    <mergeCell ref="E2:P2"/>
    <mergeCell ref="A5:M5"/>
    <mergeCell ref="A6:M6"/>
    <mergeCell ref="A7:M7"/>
    <mergeCell ref="F10:H10"/>
    <mergeCell ref="E4:L4"/>
    <mergeCell ref="C9:N9"/>
    <mergeCell ref="A51:K51"/>
    <mergeCell ref="A10:A11"/>
    <mergeCell ref="B10:B11"/>
    <mergeCell ref="C10:E10"/>
    <mergeCell ref="I10:K10"/>
    <mergeCell ref="L10:N10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72" r:id="rId1"/>
  <rowBreaks count="1" manualBreakCount="1">
    <brk id="2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4"/>
  <sheetViews>
    <sheetView view="pageBreakPreview" zoomScale="75" zoomScaleNormal="75" zoomScaleSheetLayoutView="75" zoomScalePageLayoutView="0" workbookViewId="0" topLeftCell="A10">
      <selection activeCell="J20" sqref="J20"/>
    </sheetView>
  </sheetViews>
  <sheetFormatPr defaultColWidth="9.140625" defaultRowHeight="12.75"/>
  <cols>
    <col min="1" max="1" width="7.421875" style="0" customWidth="1"/>
    <col min="2" max="2" width="75.00390625" style="0" customWidth="1"/>
    <col min="3" max="3" width="10.140625" style="0" customWidth="1"/>
    <col min="4" max="4" width="7.421875" style="0" customWidth="1"/>
    <col min="5" max="5" width="10.8515625" style="0" customWidth="1"/>
    <col min="6" max="6" width="11.140625" style="0" customWidth="1"/>
    <col min="7" max="7" width="7.8515625" style="0" customWidth="1"/>
    <col min="8" max="8" width="8.00390625" style="0" customWidth="1"/>
    <col min="9" max="9" width="10.28125" style="0" customWidth="1"/>
    <col min="10" max="11" width="7.421875" style="0" customWidth="1"/>
    <col min="12" max="12" width="10.57421875" style="0" customWidth="1"/>
    <col min="13" max="13" width="7.57421875" style="0" customWidth="1"/>
    <col min="14" max="14" width="7.7109375" style="0" customWidth="1"/>
  </cols>
  <sheetData>
    <row r="1" spans="1:15" ht="18.75">
      <c r="A1" s="3"/>
      <c r="B1" s="3"/>
      <c r="C1" s="3"/>
      <c r="D1" s="3"/>
      <c r="E1" s="3"/>
      <c r="F1" s="3"/>
      <c r="G1" s="1"/>
      <c r="H1" s="25" t="s">
        <v>141</v>
      </c>
      <c r="I1" s="1"/>
      <c r="J1" s="5"/>
      <c r="K1" s="26"/>
      <c r="L1" s="26"/>
      <c r="M1" s="3"/>
      <c r="N1" s="3"/>
      <c r="O1" s="3"/>
    </row>
    <row r="2" spans="1:15" ht="15.75">
      <c r="A2" s="3"/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 ht="17.25" customHeight="1">
      <c r="A3" s="3"/>
      <c r="B3" s="27"/>
      <c r="C3" s="27"/>
      <c r="D3" s="27"/>
      <c r="E3" s="27" t="s">
        <v>237</v>
      </c>
      <c r="F3" s="27"/>
      <c r="G3" s="136"/>
      <c r="H3" s="136"/>
      <c r="I3" s="136"/>
      <c r="J3" s="136"/>
      <c r="K3" s="136"/>
      <c r="L3" s="136"/>
      <c r="M3" s="27"/>
      <c r="N3" s="27"/>
      <c r="O3" s="27"/>
    </row>
    <row r="4" spans="1:15" ht="18" customHeight="1">
      <c r="A4" s="3"/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  <c r="O4" s="27"/>
    </row>
    <row r="5" spans="1:15" ht="18" customHeight="1">
      <c r="A5" s="12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27"/>
      <c r="N5" s="27"/>
      <c r="O5" s="27"/>
    </row>
    <row r="6" spans="1:15" ht="18.75">
      <c r="A6" s="269" t="s">
        <v>156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"/>
      <c r="O6" s="27"/>
    </row>
    <row r="7" spans="1:15" ht="18.75">
      <c r="A7" s="266" t="s">
        <v>131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7"/>
      <c r="O7" s="27"/>
    </row>
    <row r="8" spans="1:15" ht="18.75" customHeight="1">
      <c r="A8" s="266" t="s">
        <v>227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85"/>
      <c r="O8" s="85"/>
    </row>
    <row r="9" spans="1:14" ht="18.75">
      <c r="A9" s="83"/>
      <c r="B9" s="83"/>
      <c r="C9" s="281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82"/>
    </row>
    <row r="10" spans="1:14" ht="21.75" customHeight="1">
      <c r="A10" s="272" t="s">
        <v>48</v>
      </c>
      <c r="B10" s="270" t="s">
        <v>33</v>
      </c>
      <c r="C10" s="272" t="s">
        <v>223</v>
      </c>
      <c r="D10" s="272"/>
      <c r="E10" s="272"/>
      <c r="F10" s="274" t="s">
        <v>76</v>
      </c>
      <c r="G10" s="274"/>
      <c r="H10" s="291"/>
      <c r="I10" s="273" t="s">
        <v>77</v>
      </c>
      <c r="J10" s="273"/>
      <c r="K10" s="273"/>
      <c r="L10" s="273" t="s">
        <v>78</v>
      </c>
      <c r="M10" s="273"/>
      <c r="N10" s="273"/>
    </row>
    <row r="11" spans="1:14" ht="47.25">
      <c r="A11" s="272"/>
      <c r="B11" s="271"/>
      <c r="C11" s="30" t="s">
        <v>44</v>
      </c>
      <c r="D11" s="31" t="s">
        <v>45</v>
      </c>
      <c r="E11" s="31" t="s">
        <v>35</v>
      </c>
      <c r="F11" s="31" t="s">
        <v>44</v>
      </c>
      <c r="G11" s="31" t="s">
        <v>45</v>
      </c>
      <c r="H11" s="97" t="s">
        <v>35</v>
      </c>
      <c r="I11" s="31" t="s">
        <v>44</v>
      </c>
      <c r="J11" s="31" t="s">
        <v>45</v>
      </c>
      <c r="K11" s="31" t="s">
        <v>35</v>
      </c>
      <c r="L11" s="31" t="s">
        <v>44</v>
      </c>
      <c r="M11" s="31" t="s">
        <v>45</v>
      </c>
      <c r="N11" s="31" t="s">
        <v>35</v>
      </c>
    </row>
    <row r="12" spans="1:14" ht="51" customHeight="1">
      <c r="A12" s="30"/>
      <c r="B12" s="55" t="s">
        <v>144</v>
      </c>
      <c r="C12" s="36">
        <f aca="true" t="shared" si="0" ref="C12:N12">C13</f>
        <v>469.25</v>
      </c>
      <c r="D12" s="56">
        <f t="shared" si="0"/>
        <v>10</v>
      </c>
      <c r="E12" s="36">
        <f>SUM(E14+E19+E21+E23)</f>
        <v>4692.5</v>
      </c>
      <c r="F12" s="36">
        <f t="shared" si="0"/>
        <v>319.1666666666667</v>
      </c>
      <c r="G12" s="56">
        <f t="shared" si="0"/>
        <v>6</v>
      </c>
      <c r="H12" s="36">
        <f>H13+H21+H19</f>
        <v>2875</v>
      </c>
      <c r="I12" s="36">
        <f t="shared" si="0"/>
        <v>480</v>
      </c>
      <c r="J12" s="56">
        <f t="shared" si="0"/>
        <v>6</v>
      </c>
      <c r="K12" s="36">
        <f>K13</f>
        <v>2880</v>
      </c>
      <c r="L12" s="36">
        <f t="shared" si="0"/>
        <v>480</v>
      </c>
      <c r="M12" s="56">
        <f t="shared" si="0"/>
        <v>2</v>
      </c>
      <c r="N12" s="36">
        <f t="shared" si="0"/>
        <v>960</v>
      </c>
    </row>
    <row r="13" spans="1:14" ht="17.25" customHeight="1">
      <c r="A13" s="65" t="s">
        <v>25</v>
      </c>
      <c r="B13" s="38" t="s">
        <v>23</v>
      </c>
      <c r="C13" s="36">
        <f>E13/D13</f>
        <v>469.25</v>
      </c>
      <c r="D13" s="56">
        <f>D14+D19+D21+D23</f>
        <v>10</v>
      </c>
      <c r="E13" s="36">
        <f>E14+E19+E21+E23</f>
        <v>4692.5</v>
      </c>
      <c r="F13" s="36">
        <f>H13/G13</f>
        <v>319.1666666666667</v>
      </c>
      <c r="G13" s="56">
        <f>G14+G21+G19</f>
        <v>6</v>
      </c>
      <c r="H13" s="36">
        <f>H14</f>
        <v>1915</v>
      </c>
      <c r="I13" s="36">
        <f>I14</f>
        <v>480</v>
      </c>
      <c r="J13" s="56">
        <f>J14+J19+J21</f>
        <v>6</v>
      </c>
      <c r="K13" s="36">
        <f>K14+K19+K21</f>
        <v>2880</v>
      </c>
      <c r="L13" s="36">
        <f>N13/M13</f>
        <v>480</v>
      </c>
      <c r="M13" s="56">
        <f>M14+M19</f>
        <v>2</v>
      </c>
      <c r="N13" s="36">
        <f>N14+N19</f>
        <v>960</v>
      </c>
    </row>
    <row r="14" spans="1:14" ht="19.5" customHeight="1">
      <c r="A14" s="65" t="s">
        <v>1</v>
      </c>
      <c r="B14" s="38" t="s">
        <v>230</v>
      </c>
      <c r="C14" s="36">
        <f>E14/D14</f>
        <v>491.7857142857143</v>
      </c>
      <c r="D14" s="56">
        <f aca="true" t="shared" si="1" ref="D14:N14">D15+D16+D17+D18</f>
        <v>7</v>
      </c>
      <c r="E14" s="36">
        <f t="shared" si="1"/>
        <v>3442.5</v>
      </c>
      <c r="F14" s="36">
        <f>H14/G14</f>
        <v>478.75</v>
      </c>
      <c r="G14" s="56">
        <f t="shared" si="1"/>
        <v>4</v>
      </c>
      <c r="H14" s="36">
        <f t="shared" si="1"/>
        <v>1915</v>
      </c>
      <c r="I14" s="36">
        <f>K14/J14</f>
        <v>480</v>
      </c>
      <c r="J14" s="56">
        <f t="shared" si="1"/>
        <v>4</v>
      </c>
      <c r="K14" s="36">
        <f t="shared" si="1"/>
        <v>1920</v>
      </c>
      <c r="L14" s="36">
        <f>N14/M14</f>
        <v>480</v>
      </c>
      <c r="M14" s="56">
        <f t="shared" si="1"/>
        <v>2</v>
      </c>
      <c r="N14" s="36">
        <f t="shared" si="1"/>
        <v>960</v>
      </c>
    </row>
    <row r="15" spans="1:14" ht="24.75" customHeight="1">
      <c r="A15" s="57" t="s">
        <v>4</v>
      </c>
      <c r="B15" s="73" t="s">
        <v>49</v>
      </c>
      <c r="C15" s="41">
        <v>392.8</v>
      </c>
      <c r="D15" s="58">
        <v>2</v>
      </c>
      <c r="E15" s="41">
        <v>950</v>
      </c>
      <c r="F15" s="41">
        <v>475</v>
      </c>
      <c r="G15" s="58">
        <v>1</v>
      </c>
      <c r="H15" s="78">
        <f>G15*F15</f>
        <v>475</v>
      </c>
      <c r="I15" s="58">
        <v>480</v>
      </c>
      <c r="J15" s="58">
        <v>1</v>
      </c>
      <c r="K15" s="41">
        <f>J15*I15</f>
        <v>480</v>
      </c>
      <c r="L15" s="47">
        <v>480</v>
      </c>
      <c r="M15" s="61">
        <v>1</v>
      </c>
      <c r="N15" s="47">
        <f>M15*L15</f>
        <v>480</v>
      </c>
    </row>
    <row r="16" spans="1:14" ht="21.75" customHeight="1">
      <c r="A16" s="57" t="s">
        <v>22</v>
      </c>
      <c r="B16" s="73" t="s">
        <v>46</v>
      </c>
      <c r="C16" s="41">
        <v>475</v>
      </c>
      <c r="D16" s="58">
        <v>1</v>
      </c>
      <c r="E16" s="41">
        <v>475</v>
      </c>
      <c r="F16" s="41">
        <v>480</v>
      </c>
      <c r="G16" s="58">
        <v>1</v>
      </c>
      <c r="H16" s="78">
        <v>480</v>
      </c>
      <c r="I16" s="41">
        <v>480</v>
      </c>
      <c r="J16" s="58">
        <v>1</v>
      </c>
      <c r="K16" s="41">
        <v>480</v>
      </c>
      <c r="L16" s="61">
        <v>480</v>
      </c>
      <c r="M16" s="61">
        <v>1</v>
      </c>
      <c r="N16" s="61">
        <v>480</v>
      </c>
    </row>
    <row r="17" spans="1:14" ht="20.25" customHeight="1">
      <c r="A17" s="57" t="s">
        <v>5</v>
      </c>
      <c r="B17" s="31" t="s">
        <v>47</v>
      </c>
      <c r="C17" s="41">
        <v>600</v>
      </c>
      <c r="D17" s="58">
        <v>1</v>
      </c>
      <c r="E17" s="58">
        <v>600</v>
      </c>
      <c r="F17" s="58">
        <v>480</v>
      </c>
      <c r="G17" s="58">
        <v>1</v>
      </c>
      <c r="H17" s="78">
        <v>480</v>
      </c>
      <c r="I17" s="58">
        <v>480</v>
      </c>
      <c r="J17" s="58">
        <v>1</v>
      </c>
      <c r="K17" s="41">
        <v>480</v>
      </c>
      <c r="L17" s="61"/>
      <c r="M17" s="61"/>
      <c r="N17" s="61"/>
    </row>
    <row r="18" spans="1:14" ht="32.25" customHeight="1">
      <c r="A18" s="57" t="s">
        <v>6</v>
      </c>
      <c r="B18" s="73" t="s">
        <v>37</v>
      </c>
      <c r="C18" s="41">
        <f>E18/D18</f>
        <v>472.5</v>
      </c>
      <c r="D18" s="58">
        <v>3</v>
      </c>
      <c r="E18" s="41">
        <v>1417.5</v>
      </c>
      <c r="F18" s="58">
        <v>480</v>
      </c>
      <c r="G18" s="58">
        <v>1</v>
      </c>
      <c r="H18" s="78">
        <v>480</v>
      </c>
      <c r="I18" s="58">
        <v>480</v>
      </c>
      <c r="J18" s="58">
        <v>1</v>
      </c>
      <c r="K18" s="41">
        <f>I18*J18</f>
        <v>480</v>
      </c>
      <c r="L18" s="61"/>
      <c r="M18" s="61"/>
      <c r="N18" s="47"/>
    </row>
    <row r="19" spans="1:14" ht="33" customHeight="1">
      <c r="A19" s="66" t="s">
        <v>2</v>
      </c>
      <c r="B19" s="77" t="s">
        <v>231</v>
      </c>
      <c r="C19" s="36">
        <f>C20</f>
        <v>475</v>
      </c>
      <c r="D19" s="56">
        <f aca="true" t="shared" si="2" ref="D19:K19">D20</f>
        <v>1</v>
      </c>
      <c r="E19" s="36">
        <f t="shared" si="2"/>
        <v>475</v>
      </c>
      <c r="F19" s="36">
        <f t="shared" si="2"/>
        <v>480</v>
      </c>
      <c r="G19" s="56">
        <f t="shared" si="2"/>
        <v>1</v>
      </c>
      <c r="H19" s="36">
        <f t="shared" si="2"/>
        <v>480</v>
      </c>
      <c r="I19" s="36">
        <f t="shared" si="2"/>
        <v>480</v>
      </c>
      <c r="J19" s="56">
        <f t="shared" si="2"/>
        <v>1</v>
      </c>
      <c r="K19" s="36">
        <f t="shared" si="2"/>
        <v>480</v>
      </c>
      <c r="L19" s="56"/>
      <c r="M19" s="56"/>
      <c r="N19" s="36"/>
    </row>
    <row r="20" spans="1:14" ht="39" customHeight="1">
      <c r="A20" s="57" t="s">
        <v>10</v>
      </c>
      <c r="B20" s="186" t="s">
        <v>171</v>
      </c>
      <c r="C20" s="41">
        <v>475</v>
      </c>
      <c r="D20" s="58">
        <v>1</v>
      </c>
      <c r="E20" s="41">
        <v>475</v>
      </c>
      <c r="F20" s="41">
        <v>480</v>
      </c>
      <c r="G20" s="58">
        <v>1</v>
      </c>
      <c r="H20" s="78">
        <v>480</v>
      </c>
      <c r="I20" s="41">
        <v>480</v>
      </c>
      <c r="J20" s="58">
        <v>1</v>
      </c>
      <c r="K20" s="41">
        <v>480</v>
      </c>
      <c r="L20" s="61"/>
      <c r="M20" s="61"/>
      <c r="N20" s="47"/>
    </row>
    <row r="21" spans="1:14" ht="21" customHeight="1">
      <c r="A21" s="66" t="s">
        <v>39</v>
      </c>
      <c r="B21" s="48" t="s">
        <v>234</v>
      </c>
      <c r="C21" s="44">
        <f aca="true" t="shared" si="3" ref="C21:K21">C22</f>
        <v>475</v>
      </c>
      <c r="D21" s="64">
        <f t="shared" si="3"/>
        <v>1</v>
      </c>
      <c r="E21" s="44">
        <f t="shared" si="3"/>
        <v>475</v>
      </c>
      <c r="F21" s="44">
        <f t="shared" si="3"/>
        <v>480</v>
      </c>
      <c r="G21" s="194">
        <f t="shared" si="3"/>
        <v>1</v>
      </c>
      <c r="H21" s="44">
        <f t="shared" si="3"/>
        <v>480</v>
      </c>
      <c r="I21" s="44">
        <f t="shared" si="3"/>
        <v>480</v>
      </c>
      <c r="J21" s="64">
        <f t="shared" si="3"/>
        <v>1</v>
      </c>
      <c r="K21" s="44">
        <f t="shared" si="3"/>
        <v>480</v>
      </c>
      <c r="L21" s="43"/>
      <c r="M21" s="43"/>
      <c r="N21" s="43"/>
    </row>
    <row r="22" spans="1:14" ht="35.25" customHeight="1">
      <c r="A22" s="57" t="s">
        <v>40</v>
      </c>
      <c r="B22" s="191" t="s">
        <v>75</v>
      </c>
      <c r="C22" s="46">
        <v>475</v>
      </c>
      <c r="D22" s="184">
        <v>1</v>
      </c>
      <c r="E22" s="46">
        <v>475</v>
      </c>
      <c r="F22" s="46">
        <v>480</v>
      </c>
      <c r="G22" s="184">
        <v>1</v>
      </c>
      <c r="H22" s="78">
        <v>480</v>
      </c>
      <c r="I22" s="46">
        <v>480</v>
      </c>
      <c r="J22" s="62">
        <v>1</v>
      </c>
      <c r="K22" s="41">
        <v>480</v>
      </c>
      <c r="L22" s="43"/>
      <c r="M22" s="43"/>
      <c r="N22" s="43"/>
    </row>
    <row r="23" spans="1:14" ht="39" customHeight="1">
      <c r="A23" s="66" t="s">
        <v>41</v>
      </c>
      <c r="B23" s="50" t="s">
        <v>233</v>
      </c>
      <c r="C23" s="44">
        <f>C24</f>
        <v>300</v>
      </c>
      <c r="D23" s="64">
        <f>D24</f>
        <v>1</v>
      </c>
      <c r="E23" s="44">
        <f>E24</f>
        <v>300</v>
      </c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33.75" customHeight="1">
      <c r="A24" s="163" t="s">
        <v>60</v>
      </c>
      <c r="B24" s="72" t="s">
        <v>158</v>
      </c>
      <c r="C24" s="46">
        <v>300</v>
      </c>
      <c r="D24" s="184">
        <v>1</v>
      </c>
      <c r="E24" s="204">
        <v>300</v>
      </c>
      <c r="F24" s="62"/>
      <c r="G24" s="46"/>
      <c r="H24" s="41"/>
      <c r="I24" s="67"/>
      <c r="J24" s="62"/>
      <c r="K24" s="41"/>
      <c r="L24" s="43"/>
      <c r="M24" s="43"/>
      <c r="N24" s="43"/>
    </row>
    <row r="25" spans="2:14" ht="15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1" ht="18.75">
      <c r="A26" s="28" t="s">
        <v>218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3" ht="18.75">
      <c r="A27" s="222" t="s">
        <v>235</v>
      </c>
      <c r="B27" s="222"/>
      <c r="L27" s="28"/>
      <c r="M27" s="28"/>
    </row>
    <row r="29" spans="1:9" ht="15.75">
      <c r="A29" s="27"/>
      <c r="C29" s="1"/>
      <c r="D29" s="1"/>
      <c r="E29" s="1"/>
      <c r="F29" s="1"/>
      <c r="G29" s="1"/>
      <c r="H29" s="1"/>
      <c r="I29" s="1"/>
    </row>
    <row r="30" spans="3:9" ht="15.75">
      <c r="C30" s="1"/>
      <c r="D30" s="1"/>
      <c r="E30" s="1"/>
      <c r="F30" s="1"/>
      <c r="G30" s="1"/>
      <c r="H30" s="1"/>
      <c r="I30" s="1"/>
    </row>
    <row r="31" spans="1:9" ht="18.75">
      <c r="A31" s="12" t="s">
        <v>51</v>
      </c>
      <c r="C31" s="1"/>
      <c r="D31" s="1"/>
      <c r="E31" s="1"/>
      <c r="F31" s="1"/>
      <c r="G31" s="1"/>
      <c r="H31" s="1"/>
      <c r="I31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</sheetData>
  <sheetProtection/>
  <mergeCells count="12">
    <mergeCell ref="L10:N10"/>
    <mergeCell ref="F10:H10"/>
    <mergeCell ref="I10:K10"/>
    <mergeCell ref="A10:A11"/>
    <mergeCell ref="B10:B11"/>
    <mergeCell ref="C10:E10"/>
    <mergeCell ref="C9:N9"/>
    <mergeCell ref="E2:O2"/>
    <mergeCell ref="A6:M6"/>
    <mergeCell ref="A7:M7"/>
    <mergeCell ref="A8:M8"/>
    <mergeCell ref="E4:L4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45"/>
  <sheetViews>
    <sheetView view="pageBreakPreview" zoomScale="75" zoomScaleNormal="75" zoomScaleSheetLayoutView="75" zoomScalePageLayoutView="0" workbookViewId="0" topLeftCell="A4">
      <selection activeCell="I17" sqref="I17"/>
    </sheetView>
  </sheetViews>
  <sheetFormatPr defaultColWidth="9.140625" defaultRowHeight="12.75"/>
  <cols>
    <col min="1" max="1" width="5.8515625" style="4" customWidth="1"/>
    <col min="2" max="2" width="53.28125" style="4" customWidth="1"/>
    <col min="3" max="3" width="11.7109375" style="4" customWidth="1"/>
    <col min="4" max="4" width="12.7109375" style="4" customWidth="1"/>
    <col min="5" max="5" width="10.421875" style="4" customWidth="1"/>
    <col min="6" max="6" width="9.7109375" style="4" customWidth="1"/>
    <col min="7" max="7" width="11.57421875" style="4" customWidth="1"/>
    <col min="8" max="8" width="9.421875" style="4" customWidth="1"/>
    <col min="9" max="9" width="10.140625" style="4" customWidth="1"/>
    <col min="10" max="10" width="11.28125" style="4" customWidth="1"/>
    <col min="11" max="11" width="9.57421875" style="4" customWidth="1"/>
    <col min="12" max="12" width="9.421875" style="4" customWidth="1"/>
    <col min="13" max="13" width="9.140625" style="4" customWidth="1"/>
    <col min="14" max="14" width="10.00390625" style="4" customWidth="1"/>
    <col min="15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209" t="s">
        <v>139</v>
      </c>
      <c r="I1" s="1"/>
      <c r="J1" s="5"/>
      <c r="K1" s="26"/>
      <c r="L1" s="26"/>
      <c r="M1" s="3"/>
      <c r="N1" s="3"/>
      <c r="O1" s="3"/>
      <c r="P1" s="3"/>
    </row>
    <row r="2" spans="1:16" ht="18">
      <c r="A2" s="3"/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20.25" customHeight="1">
      <c r="A3" s="3"/>
      <c r="B3" s="27"/>
      <c r="C3" s="27"/>
      <c r="D3" s="27"/>
      <c r="E3" s="27" t="s">
        <v>236</v>
      </c>
      <c r="F3" s="27"/>
      <c r="G3" s="136"/>
      <c r="H3" s="136"/>
      <c r="I3" s="136"/>
      <c r="J3" s="136"/>
      <c r="K3" s="136"/>
      <c r="L3" s="136"/>
      <c r="M3" s="27"/>
      <c r="N3" s="27"/>
      <c r="O3" s="27"/>
      <c r="P3" s="27"/>
    </row>
    <row r="4" spans="1:16" ht="16.5" customHeight="1">
      <c r="A4" s="3"/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  <c r="O4" s="27"/>
      <c r="P4" s="27"/>
    </row>
    <row r="5" spans="1:16" ht="18.75">
      <c r="A5" s="12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27"/>
      <c r="N5" s="27"/>
      <c r="O5" s="27"/>
      <c r="P5" s="27"/>
    </row>
    <row r="6" spans="1:16" ht="18.75">
      <c r="A6" s="269" t="s">
        <v>156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"/>
      <c r="O6" s="27"/>
      <c r="P6" s="27"/>
    </row>
    <row r="7" spans="1:16" ht="15.75" customHeight="1">
      <c r="A7" s="266" t="s">
        <v>131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7"/>
      <c r="O7" s="27"/>
      <c r="P7" s="27"/>
    </row>
    <row r="8" spans="1:16" ht="22.5" customHeight="1">
      <c r="A8" s="266" t="s">
        <v>227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85"/>
      <c r="O8" s="85"/>
      <c r="P8" s="85"/>
    </row>
    <row r="9" spans="1:16" ht="22.5" customHeight="1">
      <c r="A9" s="223"/>
      <c r="B9" s="223"/>
      <c r="C9" s="288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0"/>
      <c r="O9" s="85"/>
      <c r="P9" s="85"/>
    </row>
    <row r="10" spans="1:14" ht="18" customHeight="1">
      <c r="A10" s="272" t="s">
        <v>48</v>
      </c>
      <c r="B10" s="280" t="s">
        <v>33</v>
      </c>
      <c r="C10" s="272" t="s">
        <v>223</v>
      </c>
      <c r="D10" s="272"/>
      <c r="E10" s="272"/>
      <c r="F10" s="274" t="s">
        <v>76</v>
      </c>
      <c r="G10" s="274"/>
      <c r="H10" s="274"/>
      <c r="I10" s="273" t="s">
        <v>77</v>
      </c>
      <c r="J10" s="273"/>
      <c r="K10" s="273"/>
      <c r="L10" s="273" t="s">
        <v>78</v>
      </c>
      <c r="M10" s="273"/>
      <c r="N10" s="273"/>
    </row>
    <row r="11" spans="1:14" ht="93" customHeight="1">
      <c r="A11" s="272"/>
      <c r="B11" s="280"/>
      <c r="C11" s="31" t="s">
        <v>17</v>
      </c>
      <c r="D11" s="31" t="s">
        <v>38</v>
      </c>
      <c r="E11" s="31" t="s">
        <v>35</v>
      </c>
      <c r="F11" s="31" t="s">
        <v>17</v>
      </c>
      <c r="G11" s="31" t="s">
        <v>38</v>
      </c>
      <c r="H11" s="31" t="s">
        <v>35</v>
      </c>
      <c r="I11" s="31" t="s">
        <v>17</v>
      </c>
      <c r="J11" s="31" t="s">
        <v>38</v>
      </c>
      <c r="K11" s="31" t="s">
        <v>35</v>
      </c>
      <c r="L11" s="31" t="s">
        <v>17</v>
      </c>
      <c r="M11" s="31" t="s">
        <v>38</v>
      </c>
      <c r="N11" s="31" t="s">
        <v>35</v>
      </c>
    </row>
    <row r="12" spans="1:14" ht="65.25" customHeight="1">
      <c r="A12" s="30"/>
      <c r="B12" s="35" t="s">
        <v>153</v>
      </c>
      <c r="C12" s="99" t="s">
        <v>214</v>
      </c>
      <c r="D12" s="149" t="s">
        <v>215</v>
      </c>
      <c r="E12" s="99" t="s">
        <v>216</v>
      </c>
      <c r="F12" s="99" t="s">
        <v>176</v>
      </c>
      <c r="G12" s="99" t="s">
        <v>177</v>
      </c>
      <c r="H12" s="36" t="s">
        <v>178</v>
      </c>
      <c r="I12" s="99" t="s">
        <v>179</v>
      </c>
      <c r="J12" s="99" t="s">
        <v>142</v>
      </c>
      <c r="K12" s="36" t="s">
        <v>180</v>
      </c>
      <c r="L12" s="99" t="s">
        <v>181</v>
      </c>
      <c r="M12" s="99" t="s">
        <v>142</v>
      </c>
      <c r="N12" s="36" t="s">
        <v>182</v>
      </c>
    </row>
    <row r="13" spans="1:14" ht="18.75" customHeight="1">
      <c r="A13" s="31" t="s">
        <v>25</v>
      </c>
      <c r="B13" s="38" t="s">
        <v>15</v>
      </c>
      <c r="C13" s="99">
        <f aca="true" t="shared" si="0" ref="C13:E14">C14</f>
        <v>1</v>
      </c>
      <c r="D13" s="99">
        <f t="shared" si="0"/>
        <v>32.7</v>
      </c>
      <c r="E13" s="99">
        <f t="shared" si="0"/>
        <v>32.7</v>
      </c>
      <c r="F13" s="99"/>
      <c r="G13" s="99"/>
      <c r="H13" s="36"/>
      <c r="I13" s="36"/>
      <c r="J13" s="36"/>
      <c r="K13" s="36"/>
      <c r="L13" s="81"/>
      <c r="M13" s="81"/>
      <c r="N13" s="81"/>
    </row>
    <row r="14" spans="1:14" ht="42.75" customHeight="1">
      <c r="A14" s="163" t="s">
        <v>1</v>
      </c>
      <c r="B14" s="38" t="s">
        <v>230</v>
      </c>
      <c r="C14" s="99">
        <f t="shared" si="0"/>
        <v>1</v>
      </c>
      <c r="D14" s="99">
        <f t="shared" si="0"/>
        <v>32.7</v>
      </c>
      <c r="E14" s="99">
        <f t="shared" si="0"/>
        <v>32.7</v>
      </c>
      <c r="F14" s="99"/>
      <c r="G14" s="99"/>
      <c r="H14" s="36" t="s">
        <v>143</v>
      </c>
      <c r="I14" s="36"/>
      <c r="J14" s="36"/>
      <c r="K14" s="36"/>
      <c r="L14" s="81"/>
      <c r="M14" s="81"/>
      <c r="N14" s="81"/>
    </row>
    <row r="15" spans="1:14" ht="27" customHeight="1">
      <c r="A15" s="163" t="s">
        <v>5</v>
      </c>
      <c r="B15" s="31" t="s">
        <v>47</v>
      </c>
      <c r="C15" s="104">
        <v>1</v>
      </c>
      <c r="D15" s="104">
        <v>32.7</v>
      </c>
      <c r="E15" s="104">
        <v>32.7</v>
      </c>
      <c r="F15" s="105"/>
      <c r="G15" s="104"/>
      <c r="H15" s="39"/>
      <c r="I15" s="59"/>
      <c r="J15" s="39"/>
      <c r="K15" s="39"/>
      <c r="L15" s="81"/>
      <c r="M15" s="81"/>
      <c r="N15" s="81"/>
    </row>
    <row r="16" spans="1:14" ht="36" customHeight="1">
      <c r="A16" s="163" t="s">
        <v>6</v>
      </c>
      <c r="B16" s="31" t="s">
        <v>37</v>
      </c>
      <c r="C16" s="104"/>
      <c r="D16" s="69"/>
      <c r="E16" s="104"/>
      <c r="F16" s="105"/>
      <c r="G16" s="69"/>
      <c r="H16" s="39"/>
      <c r="I16" s="41"/>
      <c r="J16" s="41"/>
      <c r="K16" s="39"/>
      <c r="L16" s="81"/>
      <c r="M16" s="81"/>
      <c r="N16" s="81"/>
    </row>
    <row r="17" spans="1:14" ht="49.5" customHeight="1">
      <c r="A17" s="163" t="s">
        <v>2</v>
      </c>
      <c r="B17" s="77" t="s">
        <v>232</v>
      </c>
      <c r="C17" s="99"/>
      <c r="D17" s="99"/>
      <c r="E17" s="99"/>
      <c r="F17" s="106"/>
      <c r="G17" s="162"/>
      <c r="H17" s="60"/>
      <c r="I17" s="36"/>
      <c r="J17" s="36"/>
      <c r="K17" s="36"/>
      <c r="L17" s="81"/>
      <c r="M17" s="81"/>
      <c r="N17" s="81"/>
    </row>
    <row r="18" spans="1:14" ht="34.5" customHeight="1">
      <c r="A18" s="163" t="s">
        <v>10</v>
      </c>
      <c r="B18" s="45" t="s">
        <v>157</v>
      </c>
      <c r="C18" s="99"/>
      <c r="D18" s="99"/>
      <c r="E18" s="99"/>
      <c r="F18" s="105"/>
      <c r="G18" s="69"/>
      <c r="H18" s="39"/>
      <c r="I18" s="41"/>
      <c r="J18" s="41"/>
      <c r="K18" s="39"/>
      <c r="L18" s="81"/>
      <c r="M18" s="81"/>
      <c r="N18" s="81"/>
    </row>
    <row r="19" spans="1:14" ht="30.75" customHeight="1">
      <c r="A19" s="31" t="s">
        <v>21</v>
      </c>
      <c r="B19" s="38" t="s">
        <v>16</v>
      </c>
      <c r="C19" s="99"/>
      <c r="D19" s="99"/>
      <c r="E19" s="99"/>
      <c r="F19" s="98"/>
      <c r="G19" s="99"/>
      <c r="H19" s="36"/>
      <c r="I19" s="36"/>
      <c r="J19" s="36"/>
      <c r="K19" s="36"/>
      <c r="L19" s="81"/>
      <c r="M19" s="81"/>
      <c r="N19" s="81"/>
    </row>
    <row r="20" spans="1:14" ht="31.5">
      <c r="A20" s="163" t="s">
        <v>3</v>
      </c>
      <c r="B20" s="38" t="s">
        <v>230</v>
      </c>
      <c r="C20" s="104"/>
      <c r="D20" s="104"/>
      <c r="E20" s="104"/>
      <c r="F20" s="98"/>
      <c r="G20" s="99"/>
      <c r="H20" s="36"/>
      <c r="I20" s="36"/>
      <c r="J20" s="36"/>
      <c r="K20" s="36"/>
      <c r="L20" s="81"/>
      <c r="M20" s="81"/>
      <c r="N20" s="81"/>
    </row>
    <row r="21" spans="1:14" ht="27" customHeight="1">
      <c r="A21" s="163" t="s">
        <v>8</v>
      </c>
      <c r="B21" s="31" t="s">
        <v>47</v>
      </c>
      <c r="C21" s="104"/>
      <c r="D21" s="104"/>
      <c r="E21" s="104"/>
      <c r="F21" s="105"/>
      <c r="G21" s="104"/>
      <c r="H21" s="39"/>
      <c r="I21" s="59"/>
      <c r="J21" s="39"/>
      <c r="K21" s="39"/>
      <c r="L21" s="81"/>
      <c r="M21" s="81"/>
      <c r="N21" s="81"/>
    </row>
    <row r="22" spans="1:14" ht="36.75" customHeight="1">
      <c r="A22" s="163" t="s">
        <v>9</v>
      </c>
      <c r="B22" s="31" t="s">
        <v>37</v>
      </c>
      <c r="C22" s="68"/>
      <c r="D22" s="68"/>
      <c r="E22" s="68"/>
      <c r="F22" s="102"/>
      <c r="G22" s="101"/>
      <c r="H22" s="47"/>
      <c r="I22" s="43"/>
      <c r="J22" s="43"/>
      <c r="K22" s="43"/>
      <c r="L22" s="81"/>
      <c r="M22" s="81"/>
      <c r="N22" s="81"/>
    </row>
    <row r="23" spans="1:14" ht="34.5" customHeight="1">
      <c r="A23" s="163" t="s">
        <v>36</v>
      </c>
      <c r="B23" s="77" t="s">
        <v>232</v>
      </c>
      <c r="C23" s="99"/>
      <c r="D23" s="99"/>
      <c r="E23" s="99"/>
      <c r="F23" s="120"/>
      <c r="G23" s="113"/>
      <c r="H23" s="44"/>
      <c r="I23" s="51"/>
      <c r="J23" s="51"/>
      <c r="K23" s="51"/>
      <c r="L23" s="81"/>
      <c r="M23" s="81"/>
      <c r="N23" s="81"/>
    </row>
    <row r="24" spans="1:14" ht="34.5" customHeight="1">
      <c r="A24" s="163" t="s">
        <v>61</v>
      </c>
      <c r="B24" s="45" t="s">
        <v>157</v>
      </c>
      <c r="C24" s="68"/>
      <c r="D24" s="68"/>
      <c r="E24" s="68"/>
      <c r="F24" s="67"/>
      <c r="G24" s="122"/>
      <c r="H24" s="46"/>
      <c r="I24" s="43"/>
      <c r="J24" s="54"/>
      <c r="K24" s="54"/>
      <c r="L24" s="81"/>
      <c r="M24" s="81"/>
      <c r="N24" s="81"/>
    </row>
    <row r="25" spans="1:14" ht="34.5" customHeight="1">
      <c r="A25" s="163" t="s">
        <v>56</v>
      </c>
      <c r="B25" s="50" t="s">
        <v>233</v>
      </c>
      <c r="C25" s="99"/>
      <c r="D25" s="99"/>
      <c r="E25" s="99"/>
      <c r="F25" s="120"/>
      <c r="G25" s="113"/>
      <c r="H25" s="44"/>
      <c r="I25" s="52"/>
      <c r="J25" s="51"/>
      <c r="K25" s="51"/>
      <c r="L25" s="81"/>
      <c r="M25" s="81"/>
      <c r="N25" s="81"/>
    </row>
    <row r="26" spans="1:14" ht="33.75" customHeight="1">
      <c r="A26" s="163" t="s">
        <v>62</v>
      </c>
      <c r="B26" s="53" t="s">
        <v>158</v>
      </c>
      <c r="C26" s="68"/>
      <c r="D26" s="68"/>
      <c r="E26" s="68"/>
      <c r="F26" s="67"/>
      <c r="G26" s="122"/>
      <c r="H26" s="46"/>
      <c r="I26" s="43"/>
      <c r="J26" s="54"/>
      <c r="K26" s="54"/>
      <c r="L26" s="81"/>
      <c r="M26" s="81"/>
      <c r="N26" s="81"/>
    </row>
    <row r="27" spans="1:14" ht="48" customHeight="1">
      <c r="A27" s="31" t="s">
        <v>68</v>
      </c>
      <c r="B27" s="185" t="s">
        <v>52</v>
      </c>
      <c r="C27" s="36">
        <f>C28+C33</f>
        <v>450</v>
      </c>
      <c r="D27" s="37">
        <f>E27/C27</f>
        <v>0.6822222222222222</v>
      </c>
      <c r="E27" s="36">
        <f>E28+E33</f>
        <v>307</v>
      </c>
      <c r="F27" s="36"/>
      <c r="G27" s="37"/>
      <c r="H27" s="36"/>
      <c r="I27" s="36"/>
      <c r="J27" s="37"/>
      <c r="K27" s="36"/>
      <c r="L27" s="81"/>
      <c r="M27" s="81"/>
      <c r="N27" s="81"/>
    </row>
    <row r="28" spans="1:14" ht="40.5" customHeight="1">
      <c r="A28" s="31" t="s">
        <v>18</v>
      </c>
      <c r="B28" s="185" t="s">
        <v>230</v>
      </c>
      <c r="C28" s="36">
        <f>C29</f>
        <v>300</v>
      </c>
      <c r="D28" s="37">
        <f>D29</f>
        <v>0.49</v>
      </c>
      <c r="E28" s="36">
        <f>E29</f>
        <v>147</v>
      </c>
      <c r="F28" s="36">
        <f>F31</f>
        <v>2880</v>
      </c>
      <c r="G28" s="37">
        <f>G31</f>
        <v>0.12163194444444445</v>
      </c>
      <c r="H28" s="36">
        <f>H31</f>
        <v>350.3</v>
      </c>
      <c r="I28" s="36">
        <f aca="true" t="shared" si="1" ref="I28:N28">I29</f>
        <v>2727.3</v>
      </c>
      <c r="J28" s="37">
        <f t="shared" si="1"/>
        <v>0.10999890001099988</v>
      </c>
      <c r="K28" s="36">
        <f t="shared" si="1"/>
        <v>300</v>
      </c>
      <c r="L28" s="36">
        <f t="shared" si="1"/>
        <v>7727.3</v>
      </c>
      <c r="M28" s="37">
        <f t="shared" si="1"/>
        <v>0.10999961176607612</v>
      </c>
      <c r="N28" s="36">
        <f t="shared" si="1"/>
        <v>850</v>
      </c>
    </row>
    <row r="29" spans="1:14" ht="30" customHeight="1">
      <c r="A29" s="164" t="s">
        <v>96</v>
      </c>
      <c r="B29" s="73" t="s">
        <v>49</v>
      </c>
      <c r="C29" s="41">
        <v>300</v>
      </c>
      <c r="D29" s="42">
        <f>E29/C29</f>
        <v>0.49</v>
      </c>
      <c r="E29" s="39">
        <v>147</v>
      </c>
      <c r="F29" s="41"/>
      <c r="G29" s="42"/>
      <c r="H29" s="41"/>
      <c r="I29" s="41">
        <v>2727.3</v>
      </c>
      <c r="J29" s="42">
        <f>K29/I29</f>
        <v>0.10999890001099988</v>
      </c>
      <c r="K29" s="41">
        <v>300</v>
      </c>
      <c r="L29" s="41">
        <v>7727.3</v>
      </c>
      <c r="M29" s="42">
        <f>N29/L29</f>
        <v>0.10999961176607612</v>
      </c>
      <c r="N29" s="41">
        <v>850</v>
      </c>
    </row>
    <row r="30" spans="1:14" ht="35.25" customHeight="1">
      <c r="A30" s="164" t="s">
        <v>112</v>
      </c>
      <c r="B30" s="73" t="s">
        <v>37</v>
      </c>
      <c r="C30" s="41"/>
      <c r="D30" s="42"/>
      <c r="E30" s="41"/>
      <c r="F30" s="41"/>
      <c r="G30" s="42"/>
      <c r="H30" s="41"/>
      <c r="I30" s="36"/>
      <c r="J30" s="37"/>
      <c r="K30" s="36"/>
      <c r="L30" s="81"/>
      <c r="M30" s="81"/>
      <c r="N30" s="81"/>
    </row>
    <row r="31" spans="1:14" ht="33" customHeight="1">
      <c r="A31" s="163" t="s">
        <v>94</v>
      </c>
      <c r="B31" s="50" t="s">
        <v>233</v>
      </c>
      <c r="C31" s="36"/>
      <c r="D31" s="37"/>
      <c r="E31" s="36"/>
      <c r="F31" s="36">
        <f>F32</f>
        <v>2880</v>
      </c>
      <c r="G31" s="37">
        <f>G32</f>
        <v>0.12163194444444445</v>
      </c>
      <c r="H31" s="36">
        <f>H32</f>
        <v>350.3</v>
      </c>
      <c r="I31" s="36"/>
      <c r="J31" s="37"/>
      <c r="K31" s="36"/>
      <c r="L31" s="81"/>
      <c r="M31" s="81"/>
      <c r="N31" s="81"/>
    </row>
    <row r="32" spans="1:14" ht="30.75" customHeight="1">
      <c r="A32" s="163" t="s">
        <v>95</v>
      </c>
      <c r="B32" s="72" t="s">
        <v>158</v>
      </c>
      <c r="C32" s="39"/>
      <c r="D32" s="40"/>
      <c r="E32" s="39"/>
      <c r="F32" s="39">
        <v>2880</v>
      </c>
      <c r="G32" s="40">
        <f>H32/F32</f>
        <v>0.12163194444444445</v>
      </c>
      <c r="H32" s="39">
        <v>350.3</v>
      </c>
      <c r="I32" s="39"/>
      <c r="J32" s="40"/>
      <c r="K32" s="39"/>
      <c r="L32" s="43"/>
      <c r="M32" s="43"/>
      <c r="N32" s="43"/>
    </row>
    <row r="33" spans="1:14" ht="38.25" customHeight="1">
      <c r="A33" s="163" t="s">
        <v>147</v>
      </c>
      <c r="B33" s="77" t="s">
        <v>232</v>
      </c>
      <c r="C33" s="60">
        <f>C34</f>
        <v>150</v>
      </c>
      <c r="D33" s="197">
        <f>D34</f>
        <v>1.0666666666666667</v>
      </c>
      <c r="E33" s="60">
        <f>E34</f>
        <v>160</v>
      </c>
      <c r="F33" s="39"/>
      <c r="G33" s="40"/>
      <c r="H33" s="39"/>
      <c r="I33" s="59"/>
      <c r="J33" s="59"/>
      <c r="K33" s="59"/>
      <c r="L33" s="43"/>
      <c r="M33" s="43"/>
      <c r="N33" s="43"/>
    </row>
    <row r="34" spans="1:14" ht="45.75" customHeight="1">
      <c r="A34" s="163" t="s">
        <v>148</v>
      </c>
      <c r="B34" s="186" t="s">
        <v>171</v>
      </c>
      <c r="C34" s="54">
        <v>150</v>
      </c>
      <c r="D34" s="196">
        <f>E34/C34</f>
        <v>1.0666666666666667</v>
      </c>
      <c r="E34" s="203">
        <v>160</v>
      </c>
      <c r="F34" s="43"/>
      <c r="G34" s="43"/>
      <c r="H34" s="43"/>
      <c r="I34" s="43"/>
      <c r="J34" s="43"/>
      <c r="K34" s="43"/>
      <c r="L34" s="43"/>
      <c r="M34" s="43"/>
      <c r="N34" s="43"/>
    </row>
    <row r="35" ht="19.5" customHeight="1"/>
    <row r="36" spans="1:11" s="9" customFormat="1" ht="18.75">
      <c r="A36" s="27"/>
      <c r="B36"/>
      <c r="C36" s="1"/>
      <c r="D36" s="1"/>
      <c r="E36" s="1"/>
      <c r="F36" s="1"/>
      <c r="G36" s="1"/>
      <c r="H36" s="1"/>
      <c r="I36" s="1"/>
      <c r="K36" s="17"/>
    </row>
    <row r="37" spans="3:11" s="9" customFormat="1" ht="21" customHeight="1">
      <c r="C37" s="1"/>
      <c r="D37" s="1"/>
      <c r="E37" s="1"/>
      <c r="F37" s="1"/>
      <c r="G37" s="1"/>
      <c r="H37" s="1"/>
      <c r="I37" s="1"/>
      <c r="J37" s="4"/>
      <c r="K37" s="17"/>
    </row>
    <row r="38" spans="1:11" ht="18.75">
      <c r="A38" s="267" t="s">
        <v>220</v>
      </c>
      <c r="B38" s="267"/>
      <c r="C38" s="267"/>
      <c r="D38" s="267"/>
      <c r="E38" s="267"/>
      <c r="F38" s="267"/>
      <c r="G38" s="267"/>
      <c r="H38" s="267"/>
      <c r="I38" s="267"/>
      <c r="J38" s="12" t="s">
        <v>73</v>
      </c>
      <c r="K38" s="23"/>
    </row>
    <row r="39" spans="1:11" s="9" customFormat="1" ht="18.75">
      <c r="A39" s="222" t="s">
        <v>235</v>
      </c>
      <c r="B39" s="222"/>
      <c r="C39" s="4"/>
      <c r="D39" s="4"/>
      <c r="E39" s="4"/>
      <c r="F39" s="4"/>
      <c r="G39" s="4"/>
      <c r="H39" s="4"/>
      <c r="I39" s="4"/>
      <c r="J39" s="4"/>
      <c r="K39" s="23"/>
    </row>
    <row r="40" spans="1:11" s="9" customFormat="1" ht="18.75" customHeight="1">
      <c r="A40" s="19"/>
      <c r="B40" s="20"/>
      <c r="C40" s="22"/>
      <c r="D40" s="20"/>
      <c r="E40" s="20"/>
      <c r="F40" s="22"/>
      <c r="G40" s="20"/>
      <c r="H40" s="292"/>
      <c r="I40" s="292"/>
      <c r="J40" s="292"/>
      <c r="K40" s="11"/>
    </row>
    <row r="41" spans="1:11" s="9" customFormat="1" ht="18">
      <c r="A41" s="10"/>
      <c r="K41" s="11"/>
    </row>
    <row r="42" spans="1:11" ht="18">
      <c r="A42" s="7"/>
      <c r="K42" s="8"/>
    </row>
    <row r="43" spans="1:11" ht="18">
      <c r="A43" s="7"/>
      <c r="K43" s="8"/>
    </row>
    <row r="44" spans="1:11" ht="18">
      <c r="A44" s="7"/>
      <c r="K44" s="8"/>
    </row>
    <row r="45" spans="1:11" ht="18">
      <c r="A45" s="7"/>
      <c r="B45" s="1"/>
      <c r="C45" s="1"/>
      <c r="D45" s="1"/>
      <c r="E45" s="1"/>
      <c r="F45" s="1"/>
      <c r="G45" s="1"/>
      <c r="H45" s="1"/>
      <c r="I45" s="1"/>
      <c r="J45" s="1"/>
      <c r="K45" s="8"/>
    </row>
  </sheetData>
  <sheetProtection/>
  <mergeCells count="14">
    <mergeCell ref="A38:I38"/>
    <mergeCell ref="H40:J40"/>
    <mergeCell ref="I10:K10"/>
    <mergeCell ref="A10:A11"/>
    <mergeCell ref="B10:B11"/>
    <mergeCell ref="A8:M8"/>
    <mergeCell ref="E4:L4"/>
    <mergeCell ref="E2:P2"/>
    <mergeCell ref="A6:M6"/>
    <mergeCell ref="A7:M7"/>
    <mergeCell ref="L10:N10"/>
    <mergeCell ref="C10:E10"/>
    <mergeCell ref="F10:H10"/>
    <mergeCell ref="C9:N9"/>
  </mergeCells>
  <printOptions/>
  <pageMargins left="0.5118110236220472" right="0.5511811023622047" top="1.3779527559055118" bottom="0.3937007874015748" header="0.31496062992125984" footer="0.5118110236220472"/>
  <pageSetup horizontalDpi="600" verticalDpi="600" orientation="landscape" paperSize="9" scale="75" r:id="rId1"/>
  <rowBreaks count="1" manualBreakCount="1">
    <brk id="2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view="pageBreakPreview" zoomScale="75" zoomScaleSheetLayoutView="75" zoomScalePageLayoutView="0" workbookViewId="0" topLeftCell="A7">
      <selection activeCell="G26" sqref="G26"/>
    </sheetView>
  </sheetViews>
  <sheetFormatPr defaultColWidth="9.140625" defaultRowHeight="12.75"/>
  <cols>
    <col min="2" max="2" width="59.00390625" style="0" customWidth="1"/>
  </cols>
  <sheetData>
    <row r="1" spans="1:16" ht="18.75">
      <c r="A1" s="3"/>
      <c r="B1" s="3"/>
      <c r="C1" s="3"/>
      <c r="D1" s="3"/>
      <c r="E1" s="3"/>
      <c r="F1" s="3"/>
      <c r="G1" s="1"/>
      <c r="H1" s="192" t="s">
        <v>154</v>
      </c>
      <c r="I1" s="1"/>
      <c r="J1" s="5"/>
      <c r="K1" s="193"/>
      <c r="L1" s="193"/>
      <c r="M1" s="3"/>
      <c r="N1" s="3"/>
      <c r="O1" s="3"/>
      <c r="P1" s="3"/>
    </row>
    <row r="2" spans="1:16" ht="15.75">
      <c r="A2" s="3"/>
      <c r="B2" s="27"/>
      <c r="C2" s="27"/>
      <c r="D2" s="27"/>
      <c r="E2" s="268" t="s">
        <v>130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75">
      <c r="A3" s="3"/>
      <c r="B3" s="27"/>
      <c r="C3" s="27"/>
      <c r="D3" s="27"/>
      <c r="E3" s="27" t="s">
        <v>236</v>
      </c>
      <c r="F3" s="27"/>
      <c r="G3" s="136"/>
      <c r="H3" s="136"/>
      <c r="I3" s="136"/>
      <c r="J3" s="136"/>
      <c r="K3" s="136"/>
      <c r="L3" s="136"/>
      <c r="M3" s="27"/>
      <c r="N3" s="27"/>
      <c r="O3" s="27"/>
      <c r="P3" s="27"/>
    </row>
    <row r="4" spans="1:16" ht="15.75">
      <c r="A4" s="3"/>
      <c r="B4" s="27"/>
      <c r="C4" s="27"/>
      <c r="D4" s="27"/>
      <c r="E4" s="275"/>
      <c r="F4" s="275"/>
      <c r="G4" s="275"/>
      <c r="H4" s="275"/>
      <c r="I4" s="275"/>
      <c r="J4" s="275"/>
      <c r="K4" s="275"/>
      <c r="L4" s="275"/>
      <c r="M4" s="27"/>
      <c r="N4" s="27"/>
      <c r="O4" s="27"/>
      <c r="P4" s="27"/>
    </row>
    <row r="5" spans="1:16" ht="18.75">
      <c r="A5" s="12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27"/>
      <c r="N5" s="27"/>
      <c r="O5" s="27"/>
      <c r="P5" s="27"/>
    </row>
    <row r="6" spans="1:16" ht="18.75">
      <c r="A6" s="269" t="s">
        <v>159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"/>
      <c r="O6" s="27"/>
      <c r="P6" s="27"/>
    </row>
    <row r="7" spans="1:16" ht="18.75">
      <c r="A7" s="266" t="s">
        <v>131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7"/>
      <c r="O7" s="27"/>
      <c r="P7" s="27"/>
    </row>
    <row r="8" spans="1:16" ht="18.75">
      <c r="A8" s="266" t="s">
        <v>227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85"/>
      <c r="O8" s="85"/>
      <c r="P8" s="85"/>
    </row>
    <row r="9" spans="1:16" ht="18.7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85"/>
      <c r="O9" s="85"/>
      <c r="P9" s="85"/>
    </row>
    <row r="10" spans="1:16" ht="18.75">
      <c r="A10" s="223"/>
      <c r="B10" s="223"/>
      <c r="C10" s="288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90"/>
      <c r="O10" s="85"/>
      <c r="P10" s="85"/>
    </row>
    <row r="11" spans="1:16" ht="18" customHeight="1">
      <c r="A11" s="278" t="s">
        <v>48</v>
      </c>
      <c r="B11" s="270" t="s">
        <v>33</v>
      </c>
      <c r="C11" s="272" t="s">
        <v>223</v>
      </c>
      <c r="D11" s="272"/>
      <c r="E11" s="272"/>
      <c r="F11" s="274" t="s">
        <v>76</v>
      </c>
      <c r="G11" s="274"/>
      <c r="H11" s="274"/>
      <c r="I11" s="273" t="s">
        <v>77</v>
      </c>
      <c r="J11" s="273"/>
      <c r="K11" s="273"/>
      <c r="L11" s="273" t="s">
        <v>78</v>
      </c>
      <c r="M11" s="273"/>
      <c r="N11" s="273"/>
      <c r="O11" s="4"/>
      <c r="P11" s="4"/>
    </row>
    <row r="12" spans="1:16" ht="47.25">
      <c r="A12" s="279"/>
      <c r="B12" s="271"/>
      <c r="C12" s="31" t="s">
        <v>45</v>
      </c>
      <c r="D12" s="31" t="s">
        <v>44</v>
      </c>
      <c r="E12" s="31" t="s">
        <v>35</v>
      </c>
      <c r="F12" s="31" t="s">
        <v>45</v>
      </c>
      <c r="G12" s="31" t="s">
        <v>44</v>
      </c>
      <c r="H12" s="31" t="s">
        <v>35</v>
      </c>
      <c r="I12" s="31" t="s">
        <v>45</v>
      </c>
      <c r="J12" s="31" t="s">
        <v>44</v>
      </c>
      <c r="K12" s="31" t="s">
        <v>35</v>
      </c>
      <c r="L12" s="31" t="s">
        <v>45</v>
      </c>
      <c r="M12" s="31" t="s">
        <v>44</v>
      </c>
      <c r="N12" s="31" t="s">
        <v>35</v>
      </c>
      <c r="O12" s="4"/>
      <c r="P12" s="4"/>
    </row>
    <row r="13" spans="1:16" ht="57.75" customHeight="1">
      <c r="A13" s="30"/>
      <c r="B13" s="35" t="s">
        <v>225</v>
      </c>
      <c r="C13" s="56">
        <f>C14+C19</f>
        <v>726</v>
      </c>
      <c r="D13" s="36">
        <f>D14</f>
        <v>180</v>
      </c>
      <c r="E13" s="36">
        <f>E15+E19</f>
        <v>735.1</v>
      </c>
      <c r="F13" s="56"/>
      <c r="G13" s="36"/>
      <c r="H13" s="36"/>
      <c r="I13" s="56"/>
      <c r="J13" s="36"/>
      <c r="K13" s="36"/>
      <c r="L13" s="56"/>
      <c r="M13" s="36"/>
      <c r="N13" s="36"/>
      <c r="O13" s="4"/>
      <c r="P13" s="4"/>
    </row>
    <row r="14" spans="1:16" ht="29.25" customHeight="1">
      <c r="A14" s="65" t="s">
        <v>25</v>
      </c>
      <c r="B14" s="38" t="s">
        <v>185</v>
      </c>
      <c r="C14" s="56">
        <f>C15</f>
        <v>1</v>
      </c>
      <c r="D14" s="36">
        <f>D15</f>
        <v>180</v>
      </c>
      <c r="E14" s="36">
        <f>E15</f>
        <v>180</v>
      </c>
      <c r="F14" s="56"/>
      <c r="G14" s="36"/>
      <c r="H14" s="36"/>
      <c r="I14" s="56"/>
      <c r="J14" s="36"/>
      <c r="K14" s="36"/>
      <c r="L14" s="194"/>
      <c r="M14" s="44"/>
      <c r="N14" s="36"/>
      <c r="O14" s="4"/>
      <c r="P14" s="4"/>
    </row>
    <row r="15" spans="1:16" ht="37.5" customHeight="1">
      <c r="A15" s="57" t="s">
        <v>1</v>
      </c>
      <c r="B15" s="38" t="s">
        <v>230</v>
      </c>
      <c r="C15" s="56">
        <f>C16+C17</f>
        <v>1</v>
      </c>
      <c r="D15" s="36">
        <f>E15/C15</f>
        <v>180</v>
      </c>
      <c r="E15" s="36">
        <f>E16+E17</f>
        <v>180</v>
      </c>
      <c r="F15" s="56"/>
      <c r="G15" s="36"/>
      <c r="H15" s="36"/>
      <c r="I15" s="56"/>
      <c r="J15" s="36"/>
      <c r="K15" s="36"/>
      <c r="L15" s="194"/>
      <c r="M15" s="64"/>
      <c r="N15" s="36"/>
      <c r="O15" s="4"/>
      <c r="P15" s="4"/>
    </row>
    <row r="16" spans="1:16" ht="18" customHeight="1">
      <c r="A16" s="57" t="s">
        <v>4</v>
      </c>
      <c r="B16" s="53" t="s">
        <v>49</v>
      </c>
      <c r="C16" s="59">
        <v>1</v>
      </c>
      <c r="D16" s="39">
        <f>E16/C16</f>
        <v>180</v>
      </c>
      <c r="E16" s="39">
        <v>180</v>
      </c>
      <c r="F16" s="59"/>
      <c r="G16" s="41"/>
      <c r="H16" s="39"/>
      <c r="I16" s="59"/>
      <c r="J16" s="41"/>
      <c r="K16" s="39"/>
      <c r="L16" s="46"/>
      <c r="M16" s="62"/>
      <c r="N16" s="62"/>
      <c r="O16" s="4"/>
      <c r="P16" s="4"/>
    </row>
    <row r="17" spans="1:16" ht="18">
      <c r="A17" s="57"/>
      <c r="B17" s="53"/>
      <c r="C17" s="198"/>
      <c r="D17" s="47"/>
      <c r="E17" s="47"/>
      <c r="F17" s="43"/>
      <c r="G17" s="43"/>
      <c r="H17" s="43"/>
      <c r="I17" s="43"/>
      <c r="J17" s="43"/>
      <c r="K17" s="41"/>
      <c r="L17" s="54"/>
      <c r="M17" s="43"/>
      <c r="N17" s="43"/>
      <c r="O17" s="4"/>
      <c r="P17" s="4"/>
    </row>
    <row r="18" spans="1:14" ht="30" customHeight="1">
      <c r="A18" s="217" t="s">
        <v>21</v>
      </c>
      <c r="B18" s="38" t="s">
        <v>226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4.5" customHeight="1">
      <c r="A19" s="57" t="s">
        <v>1</v>
      </c>
      <c r="B19" s="38" t="s">
        <v>230</v>
      </c>
      <c r="C19" s="219">
        <f>C20+C21+C22</f>
        <v>725</v>
      </c>
      <c r="D19" s="220">
        <f>E19/C19</f>
        <v>0.7656551724137931</v>
      </c>
      <c r="E19" s="220">
        <f>E20+E21+E22</f>
        <v>555.1</v>
      </c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5.75">
      <c r="A20" s="57" t="s">
        <v>4</v>
      </c>
      <c r="B20" s="53" t="s">
        <v>49</v>
      </c>
      <c r="C20" s="61">
        <v>40</v>
      </c>
      <c r="D20" s="47">
        <f>E20/C20</f>
        <v>2</v>
      </c>
      <c r="E20" s="47">
        <v>80</v>
      </c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5.75">
      <c r="A21" s="57" t="s">
        <v>22</v>
      </c>
      <c r="B21" s="53" t="s">
        <v>47</v>
      </c>
      <c r="C21" s="198">
        <v>3</v>
      </c>
      <c r="D21" s="47">
        <f>E21/C21</f>
        <v>109.33333333333333</v>
      </c>
      <c r="E21" s="47">
        <v>328</v>
      </c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31.5">
      <c r="A22" s="57" t="s">
        <v>5</v>
      </c>
      <c r="B22" s="31" t="s">
        <v>37</v>
      </c>
      <c r="C22" s="61">
        <v>682</v>
      </c>
      <c r="D22" s="218">
        <f>E22/C22</f>
        <v>0.21568914956011728</v>
      </c>
      <c r="E22" s="61">
        <v>147.1</v>
      </c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5.75">
      <c r="A23" s="43"/>
      <c r="B23" s="43"/>
      <c r="C23" s="61"/>
      <c r="D23" s="61"/>
      <c r="E23" s="61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9" spans="1:11" ht="18.75">
      <c r="A29" s="28" t="s">
        <v>218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2" ht="18.75">
      <c r="A30" s="222" t="s">
        <v>235</v>
      </c>
      <c r="B30" s="222"/>
      <c r="L30" s="28"/>
    </row>
  </sheetData>
  <sheetProtection/>
  <mergeCells count="12">
    <mergeCell ref="F11:H11"/>
    <mergeCell ref="I11:K11"/>
    <mergeCell ref="C10:N10"/>
    <mergeCell ref="L11:N11"/>
    <mergeCell ref="E2:P2"/>
    <mergeCell ref="E4:L4"/>
    <mergeCell ref="A6:M6"/>
    <mergeCell ref="A7:M7"/>
    <mergeCell ref="A8:M8"/>
    <mergeCell ref="A11:A12"/>
    <mergeCell ref="B11:B12"/>
    <mergeCell ref="C11:E1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2017-07-13T06:36:21Z</cp:lastPrinted>
  <dcterms:created xsi:type="dcterms:W3CDTF">1996-10-08T23:32:33Z</dcterms:created>
  <dcterms:modified xsi:type="dcterms:W3CDTF">2017-07-13T10:05:52Z</dcterms:modified>
  <cp:category/>
  <cp:version/>
  <cp:contentType/>
  <cp:contentStatus/>
</cp:coreProperties>
</file>