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'Показники'!$A$1:$K$410</definedName>
  </definedNames>
  <calcPr fullCalcOnLoad="1"/>
</workbook>
</file>

<file path=xl/sharedStrings.xml><?xml version="1.0" encoding="utf-8"?>
<sst xmlns="http://schemas.openxmlformats.org/spreadsheetml/2006/main" count="395" uniqueCount="218">
  <si>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</si>
  <si>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</si>
  <si>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</si>
  <si>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</si>
  <si>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</si>
  <si>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</si>
  <si>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</si>
  <si>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</si>
  <si>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</si>
  <si>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</si>
  <si>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</si>
  <si>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</si>
  <si>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</si>
  <si>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</si>
  <si>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</si>
  <si>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</si>
  <si>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</si>
  <si>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</si>
  <si>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</si>
  <si>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</si>
  <si>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</si>
  <si>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</si>
  <si>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</si>
  <si>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</si>
  <si>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</si>
  <si>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</si>
  <si>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</si>
  <si>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</si>
  <si>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</si>
  <si>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</si>
  <si>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</si>
  <si>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</si>
  <si>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</si>
  <si>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</si>
  <si>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</si>
  <si>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</si>
  <si>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</si>
  <si>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</si>
  <si>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</si>
  <si>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</si>
  <si>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</si>
  <si>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</si>
  <si>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</si>
  <si>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</si>
  <si>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</si>
  <si>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</si>
  <si>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</si>
  <si>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</si>
  <si>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</si>
  <si>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</si>
  <si>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</si>
  <si>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</si>
  <si>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</si>
  <si>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</si>
  <si>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</si>
  <si>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</si>
  <si>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</si>
  <si>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</si>
  <si>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</si>
  <si>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</si>
  <si>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</si>
  <si>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</si>
  <si>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</si>
  <si>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</si>
  <si>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</si>
  <si>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</si>
  <si>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</si>
  <si>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</si>
  <si>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</si>
  <si>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</si>
  <si>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</si>
  <si>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</si>
  <si>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</si>
  <si>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</si>
  <si>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</si>
  <si>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</si>
  <si>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</si>
  <si>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</si>
  <si>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</si>
  <si>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</si>
  <si>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</si>
  <si>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</si>
  <si>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</si>
  <si>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</si>
  <si>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</si>
  <si>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</si>
  <si>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</si>
  <si>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</si>
  <si>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</si>
  <si>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</si>
  <si>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</si>
  <si>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</si>
  <si>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</si>
  <si>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</si>
  <si>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</si>
  <si>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</si>
  <si>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</si>
  <si>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</si>
  <si>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</si>
  <si>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</si>
  <si>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</si>
  <si>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</si>
  <si>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</si>
  <si>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</si>
  <si>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Підпрограма 11. Інформування мешканців міста Суми про прийняте рішення про призначення (непризначення) житлової субсидії</t>
  </si>
  <si>
    <t xml:space="preserve">Завдання 1. Письмово проінформувати заявників - мешканців міста Суми про прийняте рішення про призначення (непризначення) житлової субсидії.  </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</si>
  <si>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</si>
  <si>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</si>
  <si>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</si>
  <si>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середній розмір вартості доставленого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</si>
  <si>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</si>
  <si>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</si>
  <si>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</si>
  <si>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</si>
  <si>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</si>
  <si>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</si>
  <si>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</si>
  <si>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</si>
  <si>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</si>
  <si>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</si>
  <si>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</si>
  <si>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</si>
  <si>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</si>
  <si>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</si>
  <si>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</si>
  <si>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</si>
  <si>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</si>
  <si>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</si>
  <si>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</si>
  <si>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</si>
  <si>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</si>
  <si>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</si>
  <si>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</si>
  <si>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</si>
  <si>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</si>
  <si>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</si>
  <si>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</si>
  <si>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</si>
  <si>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</si>
  <si>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</si>
  <si>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</si>
  <si>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</si>
  <si>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</si>
  <si>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</si>
  <si>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</si>
  <si>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</si>
  <si>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</si>
  <si>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</si>
  <si>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</si>
  <si>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</si>
  <si>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</si>
  <si>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</si>
  <si>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</si>
  <si>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</si>
  <si>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</si>
  <si>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</si>
  <si>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</si>
  <si>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</si>
  <si>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</si>
  <si>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</si>
  <si>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</si>
  <si>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</si>
  <si>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</si>
  <si>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</si>
  <si>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</si>
  <si>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</si>
  <si>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</si>
  <si>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</si>
  <si>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</si>
  <si>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</si>
  <si>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</si>
  <si>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</si>
  <si>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</si>
  <si>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</si>
  <si>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</si>
  <si>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</si>
  <si>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</si>
  <si>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</si>
  <si>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</si>
  <si>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</si>
  <si>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</si>
  <si>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</si>
  <si>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</si>
  <si>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</si>
  <si>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</si>
  <si>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</si>
  <si>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</si>
  <si>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</si>
  <si>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</si>
  <si>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</si>
  <si>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</si>
  <si>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Завдання 6.  Проведення розрахунків за пільговий проїзд окремих категорій громадян залізничним транспортом.</t>
  </si>
  <si>
    <t xml:space="preserve">кількість осіб, які мають право на пільговий проїзд залізничним транспортом, осіб </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</si>
  <si>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</si>
  <si>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</si>
  <si>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</si>
  <si>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</si>
  <si>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___ лютого  2017 року № _____-МР</t>
  </si>
  <si>
    <t>Відповідальні виконавці, КПКВК, завдання програми, результативні показники</t>
  </si>
  <si>
    <t>КПКВК 1513400</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</si>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</sst>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3">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3" fontId="17" fillId="0" borderId="10" xfId="0" applyNumberFormat="1" applyFont="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202" fontId="17" fillId="0" borderId="10" xfId="0" applyNumberFormat="1" applyFont="1" applyBorder="1" applyAlignment="1">
      <alignment horizontal="center"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5" fillId="0" borderId="12" xfId="0" applyFont="1" applyFill="1" applyBorder="1" applyAlignment="1">
      <alignment vertical="top" wrapText="1"/>
    </xf>
    <xf numFmtId="0" fontId="6" fillId="0" borderId="12" xfId="0" applyFont="1" applyFill="1" applyBorder="1" applyAlignment="1">
      <alignment vertical="center" wrapTex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200" fontId="4" fillId="0" borderId="0" xfId="0" applyNumberFormat="1" applyFont="1" applyFill="1" applyBorder="1" applyAlignment="1">
      <alignment horizontal="right" vertical="center"/>
    </xf>
    <xf numFmtId="0" fontId="6" fillId="0" borderId="10" xfId="0" applyFont="1" applyFill="1" applyBorder="1" applyAlignment="1">
      <alignment horizontal="left"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xf>
    <xf numFmtId="0" fontId="5" fillId="0" borderId="10" xfId="0" applyFont="1" applyFill="1" applyBorder="1" applyAlignment="1">
      <alignment horizontal="left" vertical="top" wrapText="1"/>
    </xf>
    <xf numFmtId="0" fontId="5" fillId="0" borderId="10" xfId="0" applyFont="1" applyBorder="1" applyAlignment="1">
      <alignment horizontal="justify" vertical="center"/>
    </xf>
    <xf numFmtId="0" fontId="6" fillId="0" borderId="10" xfId="0" applyFont="1" applyBorder="1" applyAlignment="1">
      <alignment horizontal="justify" vertical="center" wrapText="1"/>
    </xf>
    <xf numFmtId="0" fontId="5" fillId="0" borderId="13"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6" fillId="0" borderId="10" xfId="0" applyFont="1" applyFill="1" applyBorder="1" applyAlignment="1">
      <alignment horizontal="left"/>
    </xf>
    <xf numFmtId="1" fontId="5" fillId="0" borderId="10" xfId="0" applyNumberFormat="1" applyFont="1" applyFill="1" applyBorder="1" applyAlignment="1">
      <alignment horizontal="left" wrapText="1"/>
    </xf>
    <xf numFmtId="0" fontId="17" fillId="0" borderId="0" xfId="0" applyFont="1" applyFill="1" applyAlignment="1">
      <alignment horizontal="center"/>
    </xf>
    <xf numFmtId="0" fontId="10" fillId="0" borderId="0" xfId="0" applyFont="1" applyFill="1" applyAlignment="1">
      <alignment horizontal="center" vertical="center" wrapText="1"/>
    </xf>
    <xf numFmtId="0" fontId="11" fillId="0" borderId="0" xfId="0" applyFont="1" applyFill="1" applyAlignment="1">
      <alignment horizontal="justify" vertical="center" wrapText="1"/>
    </xf>
    <xf numFmtId="0" fontId="16" fillId="0" borderId="0" xfId="0" applyFont="1" applyFill="1" applyAlignment="1">
      <alignment horizontal="center" textRotation="180"/>
    </xf>
    <xf numFmtId="1" fontId="6" fillId="0" borderId="10"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0"/>
  <sheetViews>
    <sheetView tabSelected="1" zoomScaleSheetLayoutView="75" zoomScalePageLayoutView="0" workbookViewId="0" topLeftCell="A124">
      <selection activeCell="J147" sqref="J147"/>
    </sheetView>
  </sheetViews>
  <sheetFormatPr defaultColWidth="9.140625" defaultRowHeight="12.75"/>
  <cols>
    <col min="1" max="1" width="62.7109375" style="0" customWidth="1"/>
    <col min="2" max="2" width="14.7109375" style="1" customWidth="1"/>
    <col min="3" max="3" width="16.140625" style="128" customWidth="1"/>
    <col min="4" max="4" width="16.57421875" style="128" customWidth="1"/>
    <col min="5" max="5" width="14.140625" style="128" customWidth="1"/>
    <col min="6" max="6" width="17.421875" style="89" customWidth="1"/>
    <col min="7" max="7" width="16.421875" style="89" customWidth="1"/>
    <col min="8" max="8" width="13.7109375" style="89" customWidth="1"/>
    <col min="9" max="10" width="14.57421875" style="129" customWidth="1"/>
    <col min="11" max="11" width="14.421875" style="129"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94"/>
      <c r="D1" s="194"/>
      <c r="E1" s="194"/>
      <c r="H1" s="228" t="s">
        <v>54</v>
      </c>
      <c r="I1" s="228"/>
      <c r="J1" s="228"/>
      <c r="K1" s="195"/>
    </row>
    <row r="2" spans="1:12" ht="123" customHeight="1">
      <c r="A2" s="3"/>
      <c r="C2" s="194"/>
      <c r="D2" s="194"/>
      <c r="E2" s="194"/>
      <c r="H2" s="230" t="s">
        <v>196</v>
      </c>
      <c r="I2" s="230"/>
      <c r="J2" s="230"/>
      <c r="K2" s="230"/>
      <c r="L2" s="8"/>
    </row>
    <row r="3" spans="1:11" ht="18.75">
      <c r="A3" s="6"/>
      <c r="C3" s="194"/>
      <c r="D3" s="194"/>
      <c r="E3" s="194"/>
      <c r="H3" s="203" t="s">
        <v>197</v>
      </c>
      <c r="I3" s="204"/>
      <c r="J3" s="204"/>
      <c r="K3" s="1"/>
    </row>
    <row r="4" spans="1:11" ht="15.75">
      <c r="A4" s="1"/>
      <c r="C4" s="194"/>
      <c r="D4" s="194"/>
      <c r="E4" s="194"/>
      <c r="H4" s="90"/>
      <c r="I4" s="196"/>
      <c r="J4" s="196"/>
      <c r="K4" s="128"/>
    </row>
    <row r="5" spans="1:12" ht="30.75" customHeight="1">
      <c r="A5" s="229" t="s">
        <v>164</v>
      </c>
      <c r="B5" s="229"/>
      <c r="C5" s="229"/>
      <c r="D5" s="229"/>
      <c r="E5" s="229"/>
      <c r="F5" s="229"/>
      <c r="G5" s="229"/>
      <c r="H5" s="229"/>
      <c r="I5" s="229"/>
      <c r="J5" s="229"/>
      <c r="K5" s="229"/>
      <c r="L5" s="9"/>
    </row>
    <row r="6" spans="1:11" ht="12.75">
      <c r="A6" s="197"/>
      <c r="C6" s="194"/>
      <c r="D6" s="194"/>
      <c r="E6" s="194"/>
      <c r="I6" s="128"/>
      <c r="J6" s="128"/>
      <c r="K6" s="128"/>
    </row>
    <row r="7" spans="1:14" s="1" customFormat="1" ht="32.25" customHeight="1">
      <c r="A7" s="222" t="s">
        <v>198</v>
      </c>
      <c r="B7" s="222" t="s">
        <v>46</v>
      </c>
      <c r="C7" s="222" t="s">
        <v>69</v>
      </c>
      <c r="D7" s="222"/>
      <c r="E7" s="222"/>
      <c r="F7" s="222" t="s">
        <v>72</v>
      </c>
      <c r="G7" s="222"/>
      <c r="H7" s="222"/>
      <c r="I7" s="222" t="s">
        <v>70</v>
      </c>
      <c r="J7" s="222"/>
      <c r="K7" s="222"/>
      <c r="L7" s="7"/>
      <c r="N7" s="2"/>
    </row>
    <row r="8" spans="1:14" s="1" customFormat="1" ht="15" customHeight="1">
      <c r="A8" s="222"/>
      <c r="B8" s="222"/>
      <c r="C8" s="222"/>
      <c r="D8" s="222"/>
      <c r="E8" s="222"/>
      <c r="F8" s="222"/>
      <c r="G8" s="222"/>
      <c r="H8" s="222"/>
      <c r="I8" s="222"/>
      <c r="J8" s="222"/>
      <c r="K8" s="222"/>
      <c r="L8" s="7"/>
      <c r="N8" s="2"/>
    </row>
    <row r="9" spans="1:14" s="1" customFormat="1" ht="18.75" customHeight="1">
      <c r="A9" s="222"/>
      <c r="B9" s="222"/>
      <c r="C9" s="223" t="s">
        <v>0</v>
      </c>
      <c r="D9" s="223" t="s">
        <v>1</v>
      </c>
      <c r="E9" s="223"/>
      <c r="F9" s="223" t="s">
        <v>0</v>
      </c>
      <c r="G9" s="223" t="s">
        <v>1</v>
      </c>
      <c r="H9" s="223"/>
      <c r="I9" s="223" t="s">
        <v>0</v>
      </c>
      <c r="J9" s="223" t="s">
        <v>1</v>
      </c>
      <c r="K9" s="223"/>
      <c r="L9" s="5"/>
      <c r="N9" s="2"/>
    </row>
    <row r="10" spans="1:14" s="1" customFormat="1" ht="28.5">
      <c r="A10" s="222"/>
      <c r="B10" s="222"/>
      <c r="C10" s="223"/>
      <c r="D10" s="12" t="s">
        <v>2</v>
      </c>
      <c r="E10" s="12" t="s">
        <v>3</v>
      </c>
      <c r="F10" s="223"/>
      <c r="G10" s="12" t="s">
        <v>2</v>
      </c>
      <c r="H10" s="12" t="s">
        <v>3</v>
      </c>
      <c r="I10" s="223"/>
      <c r="J10" s="12" t="s">
        <v>2</v>
      </c>
      <c r="K10" s="12" t="s">
        <v>3</v>
      </c>
      <c r="L10" s="5"/>
      <c r="N10" s="2"/>
    </row>
    <row r="11" spans="1:14" s="1" customFormat="1" ht="15.75" customHeight="1">
      <c r="A11" s="88">
        <v>1</v>
      </c>
      <c r="B11" s="32">
        <v>2</v>
      </c>
      <c r="C11" s="12">
        <v>3</v>
      </c>
      <c r="D11" s="12">
        <v>4</v>
      </c>
      <c r="E11" s="12">
        <v>5</v>
      </c>
      <c r="F11" s="12">
        <v>6</v>
      </c>
      <c r="G11" s="12">
        <v>7</v>
      </c>
      <c r="H11" s="12">
        <v>8</v>
      </c>
      <c r="I11" s="12">
        <v>9</v>
      </c>
      <c r="J11" s="12">
        <v>10</v>
      </c>
      <c r="K11" s="12">
        <v>11</v>
      </c>
      <c r="L11" s="5"/>
      <c r="N11" s="2"/>
    </row>
    <row r="12" spans="1:15" s="1" customFormat="1" ht="29.25" customHeight="1">
      <c r="A12" s="135" t="s">
        <v>4</v>
      </c>
      <c r="B12" s="66"/>
      <c r="C12" s="69">
        <f>D12+E12</f>
        <v>32886871</v>
      </c>
      <c r="D12" s="69">
        <f>D17+D83+D100+D127+D158+D174+D187+D241+D297+D309+D323+D402</f>
        <v>32139871</v>
      </c>
      <c r="E12" s="69">
        <f>E17+E83+E100+E127+E158+E174+E187+E241+E297+E309+E323+E402</f>
        <v>747000</v>
      </c>
      <c r="F12" s="69">
        <f>G12+H12</f>
        <v>33650000</v>
      </c>
      <c r="G12" s="69">
        <f>G17+G83+G100+G127+G158+G174+G187+G241+G297+G309+G323+G402</f>
        <v>33495388</v>
      </c>
      <c r="H12" s="69">
        <f>H17+H83+H100+H127+H158+H174+H187+H241+H297+H309+H323+H402</f>
        <v>154612</v>
      </c>
      <c r="I12" s="69">
        <f>J12+K12</f>
        <v>9024254</v>
      </c>
      <c r="J12" s="69">
        <f>J17+J83+J100+J127+J158+J174+J187+J241+J297+J309+J323+J402</f>
        <v>8864254</v>
      </c>
      <c r="K12" s="69">
        <f>K17+K83+K100+K127+K158+K174+K187+K241+K297+K309+K323+K402</f>
        <v>160000</v>
      </c>
      <c r="L12" s="77"/>
      <c r="N12" s="2"/>
      <c r="O12" s="78"/>
    </row>
    <row r="13" spans="1:14" s="1" customFormat="1" ht="17.25" customHeight="1">
      <c r="A13" s="112" t="s">
        <v>199</v>
      </c>
      <c r="B13" s="17"/>
      <c r="C13" s="35"/>
      <c r="D13" s="35"/>
      <c r="E13" s="35"/>
      <c r="F13" s="92"/>
      <c r="G13" s="92"/>
      <c r="H13" s="92"/>
      <c r="I13" s="35"/>
      <c r="J13" s="35"/>
      <c r="K13" s="35"/>
      <c r="L13" s="36"/>
      <c r="N13" s="2"/>
    </row>
    <row r="14" spans="1:14" s="1" customFormat="1" ht="33" customHeight="1">
      <c r="A14" s="136" t="s">
        <v>161</v>
      </c>
      <c r="B14" s="17"/>
      <c r="C14" s="35"/>
      <c r="D14" s="35"/>
      <c r="E14" s="35"/>
      <c r="F14" s="92"/>
      <c r="G14" s="92"/>
      <c r="H14" s="92"/>
      <c r="I14" s="35"/>
      <c r="J14" s="35"/>
      <c r="K14" s="35"/>
      <c r="L14" s="36"/>
      <c r="N14" s="2"/>
    </row>
    <row r="15" spans="1:14" s="1" customFormat="1" ht="15.75" customHeight="1">
      <c r="A15" s="227" t="s">
        <v>8</v>
      </c>
      <c r="B15" s="227"/>
      <c r="C15" s="227"/>
      <c r="D15" s="227"/>
      <c r="E15" s="227"/>
      <c r="F15" s="227"/>
      <c r="G15" s="227"/>
      <c r="H15" s="227"/>
      <c r="I15" s="227"/>
      <c r="J15" s="227"/>
      <c r="K15" s="227"/>
      <c r="L15" s="37"/>
      <c r="N15" s="2"/>
    </row>
    <row r="16" spans="1:14" s="1" customFormat="1" ht="17.25" customHeight="1">
      <c r="A16" s="232" t="s">
        <v>42</v>
      </c>
      <c r="B16" s="232"/>
      <c r="C16" s="232"/>
      <c r="D16" s="232"/>
      <c r="E16" s="232"/>
      <c r="F16" s="232"/>
      <c r="G16" s="232"/>
      <c r="H16" s="232"/>
      <c r="I16" s="232"/>
      <c r="J16" s="232"/>
      <c r="K16" s="232"/>
      <c r="L16" s="38"/>
      <c r="N16" s="2"/>
    </row>
    <row r="17" spans="1:14" s="40" customFormat="1" ht="23.25" customHeight="1">
      <c r="A17" s="222" t="s">
        <v>7</v>
      </c>
      <c r="B17" s="81" t="s">
        <v>31</v>
      </c>
      <c r="C17" s="18">
        <f>D17</f>
        <v>7015216</v>
      </c>
      <c r="D17" s="18">
        <f>+D18+D19</f>
        <v>7015216</v>
      </c>
      <c r="E17" s="18">
        <v>0</v>
      </c>
      <c r="F17" s="18">
        <f>G17</f>
        <v>5428501</v>
      </c>
      <c r="G17" s="18">
        <f>+G18+G19</f>
        <v>5428501</v>
      </c>
      <c r="H17" s="18">
        <v>0</v>
      </c>
      <c r="I17" s="18">
        <f>J17</f>
        <v>4103682</v>
      </c>
      <c r="J17" s="18">
        <f>+J18+J19</f>
        <v>4103682</v>
      </c>
      <c r="K17" s="18">
        <v>0</v>
      </c>
      <c r="L17" s="39"/>
      <c r="N17" s="41"/>
    </row>
    <row r="18" spans="1:14" s="40" customFormat="1" ht="23.25" customHeight="1">
      <c r="A18" s="222"/>
      <c r="B18" s="26">
        <v>1513400</v>
      </c>
      <c r="C18" s="18">
        <f>D18</f>
        <v>6780916</v>
      </c>
      <c r="D18" s="18">
        <f>+D20+D29+D41+D57</f>
        <v>6780916</v>
      </c>
      <c r="E18" s="18">
        <v>0</v>
      </c>
      <c r="F18" s="18">
        <f>G18</f>
        <v>5260647</v>
      </c>
      <c r="G18" s="18">
        <f>+G20+G29+G41+G49+G57+G71</f>
        <v>5260647</v>
      </c>
      <c r="H18" s="18">
        <v>0</v>
      </c>
      <c r="I18" s="18">
        <f>J18</f>
        <v>3924582</v>
      </c>
      <c r="J18" s="18">
        <f>+J20+J29+J41+J49+J57+J71</f>
        <v>3924582</v>
      </c>
      <c r="K18" s="18">
        <v>0</v>
      </c>
      <c r="L18" s="39"/>
      <c r="N18" s="41"/>
    </row>
    <row r="19" spans="1:14" s="40" customFormat="1" ht="23.25" customHeight="1">
      <c r="A19" s="222"/>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7" t="s">
        <v>37</v>
      </c>
      <c r="B20" s="26">
        <v>1513400</v>
      </c>
      <c r="C20" s="13">
        <f>D20</f>
        <v>6380696</v>
      </c>
      <c r="D20" s="13">
        <v>6380696</v>
      </c>
      <c r="E20" s="13">
        <v>0</v>
      </c>
      <c r="F20" s="18">
        <f>G20</f>
        <v>4829924</v>
      </c>
      <c r="G20" s="18">
        <f>3061333+500000+8591+1260000</f>
        <v>4829924</v>
      </c>
      <c r="H20" s="18">
        <v>0</v>
      </c>
      <c r="I20" s="18">
        <f>J20</f>
        <v>3465001</v>
      </c>
      <c r="J20" s="18">
        <v>3465001</v>
      </c>
      <c r="K20" s="18">
        <v>0</v>
      </c>
      <c r="L20" s="19"/>
    </row>
    <row r="21" spans="1:12" ht="18" customHeight="1">
      <c r="A21" s="66" t="s">
        <v>5</v>
      </c>
      <c r="B21" s="17"/>
      <c r="C21" s="14"/>
      <c r="D21" s="14"/>
      <c r="E21" s="14"/>
      <c r="F21" s="94"/>
      <c r="G21" s="94"/>
      <c r="H21" s="94"/>
      <c r="I21" s="14"/>
      <c r="J21" s="14"/>
      <c r="K21" s="14"/>
      <c r="L21" s="20"/>
    </row>
    <row r="22" spans="1:12" ht="15">
      <c r="A22" s="137" t="s">
        <v>6</v>
      </c>
      <c r="B22" s="17"/>
      <c r="C22" s="14"/>
      <c r="D22" s="14"/>
      <c r="E22" s="14"/>
      <c r="F22" s="94"/>
      <c r="G22" s="94"/>
      <c r="H22" s="94"/>
      <c r="I22" s="14"/>
      <c r="J22" s="14"/>
      <c r="K22" s="14"/>
      <c r="L22" s="20"/>
    </row>
    <row r="23" spans="1:13" ht="18" customHeight="1">
      <c r="A23" s="138" t="s">
        <v>14</v>
      </c>
      <c r="B23" s="17"/>
      <c r="C23" s="64">
        <f>D23+E23</f>
        <v>2832</v>
      </c>
      <c r="D23" s="64">
        <v>2832</v>
      </c>
      <c r="E23" s="64">
        <v>0</v>
      </c>
      <c r="F23" s="64">
        <f>G23+H23</f>
        <v>1775</v>
      </c>
      <c r="G23" s="64">
        <f>1352+3+420</f>
        <v>1775</v>
      </c>
      <c r="H23" s="64">
        <v>0</v>
      </c>
      <c r="I23" s="64">
        <f>J23+K23</f>
        <v>710</v>
      </c>
      <c r="J23" s="64">
        <v>710</v>
      </c>
      <c r="K23" s="64">
        <v>0</v>
      </c>
      <c r="L23" s="21"/>
      <c r="M23" s="231"/>
    </row>
    <row r="24" spans="1:13" ht="17.25" customHeight="1">
      <c r="A24" s="139" t="s">
        <v>23</v>
      </c>
      <c r="B24" s="17"/>
      <c r="C24" s="16"/>
      <c r="D24" s="16"/>
      <c r="E24" s="16"/>
      <c r="F24" s="16"/>
      <c r="G24" s="16"/>
      <c r="H24" s="16"/>
      <c r="I24" s="16"/>
      <c r="J24" s="16"/>
      <c r="K24" s="16"/>
      <c r="L24" s="20"/>
      <c r="M24" s="231"/>
    </row>
    <row r="25" spans="1:12" ht="16.5">
      <c r="A25" s="140" t="s">
        <v>17</v>
      </c>
      <c r="B25" s="17"/>
      <c r="C25" s="23">
        <f>D25+E25</f>
        <v>2253.0706214689267</v>
      </c>
      <c r="D25" s="23">
        <f>D20/D23</f>
        <v>2253.0706214689267</v>
      </c>
      <c r="E25" s="23">
        <v>0</v>
      </c>
      <c r="F25" s="23">
        <f>G25+H25</f>
        <v>2721.0839436619717</v>
      </c>
      <c r="G25" s="24">
        <f>G20/G23</f>
        <v>2721.0839436619717</v>
      </c>
      <c r="H25" s="23">
        <v>0</v>
      </c>
      <c r="I25" s="23">
        <f>J25+K25</f>
        <v>4880.283098591549</v>
      </c>
      <c r="J25" s="24">
        <f>J20/J23</f>
        <v>4880.283098591549</v>
      </c>
      <c r="K25" s="23">
        <v>0</v>
      </c>
      <c r="L25" s="10"/>
    </row>
    <row r="26" spans="1:12" ht="16.5">
      <c r="A26" s="141" t="s">
        <v>22</v>
      </c>
      <c r="B26" s="17"/>
      <c r="C26" s="23"/>
      <c r="D26" s="23"/>
      <c r="E26" s="23"/>
      <c r="F26" s="96"/>
      <c r="G26" s="97"/>
      <c r="H26" s="23"/>
      <c r="I26" s="23"/>
      <c r="J26" s="24"/>
      <c r="K26" s="23"/>
      <c r="L26" s="10"/>
    </row>
    <row r="27" spans="1:12" ht="38.25" customHeight="1">
      <c r="A27" s="140" t="s">
        <v>47</v>
      </c>
      <c r="B27" s="17"/>
      <c r="C27" s="34">
        <f>D27+E27</f>
        <v>186.16789228415342</v>
      </c>
      <c r="D27" s="34">
        <f>D20/3427388*100</f>
        <v>186.16789228415342</v>
      </c>
      <c r="E27" s="34">
        <v>0</v>
      </c>
      <c r="F27" s="34">
        <f>G27+H27</f>
        <v>75.69588019864918</v>
      </c>
      <c r="G27" s="79">
        <f>G20/D20*100</f>
        <v>75.69588019864918</v>
      </c>
      <c r="H27" s="34">
        <v>0</v>
      </c>
      <c r="I27" s="34">
        <f>J27+K27</f>
        <v>71.74027997127905</v>
      </c>
      <c r="J27" s="79">
        <f>J20/G20*100</f>
        <v>71.74027997127905</v>
      </c>
      <c r="K27" s="34">
        <v>0</v>
      </c>
      <c r="L27" s="10"/>
    </row>
    <row r="28" spans="1:12" ht="22.5" customHeight="1">
      <c r="A28" s="224"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24"/>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31"/>
    </row>
    <row r="30" spans="1:13" ht="22.5" customHeight="1">
      <c r="A30" s="224"/>
      <c r="B30" s="27" t="s">
        <v>56</v>
      </c>
      <c r="C30" s="13">
        <f>D30+E30</f>
        <v>137253</v>
      </c>
      <c r="D30" s="13">
        <v>137253</v>
      </c>
      <c r="E30" s="13">
        <v>0</v>
      </c>
      <c r="F30" s="13">
        <f>G30+H30</f>
        <v>167854</v>
      </c>
      <c r="G30" s="18">
        <v>167854</v>
      </c>
      <c r="H30" s="13">
        <v>0</v>
      </c>
      <c r="I30" s="13">
        <f>J30+K30</f>
        <v>179100</v>
      </c>
      <c r="J30" s="18">
        <v>179100</v>
      </c>
      <c r="K30" s="13">
        <v>0</v>
      </c>
      <c r="L30" s="25"/>
      <c r="M30" s="231"/>
    </row>
    <row r="31" spans="1:12" ht="16.5">
      <c r="A31" s="66" t="s">
        <v>5</v>
      </c>
      <c r="B31" s="17"/>
      <c r="C31" s="16"/>
      <c r="D31" s="16"/>
      <c r="E31" s="16"/>
      <c r="F31" s="95"/>
      <c r="G31" s="95"/>
      <c r="H31" s="95"/>
      <c r="I31" s="16"/>
      <c r="J31" s="16"/>
      <c r="K31" s="16"/>
      <c r="L31" s="20"/>
    </row>
    <row r="32" spans="1:12" ht="16.5">
      <c r="A32" s="137" t="s">
        <v>6</v>
      </c>
      <c r="B32" s="17"/>
      <c r="C32" s="16"/>
      <c r="D32" s="16"/>
      <c r="E32" s="16"/>
      <c r="F32" s="95"/>
      <c r="G32" s="95"/>
      <c r="H32" s="95"/>
      <c r="I32" s="16"/>
      <c r="J32" s="16"/>
      <c r="K32" s="16"/>
      <c r="L32" s="20"/>
    </row>
    <row r="33" spans="1:12" ht="17.25" customHeight="1">
      <c r="A33" s="138"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8"/>
      <c r="G34" s="98"/>
      <c r="H34" s="98"/>
      <c r="I34" s="10"/>
      <c r="J34" s="10"/>
      <c r="K34" s="10"/>
      <c r="L34" s="10"/>
    </row>
    <row r="35" spans="1:15" s="129" customFormat="1" ht="26.25" customHeight="1">
      <c r="A35" s="6"/>
      <c r="B35" s="153"/>
      <c r="C35" s="30"/>
      <c r="D35" s="30"/>
      <c r="E35" s="30"/>
      <c r="F35" s="30"/>
      <c r="G35" s="30"/>
      <c r="H35" s="30"/>
      <c r="I35" s="207" t="s">
        <v>55</v>
      </c>
      <c r="J35" s="207"/>
      <c r="K35" s="207"/>
      <c r="L35" s="30"/>
      <c r="M35" s="128"/>
      <c r="N35" s="2"/>
      <c r="O35" s="128"/>
    </row>
    <row r="36" spans="1:15" s="129" customFormat="1" ht="14.25">
      <c r="A36" s="88">
        <v>1</v>
      </c>
      <c r="B36" s="32">
        <v>2</v>
      </c>
      <c r="C36" s="12">
        <v>3</v>
      </c>
      <c r="D36" s="12">
        <v>4</v>
      </c>
      <c r="E36" s="12">
        <v>5</v>
      </c>
      <c r="F36" s="12">
        <v>6</v>
      </c>
      <c r="G36" s="12">
        <v>7</v>
      </c>
      <c r="H36" s="12">
        <v>8</v>
      </c>
      <c r="I36" s="12">
        <v>9</v>
      </c>
      <c r="J36" s="12">
        <v>10</v>
      </c>
      <c r="K36" s="12">
        <v>11</v>
      </c>
      <c r="L36" s="5"/>
      <c r="M36" s="128"/>
      <c r="N36" s="2"/>
      <c r="O36" s="128"/>
    </row>
    <row r="37" spans="1:12" ht="18.75" customHeight="1">
      <c r="A37" s="139" t="s">
        <v>23</v>
      </c>
      <c r="B37" s="17"/>
      <c r="C37" s="16"/>
      <c r="D37" s="16"/>
      <c r="E37" s="16"/>
      <c r="F37" s="16"/>
      <c r="G37" s="16"/>
      <c r="H37" s="16"/>
      <c r="I37" s="16"/>
      <c r="J37" s="16"/>
      <c r="K37" s="16"/>
      <c r="L37" s="20"/>
    </row>
    <row r="38" spans="1:12" ht="15.75" customHeight="1">
      <c r="A38" s="143"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41" t="s">
        <v>22</v>
      </c>
      <c r="B39" s="17"/>
      <c r="C39" s="23"/>
      <c r="D39" s="23"/>
      <c r="E39" s="23"/>
      <c r="F39" s="23"/>
      <c r="G39" s="24"/>
      <c r="H39" s="24"/>
      <c r="I39" s="23"/>
      <c r="J39" s="24"/>
      <c r="K39" s="24"/>
      <c r="L39" s="29"/>
    </row>
    <row r="40" spans="1:12" ht="31.5" customHeight="1">
      <c r="A40" s="140"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42" t="s">
        <v>86</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7" t="s">
        <v>6</v>
      </c>
      <c r="B43" s="17"/>
      <c r="C43" s="14"/>
      <c r="D43" s="14"/>
      <c r="E43" s="14"/>
      <c r="F43" s="14"/>
      <c r="G43" s="14"/>
      <c r="H43" s="14"/>
      <c r="I43" s="14"/>
      <c r="J43" s="14"/>
      <c r="K43" s="14"/>
      <c r="L43" s="20"/>
    </row>
    <row r="44" spans="1:12" ht="29.25" customHeight="1">
      <c r="A44" s="144" t="s">
        <v>16</v>
      </c>
      <c r="B44" s="17"/>
      <c r="C44" s="15">
        <f>D44+E44</f>
        <v>572</v>
      </c>
      <c r="D44" s="15">
        <v>572</v>
      </c>
      <c r="E44" s="15">
        <v>0</v>
      </c>
      <c r="F44" s="15">
        <f>G44+H44</f>
        <v>504</v>
      </c>
      <c r="G44" s="15">
        <v>504</v>
      </c>
      <c r="H44" s="15">
        <v>0</v>
      </c>
      <c r="I44" s="15">
        <f>J44+K44</f>
        <v>504</v>
      </c>
      <c r="J44" s="15">
        <v>504</v>
      </c>
      <c r="K44" s="15">
        <v>0</v>
      </c>
      <c r="L44" s="21"/>
    </row>
    <row r="45" spans="1:12" ht="15">
      <c r="A45" s="139" t="s">
        <v>23</v>
      </c>
      <c r="B45" s="17"/>
      <c r="C45" s="31"/>
      <c r="D45" s="31"/>
      <c r="E45" s="31"/>
      <c r="F45" s="31"/>
      <c r="G45" s="31"/>
      <c r="H45" s="31"/>
      <c r="I45" s="31"/>
      <c r="J45" s="31"/>
      <c r="K45" s="31"/>
      <c r="L45" s="10"/>
    </row>
    <row r="46" spans="1:12" ht="18" customHeight="1">
      <c r="A46" s="140"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41" t="s">
        <v>22</v>
      </c>
      <c r="B47" s="17"/>
      <c r="C47" s="23"/>
      <c r="D47" s="23"/>
      <c r="E47" s="23"/>
      <c r="F47" s="23"/>
      <c r="G47" s="24"/>
      <c r="H47" s="23"/>
      <c r="I47" s="23"/>
      <c r="J47" s="24"/>
      <c r="K47" s="23"/>
      <c r="L47" s="10"/>
    </row>
    <row r="48" spans="1:12" ht="33" customHeight="1">
      <c r="A48" s="145"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42" t="s">
        <v>113</v>
      </c>
      <c r="B49" s="106"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1"/>
      <c r="G50" s="101"/>
      <c r="H50" s="101"/>
      <c r="I50" s="31"/>
      <c r="J50" s="31"/>
      <c r="K50" s="31"/>
      <c r="L50" s="19"/>
    </row>
    <row r="51" spans="1:12" ht="14.25">
      <c r="A51" s="146" t="s">
        <v>6</v>
      </c>
      <c r="B51" s="32"/>
      <c r="C51" s="12"/>
      <c r="D51" s="12"/>
      <c r="E51" s="12"/>
      <c r="F51" s="102"/>
      <c r="G51" s="102"/>
      <c r="H51" s="102"/>
      <c r="I51" s="12"/>
      <c r="J51" s="12"/>
      <c r="K51" s="12"/>
      <c r="L51" s="19"/>
    </row>
    <row r="52" spans="1:12" ht="75" customHeight="1">
      <c r="A52" s="147" t="s">
        <v>114</v>
      </c>
      <c r="B52" s="32"/>
      <c r="C52" s="33">
        <f>D52+E52</f>
        <v>9</v>
      </c>
      <c r="D52" s="33">
        <v>9</v>
      </c>
      <c r="E52" s="33">
        <v>0</v>
      </c>
      <c r="F52" s="33">
        <f>H52+G52</f>
        <v>0</v>
      </c>
      <c r="G52" s="33">
        <v>0</v>
      </c>
      <c r="H52" s="33">
        <v>0</v>
      </c>
      <c r="I52" s="33">
        <f>J52+K52</f>
        <v>0</v>
      </c>
      <c r="J52" s="33">
        <v>0</v>
      </c>
      <c r="K52" s="33">
        <v>0</v>
      </c>
      <c r="L52" s="19"/>
    </row>
    <row r="53" spans="1:12" ht="15" customHeight="1">
      <c r="A53" s="139" t="s">
        <v>23</v>
      </c>
      <c r="B53" s="17"/>
      <c r="C53" s="31"/>
      <c r="D53" s="31"/>
      <c r="E53" s="31"/>
      <c r="F53" s="31"/>
      <c r="G53" s="31"/>
      <c r="H53" s="31"/>
      <c r="I53" s="31"/>
      <c r="J53" s="31"/>
      <c r="K53" s="31"/>
      <c r="L53" s="10"/>
    </row>
    <row r="54" spans="1:12" ht="21" customHeight="1">
      <c r="A54" s="148"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41" t="s">
        <v>22</v>
      </c>
      <c r="B55" s="17"/>
      <c r="C55" s="23"/>
      <c r="D55" s="23"/>
      <c r="E55" s="23"/>
      <c r="F55" s="23"/>
      <c r="G55" s="23"/>
      <c r="H55" s="23"/>
      <c r="I55" s="23"/>
      <c r="J55" s="23"/>
      <c r="K55" s="23"/>
      <c r="L55" s="10"/>
    </row>
    <row r="56" spans="1:12" ht="29.25" customHeight="1">
      <c r="A56" s="145" t="s">
        <v>47</v>
      </c>
      <c r="B56" s="17"/>
      <c r="C56" s="34">
        <f>+D56+E56</f>
        <v>105.5</v>
      </c>
      <c r="D56" s="34">
        <v>105.5</v>
      </c>
      <c r="E56" s="34">
        <v>0</v>
      </c>
      <c r="F56" s="34">
        <v>0</v>
      </c>
      <c r="G56" s="34">
        <v>0</v>
      </c>
      <c r="H56" s="34">
        <v>0</v>
      </c>
      <c r="I56" s="34">
        <v>0</v>
      </c>
      <c r="J56" s="34">
        <v>0</v>
      </c>
      <c r="K56" s="34">
        <v>0</v>
      </c>
      <c r="L56" s="10"/>
    </row>
    <row r="57" spans="1:12" ht="61.5" customHeight="1">
      <c r="A57" s="149" t="s">
        <v>85</v>
      </c>
      <c r="B57" s="42">
        <v>1513400</v>
      </c>
      <c r="C57" s="13">
        <f>D57+E57</f>
        <v>15000</v>
      </c>
      <c r="D57" s="13">
        <v>15000</v>
      </c>
      <c r="E57" s="13">
        <v>0</v>
      </c>
      <c r="F57" s="13">
        <f>G57+H57</f>
        <v>0</v>
      </c>
      <c r="G57" s="13">
        <v>0</v>
      </c>
      <c r="H57" s="13">
        <v>0</v>
      </c>
      <c r="I57" s="13">
        <f>J57+K57</f>
        <v>0</v>
      </c>
      <c r="J57" s="13">
        <v>0</v>
      </c>
      <c r="K57" s="13">
        <v>0</v>
      </c>
      <c r="L57" s="10"/>
    </row>
    <row r="58" spans="1:12" ht="17.25" customHeight="1">
      <c r="A58" s="111" t="s">
        <v>5</v>
      </c>
      <c r="B58" s="17"/>
      <c r="C58" s="34"/>
      <c r="D58" s="34"/>
      <c r="E58" s="34"/>
      <c r="F58" s="34"/>
      <c r="G58" s="34"/>
      <c r="H58" s="34"/>
      <c r="I58" s="34"/>
      <c r="J58" s="34"/>
      <c r="K58" s="34"/>
      <c r="L58" s="10"/>
    </row>
    <row r="59" spans="1:12" ht="17.25" customHeight="1">
      <c r="A59" s="141" t="s">
        <v>77</v>
      </c>
      <c r="B59" s="17"/>
      <c r="C59" s="34"/>
      <c r="D59" s="34"/>
      <c r="E59" s="34"/>
      <c r="F59" s="34"/>
      <c r="G59" s="34"/>
      <c r="H59" s="34"/>
      <c r="I59" s="34"/>
      <c r="J59" s="34"/>
      <c r="K59" s="34"/>
      <c r="L59" s="10"/>
    </row>
    <row r="60" spans="1:12" ht="17.25" customHeight="1">
      <c r="A60" s="140" t="s">
        <v>78</v>
      </c>
      <c r="B60" s="17"/>
      <c r="C60" s="64">
        <f>D60+E60</f>
        <v>1</v>
      </c>
      <c r="D60" s="64">
        <v>1</v>
      </c>
      <c r="E60" s="64">
        <v>0</v>
      </c>
      <c r="F60" s="64">
        <f>G60+H60</f>
        <v>0</v>
      </c>
      <c r="G60" s="64">
        <v>0</v>
      </c>
      <c r="H60" s="64">
        <v>0</v>
      </c>
      <c r="I60" s="64">
        <f>J60+K60</f>
        <v>0</v>
      </c>
      <c r="J60" s="64">
        <v>0</v>
      </c>
      <c r="K60" s="64">
        <v>0</v>
      </c>
      <c r="L60" s="10"/>
    </row>
    <row r="61" spans="1:12" ht="17.25" customHeight="1">
      <c r="A61" s="140" t="s">
        <v>79</v>
      </c>
      <c r="B61" s="17"/>
      <c r="C61" s="64">
        <f>D61+E61</f>
        <v>4</v>
      </c>
      <c r="D61" s="64">
        <v>4</v>
      </c>
      <c r="E61" s="64">
        <v>0</v>
      </c>
      <c r="F61" s="64">
        <f>G61+H61</f>
        <v>0</v>
      </c>
      <c r="G61" s="64">
        <v>0</v>
      </c>
      <c r="H61" s="64">
        <v>0</v>
      </c>
      <c r="I61" s="64">
        <f>J61+K61</f>
        <v>0</v>
      </c>
      <c r="J61" s="64">
        <v>0</v>
      </c>
      <c r="K61" s="64">
        <v>0</v>
      </c>
      <c r="L61" s="10"/>
    </row>
    <row r="62" spans="1:12" ht="19.5" customHeight="1">
      <c r="A62" s="150" t="s">
        <v>6</v>
      </c>
      <c r="B62" s="17"/>
      <c r="C62" s="34"/>
      <c r="D62" s="34"/>
      <c r="E62" s="34"/>
      <c r="F62" s="34"/>
      <c r="G62" s="34"/>
      <c r="H62" s="34"/>
      <c r="I62" s="34"/>
      <c r="J62" s="34"/>
      <c r="K62" s="34"/>
      <c r="L62" s="10"/>
    </row>
    <row r="63" spans="1:12" ht="19.5" customHeight="1">
      <c r="A63" s="140"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8"/>
      <c r="G64" s="98"/>
      <c r="H64" s="98"/>
      <c r="I64" s="10"/>
      <c r="J64" s="10"/>
      <c r="K64" s="10"/>
      <c r="L64" s="10"/>
    </row>
    <row r="65" spans="1:15" s="129" customFormat="1" ht="26.25" customHeight="1">
      <c r="A65" s="6"/>
      <c r="B65" s="153"/>
      <c r="C65" s="30"/>
      <c r="D65" s="30"/>
      <c r="E65" s="30"/>
      <c r="F65" s="30"/>
      <c r="G65" s="30"/>
      <c r="H65" s="30"/>
      <c r="I65" s="207" t="s">
        <v>55</v>
      </c>
      <c r="J65" s="207"/>
      <c r="K65" s="207"/>
      <c r="L65" s="30"/>
      <c r="M65" s="128"/>
      <c r="N65" s="2"/>
      <c r="O65" s="128"/>
    </row>
    <row r="66" spans="1:15" s="129" customFormat="1" ht="14.25">
      <c r="A66" s="88">
        <v>1</v>
      </c>
      <c r="B66" s="32">
        <v>2</v>
      </c>
      <c r="C66" s="12">
        <v>3</v>
      </c>
      <c r="D66" s="12">
        <v>4</v>
      </c>
      <c r="E66" s="12">
        <v>5</v>
      </c>
      <c r="F66" s="12">
        <v>6</v>
      </c>
      <c r="G66" s="12">
        <v>7</v>
      </c>
      <c r="H66" s="12">
        <v>8</v>
      </c>
      <c r="I66" s="12">
        <v>9</v>
      </c>
      <c r="J66" s="12">
        <v>10</v>
      </c>
      <c r="K66" s="12">
        <v>11</v>
      </c>
      <c r="L66" s="5"/>
      <c r="M66" s="128"/>
      <c r="N66" s="2"/>
      <c r="O66" s="128"/>
    </row>
    <row r="67" spans="1:12" ht="17.25" customHeight="1">
      <c r="A67" s="139" t="s">
        <v>23</v>
      </c>
      <c r="B67" s="17"/>
      <c r="C67" s="34"/>
      <c r="D67" s="34"/>
      <c r="E67" s="34"/>
      <c r="F67" s="34"/>
      <c r="G67" s="34"/>
      <c r="H67" s="34"/>
      <c r="I67" s="34"/>
      <c r="J67" s="34"/>
      <c r="K67" s="34"/>
      <c r="L67" s="10"/>
    </row>
    <row r="68" spans="1:12" ht="19.5" customHeight="1">
      <c r="A68" s="140" t="s">
        <v>81</v>
      </c>
      <c r="B68" s="17"/>
      <c r="C68" s="34">
        <f>D68+E68</f>
        <v>300</v>
      </c>
      <c r="D68" s="34">
        <v>300</v>
      </c>
      <c r="E68" s="34">
        <v>0</v>
      </c>
      <c r="F68" s="34">
        <f>G68+H68</f>
        <v>0</v>
      </c>
      <c r="G68" s="34">
        <v>0</v>
      </c>
      <c r="H68" s="34">
        <v>0</v>
      </c>
      <c r="I68" s="34">
        <f>J68+K68</f>
        <v>0</v>
      </c>
      <c r="J68" s="34">
        <v>0</v>
      </c>
      <c r="K68" s="34">
        <v>0</v>
      </c>
      <c r="L68" s="10"/>
    </row>
    <row r="69" spans="1:12" ht="19.5" customHeight="1">
      <c r="A69" s="141" t="s">
        <v>22</v>
      </c>
      <c r="B69" s="17"/>
      <c r="C69" s="34"/>
      <c r="D69" s="34"/>
      <c r="E69" s="34"/>
      <c r="F69" s="34"/>
      <c r="G69" s="34"/>
      <c r="H69" s="34"/>
      <c r="I69" s="34"/>
      <c r="J69" s="34"/>
      <c r="K69" s="34"/>
      <c r="L69" s="10"/>
    </row>
    <row r="70" spans="1:12" ht="29.25" customHeight="1">
      <c r="A70" s="140" t="s">
        <v>82</v>
      </c>
      <c r="B70" s="17"/>
      <c r="C70" s="34">
        <f>D70+E70</f>
        <v>100</v>
      </c>
      <c r="D70" s="34">
        <v>100</v>
      </c>
      <c r="E70" s="34">
        <v>0</v>
      </c>
      <c r="F70" s="34">
        <f>G70+H70</f>
        <v>0</v>
      </c>
      <c r="G70" s="34">
        <v>0</v>
      </c>
      <c r="H70" s="34">
        <v>0</v>
      </c>
      <c r="I70" s="34">
        <f>J70+K70</f>
        <v>0</v>
      </c>
      <c r="J70" s="34">
        <v>0</v>
      </c>
      <c r="K70" s="34">
        <v>0</v>
      </c>
      <c r="L70" s="10"/>
    </row>
    <row r="71" spans="1:12" ht="48" customHeight="1">
      <c r="A71" s="151" t="s">
        <v>154</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41" t="s">
        <v>51</v>
      </c>
      <c r="B73" s="17"/>
      <c r="C73" s="16"/>
      <c r="D73" s="16"/>
      <c r="E73" s="16"/>
      <c r="F73" s="95"/>
      <c r="G73" s="95"/>
      <c r="H73" s="95"/>
      <c r="I73" s="16"/>
      <c r="J73" s="16"/>
      <c r="K73" s="16"/>
      <c r="L73" s="20"/>
    </row>
    <row r="74" spans="1:12" ht="30">
      <c r="A74" s="140" t="s">
        <v>155</v>
      </c>
      <c r="B74" s="17"/>
      <c r="C74" s="15">
        <v>0</v>
      </c>
      <c r="D74" s="15">
        <v>0</v>
      </c>
      <c r="E74" s="15">
        <v>0</v>
      </c>
      <c r="F74" s="15">
        <f>G74+H74</f>
        <v>1</v>
      </c>
      <c r="G74" s="15">
        <v>1</v>
      </c>
      <c r="H74" s="15">
        <v>0</v>
      </c>
      <c r="I74" s="15">
        <f>J74+K74</f>
        <v>1</v>
      </c>
      <c r="J74" s="15">
        <v>1</v>
      </c>
      <c r="K74" s="15">
        <v>0</v>
      </c>
      <c r="L74" s="20"/>
    </row>
    <row r="75" spans="1:12" ht="15" customHeight="1">
      <c r="A75" s="139" t="s">
        <v>23</v>
      </c>
      <c r="B75" s="17"/>
      <c r="C75" s="31"/>
      <c r="D75" s="31"/>
      <c r="E75" s="31"/>
      <c r="F75" s="31"/>
      <c r="G75" s="31"/>
      <c r="H75" s="31"/>
      <c r="I75" s="31"/>
      <c r="J75" s="31"/>
      <c r="K75" s="31"/>
      <c r="L75" s="10"/>
    </row>
    <row r="76" spans="1:12" ht="29.25" customHeight="1">
      <c r="A76" s="143" t="s">
        <v>153</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41" t="s">
        <v>22</v>
      </c>
      <c r="B77" s="17"/>
      <c r="C77" s="23"/>
      <c r="D77" s="23"/>
      <c r="E77" s="23"/>
      <c r="F77" s="23"/>
      <c r="G77" s="23"/>
      <c r="H77" s="23"/>
      <c r="I77" s="23"/>
      <c r="J77" s="23"/>
      <c r="K77" s="23"/>
      <c r="L77" s="10"/>
    </row>
    <row r="78" spans="1:12" ht="29.25" customHeight="1">
      <c r="A78" s="140"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52" t="s">
        <v>200</v>
      </c>
      <c r="B79" s="42">
        <v>1513200</v>
      </c>
      <c r="C79" s="31"/>
      <c r="D79" s="31"/>
      <c r="E79" s="31"/>
      <c r="F79" s="101"/>
      <c r="G79" s="101"/>
      <c r="H79" s="101"/>
      <c r="I79" s="31"/>
      <c r="J79" s="31"/>
      <c r="K79" s="31"/>
      <c r="L79" s="10"/>
    </row>
    <row r="80" spans="1:12" ht="22.5" customHeight="1">
      <c r="A80" s="136" t="s">
        <v>162</v>
      </c>
      <c r="B80" s="17"/>
      <c r="C80" s="31"/>
      <c r="D80" s="31"/>
      <c r="E80" s="31"/>
      <c r="F80" s="101"/>
      <c r="G80" s="101"/>
      <c r="H80" s="101"/>
      <c r="I80" s="31"/>
      <c r="J80" s="31"/>
      <c r="K80" s="31"/>
      <c r="L80" s="10"/>
    </row>
    <row r="81" spans="1:12" ht="18.75" customHeight="1">
      <c r="A81" s="225" t="s">
        <v>24</v>
      </c>
      <c r="B81" s="225"/>
      <c r="C81" s="225"/>
      <c r="D81" s="225"/>
      <c r="E81" s="225"/>
      <c r="F81" s="225"/>
      <c r="G81" s="225"/>
      <c r="H81" s="225"/>
      <c r="I81" s="225"/>
      <c r="J81" s="225"/>
      <c r="K81" s="225"/>
      <c r="L81" s="43"/>
    </row>
    <row r="82" spans="1:12" ht="21.75" customHeight="1">
      <c r="A82" s="205" t="s">
        <v>32</v>
      </c>
      <c r="B82" s="205"/>
      <c r="C82" s="205"/>
      <c r="D82" s="205"/>
      <c r="E82" s="205"/>
      <c r="F82" s="205"/>
      <c r="G82" s="205"/>
      <c r="H82" s="205"/>
      <c r="I82" s="205"/>
      <c r="J82" s="205"/>
      <c r="K82" s="205"/>
      <c r="L82" s="44"/>
    </row>
    <row r="83" spans="1:12" ht="45.75" customHeight="1">
      <c r="A83" s="142" t="s">
        <v>38</v>
      </c>
      <c r="B83" s="17"/>
      <c r="C83" s="13">
        <f>E83+D83</f>
        <v>831800</v>
      </c>
      <c r="D83" s="13">
        <f>798900+32900</f>
        <v>831800</v>
      </c>
      <c r="E83" s="13">
        <v>0</v>
      </c>
      <c r="F83" s="13">
        <f>H83+G83</f>
        <v>1112430</v>
      </c>
      <c r="G83" s="18">
        <v>1112430</v>
      </c>
      <c r="H83" s="18">
        <f>E83*1.05</f>
        <v>0</v>
      </c>
      <c r="I83" s="13">
        <f>K83+J83</f>
        <v>1186963</v>
      </c>
      <c r="J83" s="18">
        <v>1186963</v>
      </c>
      <c r="K83" s="18">
        <f>H83*1.043</f>
        <v>0</v>
      </c>
      <c r="L83" s="45"/>
    </row>
    <row r="84" spans="1:12" ht="16.5">
      <c r="A84" s="143" t="s">
        <v>5</v>
      </c>
      <c r="B84" s="17"/>
      <c r="C84" s="16"/>
      <c r="D84" s="16"/>
      <c r="E84" s="16"/>
      <c r="F84" s="16"/>
      <c r="G84" s="16"/>
      <c r="H84" s="16"/>
      <c r="I84" s="16"/>
      <c r="J84" s="16"/>
      <c r="K84" s="16"/>
      <c r="L84" s="20"/>
    </row>
    <row r="85" spans="1:12" ht="16.5">
      <c r="A85" s="141" t="s">
        <v>51</v>
      </c>
      <c r="B85" s="17"/>
      <c r="C85" s="16"/>
      <c r="D85" s="16"/>
      <c r="E85" s="16"/>
      <c r="F85" s="16"/>
      <c r="G85" s="16"/>
      <c r="H85" s="16"/>
      <c r="I85" s="16"/>
      <c r="J85" s="16"/>
      <c r="K85" s="16"/>
      <c r="L85" s="20"/>
    </row>
    <row r="86" spans="1:12" ht="30">
      <c r="A86" s="140" t="s">
        <v>9</v>
      </c>
      <c r="B86" s="17"/>
      <c r="C86" s="15">
        <f>D86+E86</f>
        <v>4</v>
      </c>
      <c r="D86" s="15">
        <v>4</v>
      </c>
      <c r="E86" s="15">
        <v>0</v>
      </c>
      <c r="F86" s="15">
        <f>G86+H86</f>
        <v>4</v>
      </c>
      <c r="G86" s="15">
        <v>4</v>
      </c>
      <c r="H86" s="15">
        <v>0</v>
      </c>
      <c r="I86" s="15">
        <f>J86+K86</f>
        <v>4</v>
      </c>
      <c r="J86" s="15">
        <v>4</v>
      </c>
      <c r="K86" s="15">
        <v>0</v>
      </c>
      <c r="L86" s="20"/>
    </row>
    <row r="87" spans="1:12" ht="16.5">
      <c r="A87" s="146" t="s">
        <v>6</v>
      </c>
      <c r="B87" s="17"/>
      <c r="C87" s="16"/>
      <c r="D87" s="16"/>
      <c r="E87" s="16"/>
      <c r="F87" s="16"/>
      <c r="G87" s="16"/>
      <c r="H87" s="16"/>
      <c r="I87" s="16"/>
      <c r="J87" s="16"/>
      <c r="K87" s="16"/>
      <c r="L87" s="20"/>
    </row>
    <row r="88" spans="1:14" s="1" customFormat="1" ht="30" customHeight="1">
      <c r="A88" s="140"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41" t="s">
        <v>23</v>
      </c>
      <c r="B89" s="17"/>
      <c r="C89" s="16"/>
      <c r="D89" s="16"/>
      <c r="E89" s="16"/>
      <c r="F89" s="95"/>
      <c r="G89" s="95"/>
      <c r="H89" s="95"/>
      <c r="I89" s="16"/>
      <c r="J89" s="16"/>
      <c r="K89" s="16"/>
      <c r="L89" s="20"/>
      <c r="N89" s="2"/>
    </row>
    <row r="90" spans="1:14" s="1" customFormat="1" ht="47.25" customHeight="1">
      <c r="A90" s="156"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6" t="s">
        <v>22</v>
      </c>
      <c r="B91" s="17"/>
      <c r="C91" s="16"/>
      <c r="D91" s="16"/>
      <c r="E91" s="16"/>
      <c r="F91" s="16"/>
      <c r="G91" s="16"/>
      <c r="H91" s="16"/>
      <c r="I91" s="16"/>
      <c r="J91" s="16"/>
      <c r="K91" s="16"/>
      <c r="L91" s="20"/>
      <c r="N91" s="2"/>
    </row>
    <row r="92" spans="1:14" s="1" customFormat="1" ht="49.5" customHeight="1">
      <c r="A92" s="148"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2" t="s">
        <v>201</v>
      </c>
      <c r="B93" s="26">
        <v>1513190</v>
      </c>
      <c r="C93" s="14"/>
      <c r="D93" s="14"/>
      <c r="E93" s="14"/>
      <c r="F93" s="94"/>
      <c r="G93" s="94"/>
      <c r="H93" s="94"/>
      <c r="I93" s="14"/>
      <c r="J93" s="14"/>
      <c r="K93" s="14"/>
      <c r="L93" s="20"/>
      <c r="N93" s="2"/>
    </row>
    <row r="94" spans="1:14" s="1" customFormat="1" ht="15">
      <c r="A94" s="136" t="s">
        <v>163</v>
      </c>
      <c r="B94" s="17"/>
      <c r="C94" s="14"/>
      <c r="D94" s="14"/>
      <c r="E94" s="14"/>
      <c r="F94" s="94"/>
      <c r="G94" s="94"/>
      <c r="H94" s="94"/>
      <c r="I94" s="14"/>
      <c r="J94" s="14"/>
      <c r="K94" s="14"/>
      <c r="L94" s="20"/>
      <c r="N94" s="2"/>
    </row>
    <row r="95" spans="1:15" s="1" customFormat="1" ht="39.75" customHeight="1">
      <c r="A95" s="211" t="s">
        <v>40</v>
      </c>
      <c r="B95" s="211"/>
      <c r="C95" s="211"/>
      <c r="D95" s="211"/>
      <c r="E95" s="211"/>
      <c r="F95" s="211"/>
      <c r="G95" s="211"/>
      <c r="H95" s="211"/>
      <c r="I95" s="211"/>
      <c r="J95" s="211"/>
      <c r="K95" s="211"/>
      <c r="L95" s="19"/>
      <c r="M95" s="46"/>
      <c r="N95" s="47"/>
      <c r="O95" s="2"/>
    </row>
    <row r="96" spans="1:12" ht="19.5" customHeight="1">
      <c r="A96" s="4"/>
      <c r="B96" s="3"/>
      <c r="C96" s="10"/>
      <c r="D96" s="10"/>
      <c r="E96" s="10"/>
      <c r="F96" s="98"/>
      <c r="G96" s="98"/>
      <c r="H96" s="98"/>
      <c r="I96" s="10"/>
      <c r="J96" s="10"/>
      <c r="K96" s="10"/>
      <c r="L96" s="10"/>
    </row>
    <row r="97" spans="1:15" s="129" customFormat="1" ht="26.25" customHeight="1">
      <c r="A97" s="6"/>
      <c r="B97" s="153"/>
      <c r="C97" s="30"/>
      <c r="D97" s="30"/>
      <c r="E97" s="30"/>
      <c r="F97" s="30"/>
      <c r="G97" s="30"/>
      <c r="H97" s="30"/>
      <c r="I97" s="207" t="s">
        <v>55</v>
      </c>
      <c r="J97" s="207"/>
      <c r="K97" s="207"/>
      <c r="L97" s="30"/>
      <c r="M97" s="128"/>
      <c r="N97" s="2"/>
      <c r="O97" s="128"/>
    </row>
    <row r="98" spans="1:15" s="129" customFormat="1" ht="14.25">
      <c r="A98" s="88">
        <v>1</v>
      </c>
      <c r="B98" s="32">
        <v>2</v>
      </c>
      <c r="C98" s="12">
        <v>3</v>
      </c>
      <c r="D98" s="12">
        <v>4</v>
      </c>
      <c r="E98" s="12">
        <v>5</v>
      </c>
      <c r="F98" s="12">
        <v>6</v>
      </c>
      <c r="G98" s="12">
        <v>7</v>
      </c>
      <c r="H98" s="12">
        <v>8</v>
      </c>
      <c r="I98" s="12">
        <v>9</v>
      </c>
      <c r="J98" s="12">
        <v>10</v>
      </c>
      <c r="K98" s="12">
        <v>11</v>
      </c>
      <c r="L98" s="5"/>
      <c r="M98" s="128"/>
      <c r="N98" s="2"/>
      <c r="O98" s="128"/>
    </row>
    <row r="99" spans="1:14" s="1" customFormat="1" ht="30.75" customHeight="1">
      <c r="A99" s="208" t="s">
        <v>39</v>
      </c>
      <c r="B99" s="208"/>
      <c r="C99" s="208"/>
      <c r="D99" s="208"/>
      <c r="E99" s="208"/>
      <c r="F99" s="208"/>
      <c r="G99" s="208"/>
      <c r="H99" s="208"/>
      <c r="I99" s="208"/>
      <c r="J99" s="208"/>
      <c r="K99" s="208"/>
      <c r="L99" s="44"/>
      <c r="N99" s="2"/>
    </row>
    <row r="100" spans="1:14" s="1" customFormat="1" ht="31.5" customHeight="1">
      <c r="A100" s="157"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3" t="s">
        <v>5</v>
      </c>
      <c r="B101" s="17"/>
      <c r="C101" s="16"/>
      <c r="D101" s="16"/>
      <c r="E101" s="16"/>
      <c r="F101" s="95"/>
      <c r="G101" s="95"/>
      <c r="H101" s="95"/>
      <c r="I101" s="16"/>
      <c r="J101" s="16"/>
      <c r="K101" s="16"/>
      <c r="L101" s="20"/>
    </row>
    <row r="102" spans="1:12" ht="16.5">
      <c r="A102" s="136" t="s">
        <v>6</v>
      </c>
      <c r="B102" s="17"/>
      <c r="C102" s="16"/>
      <c r="D102" s="16"/>
      <c r="E102" s="16"/>
      <c r="F102" s="95"/>
      <c r="G102" s="95"/>
      <c r="H102" s="95"/>
      <c r="I102" s="16"/>
      <c r="J102" s="16"/>
      <c r="K102" s="16"/>
      <c r="L102" s="20"/>
    </row>
    <row r="103" spans="1:12" ht="16.5" customHeight="1">
      <c r="A103" s="140"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40"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40"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5"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5"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5" t="s">
        <v>150</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8" t="s">
        <v>110</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8" t="s">
        <v>111</v>
      </c>
      <c r="B110" s="17"/>
      <c r="C110" s="15">
        <f t="shared" si="1"/>
        <v>6</v>
      </c>
      <c r="D110" s="15">
        <v>6</v>
      </c>
      <c r="E110" s="15">
        <v>0</v>
      </c>
      <c r="F110" s="15">
        <f t="shared" si="3"/>
        <v>0</v>
      </c>
      <c r="G110" s="15">
        <v>0</v>
      </c>
      <c r="H110" s="15">
        <v>0</v>
      </c>
      <c r="I110" s="15">
        <f t="shared" si="2"/>
        <v>0</v>
      </c>
      <c r="J110" s="15">
        <v>0</v>
      </c>
      <c r="K110" s="15">
        <v>0</v>
      </c>
      <c r="L110" s="19"/>
    </row>
    <row r="111" spans="1:12" ht="15">
      <c r="A111" s="141" t="s">
        <v>23</v>
      </c>
      <c r="B111" s="17"/>
      <c r="C111" s="31"/>
      <c r="D111" s="31"/>
      <c r="E111" s="31"/>
      <c r="F111" s="101"/>
      <c r="G111" s="101"/>
      <c r="H111" s="101"/>
      <c r="I111" s="31"/>
      <c r="J111" s="31"/>
      <c r="K111" s="31"/>
      <c r="L111" s="10"/>
    </row>
    <row r="112" spans="1:12" ht="43.5" customHeight="1">
      <c r="A112" s="148" t="s">
        <v>87</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8" t="s">
        <v>97</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8" t="s">
        <v>98</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3" t="s">
        <v>100</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8" t="s">
        <v>99</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8" t="s">
        <v>151</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8" t="s">
        <v>88</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8" t="s">
        <v>112</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41" t="s">
        <v>26</v>
      </c>
      <c r="B120" s="17"/>
      <c r="C120" s="23"/>
      <c r="D120" s="23"/>
      <c r="E120" s="23"/>
      <c r="F120" s="96"/>
      <c r="G120" s="23"/>
      <c r="H120" s="23"/>
      <c r="I120" s="23"/>
      <c r="J120" s="23"/>
      <c r="K120" s="23"/>
      <c r="L120" s="10"/>
    </row>
    <row r="121" spans="1:12" ht="19.5" customHeight="1">
      <c r="A121" s="155"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9"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2" t="s">
        <v>202</v>
      </c>
      <c r="B123" s="26">
        <v>1513200</v>
      </c>
      <c r="C123" s="14"/>
      <c r="D123" s="14"/>
      <c r="E123" s="14"/>
      <c r="F123" s="94"/>
      <c r="G123" s="94"/>
      <c r="H123" s="94"/>
      <c r="I123" s="14"/>
      <c r="J123" s="14"/>
      <c r="K123" s="14"/>
      <c r="L123" s="20"/>
    </row>
    <row r="124" spans="1:13" ht="22.5" customHeight="1">
      <c r="A124" s="136" t="s">
        <v>163</v>
      </c>
      <c r="B124" s="17"/>
      <c r="C124" s="14"/>
      <c r="D124" s="14"/>
      <c r="E124" s="14"/>
      <c r="F124" s="94"/>
      <c r="G124" s="94"/>
      <c r="H124" s="94"/>
      <c r="I124" s="14"/>
      <c r="J124" s="14"/>
      <c r="K124" s="14"/>
      <c r="L124" s="20"/>
      <c r="M124" s="22"/>
    </row>
    <row r="125" spans="1:12" ht="20.25" customHeight="1">
      <c r="A125" s="210" t="s">
        <v>13</v>
      </c>
      <c r="B125" s="210"/>
      <c r="C125" s="210"/>
      <c r="D125" s="210"/>
      <c r="E125" s="210"/>
      <c r="F125" s="210"/>
      <c r="G125" s="210"/>
      <c r="H125" s="210"/>
      <c r="I125" s="210"/>
      <c r="J125" s="210"/>
      <c r="K125" s="210"/>
      <c r="L125" s="19"/>
    </row>
    <row r="126" spans="1:12" ht="21" customHeight="1">
      <c r="A126" s="226" t="s">
        <v>10</v>
      </c>
      <c r="B126" s="226"/>
      <c r="C126" s="226"/>
      <c r="D126" s="226"/>
      <c r="E126" s="226"/>
      <c r="F126" s="226"/>
      <c r="G126" s="226"/>
      <c r="H126" s="226"/>
      <c r="I126" s="226"/>
      <c r="J126" s="226"/>
      <c r="K126" s="226"/>
      <c r="L126" s="53"/>
    </row>
    <row r="127" spans="1:12" ht="19.5" customHeight="1">
      <c r="A127" s="160" t="s">
        <v>7</v>
      </c>
      <c r="B127" s="52"/>
      <c r="C127" s="18">
        <f>D127+E127</f>
        <v>1615614</v>
      </c>
      <c r="D127" s="18">
        <f>+D128+D146</f>
        <v>1615614</v>
      </c>
      <c r="E127" s="18">
        <f>E128+0</f>
        <v>0</v>
      </c>
      <c r="F127" s="55">
        <f aca="true" t="shared" si="7" ref="F127:K127">F128+F146</f>
        <v>647525</v>
      </c>
      <c r="G127" s="55">
        <f t="shared" si="7"/>
        <v>647525</v>
      </c>
      <c r="H127" s="55">
        <f t="shared" si="7"/>
        <v>0</v>
      </c>
      <c r="I127" s="55">
        <f t="shared" si="7"/>
        <v>690908</v>
      </c>
      <c r="J127" s="55">
        <f t="shared" si="7"/>
        <v>690908</v>
      </c>
      <c r="K127" s="55">
        <f t="shared" si="7"/>
        <v>0</v>
      </c>
      <c r="L127" s="56"/>
    </row>
    <row r="128" spans="1:13" ht="33" customHeight="1">
      <c r="A128" s="141"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40" t="s">
        <v>11</v>
      </c>
      <c r="B129" s="17"/>
      <c r="C129" s="16"/>
      <c r="D129" s="16"/>
      <c r="E129" s="16"/>
      <c r="F129" s="95"/>
      <c r="G129" s="95"/>
      <c r="H129" s="95"/>
      <c r="I129" s="16"/>
      <c r="J129" s="16"/>
      <c r="K129" s="16"/>
      <c r="L129" s="20"/>
    </row>
    <row r="130" spans="1:12" ht="19.5" customHeight="1">
      <c r="A130" s="4"/>
      <c r="B130" s="3"/>
      <c r="C130" s="10"/>
      <c r="D130" s="10"/>
      <c r="E130" s="10"/>
      <c r="F130" s="98"/>
      <c r="G130" s="98"/>
      <c r="H130" s="98"/>
      <c r="I130" s="10"/>
      <c r="J130" s="10"/>
      <c r="K130" s="10"/>
      <c r="L130" s="10"/>
    </row>
    <row r="131" spans="1:15" s="129" customFormat="1" ht="26.25" customHeight="1">
      <c r="A131" s="6"/>
      <c r="B131" s="153"/>
      <c r="C131" s="30"/>
      <c r="D131" s="30"/>
      <c r="E131" s="30"/>
      <c r="F131" s="30"/>
      <c r="G131" s="30"/>
      <c r="H131" s="30"/>
      <c r="I131" s="207" t="s">
        <v>55</v>
      </c>
      <c r="J131" s="207"/>
      <c r="K131" s="207"/>
      <c r="L131" s="30"/>
      <c r="M131" s="128"/>
      <c r="N131" s="2"/>
      <c r="O131" s="128"/>
    </row>
    <row r="132" spans="1:15" s="129" customFormat="1" ht="14.25">
      <c r="A132" s="88">
        <v>1</v>
      </c>
      <c r="B132" s="32">
        <v>2</v>
      </c>
      <c r="C132" s="12">
        <v>3</v>
      </c>
      <c r="D132" s="12">
        <v>4</v>
      </c>
      <c r="E132" s="12">
        <v>5</v>
      </c>
      <c r="F132" s="12">
        <v>6</v>
      </c>
      <c r="G132" s="12">
        <v>7</v>
      </c>
      <c r="H132" s="12">
        <v>8</v>
      </c>
      <c r="I132" s="12">
        <v>9</v>
      </c>
      <c r="J132" s="12">
        <v>10</v>
      </c>
      <c r="K132" s="12">
        <v>11</v>
      </c>
      <c r="L132" s="5"/>
      <c r="M132" s="128"/>
      <c r="N132" s="2"/>
      <c r="O132" s="128"/>
    </row>
    <row r="133" spans="1:12" ht="16.5">
      <c r="A133" s="141" t="s">
        <v>12</v>
      </c>
      <c r="B133" s="17"/>
      <c r="C133" s="16"/>
      <c r="D133" s="16"/>
      <c r="E133" s="16"/>
      <c r="F133" s="95"/>
      <c r="G133" s="95"/>
      <c r="H133" s="95"/>
      <c r="I133" s="16"/>
      <c r="J133" s="16"/>
      <c r="K133" s="16"/>
      <c r="L133" s="19"/>
    </row>
    <row r="134" spans="1:15" s="1" customFormat="1" ht="19.5" customHeight="1">
      <c r="A134" s="140"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52.5" customHeight="1">
      <c r="A135" s="161"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52.5" customHeight="1">
      <c r="A136" s="161"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61" t="s">
        <v>115</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41" t="s">
        <v>23</v>
      </c>
      <c r="B138" s="17"/>
      <c r="C138" s="16"/>
      <c r="D138" s="16"/>
      <c r="E138" s="16"/>
      <c r="F138" s="95"/>
      <c r="G138" s="95"/>
      <c r="H138" s="95"/>
      <c r="I138" s="16"/>
      <c r="J138" s="16"/>
      <c r="K138" s="16"/>
      <c r="L138" s="20"/>
      <c r="N138" s="2"/>
    </row>
    <row r="139" spans="1:14" s="1" customFormat="1" ht="30.75" customHeight="1">
      <c r="A139" s="148" t="s">
        <v>89</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8" t="s">
        <v>90</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33.75" customHeight="1">
      <c r="A141" s="148" t="s">
        <v>101</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62" t="s">
        <v>116</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41" t="s">
        <v>22</v>
      </c>
      <c r="B143" s="17"/>
      <c r="C143" s="16"/>
      <c r="D143" s="16"/>
      <c r="E143" s="16"/>
      <c r="F143" s="95"/>
      <c r="G143" s="95"/>
      <c r="H143" s="95"/>
      <c r="I143" s="16"/>
      <c r="J143" s="16"/>
      <c r="K143" s="16"/>
      <c r="L143" s="20"/>
    </row>
    <row r="144" spans="1:12" ht="17.25" customHeight="1">
      <c r="A144" s="159"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6"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3" t="s">
        <v>45</v>
      </c>
      <c r="B146" s="17"/>
      <c r="C146" s="13">
        <f>E146+D146</f>
        <v>1258221</v>
      </c>
      <c r="D146" s="13">
        <v>1258221</v>
      </c>
      <c r="E146" s="13">
        <v>0</v>
      </c>
      <c r="F146" s="13">
        <f>H146+G146</f>
        <v>524301</v>
      </c>
      <c r="G146" s="18">
        <f>451130+73171</f>
        <v>524301</v>
      </c>
      <c r="H146" s="18">
        <f>E146*1.05</f>
        <v>0</v>
      </c>
      <c r="I146" s="13">
        <f>K146+J146</f>
        <v>559428</v>
      </c>
      <c r="J146" s="18">
        <f>481355+78073</f>
        <v>559428</v>
      </c>
      <c r="K146" s="18">
        <f>H146*1.043</f>
        <v>0</v>
      </c>
      <c r="L146" s="45"/>
    </row>
    <row r="147" spans="1:12" ht="17.25" customHeight="1">
      <c r="A147" s="140" t="s">
        <v>11</v>
      </c>
      <c r="B147" s="17"/>
      <c r="C147" s="14"/>
      <c r="D147" s="14"/>
      <c r="E147" s="14"/>
      <c r="F147" s="94"/>
      <c r="G147" s="94"/>
      <c r="H147" s="94"/>
      <c r="I147" s="14"/>
      <c r="J147" s="14"/>
      <c r="K147" s="14"/>
      <c r="L147" s="20"/>
    </row>
    <row r="148" spans="1:12" ht="15" customHeight="1">
      <c r="A148" s="141" t="s">
        <v>12</v>
      </c>
      <c r="B148" s="17"/>
      <c r="C148" s="14"/>
      <c r="D148" s="14"/>
      <c r="E148" s="14"/>
      <c r="F148" s="94"/>
      <c r="G148" s="94"/>
      <c r="H148" s="94"/>
      <c r="I148" s="14"/>
      <c r="J148" s="14"/>
      <c r="K148" s="14"/>
      <c r="L148" s="20"/>
    </row>
    <row r="149" spans="1:12" ht="23.25" customHeight="1">
      <c r="A149" s="140" t="s">
        <v>27</v>
      </c>
      <c r="B149" s="17"/>
      <c r="C149" s="15">
        <f>D149+E149</f>
        <v>538</v>
      </c>
      <c r="D149" s="15">
        <v>538</v>
      </c>
      <c r="E149" s="15">
        <v>0</v>
      </c>
      <c r="F149" s="15">
        <f>G149+H149</f>
        <v>277</v>
      </c>
      <c r="G149" s="15">
        <f>271+6</f>
        <v>277</v>
      </c>
      <c r="H149" s="15">
        <v>0</v>
      </c>
      <c r="I149" s="15">
        <f>J149+K149</f>
        <v>277</v>
      </c>
      <c r="J149" s="15">
        <f>271+6</f>
        <v>277</v>
      </c>
      <c r="K149" s="15">
        <v>0</v>
      </c>
      <c r="L149" s="21"/>
    </row>
    <row r="150" spans="1:12" ht="19.5" customHeight="1">
      <c r="A150" s="141" t="s">
        <v>23</v>
      </c>
      <c r="B150" s="17"/>
      <c r="C150" s="16"/>
      <c r="D150" s="16"/>
      <c r="E150" s="16"/>
      <c r="F150" s="95"/>
      <c r="G150" s="95"/>
      <c r="H150" s="95"/>
      <c r="I150" s="16"/>
      <c r="J150" s="16"/>
      <c r="K150" s="16"/>
      <c r="L150" s="20"/>
    </row>
    <row r="151" spans="1:12" ht="21" customHeight="1">
      <c r="A151" s="143" t="s">
        <v>28</v>
      </c>
      <c r="B151" s="17"/>
      <c r="C151" s="23">
        <f>D151+E151</f>
        <v>2338.700743494424</v>
      </c>
      <c r="D151" s="23">
        <f>D146/D149</f>
        <v>2338.700743494424</v>
      </c>
      <c r="E151" s="23">
        <v>0</v>
      </c>
      <c r="F151" s="23">
        <f>G151+H151</f>
        <v>1892.783393501805</v>
      </c>
      <c r="G151" s="24">
        <f>G146/G149</f>
        <v>1892.783393501805</v>
      </c>
      <c r="H151" s="23">
        <v>0</v>
      </c>
      <c r="I151" s="23">
        <f>J151+K151</f>
        <v>2019.595667870036</v>
      </c>
      <c r="J151" s="24">
        <f>J146/J149</f>
        <v>2019.595667870036</v>
      </c>
      <c r="K151" s="23">
        <v>0</v>
      </c>
      <c r="L151" s="10"/>
    </row>
    <row r="152" spans="1:12" ht="18.75" customHeight="1">
      <c r="A152" s="141" t="s">
        <v>22</v>
      </c>
      <c r="B152" s="17"/>
      <c r="C152" s="14"/>
      <c r="D152" s="14"/>
      <c r="E152" s="14"/>
      <c r="F152" s="14"/>
      <c r="G152" s="14"/>
      <c r="H152" s="14"/>
      <c r="I152" s="14"/>
      <c r="J152" s="14"/>
      <c r="K152" s="14"/>
      <c r="L152" s="20"/>
    </row>
    <row r="153" spans="1:12" ht="33.75" customHeight="1">
      <c r="A153" s="159" t="s">
        <v>49</v>
      </c>
      <c r="B153" s="17"/>
      <c r="C153" s="34">
        <f>D153+E153</f>
        <v>633.1245093895296</v>
      </c>
      <c r="D153" s="34">
        <f>D146/198732*100</f>
        <v>633.1245093895296</v>
      </c>
      <c r="E153" s="34">
        <v>0</v>
      </c>
      <c r="F153" s="34">
        <f>G153+H153</f>
        <v>41.67002458232695</v>
      </c>
      <c r="G153" s="34">
        <f>G146/D146*100</f>
        <v>41.67002458232695</v>
      </c>
      <c r="H153" s="34">
        <v>0</v>
      </c>
      <c r="I153" s="34">
        <f>J153+K153</f>
        <v>106.69977741793359</v>
      </c>
      <c r="J153" s="34">
        <f>J146/G146*100</f>
        <v>106.69977741793359</v>
      </c>
      <c r="K153" s="34">
        <v>0</v>
      </c>
      <c r="L153" s="10"/>
    </row>
    <row r="154" spans="1:12" ht="18.75" customHeight="1">
      <c r="A154" s="112" t="s">
        <v>203</v>
      </c>
      <c r="B154" s="26">
        <v>1513030</v>
      </c>
      <c r="C154" s="127"/>
      <c r="D154" s="127"/>
      <c r="E154" s="127"/>
      <c r="F154" s="91"/>
      <c r="G154" s="91"/>
      <c r="H154" s="91"/>
      <c r="I154" s="127"/>
      <c r="J154" s="127"/>
      <c r="K154" s="127"/>
      <c r="L154" s="3"/>
    </row>
    <row r="155" spans="1:12" ht="21" customHeight="1">
      <c r="A155" s="164" t="s">
        <v>163</v>
      </c>
      <c r="B155" s="17"/>
      <c r="C155" s="127"/>
      <c r="D155" s="127"/>
      <c r="E155" s="127"/>
      <c r="F155" s="91"/>
      <c r="G155" s="91"/>
      <c r="H155" s="91"/>
      <c r="I155" s="127"/>
      <c r="J155" s="127"/>
      <c r="K155" s="127"/>
      <c r="L155" s="3"/>
    </row>
    <row r="156" spans="1:12" ht="18.75" customHeight="1">
      <c r="A156" s="210" t="s">
        <v>75</v>
      </c>
      <c r="B156" s="210"/>
      <c r="C156" s="210"/>
      <c r="D156" s="210"/>
      <c r="E156" s="210"/>
      <c r="F156" s="210"/>
      <c r="G156" s="210"/>
      <c r="H156" s="210"/>
      <c r="I156" s="210"/>
      <c r="J156" s="210"/>
      <c r="K156" s="210"/>
      <c r="L156" s="57"/>
    </row>
    <row r="157" spans="1:12" ht="20.25" customHeight="1">
      <c r="A157" s="206" t="s">
        <v>29</v>
      </c>
      <c r="B157" s="206"/>
      <c r="C157" s="206"/>
      <c r="D157" s="206"/>
      <c r="E157" s="206"/>
      <c r="F157" s="206"/>
      <c r="G157" s="206"/>
      <c r="H157" s="206"/>
      <c r="I157" s="206"/>
      <c r="J157" s="206"/>
      <c r="K157" s="206"/>
      <c r="L157" s="58"/>
    </row>
    <row r="158" spans="1:15" s="1" customFormat="1" ht="43.5" customHeight="1">
      <c r="A158" s="142"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5" t="s">
        <v>5</v>
      </c>
      <c r="B159" s="17"/>
      <c r="C159" s="125"/>
      <c r="D159" s="125"/>
      <c r="E159" s="125"/>
      <c r="F159" s="103"/>
      <c r="G159" s="103"/>
      <c r="H159" s="103"/>
      <c r="I159" s="125"/>
      <c r="J159" s="125"/>
      <c r="K159" s="125"/>
      <c r="L159" s="59"/>
      <c r="N159" s="2"/>
    </row>
    <row r="160" spans="1:14" s="1" customFormat="1" ht="14.25">
      <c r="A160" s="141" t="s">
        <v>12</v>
      </c>
      <c r="B160" s="17"/>
      <c r="C160" s="126"/>
      <c r="D160" s="126"/>
      <c r="E160" s="126"/>
      <c r="F160" s="104"/>
      <c r="G160" s="104"/>
      <c r="H160" s="104"/>
      <c r="I160" s="126"/>
      <c r="J160" s="126"/>
      <c r="K160" s="126"/>
      <c r="L160" s="60"/>
      <c r="N160" s="2"/>
    </row>
    <row r="161" spans="1:14" s="1" customFormat="1" ht="30.75" customHeight="1">
      <c r="A161" s="145"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5"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8"/>
      <c r="G163" s="98"/>
      <c r="H163" s="98"/>
      <c r="I163" s="10"/>
      <c r="J163" s="10"/>
      <c r="K163" s="10"/>
      <c r="L163" s="10"/>
    </row>
    <row r="164" spans="1:15" s="129" customFormat="1" ht="26.25" customHeight="1">
      <c r="A164" s="6"/>
      <c r="B164" s="153"/>
      <c r="C164" s="30"/>
      <c r="D164" s="30"/>
      <c r="E164" s="30"/>
      <c r="F164" s="30"/>
      <c r="G164" s="30"/>
      <c r="H164" s="30"/>
      <c r="I164" s="207" t="s">
        <v>55</v>
      </c>
      <c r="J164" s="207"/>
      <c r="K164" s="207"/>
      <c r="L164" s="30"/>
      <c r="M164" s="128"/>
      <c r="N164" s="2"/>
      <c r="O164" s="128"/>
    </row>
    <row r="165" spans="1:15" s="129" customFormat="1" ht="14.25">
      <c r="A165" s="88">
        <v>1</v>
      </c>
      <c r="B165" s="32">
        <v>2</v>
      </c>
      <c r="C165" s="12">
        <v>3</v>
      </c>
      <c r="D165" s="12">
        <v>4</v>
      </c>
      <c r="E165" s="12">
        <v>5</v>
      </c>
      <c r="F165" s="12">
        <v>6</v>
      </c>
      <c r="G165" s="12">
        <v>7</v>
      </c>
      <c r="H165" s="12">
        <v>8</v>
      </c>
      <c r="I165" s="12">
        <v>9</v>
      </c>
      <c r="J165" s="12">
        <v>10</v>
      </c>
      <c r="K165" s="12">
        <v>11</v>
      </c>
      <c r="L165" s="5"/>
      <c r="M165" s="128"/>
      <c r="N165" s="2"/>
      <c r="O165" s="128"/>
    </row>
    <row r="166" spans="1:14" s="1" customFormat="1" ht="16.5">
      <c r="A166" s="141" t="s">
        <v>23</v>
      </c>
      <c r="B166" s="17"/>
      <c r="C166" s="23"/>
      <c r="D166" s="23"/>
      <c r="E166" s="23"/>
      <c r="F166" s="23"/>
      <c r="G166" s="23"/>
      <c r="H166" s="23"/>
      <c r="I166" s="23"/>
      <c r="J166" s="23"/>
      <c r="K166" s="23"/>
      <c r="L166" s="60"/>
      <c r="N166" s="2"/>
    </row>
    <row r="167" spans="1:12" ht="30" customHeight="1">
      <c r="A167" s="156"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41" t="s">
        <v>22</v>
      </c>
      <c r="B168" s="17"/>
      <c r="C168" s="23"/>
      <c r="D168" s="23"/>
      <c r="E168" s="23"/>
      <c r="F168" s="23"/>
      <c r="G168" s="23"/>
      <c r="H168" s="23"/>
      <c r="I168" s="23"/>
      <c r="J168" s="23"/>
      <c r="K168" s="23"/>
      <c r="L168" s="60"/>
    </row>
    <row r="169" spans="1:12" ht="21.75" customHeight="1">
      <c r="A169" s="155"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2" t="s">
        <v>204</v>
      </c>
      <c r="B170" s="26">
        <v>1513050</v>
      </c>
      <c r="C170" s="126"/>
      <c r="D170" s="126"/>
      <c r="E170" s="126"/>
      <c r="F170" s="104"/>
      <c r="G170" s="104"/>
      <c r="H170" s="104"/>
      <c r="I170" s="126"/>
      <c r="J170" s="126"/>
      <c r="K170" s="126"/>
      <c r="L170" s="60"/>
    </row>
    <row r="171" spans="1:12" ht="18" customHeight="1">
      <c r="A171" s="164" t="s">
        <v>163</v>
      </c>
      <c r="B171" s="17"/>
      <c r="C171" s="126"/>
      <c r="D171" s="126"/>
      <c r="E171" s="126"/>
      <c r="F171" s="104"/>
      <c r="G171" s="104"/>
      <c r="H171" s="104"/>
      <c r="I171" s="126"/>
      <c r="J171" s="126"/>
      <c r="K171" s="126"/>
      <c r="L171" s="60"/>
    </row>
    <row r="172" spans="1:13" ht="21" customHeight="1">
      <c r="A172" s="211" t="s">
        <v>76</v>
      </c>
      <c r="B172" s="211"/>
      <c r="C172" s="211"/>
      <c r="D172" s="211"/>
      <c r="E172" s="211"/>
      <c r="F172" s="211"/>
      <c r="G172" s="211"/>
      <c r="H172" s="211"/>
      <c r="I172" s="211"/>
      <c r="J172" s="211"/>
      <c r="K172" s="211"/>
      <c r="L172" s="62"/>
      <c r="M172" s="3"/>
    </row>
    <row r="173" spans="1:13" ht="23.25" customHeight="1">
      <c r="A173" s="205" t="s">
        <v>73</v>
      </c>
      <c r="B173" s="205"/>
      <c r="C173" s="205"/>
      <c r="D173" s="205"/>
      <c r="E173" s="205"/>
      <c r="F173" s="205"/>
      <c r="G173" s="205"/>
      <c r="H173" s="205"/>
      <c r="I173" s="205"/>
      <c r="J173" s="205"/>
      <c r="K173" s="205"/>
      <c r="L173" s="63"/>
      <c r="M173" s="3"/>
    </row>
    <row r="174" spans="1:12" ht="54.75" customHeight="1">
      <c r="A174" s="142"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5" t="s">
        <v>5</v>
      </c>
      <c r="B175" s="17"/>
      <c r="C175" s="23"/>
      <c r="D175" s="23"/>
      <c r="E175" s="23"/>
      <c r="F175" s="96"/>
      <c r="G175" s="96"/>
      <c r="H175" s="96"/>
      <c r="I175" s="23"/>
      <c r="J175" s="23"/>
      <c r="K175" s="23"/>
      <c r="L175" s="60"/>
    </row>
    <row r="176" spans="1:12" ht="15" customHeight="1">
      <c r="A176" s="141" t="s">
        <v>12</v>
      </c>
      <c r="B176" s="17"/>
      <c r="C176" s="23"/>
      <c r="D176" s="23"/>
      <c r="E176" s="23"/>
      <c r="F176" s="96"/>
      <c r="G176" s="96"/>
      <c r="H176" s="96"/>
      <c r="I176" s="23"/>
      <c r="J176" s="23"/>
      <c r="K176" s="23"/>
      <c r="L176" s="60"/>
    </row>
    <row r="177" spans="1:12" ht="24" customHeight="1">
      <c r="A177" s="156"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41" t="s">
        <v>23</v>
      </c>
      <c r="B178" s="17"/>
      <c r="C178" s="23"/>
      <c r="D178" s="23"/>
      <c r="E178" s="23"/>
      <c r="F178" s="96"/>
      <c r="G178" s="96"/>
      <c r="H178" s="96"/>
      <c r="I178" s="23"/>
      <c r="J178" s="23"/>
      <c r="K178" s="23"/>
      <c r="L178" s="60"/>
    </row>
    <row r="179" spans="1:12" ht="30" customHeight="1">
      <c r="A179" s="156"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41" t="s">
        <v>22</v>
      </c>
      <c r="B180" s="17"/>
      <c r="C180" s="23"/>
      <c r="D180" s="23"/>
      <c r="E180" s="23"/>
      <c r="F180" s="96"/>
      <c r="G180" s="96"/>
      <c r="H180" s="96"/>
      <c r="I180" s="23"/>
      <c r="J180" s="23"/>
      <c r="K180" s="23"/>
      <c r="L180" s="60"/>
    </row>
    <row r="181" spans="1:12" ht="22.5" customHeight="1">
      <c r="A181" s="156"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6"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8.75" customHeight="1">
      <c r="A183" s="107" t="s">
        <v>205</v>
      </c>
      <c r="B183" s="65">
        <v>1011010</v>
      </c>
      <c r="C183" s="66"/>
      <c r="D183" s="66"/>
      <c r="E183" s="66"/>
      <c r="F183" s="105"/>
      <c r="G183" s="105"/>
      <c r="H183" s="105"/>
      <c r="I183" s="66"/>
      <c r="J183" s="66"/>
      <c r="K183" s="66"/>
      <c r="L183" s="4"/>
    </row>
    <row r="184" spans="1:13" ht="30" customHeight="1">
      <c r="A184" s="136" t="s">
        <v>65</v>
      </c>
      <c r="B184" s="66"/>
      <c r="C184" s="66"/>
      <c r="D184" s="66"/>
      <c r="E184" s="66"/>
      <c r="F184" s="105"/>
      <c r="G184" s="105"/>
      <c r="H184" s="105"/>
      <c r="I184" s="66"/>
      <c r="J184" s="66"/>
      <c r="K184" s="66"/>
      <c r="L184" s="4"/>
      <c r="M184" s="22"/>
    </row>
    <row r="185" spans="1:12" ht="36" customHeight="1">
      <c r="A185" s="211" t="s">
        <v>170</v>
      </c>
      <c r="B185" s="211"/>
      <c r="C185" s="211"/>
      <c r="D185" s="211"/>
      <c r="E185" s="211"/>
      <c r="F185" s="211"/>
      <c r="G185" s="211"/>
      <c r="H185" s="211"/>
      <c r="I185" s="211"/>
      <c r="J185" s="211"/>
      <c r="K185" s="211"/>
      <c r="L185" s="47"/>
    </row>
    <row r="186" spans="1:12" ht="33" customHeight="1">
      <c r="A186" s="205" t="s">
        <v>171</v>
      </c>
      <c r="B186" s="205"/>
      <c r="C186" s="205"/>
      <c r="D186" s="205"/>
      <c r="E186" s="205"/>
      <c r="F186" s="205"/>
      <c r="G186" s="205"/>
      <c r="H186" s="205"/>
      <c r="I186" s="205"/>
      <c r="J186" s="205"/>
      <c r="K186" s="205"/>
      <c r="L186" s="190"/>
    </row>
    <row r="187" spans="1:12" ht="21" customHeight="1">
      <c r="A187" s="165"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91" t="s">
        <v>172</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7" t="s">
        <v>6</v>
      </c>
      <c r="B190" s="66"/>
      <c r="C190" s="71"/>
      <c r="D190" s="71"/>
      <c r="E190" s="71"/>
      <c r="F190" s="71"/>
      <c r="G190" s="71"/>
      <c r="H190" s="71"/>
      <c r="I190" s="71"/>
      <c r="J190" s="71"/>
      <c r="K190" s="71"/>
      <c r="L190" s="72"/>
    </row>
    <row r="191" spans="1:12" ht="61.5" customHeight="1">
      <c r="A191" s="156" t="s">
        <v>91</v>
      </c>
      <c r="B191" s="66"/>
      <c r="C191" s="73">
        <f>D191+E191</f>
        <v>69</v>
      </c>
      <c r="D191" s="73">
        <v>69</v>
      </c>
      <c r="E191" s="73">
        <v>0</v>
      </c>
      <c r="F191" s="73">
        <v>0</v>
      </c>
      <c r="G191" s="73">
        <v>0</v>
      </c>
      <c r="H191" s="73">
        <v>0</v>
      </c>
      <c r="I191" s="73">
        <f>J191+K191</f>
        <v>0</v>
      </c>
      <c r="J191" s="73">
        <v>0</v>
      </c>
      <c r="K191" s="73">
        <v>0</v>
      </c>
      <c r="L191" s="72"/>
    </row>
    <row r="192" spans="1:12" ht="21" customHeight="1">
      <c r="A192" s="155" t="s">
        <v>66</v>
      </c>
      <c r="B192" s="66"/>
      <c r="C192" s="73">
        <f>D192+E192</f>
        <v>252</v>
      </c>
      <c r="D192" s="73">
        <v>252</v>
      </c>
      <c r="E192" s="73">
        <v>0</v>
      </c>
      <c r="F192" s="73">
        <v>0</v>
      </c>
      <c r="G192" s="73">
        <v>0</v>
      </c>
      <c r="H192" s="73">
        <v>0</v>
      </c>
      <c r="I192" s="73">
        <f>J192+K192</f>
        <v>0</v>
      </c>
      <c r="J192" s="73">
        <v>0</v>
      </c>
      <c r="K192" s="73">
        <v>0</v>
      </c>
      <c r="L192" s="72"/>
    </row>
    <row r="193" spans="1:12" ht="15" customHeight="1">
      <c r="A193" s="166" t="s">
        <v>23</v>
      </c>
      <c r="B193" s="66"/>
      <c r="C193" s="73"/>
      <c r="D193" s="73"/>
      <c r="E193" s="73"/>
      <c r="F193" s="73"/>
      <c r="G193" s="73"/>
      <c r="H193" s="73"/>
      <c r="I193" s="73"/>
      <c r="J193" s="73"/>
      <c r="K193" s="73"/>
      <c r="L193" s="72"/>
    </row>
    <row r="194" spans="1:12" ht="17.25" customHeight="1">
      <c r="A194" s="167" t="s">
        <v>92</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8"/>
      <c r="G195" s="98"/>
      <c r="H195" s="98"/>
      <c r="I195" s="10"/>
      <c r="J195" s="10"/>
      <c r="K195" s="10"/>
      <c r="L195" s="10"/>
    </row>
    <row r="196" spans="1:15" s="129" customFormat="1" ht="26.25" customHeight="1">
      <c r="A196" s="6"/>
      <c r="B196" s="153"/>
      <c r="C196" s="30"/>
      <c r="D196" s="30"/>
      <c r="E196" s="30"/>
      <c r="F196" s="30"/>
      <c r="G196" s="30"/>
      <c r="H196" s="30"/>
      <c r="I196" s="207" t="s">
        <v>55</v>
      </c>
      <c r="J196" s="207"/>
      <c r="K196" s="207"/>
      <c r="L196" s="30"/>
      <c r="M196" s="128"/>
      <c r="N196" s="2"/>
      <c r="O196" s="128"/>
    </row>
    <row r="197" spans="1:15" s="129" customFormat="1" ht="14.25">
      <c r="A197" s="88">
        <v>1</v>
      </c>
      <c r="B197" s="32">
        <v>2</v>
      </c>
      <c r="C197" s="12">
        <v>3</v>
      </c>
      <c r="D197" s="12">
        <v>4</v>
      </c>
      <c r="E197" s="12">
        <v>5</v>
      </c>
      <c r="F197" s="12">
        <v>6</v>
      </c>
      <c r="G197" s="12">
        <v>7</v>
      </c>
      <c r="H197" s="12">
        <v>8</v>
      </c>
      <c r="I197" s="12">
        <v>9</v>
      </c>
      <c r="J197" s="12">
        <v>10</v>
      </c>
      <c r="K197" s="12">
        <v>11</v>
      </c>
      <c r="L197" s="5"/>
      <c r="M197" s="128"/>
      <c r="N197" s="2"/>
      <c r="O197" s="128"/>
    </row>
    <row r="198" spans="1:12" ht="17.25" customHeight="1">
      <c r="A198" s="141" t="s">
        <v>22</v>
      </c>
      <c r="B198" s="66"/>
      <c r="C198" s="24"/>
      <c r="D198" s="24"/>
      <c r="E198" s="24"/>
      <c r="F198" s="24"/>
      <c r="G198" s="24"/>
      <c r="H198" s="24"/>
      <c r="I198" s="24"/>
      <c r="J198" s="24"/>
      <c r="K198" s="24"/>
      <c r="L198" s="72"/>
    </row>
    <row r="199" spans="1:12" ht="17.25" customHeight="1">
      <c r="A199" s="156" t="s">
        <v>96</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91" t="s">
        <v>173</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7" t="s">
        <v>6</v>
      </c>
      <c r="B202" s="66"/>
      <c r="C202" s="24"/>
      <c r="D202" s="24"/>
      <c r="E202" s="24"/>
      <c r="F202" s="97"/>
      <c r="G202" s="97"/>
      <c r="H202" s="97"/>
      <c r="I202" s="24"/>
      <c r="J202" s="24"/>
      <c r="K202" s="24"/>
      <c r="L202" s="72"/>
      <c r="N202" s="2"/>
    </row>
    <row r="203" spans="1:14" s="1" customFormat="1" ht="59.25" customHeight="1">
      <c r="A203" s="156" t="s">
        <v>93</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5"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6" t="s">
        <v>23</v>
      </c>
      <c r="B205" s="66"/>
      <c r="C205" s="24"/>
      <c r="D205" s="24"/>
      <c r="E205" s="24"/>
      <c r="F205" s="73">
        <f>G205+H205</f>
        <v>0</v>
      </c>
      <c r="G205" s="73"/>
      <c r="H205" s="73"/>
      <c r="I205" s="24"/>
      <c r="J205" s="24"/>
      <c r="K205" s="24"/>
      <c r="L205" s="72"/>
      <c r="N205" s="2"/>
    </row>
    <row r="206" spans="1:14" s="1" customFormat="1" ht="17.25" customHeight="1">
      <c r="A206" s="167" t="s">
        <v>92</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41" t="s">
        <v>22</v>
      </c>
      <c r="B207" s="66"/>
      <c r="C207" s="24"/>
      <c r="D207" s="24"/>
      <c r="E207" s="24"/>
      <c r="F207" s="75"/>
      <c r="G207" s="24"/>
      <c r="H207" s="24"/>
      <c r="I207" s="24"/>
      <c r="J207" s="24"/>
      <c r="K207" s="24"/>
      <c r="L207" s="72"/>
      <c r="N207" s="2"/>
    </row>
    <row r="208" spans="1:12" ht="17.25" customHeight="1">
      <c r="A208" s="156" t="s">
        <v>96</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91" t="s">
        <v>174</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6" t="s">
        <v>5</v>
      </c>
      <c r="B210" s="66"/>
      <c r="C210" s="82"/>
      <c r="D210" s="82"/>
      <c r="E210" s="82"/>
      <c r="F210" s="82"/>
      <c r="G210" s="82"/>
      <c r="H210" s="82"/>
      <c r="I210" s="82"/>
      <c r="J210" s="82"/>
      <c r="K210" s="82"/>
      <c r="L210" s="72"/>
    </row>
    <row r="211" spans="1:12" ht="17.25" customHeight="1">
      <c r="A211" s="142" t="s">
        <v>6</v>
      </c>
      <c r="B211" s="66"/>
      <c r="C211" s="82"/>
      <c r="D211" s="82"/>
      <c r="E211" s="82"/>
      <c r="F211" s="82"/>
      <c r="G211" s="82"/>
      <c r="H211" s="82"/>
      <c r="I211" s="82"/>
      <c r="J211" s="82"/>
      <c r="K211" s="82"/>
      <c r="L211" s="72"/>
    </row>
    <row r="212" spans="1:12" ht="53.25" customHeight="1">
      <c r="A212" s="156" t="s">
        <v>175</v>
      </c>
      <c r="B212" s="66"/>
      <c r="C212" s="33">
        <f>D212+E212</f>
        <v>1</v>
      </c>
      <c r="D212" s="33">
        <v>1</v>
      </c>
      <c r="E212" s="33">
        <v>0</v>
      </c>
      <c r="F212" s="33">
        <f>G212+H212</f>
        <v>5</v>
      </c>
      <c r="G212" s="33">
        <v>5</v>
      </c>
      <c r="H212" s="33">
        <v>0</v>
      </c>
      <c r="I212" s="33">
        <f>J212+K212</f>
        <v>0</v>
      </c>
      <c r="J212" s="33">
        <v>0</v>
      </c>
      <c r="K212" s="33">
        <v>0</v>
      </c>
      <c r="L212" s="72"/>
    </row>
    <row r="213" spans="1:12" ht="23.25" customHeight="1">
      <c r="A213" s="156"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42" t="s">
        <v>23</v>
      </c>
      <c r="B214" s="66"/>
      <c r="C214" s="82"/>
      <c r="D214" s="82"/>
      <c r="E214" s="82"/>
      <c r="F214" s="82"/>
      <c r="G214" s="82"/>
      <c r="H214" s="82"/>
      <c r="I214" s="82"/>
      <c r="J214" s="82"/>
      <c r="K214" s="82"/>
      <c r="L214" s="72"/>
    </row>
    <row r="215" spans="1:12" ht="17.25" customHeight="1">
      <c r="A215" s="156" t="s">
        <v>92</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3" t="s">
        <v>22</v>
      </c>
      <c r="B216" s="66"/>
      <c r="C216" s="82"/>
      <c r="D216" s="82"/>
      <c r="E216" s="82"/>
      <c r="F216" s="82"/>
      <c r="G216" s="82"/>
      <c r="H216" s="82"/>
      <c r="I216" s="82"/>
      <c r="J216" s="82"/>
      <c r="K216" s="82"/>
      <c r="L216" s="72"/>
    </row>
    <row r="217" spans="1:12" ht="17.25" customHeight="1">
      <c r="A217" s="156" t="s">
        <v>96</v>
      </c>
      <c r="B217" s="66"/>
      <c r="C217" s="82">
        <f>D217+E217</f>
        <v>0</v>
      </c>
      <c r="D217" s="82">
        <v>0</v>
      </c>
      <c r="E217" s="82">
        <v>0</v>
      </c>
      <c r="F217" s="82">
        <f>G217+H217</f>
        <v>0</v>
      </c>
      <c r="G217" s="82">
        <v>0</v>
      </c>
      <c r="H217" s="82">
        <v>0</v>
      </c>
      <c r="I217" s="82">
        <f>J217+K217</f>
        <v>0</v>
      </c>
      <c r="J217" s="82">
        <v>0</v>
      </c>
      <c r="K217" s="82">
        <v>0</v>
      </c>
      <c r="L217" s="72"/>
    </row>
    <row r="218" spans="1:12" ht="45" customHeight="1">
      <c r="A218" s="191" t="s">
        <v>176</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6" t="s">
        <v>5</v>
      </c>
      <c r="B219" s="66"/>
      <c r="C219" s="82"/>
      <c r="D219" s="82"/>
      <c r="E219" s="82"/>
      <c r="F219" s="82"/>
      <c r="G219" s="82"/>
      <c r="H219" s="82"/>
      <c r="I219" s="82"/>
      <c r="J219" s="82"/>
      <c r="K219" s="82"/>
      <c r="L219" s="72"/>
    </row>
    <row r="220" spans="1:12" ht="17.25" customHeight="1">
      <c r="A220" s="142" t="s">
        <v>6</v>
      </c>
      <c r="B220" s="66"/>
      <c r="C220" s="82"/>
      <c r="D220" s="82"/>
      <c r="E220" s="82"/>
      <c r="F220" s="82"/>
      <c r="G220" s="82"/>
      <c r="H220" s="82"/>
      <c r="I220" s="82"/>
      <c r="J220" s="82"/>
      <c r="K220" s="82"/>
      <c r="L220" s="72"/>
    </row>
    <row r="221" spans="1:12" ht="52.5" customHeight="1">
      <c r="A221" s="156" t="s">
        <v>177</v>
      </c>
      <c r="B221" s="66"/>
      <c r="C221" s="33">
        <f>D221+E221</f>
        <v>2</v>
      </c>
      <c r="D221" s="33">
        <v>2</v>
      </c>
      <c r="E221" s="33">
        <v>0</v>
      </c>
      <c r="F221" s="33">
        <f>G221+H221</f>
        <v>15</v>
      </c>
      <c r="G221" s="33">
        <v>15</v>
      </c>
      <c r="H221" s="33">
        <v>0</v>
      </c>
      <c r="I221" s="33">
        <f>J221+K221</f>
        <v>0</v>
      </c>
      <c r="J221" s="33">
        <v>0</v>
      </c>
      <c r="K221" s="33">
        <v>0</v>
      </c>
      <c r="L221" s="72"/>
    </row>
    <row r="222" spans="1:12" ht="17.25" customHeight="1">
      <c r="A222" s="156"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42" t="s">
        <v>23</v>
      </c>
      <c r="B223" s="66"/>
      <c r="C223" s="82"/>
      <c r="D223" s="82"/>
      <c r="E223" s="82"/>
      <c r="F223" s="82"/>
      <c r="G223" s="82"/>
      <c r="H223" s="82"/>
      <c r="I223" s="82"/>
      <c r="J223" s="82"/>
      <c r="K223" s="82"/>
      <c r="L223" s="72"/>
    </row>
    <row r="224" spans="1:12" ht="17.25" customHeight="1">
      <c r="A224" s="156" t="s">
        <v>92</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8"/>
      <c r="G225" s="98"/>
      <c r="H225" s="98"/>
      <c r="I225" s="10"/>
      <c r="J225" s="10"/>
      <c r="K225" s="10"/>
      <c r="L225" s="10"/>
    </row>
    <row r="226" spans="1:15" s="129" customFormat="1" ht="26.25" customHeight="1">
      <c r="A226" s="6"/>
      <c r="B226" s="153"/>
      <c r="C226" s="30"/>
      <c r="D226" s="30"/>
      <c r="E226" s="30"/>
      <c r="F226" s="30"/>
      <c r="G226" s="30"/>
      <c r="H226" s="30"/>
      <c r="I226" s="207" t="s">
        <v>55</v>
      </c>
      <c r="J226" s="207"/>
      <c r="K226" s="207"/>
      <c r="L226" s="30"/>
      <c r="M226" s="128"/>
      <c r="N226" s="2"/>
      <c r="O226" s="128"/>
    </row>
    <row r="227" spans="1:15" s="129" customFormat="1" ht="14.25">
      <c r="A227" s="88">
        <v>1</v>
      </c>
      <c r="B227" s="32">
        <v>2</v>
      </c>
      <c r="C227" s="12">
        <v>3</v>
      </c>
      <c r="D227" s="12">
        <v>4</v>
      </c>
      <c r="E227" s="12">
        <v>5</v>
      </c>
      <c r="F227" s="12">
        <v>6</v>
      </c>
      <c r="G227" s="12">
        <v>7</v>
      </c>
      <c r="H227" s="12">
        <v>8</v>
      </c>
      <c r="I227" s="12">
        <v>9</v>
      </c>
      <c r="J227" s="12">
        <v>10</v>
      </c>
      <c r="K227" s="12">
        <v>11</v>
      </c>
      <c r="L227" s="5"/>
      <c r="M227" s="128"/>
      <c r="N227" s="2"/>
      <c r="O227" s="128"/>
    </row>
    <row r="228" spans="1:12" ht="17.25" customHeight="1">
      <c r="A228" s="163" t="s">
        <v>22</v>
      </c>
      <c r="B228" s="66"/>
      <c r="C228" s="82"/>
      <c r="D228" s="82"/>
      <c r="E228" s="82"/>
      <c r="F228" s="82"/>
      <c r="G228" s="82"/>
      <c r="H228" s="82"/>
      <c r="I228" s="82"/>
      <c r="J228" s="82"/>
      <c r="K228" s="82"/>
      <c r="L228" s="72"/>
    </row>
    <row r="229" spans="1:12" ht="17.25" customHeight="1">
      <c r="A229" s="156" t="s">
        <v>96</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8" t="s">
        <v>183</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6" t="s">
        <v>5</v>
      </c>
      <c r="B231" s="66"/>
      <c r="C231" s="82"/>
      <c r="D231" s="82"/>
      <c r="E231" s="82"/>
      <c r="F231" s="82"/>
      <c r="G231" s="82"/>
      <c r="H231" s="82"/>
      <c r="I231" s="82"/>
      <c r="J231" s="82"/>
      <c r="K231" s="82"/>
      <c r="L231" s="72"/>
      <c r="N231" s="2"/>
    </row>
    <row r="232" spans="1:14" s="1" customFormat="1" ht="17.25" customHeight="1">
      <c r="A232" s="142" t="s">
        <v>6</v>
      </c>
      <c r="B232" s="66"/>
      <c r="C232" s="82"/>
      <c r="D232" s="82"/>
      <c r="E232" s="82"/>
      <c r="F232" s="82"/>
      <c r="G232" s="82"/>
      <c r="H232" s="82"/>
      <c r="I232" s="82"/>
      <c r="J232" s="82"/>
      <c r="K232" s="82"/>
      <c r="L232" s="72"/>
      <c r="N232" s="2"/>
    </row>
    <row r="233" spans="1:14" s="1" customFormat="1" ht="90.75" customHeight="1">
      <c r="A233" s="161" t="s">
        <v>184</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42" t="s">
        <v>23</v>
      </c>
      <c r="B234" s="66"/>
      <c r="C234" s="82"/>
      <c r="D234" s="82"/>
      <c r="E234" s="82"/>
      <c r="F234" s="82"/>
      <c r="G234" s="82"/>
      <c r="H234" s="82"/>
      <c r="I234" s="82"/>
      <c r="J234" s="82"/>
      <c r="K234" s="82"/>
      <c r="L234" s="72"/>
      <c r="N234" s="2"/>
    </row>
    <row r="235" spans="1:14" s="1" customFormat="1" ht="17.25" customHeight="1">
      <c r="A235" s="156" t="s">
        <v>185</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3" t="s">
        <v>22</v>
      </c>
      <c r="B236" s="66"/>
      <c r="C236" s="82"/>
      <c r="D236" s="82"/>
      <c r="E236" s="82"/>
      <c r="F236" s="82"/>
      <c r="G236" s="82"/>
      <c r="H236" s="82"/>
      <c r="I236" s="82"/>
      <c r="J236" s="82"/>
      <c r="K236" s="82"/>
      <c r="L236" s="72"/>
      <c r="N236" s="2"/>
    </row>
    <row r="237" spans="1:14" s="1" customFormat="1" ht="17.25" customHeight="1">
      <c r="A237" s="156" t="s">
        <v>96</v>
      </c>
      <c r="B237" s="66"/>
      <c r="C237" s="82">
        <v>0</v>
      </c>
      <c r="D237" s="82">
        <v>0</v>
      </c>
      <c r="E237" s="82">
        <v>0</v>
      </c>
      <c r="F237" s="82">
        <v>0</v>
      </c>
      <c r="G237" s="82">
        <v>0</v>
      </c>
      <c r="H237" s="82">
        <v>0</v>
      </c>
      <c r="I237" s="82">
        <v>0</v>
      </c>
      <c r="J237" s="82">
        <v>0</v>
      </c>
      <c r="K237" s="82">
        <v>0</v>
      </c>
      <c r="L237" s="72"/>
      <c r="N237" s="2"/>
    </row>
    <row r="238" spans="1:12" ht="33" customHeight="1">
      <c r="A238" s="168" t="s">
        <v>67</v>
      </c>
      <c r="B238" s="17"/>
      <c r="C238" s="35"/>
      <c r="D238" s="35"/>
      <c r="E238" s="35"/>
      <c r="F238" s="35"/>
      <c r="G238" s="35"/>
      <c r="H238" s="35"/>
      <c r="I238" s="35"/>
      <c r="J238" s="35"/>
      <c r="K238" s="35"/>
      <c r="L238" s="36"/>
    </row>
    <row r="239" spans="1:12" ht="38.25" customHeight="1">
      <c r="A239" s="214" t="s">
        <v>178</v>
      </c>
      <c r="B239" s="215"/>
      <c r="C239" s="215"/>
      <c r="D239" s="215"/>
      <c r="E239" s="215"/>
      <c r="F239" s="215"/>
      <c r="G239" s="215"/>
      <c r="H239" s="215"/>
      <c r="I239" s="215"/>
      <c r="J239" s="215"/>
      <c r="K239" s="215"/>
      <c r="L239" s="192"/>
    </row>
    <row r="240" spans="1:12" ht="29.25" customHeight="1">
      <c r="A240" s="216" t="s">
        <v>179</v>
      </c>
      <c r="B240" s="217"/>
      <c r="C240" s="217"/>
      <c r="D240" s="217"/>
      <c r="E240" s="217"/>
      <c r="F240" s="217"/>
      <c r="G240" s="217"/>
      <c r="H240" s="217"/>
      <c r="I240" s="217"/>
      <c r="J240" s="217"/>
      <c r="K240" s="217"/>
      <c r="L240" s="193"/>
    </row>
    <row r="241" spans="1:12" ht="18.75" customHeight="1">
      <c r="A241" s="165" t="s">
        <v>7</v>
      </c>
      <c r="B241" s="68"/>
      <c r="C241" s="69">
        <f>D241+E241</f>
        <v>963540</v>
      </c>
      <c r="D241" s="69">
        <f>D243+D252+D264+D273+D282</f>
        <v>963540</v>
      </c>
      <c r="E241" s="69">
        <f>E243+E273</f>
        <v>0</v>
      </c>
      <c r="F241" s="69">
        <f>G241+H241</f>
        <v>61250</v>
      </c>
      <c r="G241" s="69">
        <f>G243+G252+G273</f>
        <v>61250</v>
      </c>
      <c r="H241" s="69">
        <v>0</v>
      </c>
      <c r="I241" s="69">
        <f>J241+K241</f>
        <v>0</v>
      </c>
      <c r="J241" s="69">
        <f>J243+J252+J273</f>
        <v>0</v>
      </c>
      <c r="K241" s="69">
        <v>0</v>
      </c>
      <c r="L241" s="67"/>
    </row>
    <row r="242" spans="1:12" ht="18.75" customHeight="1">
      <c r="A242" s="107" t="s">
        <v>206</v>
      </c>
      <c r="B242" s="65">
        <v>1011020</v>
      </c>
      <c r="C242" s="68"/>
      <c r="D242" s="68"/>
      <c r="E242" s="68"/>
      <c r="F242" s="68"/>
      <c r="G242" s="68"/>
      <c r="H242" s="68"/>
      <c r="I242" s="68"/>
      <c r="J242" s="68"/>
      <c r="K242" s="68"/>
      <c r="L242" s="67"/>
    </row>
    <row r="243" spans="1:12" ht="77.25" customHeight="1">
      <c r="A243" s="191" t="s">
        <v>180</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7" t="s">
        <v>6</v>
      </c>
      <c r="B245" s="66"/>
      <c r="C245" s="71"/>
      <c r="D245" s="71"/>
      <c r="E245" s="71"/>
      <c r="F245" s="71"/>
      <c r="G245" s="71"/>
      <c r="H245" s="71"/>
      <c r="I245" s="71"/>
      <c r="J245" s="71"/>
      <c r="K245" s="71"/>
      <c r="L245" s="72"/>
    </row>
    <row r="246" spans="1:12" ht="60">
      <c r="A246" s="147" t="s">
        <v>94</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1"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6" t="s">
        <v>23</v>
      </c>
      <c r="B248" s="66"/>
      <c r="C248" s="73"/>
      <c r="D248" s="73"/>
      <c r="E248" s="73"/>
      <c r="F248" s="73"/>
      <c r="G248" s="73"/>
      <c r="H248" s="73"/>
      <c r="I248" s="73"/>
      <c r="J248" s="73"/>
      <c r="K248" s="73"/>
      <c r="L248" s="72"/>
    </row>
    <row r="249" spans="1:12" ht="16.5" customHeight="1">
      <c r="A249" s="167" t="s">
        <v>95</v>
      </c>
      <c r="B249" s="66"/>
      <c r="C249" s="24">
        <f>D249+E249</f>
        <v>7</v>
      </c>
      <c r="D249" s="24">
        <v>7</v>
      </c>
      <c r="E249" s="24">
        <v>0</v>
      </c>
      <c r="F249" s="24">
        <f>G249</f>
        <v>0</v>
      </c>
      <c r="G249" s="24">
        <v>0</v>
      </c>
      <c r="H249" s="24">
        <v>0</v>
      </c>
      <c r="I249" s="24">
        <f>J249+K249</f>
        <v>0</v>
      </c>
      <c r="J249" s="24">
        <v>0</v>
      </c>
      <c r="K249" s="24">
        <v>0</v>
      </c>
      <c r="L249" s="19"/>
    </row>
    <row r="250" spans="1:12" ht="16.5" customHeight="1">
      <c r="A250" s="141" t="s">
        <v>22</v>
      </c>
      <c r="B250" s="66"/>
      <c r="C250" s="24"/>
      <c r="D250" s="24"/>
      <c r="E250" s="24"/>
      <c r="F250" s="24"/>
      <c r="G250" s="24"/>
      <c r="H250" s="24"/>
      <c r="I250" s="24"/>
      <c r="J250" s="24"/>
      <c r="K250" s="24"/>
      <c r="L250" s="19"/>
    </row>
    <row r="251" spans="1:12" ht="16.5" customHeight="1">
      <c r="A251" s="156" t="s">
        <v>96</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91" t="s">
        <v>181</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8"/>
      <c r="G253" s="98"/>
      <c r="H253" s="98"/>
      <c r="I253" s="10"/>
      <c r="J253" s="10"/>
      <c r="K253" s="10"/>
      <c r="L253" s="10"/>
    </row>
    <row r="254" spans="1:15" s="129" customFormat="1" ht="26.25" customHeight="1">
      <c r="A254" s="6"/>
      <c r="B254" s="153"/>
      <c r="C254" s="30"/>
      <c r="D254" s="30"/>
      <c r="E254" s="30"/>
      <c r="F254" s="30"/>
      <c r="G254" s="30"/>
      <c r="H254" s="30"/>
      <c r="I254" s="207" t="s">
        <v>55</v>
      </c>
      <c r="J254" s="207"/>
      <c r="K254" s="207"/>
      <c r="L254" s="30"/>
      <c r="M254" s="128"/>
      <c r="N254" s="2"/>
      <c r="O254" s="128"/>
    </row>
    <row r="255" spans="1:15" s="129" customFormat="1" ht="14.25">
      <c r="A255" s="88">
        <v>1</v>
      </c>
      <c r="B255" s="32">
        <v>2</v>
      </c>
      <c r="C255" s="12">
        <v>3</v>
      </c>
      <c r="D255" s="12">
        <v>4</v>
      </c>
      <c r="E255" s="12">
        <v>5</v>
      </c>
      <c r="F255" s="12">
        <v>6</v>
      </c>
      <c r="G255" s="12">
        <v>7</v>
      </c>
      <c r="H255" s="12">
        <v>8</v>
      </c>
      <c r="I255" s="12">
        <v>9</v>
      </c>
      <c r="J255" s="12">
        <v>10</v>
      </c>
      <c r="K255" s="12">
        <v>11</v>
      </c>
      <c r="L255" s="5"/>
      <c r="M255" s="128"/>
      <c r="N255" s="2"/>
      <c r="O255" s="128"/>
    </row>
    <row r="256" spans="1:12" ht="16.5" customHeight="1">
      <c r="A256" s="66" t="s">
        <v>5</v>
      </c>
      <c r="B256" s="66"/>
      <c r="C256" s="79"/>
      <c r="D256" s="79"/>
      <c r="E256" s="79"/>
      <c r="F256" s="79"/>
      <c r="G256" s="79"/>
      <c r="H256" s="79"/>
      <c r="I256" s="79"/>
      <c r="J256" s="79"/>
      <c r="K256" s="79"/>
      <c r="L256" s="19"/>
    </row>
    <row r="257" spans="1:12" ht="16.5" customHeight="1">
      <c r="A257" s="137" t="s">
        <v>6</v>
      </c>
      <c r="B257" s="66"/>
      <c r="C257" s="79"/>
      <c r="D257" s="79"/>
      <c r="E257" s="79"/>
      <c r="F257" s="79"/>
      <c r="G257" s="79"/>
      <c r="H257" s="79"/>
      <c r="I257" s="79"/>
      <c r="J257" s="79"/>
      <c r="K257" s="79"/>
      <c r="L257" s="19"/>
    </row>
    <row r="258" spans="1:12" ht="48.75" customHeight="1">
      <c r="A258" s="156" t="s">
        <v>182</v>
      </c>
      <c r="B258" s="66"/>
      <c r="C258" s="122">
        <f>D258+E258</f>
        <v>20</v>
      </c>
      <c r="D258" s="122">
        <v>20</v>
      </c>
      <c r="E258" s="122">
        <v>0</v>
      </c>
      <c r="F258" s="122">
        <f>G258+H258</f>
        <v>50</v>
      </c>
      <c r="G258" s="122">
        <v>50</v>
      </c>
      <c r="H258" s="122">
        <v>0</v>
      </c>
      <c r="I258" s="122">
        <f>J258+K258</f>
        <v>0</v>
      </c>
      <c r="J258" s="122">
        <v>0</v>
      </c>
      <c r="K258" s="122">
        <v>0</v>
      </c>
      <c r="L258" s="19"/>
    </row>
    <row r="259" spans="1:12" ht="21" customHeight="1">
      <c r="A259" s="111"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6" t="s">
        <v>23</v>
      </c>
      <c r="B260" s="66"/>
      <c r="C260" s="79"/>
      <c r="D260" s="79"/>
      <c r="E260" s="79"/>
      <c r="F260" s="79"/>
      <c r="G260" s="79"/>
      <c r="H260" s="79"/>
      <c r="I260" s="79"/>
      <c r="J260" s="79"/>
      <c r="K260" s="79"/>
      <c r="L260" s="19"/>
    </row>
    <row r="261" spans="1:12" ht="16.5" customHeight="1">
      <c r="A261" s="167" t="s">
        <v>95</v>
      </c>
      <c r="B261" s="66"/>
      <c r="C261" s="24">
        <f>D261+E261</f>
        <v>7</v>
      </c>
      <c r="D261" s="24">
        <v>7</v>
      </c>
      <c r="E261" s="24">
        <v>0</v>
      </c>
      <c r="F261" s="24">
        <f>G261+H261</f>
        <v>7</v>
      </c>
      <c r="G261" s="24">
        <v>7</v>
      </c>
      <c r="H261" s="24">
        <v>0</v>
      </c>
      <c r="I261" s="24">
        <f>J261+K261</f>
        <v>0</v>
      </c>
      <c r="J261" s="24">
        <v>0</v>
      </c>
      <c r="K261" s="24">
        <v>0</v>
      </c>
      <c r="L261" s="19"/>
    </row>
    <row r="262" spans="1:12" ht="16.5" customHeight="1">
      <c r="A262" s="141" t="s">
        <v>22</v>
      </c>
      <c r="B262" s="66"/>
      <c r="C262" s="79"/>
      <c r="D262" s="79"/>
      <c r="E262" s="79"/>
      <c r="F262" s="79"/>
      <c r="G262" s="79"/>
      <c r="H262" s="79"/>
      <c r="I262" s="79"/>
      <c r="J262" s="79"/>
      <c r="K262" s="79"/>
      <c r="L262" s="19"/>
    </row>
    <row r="263" spans="1:12" ht="16.5" customHeight="1">
      <c r="A263" s="156" t="s">
        <v>96</v>
      </c>
      <c r="B263" s="66"/>
      <c r="C263" s="79">
        <f>D263+E263</f>
        <v>0</v>
      </c>
      <c r="D263" s="79">
        <v>0</v>
      </c>
      <c r="E263" s="79">
        <v>0</v>
      </c>
      <c r="F263" s="79">
        <f>G263+H263</f>
        <v>0</v>
      </c>
      <c r="G263" s="79">
        <v>0</v>
      </c>
      <c r="H263" s="79">
        <v>0</v>
      </c>
      <c r="I263" s="79">
        <f>J263+K263</f>
        <v>0</v>
      </c>
      <c r="J263" s="79">
        <v>0</v>
      </c>
      <c r="K263" s="79">
        <v>0</v>
      </c>
      <c r="L263" s="19"/>
    </row>
    <row r="264" spans="1:12" ht="90.75" customHeight="1">
      <c r="A264" s="163" t="s">
        <v>186</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7" t="s">
        <v>6</v>
      </c>
      <c r="B266" s="66"/>
      <c r="C266" s="79"/>
      <c r="D266" s="79"/>
      <c r="E266" s="79"/>
      <c r="F266" s="79"/>
      <c r="G266" s="79"/>
      <c r="H266" s="79"/>
      <c r="I266" s="79"/>
      <c r="J266" s="79"/>
      <c r="K266" s="79"/>
      <c r="L266" s="19"/>
    </row>
    <row r="267" spans="1:12" ht="77.25" customHeight="1">
      <c r="A267" s="145" t="s">
        <v>187</v>
      </c>
      <c r="B267" s="66"/>
      <c r="C267" s="122">
        <f>D267+E267</f>
        <v>1029</v>
      </c>
      <c r="D267" s="122">
        <v>1029</v>
      </c>
      <c r="E267" s="122">
        <v>0</v>
      </c>
      <c r="F267" s="122">
        <f>G267+H267</f>
        <v>0</v>
      </c>
      <c r="G267" s="122">
        <v>0</v>
      </c>
      <c r="H267" s="122">
        <v>0</v>
      </c>
      <c r="I267" s="122">
        <f>J267+K267</f>
        <v>0</v>
      </c>
      <c r="J267" s="122">
        <v>0</v>
      </c>
      <c r="K267" s="122">
        <v>0</v>
      </c>
      <c r="L267" s="19"/>
    </row>
    <row r="268" spans="1:12" ht="16.5" customHeight="1">
      <c r="A268" s="142" t="s">
        <v>23</v>
      </c>
      <c r="B268" s="66"/>
      <c r="C268" s="79"/>
      <c r="D268" s="79"/>
      <c r="E268" s="79"/>
      <c r="F268" s="79"/>
      <c r="G268" s="79"/>
      <c r="H268" s="79"/>
      <c r="I268" s="79"/>
      <c r="J268" s="79"/>
      <c r="K268" s="79"/>
      <c r="L268" s="19"/>
    </row>
    <row r="269" spans="1:12" ht="16.5" customHeight="1">
      <c r="A269" s="156" t="s">
        <v>185</v>
      </c>
      <c r="B269" s="66"/>
      <c r="C269" s="79">
        <f>D269+E269</f>
        <v>60</v>
      </c>
      <c r="D269" s="79">
        <v>60</v>
      </c>
      <c r="E269" s="79">
        <v>0</v>
      </c>
      <c r="F269" s="79">
        <f>G269+H269</f>
        <v>0</v>
      </c>
      <c r="G269" s="79">
        <v>0</v>
      </c>
      <c r="H269" s="79">
        <v>0</v>
      </c>
      <c r="I269" s="79">
        <f>J269+K269</f>
        <v>0</v>
      </c>
      <c r="J269" s="79">
        <v>0</v>
      </c>
      <c r="K269" s="79">
        <v>0</v>
      </c>
      <c r="L269" s="19"/>
    </row>
    <row r="270" spans="1:12" ht="16.5" customHeight="1">
      <c r="A270" s="163" t="s">
        <v>22</v>
      </c>
      <c r="B270" s="66"/>
      <c r="C270" s="79"/>
      <c r="D270" s="79"/>
      <c r="E270" s="79"/>
      <c r="F270" s="79"/>
      <c r="G270" s="79"/>
      <c r="H270" s="79"/>
      <c r="I270" s="79"/>
      <c r="J270" s="79"/>
      <c r="K270" s="79"/>
      <c r="L270" s="19"/>
    </row>
    <row r="271" spans="1:12" ht="16.5" customHeight="1">
      <c r="A271" s="156" t="s">
        <v>96</v>
      </c>
      <c r="B271" s="66"/>
      <c r="C271" s="79">
        <v>0</v>
      </c>
      <c r="D271" s="79">
        <v>0</v>
      </c>
      <c r="E271" s="79">
        <v>0</v>
      </c>
      <c r="F271" s="79">
        <v>0</v>
      </c>
      <c r="G271" s="79">
        <v>0</v>
      </c>
      <c r="H271" s="79">
        <v>0</v>
      </c>
      <c r="I271" s="79">
        <v>0</v>
      </c>
      <c r="J271" s="79">
        <v>0</v>
      </c>
      <c r="K271" s="79">
        <v>0</v>
      </c>
      <c r="L271" s="19"/>
    </row>
    <row r="272" spans="1:12" ht="22.5" customHeight="1">
      <c r="A272" s="112" t="s">
        <v>207</v>
      </c>
      <c r="B272" s="65">
        <v>1013160</v>
      </c>
      <c r="C272" s="24"/>
      <c r="D272" s="24"/>
      <c r="E272" s="24"/>
      <c r="F272" s="97"/>
      <c r="G272" s="97"/>
      <c r="H272" s="97"/>
      <c r="I272" s="24"/>
      <c r="J272" s="24"/>
      <c r="K272" s="24"/>
      <c r="L272" s="72"/>
    </row>
    <row r="273" spans="1:11" ht="45.75" customHeight="1">
      <c r="A273" s="163" t="s">
        <v>190</v>
      </c>
      <c r="B273" s="17"/>
      <c r="C273" s="13">
        <f>D273+E273</f>
        <v>87500</v>
      </c>
      <c r="D273" s="13">
        <v>87500</v>
      </c>
      <c r="E273" s="13">
        <v>0</v>
      </c>
      <c r="F273" s="13">
        <v>0</v>
      </c>
      <c r="G273" s="13">
        <v>0</v>
      </c>
      <c r="H273" s="13">
        <v>0</v>
      </c>
      <c r="I273" s="13">
        <f>J273+K273</f>
        <v>0</v>
      </c>
      <c r="J273" s="13">
        <v>0</v>
      </c>
      <c r="K273" s="13">
        <v>0</v>
      </c>
    </row>
    <row r="274" spans="1:11" ht="15">
      <c r="A274" s="156" t="s">
        <v>5</v>
      </c>
      <c r="B274" s="17"/>
      <c r="C274" s="127"/>
      <c r="D274" s="127"/>
      <c r="E274" s="127"/>
      <c r="F274" s="127"/>
      <c r="G274" s="127"/>
      <c r="H274" s="127"/>
      <c r="I274" s="127"/>
      <c r="J274" s="127"/>
      <c r="K274" s="127"/>
    </row>
    <row r="275" spans="1:11" ht="14.25">
      <c r="A275" s="142" t="s">
        <v>6</v>
      </c>
      <c r="B275" s="17"/>
      <c r="C275" s="127"/>
      <c r="D275" s="127"/>
      <c r="E275" s="127"/>
      <c r="F275" s="127"/>
      <c r="G275" s="127"/>
      <c r="H275" s="127"/>
      <c r="I275" s="127"/>
      <c r="J275" s="127"/>
      <c r="K275" s="127"/>
    </row>
    <row r="276" spans="1:11" ht="16.5">
      <c r="A276" s="156" t="s">
        <v>84</v>
      </c>
      <c r="B276" s="17"/>
      <c r="C276" s="64">
        <f>D276+E276</f>
        <v>25</v>
      </c>
      <c r="D276" s="64">
        <v>25</v>
      </c>
      <c r="E276" s="64">
        <v>0</v>
      </c>
      <c r="F276" s="64">
        <v>0</v>
      </c>
      <c r="G276" s="64">
        <v>0</v>
      </c>
      <c r="H276" s="64">
        <v>0</v>
      </c>
      <c r="I276" s="64">
        <f>J276+K276</f>
        <v>0</v>
      </c>
      <c r="J276" s="64">
        <v>0</v>
      </c>
      <c r="K276" s="64">
        <v>0</v>
      </c>
    </row>
    <row r="277" spans="1:11" ht="16.5">
      <c r="A277" s="163" t="s">
        <v>23</v>
      </c>
      <c r="B277" s="17"/>
      <c r="C277" s="76"/>
      <c r="D277" s="76"/>
      <c r="E277" s="76"/>
      <c r="F277" s="76"/>
      <c r="G277" s="76"/>
      <c r="H277" s="76"/>
      <c r="I277" s="76"/>
      <c r="J277" s="76"/>
      <c r="K277" s="76"/>
    </row>
    <row r="278" spans="1:11" ht="20.25" customHeight="1">
      <c r="A278" s="109" t="s">
        <v>83</v>
      </c>
      <c r="B278" s="127"/>
      <c r="C278" s="23">
        <f>D278+E278</f>
        <v>3500</v>
      </c>
      <c r="D278" s="23">
        <v>3500</v>
      </c>
      <c r="E278" s="23">
        <v>0</v>
      </c>
      <c r="F278" s="23">
        <v>0</v>
      </c>
      <c r="G278" s="23">
        <v>0</v>
      </c>
      <c r="H278" s="23">
        <v>0</v>
      </c>
      <c r="I278" s="23">
        <f>J278+K278</f>
        <v>0</v>
      </c>
      <c r="J278" s="23">
        <v>0</v>
      </c>
      <c r="K278" s="23">
        <v>0</v>
      </c>
    </row>
    <row r="279" spans="1:11" ht="14.25">
      <c r="A279" s="163" t="s">
        <v>22</v>
      </c>
      <c r="B279" s="127"/>
      <c r="C279" s="127"/>
      <c r="D279" s="127"/>
      <c r="E279" s="127"/>
      <c r="F279" s="127"/>
      <c r="G279" s="127"/>
      <c r="H279" s="127"/>
      <c r="I279" s="127"/>
      <c r="J279" s="127"/>
      <c r="K279" s="127"/>
    </row>
    <row r="280" spans="1:11" ht="16.5">
      <c r="A280" s="156" t="s">
        <v>96</v>
      </c>
      <c r="B280" s="127"/>
      <c r="C280" s="87">
        <f>D280+E280</f>
        <v>274.294670846395</v>
      </c>
      <c r="D280" s="87">
        <f>D273/31900*100</f>
        <v>274.294670846395</v>
      </c>
      <c r="E280" s="87">
        <v>0</v>
      </c>
      <c r="F280" s="87">
        <f>G280+H280</f>
        <v>0</v>
      </c>
      <c r="G280" s="87">
        <f>G273/D273*100</f>
        <v>0</v>
      </c>
      <c r="H280" s="87">
        <v>0</v>
      </c>
      <c r="I280" s="87">
        <f>J280+K280</f>
        <v>0</v>
      </c>
      <c r="J280" s="87">
        <v>0</v>
      </c>
      <c r="K280" s="87">
        <v>0</v>
      </c>
    </row>
    <row r="281" spans="1:14" s="1" customFormat="1" ht="16.5" customHeight="1">
      <c r="A281" s="112" t="s">
        <v>208</v>
      </c>
      <c r="B281" s="199">
        <v>1011070</v>
      </c>
      <c r="C281" s="79"/>
      <c r="D281" s="79"/>
      <c r="E281" s="79"/>
      <c r="F281" s="79"/>
      <c r="G281" s="79"/>
      <c r="H281" s="79"/>
      <c r="I281" s="79"/>
      <c r="J281" s="79"/>
      <c r="K281" s="79"/>
      <c r="L281" s="19"/>
      <c r="N281" s="2"/>
    </row>
    <row r="282" spans="1:14" s="1" customFormat="1" ht="87" customHeight="1">
      <c r="A282" s="157" t="s">
        <v>188</v>
      </c>
      <c r="B282" s="66"/>
      <c r="C282" s="18">
        <f>D282+E282</f>
        <v>480</v>
      </c>
      <c r="D282" s="18">
        <v>480</v>
      </c>
      <c r="E282" s="18">
        <v>0</v>
      </c>
      <c r="F282" s="18">
        <f>G282+H282</f>
        <v>0</v>
      </c>
      <c r="G282" s="18">
        <v>0</v>
      </c>
      <c r="H282" s="18">
        <v>0</v>
      </c>
      <c r="I282" s="18">
        <f>J282++K282</f>
        <v>0</v>
      </c>
      <c r="J282" s="18">
        <v>0</v>
      </c>
      <c r="K282" s="18">
        <v>0</v>
      </c>
      <c r="L282" s="19"/>
      <c r="N282" s="2"/>
    </row>
    <row r="283" spans="1:12" ht="10.5" customHeight="1">
      <c r="A283" s="4"/>
      <c r="B283" s="3"/>
      <c r="C283" s="10"/>
      <c r="D283" s="10"/>
      <c r="E283" s="10"/>
      <c r="F283" s="98"/>
      <c r="G283" s="98"/>
      <c r="H283" s="98"/>
      <c r="I283" s="10"/>
      <c r="J283" s="10"/>
      <c r="K283" s="10"/>
      <c r="L283" s="10"/>
    </row>
    <row r="284" spans="1:15" s="129" customFormat="1" ht="26.25" customHeight="1">
      <c r="A284" s="6"/>
      <c r="B284" s="153"/>
      <c r="C284" s="30"/>
      <c r="D284" s="30"/>
      <c r="E284" s="30"/>
      <c r="F284" s="30"/>
      <c r="G284" s="30"/>
      <c r="H284" s="30"/>
      <c r="I284" s="207" t="s">
        <v>55</v>
      </c>
      <c r="J284" s="207"/>
      <c r="K284" s="207"/>
      <c r="L284" s="30"/>
      <c r="M284" s="128"/>
      <c r="N284" s="2"/>
      <c r="O284" s="128"/>
    </row>
    <row r="285" spans="1:15" s="129" customFormat="1" ht="14.25">
      <c r="A285" s="88">
        <v>1</v>
      </c>
      <c r="B285" s="32">
        <v>2</v>
      </c>
      <c r="C285" s="12">
        <v>3</v>
      </c>
      <c r="D285" s="12">
        <v>4</v>
      </c>
      <c r="E285" s="12">
        <v>5</v>
      </c>
      <c r="F285" s="12">
        <v>6</v>
      </c>
      <c r="G285" s="12">
        <v>7</v>
      </c>
      <c r="H285" s="12">
        <v>8</v>
      </c>
      <c r="I285" s="12">
        <v>9</v>
      </c>
      <c r="J285" s="12">
        <v>10</v>
      </c>
      <c r="K285" s="12">
        <v>11</v>
      </c>
      <c r="L285" s="5"/>
      <c r="M285" s="128"/>
      <c r="N285" s="2"/>
      <c r="O285" s="128"/>
    </row>
    <row r="286" spans="1:14" s="1" customFormat="1" ht="16.5" customHeight="1">
      <c r="A286" s="66" t="s">
        <v>5</v>
      </c>
      <c r="B286" s="66"/>
      <c r="C286" s="79"/>
      <c r="D286" s="79"/>
      <c r="E286" s="79"/>
      <c r="F286" s="79"/>
      <c r="G286" s="79"/>
      <c r="H286" s="79"/>
      <c r="I286" s="79"/>
      <c r="J286" s="79"/>
      <c r="K286" s="79"/>
      <c r="L286" s="19"/>
      <c r="N286" s="2"/>
    </row>
    <row r="287" spans="1:14" s="1" customFormat="1" ht="16.5" customHeight="1">
      <c r="A287" s="137" t="s">
        <v>6</v>
      </c>
      <c r="B287" s="66"/>
      <c r="C287" s="79"/>
      <c r="D287" s="79"/>
      <c r="E287" s="79"/>
      <c r="F287" s="79"/>
      <c r="G287" s="79"/>
      <c r="H287" s="79"/>
      <c r="I287" s="79"/>
      <c r="J287" s="79"/>
      <c r="K287" s="79"/>
      <c r="L287" s="19"/>
      <c r="N287" s="2"/>
    </row>
    <row r="288" spans="1:14" s="1" customFormat="1" ht="87" customHeight="1">
      <c r="A288" s="200" t="s">
        <v>189</v>
      </c>
      <c r="B288" s="66"/>
      <c r="C288" s="122">
        <f>D288+E288</f>
        <v>8</v>
      </c>
      <c r="D288" s="122">
        <v>8</v>
      </c>
      <c r="E288" s="122">
        <v>0</v>
      </c>
      <c r="F288" s="122">
        <f>G288+H288</f>
        <v>0</v>
      </c>
      <c r="G288" s="122">
        <v>0</v>
      </c>
      <c r="H288" s="122">
        <v>0</v>
      </c>
      <c r="I288" s="122">
        <f>J288+K288</f>
        <v>0</v>
      </c>
      <c r="J288" s="122">
        <v>0</v>
      </c>
      <c r="K288" s="122">
        <v>0</v>
      </c>
      <c r="L288" s="19"/>
      <c r="N288" s="2"/>
    </row>
    <row r="289" spans="1:14" s="1" customFormat="1" ht="16.5" customHeight="1">
      <c r="A289" s="142" t="s">
        <v>23</v>
      </c>
      <c r="B289" s="66"/>
      <c r="C289" s="79"/>
      <c r="D289" s="79"/>
      <c r="E289" s="79"/>
      <c r="F289" s="79"/>
      <c r="G289" s="79"/>
      <c r="H289" s="79"/>
      <c r="I289" s="79"/>
      <c r="J289" s="79"/>
      <c r="K289" s="79"/>
      <c r="L289" s="19"/>
      <c r="N289" s="2"/>
    </row>
    <row r="290" spans="1:14" s="1" customFormat="1" ht="16.5" customHeight="1">
      <c r="A290" s="156" t="s">
        <v>185</v>
      </c>
      <c r="B290" s="66"/>
      <c r="C290" s="79">
        <f>D290+E290</f>
        <v>60</v>
      </c>
      <c r="D290" s="79">
        <v>60</v>
      </c>
      <c r="E290" s="79">
        <v>0</v>
      </c>
      <c r="F290" s="79">
        <f>G290+H290</f>
        <v>0</v>
      </c>
      <c r="G290" s="79">
        <v>0</v>
      </c>
      <c r="H290" s="79">
        <v>0</v>
      </c>
      <c r="I290" s="79">
        <f>J290+K290</f>
        <v>0</v>
      </c>
      <c r="J290" s="79">
        <v>0</v>
      </c>
      <c r="K290" s="79">
        <v>0</v>
      </c>
      <c r="L290" s="19"/>
      <c r="N290" s="2"/>
    </row>
    <row r="291" spans="1:14" s="1" customFormat="1" ht="16.5" customHeight="1">
      <c r="A291" s="163" t="s">
        <v>22</v>
      </c>
      <c r="B291" s="66"/>
      <c r="C291" s="79"/>
      <c r="D291" s="79"/>
      <c r="E291" s="79"/>
      <c r="F291" s="79"/>
      <c r="G291" s="79"/>
      <c r="H291" s="79"/>
      <c r="I291" s="79"/>
      <c r="J291" s="79"/>
      <c r="K291" s="79"/>
      <c r="L291" s="19"/>
      <c r="N291" s="2"/>
    </row>
    <row r="292" spans="1:14" s="1" customFormat="1" ht="16.5" customHeight="1">
      <c r="A292" s="156" t="s">
        <v>96</v>
      </c>
      <c r="B292" s="66"/>
      <c r="C292" s="79">
        <v>0</v>
      </c>
      <c r="D292" s="79">
        <v>0</v>
      </c>
      <c r="E292" s="79">
        <v>0</v>
      </c>
      <c r="F292" s="79">
        <v>0</v>
      </c>
      <c r="G292" s="79">
        <v>0</v>
      </c>
      <c r="H292" s="79">
        <v>0</v>
      </c>
      <c r="I292" s="79">
        <v>0</v>
      </c>
      <c r="J292" s="79">
        <v>0</v>
      </c>
      <c r="K292" s="79">
        <v>0</v>
      </c>
      <c r="L292" s="19"/>
      <c r="N292" s="2"/>
    </row>
    <row r="293" spans="1:11" ht="20.25" customHeight="1">
      <c r="A293" s="107" t="s">
        <v>209</v>
      </c>
      <c r="B293" s="65">
        <v>1513100</v>
      </c>
      <c r="C293" s="127"/>
      <c r="D293" s="127"/>
      <c r="E293" s="127"/>
      <c r="F293" s="127"/>
      <c r="G293" s="127"/>
      <c r="H293" s="127"/>
      <c r="I293" s="127"/>
      <c r="J293" s="127"/>
      <c r="K293" s="127"/>
    </row>
    <row r="294" spans="1:14" s="1" customFormat="1" ht="14.25">
      <c r="A294" s="164" t="s">
        <v>163</v>
      </c>
      <c r="B294" s="127"/>
      <c r="C294" s="127"/>
      <c r="D294" s="127"/>
      <c r="E294" s="127"/>
      <c r="F294" s="127"/>
      <c r="G294" s="127"/>
      <c r="H294" s="127"/>
      <c r="I294" s="127"/>
      <c r="J294" s="127"/>
      <c r="K294" s="127"/>
      <c r="N294" s="2"/>
    </row>
    <row r="295" spans="1:15" s="1" customFormat="1" ht="36" customHeight="1">
      <c r="A295" s="220" t="s">
        <v>193</v>
      </c>
      <c r="B295" s="220"/>
      <c r="C295" s="220"/>
      <c r="D295" s="220"/>
      <c r="E295" s="220"/>
      <c r="F295" s="220"/>
      <c r="G295" s="220"/>
      <c r="H295" s="220"/>
      <c r="I295" s="220"/>
      <c r="J295" s="220"/>
      <c r="K295" s="220"/>
      <c r="M295" s="11"/>
      <c r="O295" s="80"/>
    </row>
    <row r="296" spans="1:11" ht="35.25" customHeight="1">
      <c r="A296" s="221" t="s">
        <v>194</v>
      </c>
      <c r="B296" s="221"/>
      <c r="C296" s="221"/>
      <c r="D296" s="221"/>
      <c r="E296" s="221"/>
      <c r="F296" s="221"/>
      <c r="G296" s="221"/>
      <c r="H296" s="221"/>
      <c r="I296" s="221"/>
      <c r="J296" s="221"/>
      <c r="K296" s="221"/>
    </row>
    <row r="297" spans="1:11" ht="42.75" customHeight="1">
      <c r="A297" s="169" t="s">
        <v>195</v>
      </c>
      <c r="B297" s="17"/>
      <c r="C297" s="13">
        <f>D297+E297</f>
        <v>1007900</v>
      </c>
      <c r="D297" s="13">
        <v>260900</v>
      </c>
      <c r="E297" s="13">
        <v>747000</v>
      </c>
      <c r="F297" s="13">
        <f>G297+H297</f>
        <v>211000</v>
      </c>
      <c r="G297" s="13">
        <v>211000</v>
      </c>
      <c r="H297" s="13">
        <v>0</v>
      </c>
      <c r="I297" s="84">
        <f>J297+K297</f>
        <v>225137</v>
      </c>
      <c r="J297" s="84">
        <v>225137</v>
      </c>
      <c r="K297" s="84">
        <v>0</v>
      </c>
    </row>
    <row r="298" spans="1:11" ht="15">
      <c r="A298" s="66" t="s">
        <v>5</v>
      </c>
      <c r="B298" s="17"/>
      <c r="C298" s="127"/>
      <c r="D298" s="127"/>
      <c r="E298" s="127"/>
      <c r="F298" s="127"/>
      <c r="G298" s="127"/>
      <c r="H298" s="127"/>
      <c r="I298" s="123"/>
      <c r="J298" s="123"/>
      <c r="K298" s="123"/>
    </row>
    <row r="299" spans="1:11" ht="14.25">
      <c r="A299" s="137" t="s">
        <v>6</v>
      </c>
      <c r="B299" s="17"/>
      <c r="C299" s="127"/>
      <c r="D299" s="127"/>
      <c r="E299" s="127"/>
      <c r="F299" s="127"/>
      <c r="G299" s="127"/>
      <c r="H299" s="127"/>
      <c r="I299" s="123"/>
      <c r="J299" s="123"/>
      <c r="K299" s="123"/>
    </row>
    <row r="300" spans="1:11" ht="43.5" customHeight="1">
      <c r="A300" s="170" t="s">
        <v>102</v>
      </c>
      <c r="B300" s="17"/>
      <c r="C300" s="49">
        <v>1015</v>
      </c>
      <c r="D300" s="49">
        <v>1015</v>
      </c>
      <c r="E300" s="49">
        <v>1015</v>
      </c>
      <c r="F300" s="49">
        <f>G300+H300</f>
        <v>1015</v>
      </c>
      <c r="G300" s="49">
        <v>1015</v>
      </c>
      <c r="H300" s="49">
        <v>0</v>
      </c>
      <c r="I300" s="85">
        <f>J300+K300</f>
        <v>1015</v>
      </c>
      <c r="J300" s="85">
        <v>1015</v>
      </c>
      <c r="K300" s="85">
        <v>0</v>
      </c>
    </row>
    <row r="301" spans="1:11" ht="14.25">
      <c r="A301" s="141" t="s">
        <v>23</v>
      </c>
      <c r="B301" s="17"/>
      <c r="C301" s="127"/>
      <c r="D301" s="127"/>
      <c r="E301" s="127"/>
      <c r="F301" s="91"/>
      <c r="G301" s="91"/>
      <c r="H301" s="91"/>
      <c r="I301" s="127"/>
      <c r="J301" s="127"/>
      <c r="K301" s="127"/>
    </row>
    <row r="302" spans="1:11" ht="30">
      <c r="A302" s="170" t="s">
        <v>103</v>
      </c>
      <c r="B302" s="17"/>
      <c r="C302" s="28">
        <f>D302+E302</f>
        <v>993.0049261083744</v>
      </c>
      <c r="D302" s="28">
        <f>D297/D300</f>
        <v>257.04433497536945</v>
      </c>
      <c r="E302" s="28">
        <f>E297/E300</f>
        <v>735.960591133005</v>
      </c>
      <c r="F302" s="28">
        <f>G302+H302</f>
        <v>207.88177339901478</v>
      </c>
      <c r="G302" s="28">
        <f>+G297/G300</f>
        <v>207.88177339901478</v>
      </c>
      <c r="H302" s="28"/>
      <c r="I302" s="86">
        <f>J302+K302</f>
        <v>221.80985221674877</v>
      </c>
      <c r="J302" s="28">
        <f>+J297/J300</f>
        <v>221.80985221674877</v>
      </c>
      <c r="K302" s="86"/>
    </row>
    <row r="303" spans="1:11" ht="14.25">
      <c r="A303" s="141" t="s">
        <v>22</v>
      </c>
      <c r="B303" s="17"/>
      <c r="C303" s="127"/>
      <c r="D303" s="127"/>
      <c r="E303" s="127"/>
      <c r="F303" s="91"/>
      <c r="G303" s="91"/>
      <c r="H303" s="91"/>
      <c r="I303" s="123"/>
      <c r="J303" s="123"/>
      <c r="K303" s="123"/>
    </row>
    <row r="304" spans="1:11" ht="16.5">
      <c r="A304" s="156" t="s">
        <v>96</v>
      </c>
      <c r="B304" s="17"/>
      <c r="C304" s="49">
        <v>0</v>
      </c>
      <c r="D304" s="49">
        <v>0</v>
      </c>
      <c r="E304" s="49">
        <v>0</v>
      </c>
      <c r="F304" s="51">
        <f>+F297/C297*100</f>
        <v>20.934616529417603</v>
      </c>
      <c r="G304" s="51">
        <f>+G297/D297*100</f>
        <v>80.87389804522806</v>
      </c>
      <c r="H304" s="51">
        <v>0</v>
      </c>
      <c r="I304" s="51">
        <f>J304+K304</f>
        <v>106.69999999999999</v>
      </c>
      <c r="J304" s="51">
        <f>+J297/G297*100</f>
        <v>106.69999999999999</v>
      </c>
      <c r="K304" s="51">
        <v>0</v>
      </c>
    </row>
    <row r="305" spans="1:11" ht="15.75">
      <c r="A305" s="107" t="s">
        <v>210</v>
      </c>
      <c r="B305" s="26">
        <v>1513220</v>
      </c>
      <c r="C305" s="127"/>
      <c r="D305" s="127"/>
      <c r="E305" s="127"/>
      <c r="F305" s="91"/>
      <c r="G305" s="91"/>
      <c r="H305" s="91"/>
      <c r="I305" s="123"/>
      <c r="J305" s="123"/>
      <c r="K305" s="123"/>
    </row>
    <row r="306" spans="1:11" ht="14.25">
      <c r="A306" s="164" t="s">
        <v>163</v>
      </c>
      <c r="B306" s="17"/>
      <c r="C306" s="127"/>
      <c r="D306" s="127"/>
      <c r="E306" s="127"/>
      <c r="F306" s="91"/>
      <c r="G306" s="91"/>
      <c r="H306" s="91"/>
      <c r="I306" s="123"/>
      <c r="J306" s="123"/>
      <c r="K306" s="123"/>
    </row>
    <row r="307" spans="1:11" ht="21" customHeight="1">
      <c r="A307" s="212" t="s">
        <v>104</v>
      </c>
      <c r="B307" s="212"/>
      <c r="C307" s="212"/>
      <c r="D307" s="212"/>
      <c r="E307" s="212"/>
      <c r="F307" s="212"/>
      <c r="G307" s="212"/>
      <c r="H307" s="212"/>
      <c r="I307" s="212"/>
      <c r="J307" s="212"/>
      <c r="K307" s="212"/>
    </row>
    <row r="308" spans="1:11" ht="22.5" customHeight="1">
      <c r="A308" s="213" t="s">
        <v>117</v>
      </c>
      <c r="B308" s="213"/>
      <c r="C308" s="213"/>
      <c r="D308" s="213"/>
      <c r="E308" s="213"/>
      <c r="F308" s="213"/>
      <c r="G308" s="213"/>
      <c r="H308" s="213"/>
      <c r="I308" s="213"/>
      <c r="J308" s="213"/>
      <c r="K308" s="213"/>
    </row>
    <row r="309" spans="1:11" ht="45" customHeight="1">
      <c r="A309" s="169" t="s">
        <v>105</v>
      </c>
      <c r="B309" s="17"/>
      <c r="C309" s="13">
        <f>D309+E309</f>
        <v>57157</v>
      </c>
      <c r="D309" s="13">
        <v>57157</v>
      </c>
      <c r="E309" s="13">
        <v>0</v>
      </c>
      <c r="F309" s="13">
        <f>G309+H309</f>
        <v>90000</v>
      </c>
      <c r="G309" s="13">
        <v>90000</v>
      </c>
      <c r="H309" s="13">
        <v>0</v>
      </c>
      <c r="I309" s="84">
        <f>J309+K309</f>
        <v>96030</v>
      </c>
      <c r="J309" s="84">
        <v>96030</v>
      </c>
      <c r="K309" s="84">
        <v>0</v>
      </c>
    </row>
    <row r="310" spans="1:11" ht="14.25">
      <c r="A310" s="137" t="s">
        <v>12</v>
      </c>
      <c r="B310" s="17"/>
      <c r="C310" s="127"/>
      <c r="D310" s="127"/>
      <c r="E310" s="127"/>
      <c r="F310" s="125"/>
      <c r="G310" s="125"/>
      <c r="H310" s="103"/>
      <c r="I310" s="124"/>
      <c r="J310" s="124"/>
      <c r="K310" s="124"/>
    </row>
    <row r="311" spans="1:11" ht="30">
      <c r="A311" s="171" t="s">
        <v>106</v>
      </c>
      <c r="B311" s="17"/>
      <c r="C311" s="64">
        <f>D311+E311</f>
        <v>42550</v>
      </c>
      <c r="D311" s="64">
        <v>42550</v>
      </c>
      <c r="E311" s="64">
        <v>0</v>
      </c>
      <c r="F311" s="64">
        <f>G311+H311</f>
        <v>0</v>
      </c>
      <c r="G311" s="64">
        <v>0</v>
      </c>
      <c r="H311" s="64">
        <v>0</v>
      </c>
      <c r="I311" s="134">
        <f>J311+K311</f>
        <v>0</v>
      </c>
      <c r="J311" s="134">
        <v>0</v>
      </c>
      <c r="K311" s="134">
        <v>0</v>
      </c>
    </row>
    <row r="312" spans="1:11" ht="30">
      <c r="A312" s="171" t="s">
        <v>107</v>
      </c>
      <c r="B312" s="17"/>
      <c r="C312" s="64">
        <f>D312+E312</f>
        <v>77903</v>
      </c>
      <c r="D312" s="64">
        <v>77903</v>
      </c>
      <c r="E312" s="64">
        <v>0</v>
      </c>
      <c r="F312" s="64">
        <f>G312+H312</f>
        <v>180000</v>
      </c>
      <c r="G312" s="64">
        <v>180000</v>
      </c>
      <c r="H312" s="64">
        <v>0</v>
      </c>
      <c r="I312" s="134">
        <f>J312+K312</f>
        <v>180000</v>
      </c>
      <c r="J312" s="134">
        <v>180000</v>
      </c>
      <c r="K312" s="134">
        <v>0</v>
      </c>
    </row>
    <row r="313" spans="1:11" ht="14.25">
      <c r="A313" s="141" t="s">
        <v>23</v>
      </c>
      <c r="B313" s="17"/>
      <c r="C313" s="125"/>
      <c r="D313" s="125"/>
      <c r="E313" s="125"/>
      <c r="F313" s="125"/>
      <c r="G313" s="125"/>
      <c r="H313" s="125"/>
      <c r="I313" s="124"/>
      <c r="J313" s="124"/>
      <c r="K313" s="124"/>
    </row>
    <row r="314" spans="1:11" ht="30">
      <c r="A314" s="171" t="s">
        <v>108</v>
      </c>
      <c r="B314" s="17"/>
      <c r="C314" s="23">
        <f>D314+E314</f>
        <v>0.25</v>
      </c>
      <c r="D314" s="23">
        <v>0.25</v>
      </c>
      <c r="E314" s="23">
        <v>0</v>
      </c>
      <c r="F314" s="23">
        <f>G314+H314</f>
        <v>0</v>
      </c>
      <c r="G314" s="23">
        <v>0</v>
      </c>
      <c r="H314" s="23">
        <v>0</v>
      </c>
      <c r="I314" s="83">
        <f>J314+K314</f>
        <v>0</v>
      </c>
      <c r="J314" s="83">
        <v>0</v>
      </c>
      <c r="K314" s="83">
        <v>0</v>
      </c>
    </row>
    <row r="315" spans="1:11" ht="30">
      <c r="A315" s="171" t="s">
        <v>109</v>
      </c>
      <c r="B315" s="17"/>
      <c r="C315" s="23">
        <f>D315+E315</f>
        <v>0.6</v>
      </c>
      <c r="D315" s="23">
        <v>0.6</v>
      </c>
      <c r="E315" s="23">
        <v>0</v>
      </c>
      <c r="F315" s="23">
        <f>G315+H315</f>
        <v>0.5</v>
      </c>
      <c r="G315" s="23">
        <f>+G309/G312</f>
        <v>0.5</v>
      </c>
      <c r="H315" s="23">
        <v>0</v>
      </c>
      <c r="I315" s="83">
        <f>J315+K315</f>
        <v>0.5335</v>
      </c>
      <c r="J315" s="23">
        <f>+J309/J312</f>
        <v>0.5335</v>
      </c>
      <c r="K315" s="83">
        <v>0</v>
      </c>
    </row>
    <row r="316" spans="1:12" ht="10.5" customHeight="1">
      <c r="A316" s="4"/>
      <c r="B316" s="3"/>
      <c r="C316" s="10"/>
      <c r="D316" s="10"/>
      <c r="E316" s="10"/>
      <c r="F316" s="98"/>
      <c r="G316" s="98"/>
      <c r="H316" s="98"/>
      <c r="I316" s="10"/>
      <c r="J316" s="10"/>
      <c r="K316" s="10"/>
      <c r="L316" s="10"/>
    </row>
    <row r="317" spans="1:15" s="129" customFormat="1" ht="26.25" customHeight="1">
      <c r="A317" s="6"/>
      <c r="B317" s="153"/>
      <c r="C317" s="30"/>
      <c r="D317" s="30"/>
      <c r="E317" s="30"/>
      <c r="F317" s="30"/>
      <c r="G317" s="30"/>
      <c r="H317" s="30"/>
      <c r="I317" s="207" t="s">
        <v>55</v>
      </c>
      <c r="J317" s="207"/>
      <c r="K317" s="207"/>
      <c r="L317" s="30"/>
      <c r="M317" s="128"/>
      <c r="N317" s="2"/>
      <c r="O317" s="128"/>
    </row>
    <row r="318" spans="1:15" s="129" customFormat="1" ht="14.25">
      <c r="A318" s="88">
        <v>1</v>
      </c>
      <c r="B318" s="32">
        <v>2</v>
      </c>
      <c r="C318" s="12">
        <v>3</v>
      </c>
      <c r="D318" s="12">
        <v>4</v>
      </c>
      <c r="E318" s="12">
        <v>5</v>
      </c>
      <c r="F318" s="12">
        <v>6</v>
      </c>
      <c r="G318" s="12">
        <v>7</v>
      </c>
      <c r="H318" s="12">
        <v>8</v>
      </c>
      <c r="I318" s="12">
        <v>9</v>
      </c>
      <c r="J318" s="12">
        <v>10</v>
      </c>
      <c r="K318" s="12">
        <v>11</v>
      </c>
      <c r="L318" s="5"/>
      <c r="M318" s="128"/>
      <c r="N318" s="2"/>
      <c r="O318" s="128"/>
    </row>
    <row r="319" spans="1:11" ht="14.25">
      <c r="A319" s="141" t="s">
        <v>22</v>
      </c>
      <c r="B319" s="17"/>
      <c r="C319" s="125"/>
      <c r="D319" s="125"/>
      <c r="E319" s="125"/>
      <c r="F319" s="125"/>
      <c r="G319" s="125"/>
      <c r="H319" s="125"/>
      <c r="I319" s="124"/>
      <c r="J319" s="124"/>
      <c r="K319" s="124"/>
    </row>
    <row r="320" spans="1:11" ht="16.5">
      <c r="A320" s="156" t="s">
        <v>96</v>
      </c>
      <c r="B320" s="17"/>
      <c r="C320" s="51">
        <f>D320+E320</f>
        <v>0</v>
      </c>
      <c r="D320" s="34">
        <v>0</v>
      </c>
      <c r="E320" s="34">
        <v>0</v>
      </c>
      <c r="F320" s="34">
        <f>G320+H320</f>
        <v>157.4610283954721</v>
      </c>
      <c r="G320" s="34">
        <f>+G309/D309*100</f>
        <v>157.4610283954721</v>
      </c>
      <c r="H320" s="34">
        <v>0</v>
      </c>
      <c r="I320" s="172">
        <f>J320+K320</f>
        <v>106.69999999999999</v>
      </c>
      <c r="J320" s="34">
        <f>+J309/G309*100</f>
        <v>106.69999999999999</v>
      </c>
      <c r="K320" s="172">
        <v>0</v>
      </c>
    </row>
    <row r="321" spans="1:11" ht="18" customHeight="1">
      <c r="A321" s="219" t="s">
        <v>122</v>
      </c>
      <c r="B321" s="219"/>
      <c r="C321" s="219"/>
      <c r="D321" s="219"/>
      <c r="E321" s="219"/>
      <c r="F321" s="219"/>
      <c r="G321" s="219"/>
      <c r="H321" s="219"/>
      <c r="I321" s="219"/>
      <c r="J321" s="219"/>
      <c r="K321" s="219"/>
    </row>
    <row r="322" spans="1:11" ht="33" customHeight="1">
      <c r="A322" s="218" t="s">
        <v>165</v>
      </c>
      <c r="B322" s="218"/>
      <c r="C322" s="218"/>
      <c r="D322" s="218"/>
      <c r="E322" s="218"/>
      <c r="F322" s="218"/>
      <c r="G322" s="218"/>
      <c r="H322" s="218"/>
      <c r="I322" s="218"/>
      <c r="J322" s="218"/>
      <c r="K322" s="218"/>
    </row>
    <row r="323" spans="1:11" ht="16.5">
      <c r="A323" s="173" t="s">
        <v>7</v>
      </c>
      <c r="B323" s="112">
        <v>1513030</v>
      </c>
      <c r="C323" s="18">
        <f>D323+E323</f>
        <v>16477514</v>
      </c>
      <c r="D323" s="18">
        <f>D325+D335+D345+D357+D368+D389</f>
        <v>16477514</v>
      </c>
      <c r="E323" s="18">
        <v>0</v>
      </c>
      <c r="F323" s="18">
        <f>G323+H323</f>
        <v>23650222</v>
      </c>
      <c r="G323" s="18">
        <f>G325+G335+G345+G357+G368</f>
        <v>23495610</v>
      </c>
      <c r="H323" s="18">
        <f>H325+H335+H345+H357+H368</f>
        <v>154612</v>
      </c>
      <c r="I323" s="13">
        <f>J323+K323</f>
        <v>160000</v>
      </c>
      <c r="J323" s="18">
        <f>J325+J335+J345+J357</f>
        <v>0</v>
      </c>
      <c r="K323" s="18">
        <f>K325+K335+K345+K357+K368</f>
        <v>160000</v>
      </c>
    </row>
    <row r="324" spans="1:11" ht="21.75" customHeight="1">
      <c r="A324" s="116" t="s">
        <v>211</v>
      </c>
      <c r="B324" s="108"/>
      <c r="C324" s="108"/>
      <c r="D324" s="108"/>
      <c r="E324" s="108"/>
      <c r="F324" s="130"/>
      <c r="G324" s="130"/>
      <c r="H324" s="130"/>
      <c r="I324" s="108"/>
      <c r="J324" s="108"/>
      <c r="K324" s="108"/>
    </row>
    <row r="325" spans="1:11" ht="28.5" customHeight="1">
      <c r="A325" s="174" t="s">
        <v>123</v>
      </c>
      <c r="B325" s="111"/>
      <c r="C325" s="13">
        <f>D325+E325</f>
        <v>3624570</v>
      </c>
      <c r="D325" s="24">
        <v>3624570</v>
      </c>
      <c r="E325" s="18">
        <v>0</v>
      </c>
      <c r="F325" s="18">
        <f>+G325</f>
        <v>5552643</v>
      </c>
      <c r="G325" s="24">
        <v>5552643</v>
      </c>
      <c r="H325" s="18">
        <v>0</v>
      </c>
      <c r="I325" s="13">
        <v>0</v>
      </c>
      <c r="J325" s="24">
        <v>0</v>
      </c>
      <c r="K325" s="23">
        <v>0</v>
      </c>
    </row>
    <row r="326" spans="1:11" s="11" customFormat="1" ht="18" customHeight="1">
      <c r="A326" s="66" t="s">
        <v>5</v>
      </c>
      <c r="B326" s="81"/>
      <c r="C326" s="117"/>
      <c r="D326" s="14"/>
      <c r="E326" s="14"/>
      <c r="F326" s="94"/>
      <c r="G326" s="94"/>
      <c r="H326" s="94"/>
      <c r="I326" s="14"/>
      <c r="J326" s="14"/>
      <c r="K326" s="14"/>
    </row>
    <row r="327" spans="1:11" s="11" customFormat="1" ht="15">
      <c r="A327" s="137" t="s">
        <v>6</v>
      </c>
      <c r="B327" s="81"/>
      <c r="C327" s="117"/>
      <c r="D327" s="14"/>
      <c r="E327" s="14"/>
      <c r="F327" s="94"/>
      <c r="G327" s="94"/>
      <c r="H327" s="94"/>
      <c r="I327" s="14"/>
      <c r="J327" s="14"/>
      <c r="K327" s="14"/>
    </row>
    <row r="328" spans="1:11" s="11" customFormat="1" ht="27.75" customHeight="1">
      <c r="A328" s="138" t="s">
        <v>124</v>
      </c>
      <c r="B328" s="81"/>
      <c r="C328" s="118">
        <v>65900</v>
      </c>
      <c r="D328" s="64">
        <v>65900</v>
      </c>
      <c r="E328" s="64">
        <v>0</v>
      </c>
      <c r="F328" s="64">
        <f>+G328</f>
        <v>60420</v>
      </c>
      <c r="G328" s="64">
        <v>60420</v>
      </c>
      <c r="H328" s="15">
        <v>0</v>
      </c>
      <c r="I328" s="15">
        <v>0</v>
      </c>
      <c r="J328" s="15">
        <v>0</v>
      </c>
      <c r="K328" s="15">
        <v>0</v>
      </c>
    </row>
    <row r="329" spans="1:11" s="11" customFormat="1" ht="27.75" customHeight="1">
      <c r="A329" s="138" t="s">
        <v>125</v>
      </c>
      <c r="B329" s="81"/>
      <c r="C329" s="113">
        <v>1</v>
      </c>
      <c r="D329" s="15">
        <v>1</v>
      </c>
      <c r="E329" s="15">
        <v>0</v>
      </c>
      <c r="F329" s="15">
        <f>+G329</f>
        <v>1</v>
      </c>
      <c r="G329" s="15">
        <v>1</v>
      </c>
      <c r="H329" s="15">
        <v>0</v>
      </c>
      <c r="I329" s="15">
        <v>0</v>
      </c>
      <c r="J329" s="15">
        <v>0</v>
      </c>
      <c r="K329" s="15">
        <v>0</v>
      </c>
    </row>
    <row r="330" spans="1:11" s="11" customFormat="1" ht="17.25" customHeight="1">
      <c r="A330" s="139" t="s">
        <v>23</v>
      </c>
      <c r="B330" s="81"/>
      <c r="C330" s="114"/>
      <c r="D330" s="16"/>
      <c r="E330" s="16"/>
      <c r="F330" s="95"/>
      <c r="G330" s="95"/>
      <c r="H330" s="95"/>
      <c r="I330" s="16"/>
      <c r="J330" s="16"/>
      <c r="K330" s="16"/>
    </row>
    <row r="331" spans="1:11" s="11" customFormat="1" ht="30">
      <c r="A331" s="140" t="s">
        <v>126</v>
      </c>
      <c r="B331" s="81"/>
      <c r="C331" s="13">
        <f>D331+E331</f>
        <v>517795.71428571426</v>
      </c>
      <c r="D331" s="23">
        <f>+D325/7</f>
        <v>517795.71428571426</v>
      </c>
      <c r="E331" s="23">
        <v>0</v>
      </c>
      <c r="F331" s="23">
        <f>G331+H331</f>
        <v>462720.25</v>
      </c>
      <c r="G331" s="23">
        <f>+G325/12</f>
        <v>462720.25</v>
      </c>
      <c r="H331" s="23">
        <v>0</v>
      </c>
      <c r="I331" s="23">
        <f>J331+K331</f>
        <v>0</v>
      </c>
      <c r="J331" s="24">
        <v>0</v>
      </c>
      <c r="K331" s="23">
        <v>0</v>
      </c>
    </row>
    <row r="332" spans="1:11" s="11" customFormat="1" ht="16.5">
      <c r="A332" s="141" t="s">
        <v>22</v>
      </c>
      <c r="B332" s="81"/>
      <c r="C332" s="13"/>
      <c r="D332" s="23"/>
      <c r="E332" s="23"/>
      <c r="F332" s="96"/>
      <c r="G332" s="97"/>
      <c r="H332" s="96"/>
      <c r="I332" s="23"/>
      <c r="J332" s="24"/>
      <c r="K332" s="23"/>
    </row>
    <row r="333" spans="1:11" s="11" customFormat="1" ht="21.75" customHeight="1">
      <c r="A333" s="140" t="s">
        <v>21</v>
      </c>
      <c r="B333" s="81"/>
      <c r="C333" s="115">
        <f>+D333</f>
        <v>100</v>
      </c>
      <c r="D333" s="34">
        <v>100</v>
      </c>
      <c r="E333" s="34">
        <v>0</v>
      </c>
      <c r="F333" s="34">
        <f>G333+H333</f>
        <v>100</v>
      </c>
      <c r="G333" s="79">
        <v>100</v>
      </c>
      <c r="H333" s="34">
        <v>0</v>
      </c>
      <c r="I333" s="34">
        <f>J333+K333</f>
        <v>0</v>
      </c>
      <c r="J333" s="79">
        <v>0</v>
      </c>
      <c r="K333" s="34">
        <v>0</v>
      </c>
    </row>
    <row r="334" spans="1:11" ht="21.75" customHeight="1">
      <c r="A334" s="116" t="s">
        <v>212</v>
      </c>
      <c r="B334" s="116"/>
      <c r="C334" s="116"/>
      <c r="D334" s="116"/>
      <c r="E334" s="116"/>
      <c r="F334" s="131"/>
      <c r="G334" s="131"/>
      <c r="H334" s="131"/>
      <c r="I334" s="116"/>
      <c r="J334" s="116"/>
      <c r="K334" s="116"/>
    </row>
    <row r="335" spans="1:11" ht="30.75" customHeight="1">
      <c r="A335" s="174" t="s">
        <v>127</v>
      </c>
      <c r="B335" s="110"/>
      <c r="C335" s="13">
        <f>D335+E335</f>
        <v>9714663</v>
      </c>
      <c r="D335" s="13">
        <v>9714663</v>
      </c>
      <c r="E335" s="13">
        <v>0</v>
      </c>
      <c r="F335" s="121">
        <f>G335+H335</f>
        <v>16020644</v>
      </c>
      <c r="G335" s="121">
        <v>16020644</v>
      </c>
      <c r="H335" s="18">
        <v>0</v>
      </c>
      <c r="I335" s="18">
        <f>J335+K335</f>
        <v>0</v>
      </c>
      <c r="J335" s="18">
        <v>0</v>
      </c>
      <c r="K335" s="18">
        <v>0</v>
      </c>
    </row>
    <row r="336" spans="1:11" s="11" customFormat="1" ht="18" customHeight="1">
      <c r="A336" s="66" t="s">
        <v>5</v>
      </c>
      <c r="B336" s="81"/>
      <c r="C336" s="117"/>
      <c r="D336" s="14"/>
      <c r="E336" s="14"/>
      <c r="F336" s="94"/>
      <c r="G336" s="94"/>
      <c r="H336" s="94"/>
      <c r="I336" s="14"/>
      <c r="J336" s="14"/>
      <c r="K336" s="14"/>
    </row>
    <row r="337" spans="1:11" s="11" customFormat="1" ht="15">
      <c r="A337" s="137" t="s">
        <v>6</v>
      </c>
      <c r="B337" s="81"/>
      <c r="C337" s="117"/>
      <c r="D337" s="14"/>
      <c r="E337" s="14"/>
      <c r="F337" s="94"/>
      <c r="G337" s="94"/>
      <c r="H337" s="94"/>
      <c r="I337" s="14"/>
      <c r="J337" s="14"/>
      <c r="K337" s="14"/>
    </row>
    <row r="338" spans="1:11" s="11" customFormat="1" ht="27.75" customHeight="1">
      <c r="A338" s="138" t="s">
        <v>128</v>
      </c>
      <c r="B338" s="81"/>
      <c r="C338" s="118">
        <v>65900</v>
      </c>
      <c r="D338" s="64">
        <v>65900</v>
      </c>
      <c r="E338" s="64">
        <v>0</v>
      </c>
      <c r="F338" s="118">
        <f>+G338</f>
        <v>60420</v>
      </c>
      <c r="G338" s="64">
        <v>60420</v>
      </c>
      <c r="H338" s="15">
        <v>0</v>
      </c>
      <c r="I338" s="113">
        <v>0</v>
      </c>
      <c r="J338" s="15">
        <v>0</v>
      </c>
      <c r="K338" s="15">
        <v>0</v>
      </c>
    </row>
    <row r="339" spans="1:11" s="11" customFormat="1" ht="27.75" customHeight="1">
      <c r="A339" s="138" t="s">
        <v>125</v>
      </c>
      <c r="B339" s="81"/>
      <c r="C339" s="113">
        <v>1</v>
      </c>
      <c r="D339" s="15">
        <v>1</v>
      </c>
      <c r="E339" s="15">
        <v>0</v>
      </c>
      <c r="F339" s="113">
        <f>+G339</f>
        <v>1</v>
      </c>
      <c r="G339" s="15">
        <v>1</v>
      </c>
      <c r="H339" s="15">
        <v>0</v>
      </c>
      <c r="I339" s="113">
        <f>+J339</f>
        <v>0</v>
      </c>
      <c r="J339" s="15">
        <v>0</v>
      </c>
      <c r="K339" s="15">
        <v>0</v>
      </c>
    </row>
    <row r="340" spans="1:11" s="11" customFormat="1" ht="17.25" customHeight="1">
      <c r="A340" s="139" t="s">
        <v>23</v>
      </c>
      <c r="B340" s="81"/>
      <c r="C340" s="114"/>
      <c r="D340" s="16"/>
      <c r="E340" s="16"/>
      <c r="F340" s="132"/>
      <c r="G340" s="95"/>
      <c r="H340" s="95"/>
      <c r="I340" s="114"/>
      <c r="J340" s="16"/>
      <c r="K340" s="16"/>
    </row>
    <row r="341" spans="1:11" s="11" customFormat="1" ht="30">
      <c r="A341" s="140" t="s">
        <v>126</v>
      </c>
      <c r="B341" s="81"/>
      <c r="C341" s="13">
        <f>D341+E341</f>
        <v>1387809</v>
      </c>
      <c r="D341" s="23">
        <f>D335/7</f>
        <v>1387809</v>
      </c>
      <c r="E341" s="23">
        <v>0</v>
      </c>
      <c r="F341" s="13">
        <f>G341+H341</f>
        <v>1335053.6666666667</v>
      </c>
      <c r="G341" s="23">
        <f>G335/12</f>
        <v>1335053.6666666667</v>
      </c>
      <c r="H341" s="23">
        <v>0</v>
      </c>
      <c r="I341" s="13">
        <f>J341+K341</f>
        <v>0</v>
      </c>
      <c r="J341" s="24">
        <v>0</v>
      </c>
      <c r="K341" s="23">
        <v>0</v>
      </c>
    </row>
    <row r="342" spans="1:11" s="11" customFormat="1" ht="16.5">
      <c r="A342" s="141" t="s">
        <v>22</v>
      </c>
      <c r="B342" s="81"/>
      <c r="C342" s="13"/>
      <c r="D342" s="23"/>
      <c r="E342" s="23"/>
      <c r="F342" s="93"/>
      <c r="G342" s="97"/>
      <c r="H342" s="96"/>
      <c r="I342" s="13"/>
      <c r="J342" s="24"/>
      <c r="K342" s="23"/>
    </row>
    <row r="343" spans="1:11" s="11" customFormat="1" ht="18" customHeight="1">
      <c r="A343" s="140" t="s">
        <v>21</v>
      </c>
      <c r="B343" s="81"/>
      <c r="C343" s="115">
        <f>+D343</f>
        <v>100</v>
      </c>
      <c r="D343" s="34">
        <v>100</v>
      </c>
      <c r="E343" s="34">
        <v>0</v>
      </c>
      <c r="F343" s="115">
        <f>G343+H343</f>
        <v>100</v>
      </c>
      <c r="G343" s="79">
        <v>100</v>
      </c>
      <c r="H343" s="34">
        <v>0</v>
      </c>
      <c r="I343" s="115">
        <f>J343+K343</f>
        <v>0</v>
      </c>
      <c r="J343" s="79">
        <v>0</v>
      </c>
      <c r="K343" s="34">
        <v>0</v>
      </c>
    </row>
    <row r="344" spans="1:11" ht="21" customHeight="1">
      <c r="A344" s="116" t="s">
        <v>213</v>
      </c>
      <c r="B344" s="116"/>
      <c r="C344" s="116"/>
      <c r="D344" s="116"/>
      <c r="E344" s="116"/>
      <c r="F344" s="131"/>
      <c r="G344" s="131"/>
      <c r="H344" s="131"/>
      <c r="I344" s="116"/>
      <c r="J344" s="116"/>
      <c r="K344" s="116"/>
    </row>
    <row r="345" spans="1:11" ht="42" customHeight="1">
      <c r="A345" s="175" t="s">
        <v>129</v>
      </c>
      <c r="B345" s="110"/>
      <c r="C345" s="13">
        <f>D345+E345</f>
        <v>94003</v>
      </c>
      <c r="D345" s="13">
        <v>94003</v>
      </c>
      <c r="E345" s="13">
        <v>0</v>
      </c>
      <c r="F345" s="18">
        <f>+G345</f>
        <v>74666</v>
      </c>
      <c r="G345" s="18">
        <v>74666</v>
      </c>
      <c r="H345" s="18">
        <v>0</v>
      </c>
      <c r="I345" s="13">
        <v>0</v>
      </c>
      <c r="J345" s="18">
        <v>0</v>
      </c>
      <c r="K345" s="13">
        <v>0</v>
      </c>
    </row>
    <row r="346" spans="1:11" s="11" customFormat="1" ht="18" customHeight="1">
      <c r="A346" s="66" t="s">
        <v>5</v>
      </c>
      <c r="B346" s="81"/>
      <c r="C346" s="117"/>
      <c r="D346" s="14"/>
      <c r="E346" s="14"/>
      <c r="F346" s="14"/>
      <c r="G346" s="14"/>
      <c r="H346" s="14"/>
      <c r="I346" s="14"/>
      <c r="J346" s="14"/>
      <c r="K346" s="14"/>
    </row>
    <row r="347" spans="1:11" s="11" customFormat="1" ht="15">
      <c r="A347" s="137" t="s">
        <v>6</v>
      </c>
      <c r="B347" s="81"/>
      <c r="C347" s="117"/>
      <c r="D347" s="14"/>
      <c r="E347" s="14"/>
      <c r="F347" s="14"/>
      <c r="G347" s="14"/>
      <c r="H347" s="14"/>
      <c r="I347" s="14"/>
      <c r="J347" s="14"/>
      <c r="K347" s="14"/>
    </row>
    <row r="348" spans="1:11" s="11" customFormat="1" ht="15.75" customHeight="1">
      <c r="A348" s="138" t="s">
        <v>130</v>
      </c>
      <c r="B348" s="81"/>
      <c r="C348" s="113">
        <f>+D348</f>
        <v>229</v>
      </c>
      <c r="D348" s="15">
        <v>229</v>
      </c>
      <c r="E348" s="15">
        <v>0</v>
      </c>
      <c r="F348" s="113">
        <f>+G348</f>
        <v>180</v>
      </c>
      <c r="G348" s="15">
        <v>180</v>
      </c>
      <c r="H348" s="15">
        <v>0</v>
      </c>
      <c r="I348" s="113">
        <f>+J348</f>
        <v>0</v>
      </c>
      <c r="J348" s="15">
        <v>0</v>
      </c>
      <c r="K348" s="15">
        <v>0</v>
      </c>
    </row>
    <row r="349" spans="1:11" s="11" customFormat="1" ht="17.25" customHeight="1">
      <c r="A349" s="139" t="s">
        <v>23</v>
      </c>
      <c r="B349" s="81"/>
      <c r="C349" s="114"/>
      <c r="D349" s="16"/>
      <c r="E349" s="16"/>
      <c r="F349" s="114"/>
      <c r="G349" s="16"/>
      <c r="H349" s="16"/>
      <c r="I349" s="114"/>
      <c r="J349" s="16"/>
      <c r="K349" s="16"/>
    </row>
    <row r="350" spans="1:11" s="11" customFormat="1" ht="18.75" customHeight="1">
      <c r="A350" s="156" t="s">
        <v>131</v>
      </c>
      <c r="B350" s="81"/>
      <c r="C350" s="13">
        <f>+D350</f>
        <v>410.49344978165936</v>
      </c>
      <c r="D350" s="23">
        <f>+D345/D348</f>
        <v>410.49344978165936</v>
      </c>
      <c r="E350" s="23">
        <v>0</v>
      </c>
      <c r="F350" s="13">
        <f>+G350</f>
        <v>414.81111111111113</v>
      </c>
      <c r="G350" s="23">
        <f>+G345/G348</f>
        <v>414.81111111111113</v>
      </c>
      <c r="H350" s="23">
        <v>0</v>
      </c>
      <c r="I350" s="13">
        <f>+J350</f>
        <v>0</v>
      </c>
      <c r="J350" s="24">
        <v>0</v>
      </c>
      <c r="K350" s="23">
        <v>0</v>
      </c>
    </row>
    <row r="351" spans="1:11" s="11" customFormat="1" ht="16.5">
      <c r="A351" s="141" t="s">
        <v>22</v>
      </c>
      <c r="B351" s="81"/>
      <c r="C351" s="13"/>
      <c r="D351" s="23"/>
      <c r="E351" s="23"/>
      <c r="F351" s="13"/>
      <c r="G351" s="24"/>
      <c r="H351" s="23"/>
      <c r="I351" s="13"/>
      <c r="J351" s="24"/>
      <c r="K351" s="23"/>
    </row>
    <row r="352" spans="1:11" s="11" customFormat="1" ht="21.75" customHeight="1">
      <c r="A352" s="140" t="s">
        <v>132</v>
      </c>
      <c r="B352" s="81"/>
      <c r="C352" s="115">
        <f>+D352</f>
        <v>100</v>
      </c>
      <c r="D352" s="34">
        <v>100</v>
      </c>
      <c r="E352" s="34">
        <v>0</v>
      </c>
      <c r="F352" s="115">
        <f>G352+H352</f>
        <v>100</v>
      </c>
      <c r="G352" s="79">
        <v>100</v>
      </c>
      <c r="H352" s="34">
        <v>0</v>
      </c>
      <c r="I352" s="115">
        <f>J352+K352</f>
        <v>0</v>
      </c>
      <c r="J352" s="79">
        <v>0</v>
      </c>
      <c r="K352" s="34">
        <v>0</v>
      </c>
    </row>
    <row r="353" spans="1:12" ht="10.5" customHeight="1">
      <c r="A353" s="4"/>
      <c r="B353" s="3"/>
      <c r="C353" s="10"/>
      <c r="D353" s="10"/>
      <c r="E353" s="10"/>
      <c r="F353" s="98"/>
      <c r="G353" s="98"/>
      <c r="H353" s="98"/>
      <c r="I353" s="10"/>
      <c r="J353" s="10"/>
      <c r="K353" s="10"/>
      <c r="L353" s="10"/>
    </row>
    <row r="354" spans="1:15" s="129" customFormat="1" ht="26.25" customHeight="1">
      <c r="A354" s="6"/>
      <c r="B354" s="153"/>
      <c r="C354" s="30"/>
      <c r="D354" s="30"/>
      <c r="E354" s="30"/>
      <c r="F354" s="30"/>
      <c r="G354" s="30"/>
      <c r="H354" s="30"/>
      <c r="I354" s="207" t="s">
        <v>55</v>
      </c>
      <c r="J354" s="207"/>
      <c r="K354" s="207"/>
      <c r="L354" s="30"/>
      <c r="M354" s="128"/>
      <c r="N354" s="2"/>
      <c r="O354" s="128"/>
    </row>
    <row r="355" spans="1:15" s="129" customFormat="1" ht="14.25">
      <c r="A355" s="88">
        <v>1</v>
      </c>
      <c r="B355" s="32">
        <v>2</v>
      </c>
      <c r="C355" s="12">
        <v>3</v>
      </c>
      <c r="D355" s="12">
        <v>4</v>
      </c>
      <c r="E355" s="12">
        <v>5</v>
      </c>
      <c r="F355" s="12">
        <v>6</v>
      </c>
      <c r="G355" s="12">
        <v>7</v>
      </c>
      <c r="H355" s="12">
        <v>8</v>
      </c>
      <c r="I355" s="12">
        <v>9</v>
      </c>
      <c r="J355" s="12">
        <v>10</v>
      </c>
      <c r="K355" s="12">
        <v>11</v>
      </c>
      <c r="L355" s="5"/>
      <c r="M355" s="128"/>
      <c r="N355" s="2"/>
      <c r="O355" s="128"/>
    </row>
    <row r="356" spans="1:11" ht="21" customHeight="1">
      <c r="A356" s="116" t="s">
        <v>214</v>
      </c>
      <c r="B356" s="116"/>
      <c r="C356" s="116"/>
      <c r="D356" s="116"/>
      <c r="E356" s="116"/>
      <c r="F356" s="131"/>
      <c r="G356" s="131"/>
      <c r="H356" s="131"/>
      <c r="I356" s="116"/>
      <c r="J356" s="116"/>
      <c r="K356" s="116"/>
    </row>
    <row r="357" spans="1:11" ht="30.75" customHeight="1">
      <c r="A357" s="163" t="s">
        <v>133</v>
      </c>
      <c r="B357" s="110"/>
      <c r="C357" s="13">
        <f>D357+E357</f>
        <v>1439932</v>
      </c>
      <c r="D357" s="13">
        <v>1439932</v>
      </c>
      <c r="E357" s="13">
        <v>0</v>
      </c>
      <c r="F357" s="18">
        <f>G357+H357</f>
        <v>1577457</v>
      </c>
      <c r="G357" s="18">
        <f>1562305+15152</f>
        <v>1577457</v>
      </c>
      <c r="H357" s="18">
        <v>0</v>
      </c>
      <c r="I357" s="13">
        <f>J357+K357</f>
        <v>0</v>
      </c>
      <c r="J357" s="18">
        <v>0</v>
      </c>
      <c r="K357" s="13">
        <v>0</v>
      </c>
    </row>
    <row r="358" spans="1:11" s="11" customFormat="1" ht="18" customHeight="1">
      <c r="A358" s="66" t="s">
        <v>5</v>
      </c>
      <c r="B358" s="81"/>
      <c r="C358" s="117"/>
      <c r="D358" s="14"/>
      <c r="E358" s="14"/>
      <c r="F358" s="94"/>
      <c r="G358" s="94"/>
      <c r="H358" s="94"/>
      <c r="I358" s="14"/>
      <c r="J358" s="14"/>
      <c r="K358" s="14"/>
    </row>
    <row r="359" spans="1:11" s="11" customFormat="1" ht="15">
      <c r="A359" s="137" t="s">
        <v>6</v>
      </c>
      <c r="B359" s="81"/>
      <c r="C359" s="117"/>
      <c r="D359" s="14"/>
      <c r="E359" s="14"/>
      <c r="F359" s="94"/>
      <c r="G359" s="94"/>
      <c r="H359" s="94"/>
      <c r="I359" s="14"/>
      <c r="J359" s="14"/>
      <c r="K359" s="14"/>
    </row>
    <row r="360" spans="1:11" s="11" customFormat="1" ht="34.5" customHeight="1">
      <c r="A360" s="138" t="s">
        <v>134</v>
      </c>
      <c r="B360" s="81"/>
      <c r="C360" s="118">
        <f>+D360</f>
        <v>6250</v>
      </c>
      <c r="D360" s="64">
        <v>6250</v>
      </c>
      <c r="E360" s="64">
        <v>0</v>
      </c>
      <c r="F360" s="118">
        <f>+G360</f>
        <v>6280</v>
      </c>
      <c r="G360" s="64">
        <v>6280</v>
      </c>
      <c r="H360" s="15">
        <v>0</v>
      </c>
      <c r="I360" s="113">
        <f>+J360</f>
        <v>0</v>
      </c>
      <c r="J360" s="15">
        <v>0</v>
      </c>
      <c r="K360" s="15">
        <v>0</v>
      </c>
    </row>
    <row r="361" spans="1:11" s="11" customFormat="1" ht="34.5" customHeight="1">
      <c r="A361" s="138" t="s">
        <v>135</v>
      </c>
      <c r="B361" s="81"/>
      <c r="C361" s="118">
        <f>+D361</f>
        <v>123</v>
      </c>
      <c r="D361" s="15">
        <v>123</v>
      </c>
      <c r="E361" s="15">
        <v>0</v>
      </c>
      <c r="F361" s="113">
        <f>+G361</f>
        <v>123</v>
      </c>
      <c r="G361" s="15">
        <v>123</v>
      </c>
      <c r="H361" s="15">
        <v>0</v>
      </c>
      <c r="I361" s="113">
        <v>0</v>
      </c>
      <c r="J361" s="15">
        <v>0</v>
      </c>
      <c r="K361" s="15">
        <v>0</v>
      </c>
    </row>
    <row r="362" spans="1:11" s="11" customFormat="1" ht="17.25" customHeight="1">
      <c r="A362" s="139" t="s">
        <v>23</v>
      </c>
      <c r="B362" s="81"/>
      <c r="C362" s="114"/>
      <c r="D362" s="16"/>
      <c r="E362" s="16"/>
      <c r="F362" s="132"/>
      <c r="G362" s="95"/>
      <c r="H362" s="95"/>
      <c r="I362" s="114"/>
      <c r="J362" s="16"/>
      <c r="K362" s="16"/>
    </row>
    <row r="363" spans="1:11" s="11" customFormat="1" ht="32.25" customHeight="1">
      <c r="A363" s="138" t="s">
        <v>136</v>
      </c>
      <c r="B363" s="81"/>
      <c r="C363" s="13">
        <f>D363</f>
        <v>118712.06666666667</v>
      </c>
      <c r="D363" s="23">
        <f>1424544.8/12</f>
        <v>118712.06666666667</v>
      </c>
      <c r="E363" s="23">
        <v>0</v>
      </c>
      <c r="F363" s="13">
        <f>+G363</f>
        <v>128909.8</v>
      </c>
      <c r="G363" s="23">
        <f>1546917.6/12</f>
        <v>128909.8</v>
      </c>
      <c r="H363" s="23">
        <v>0</v>
      </c>
      <c r="I363" s="13">
        <f>+J363</f>
        <v>0</v>
      </c>
      <c r="J363" s="24">
        <v>0</v>
      </c>
      <c r="K363" s="23">
        <v>0</v>
      </c>
    </row>
    <row r="364" spans="1:11" s="11" customFormat="1" ht="30" customHeight="1">
      <c r="A364" s="156" t="s">
        <v>137</v>
      </c>
      <c r="B364" s="81"/>
      <c r="C364" s="13">
        <f>+D364</f>
        <v>125.09918699186993</v>
      </c>
      <c r="D364" s="23">
        <f>15387.2/123</f>
        <v>125.09918699186993</v>
      </c>
      <c r="E364" s="23">
        <v>0</v>
      </c>
      <c r="F364" s="13">
        <f>+G364</f>
        <v>125.09918699186993</v>
      </c>
      <c r="G364" s="24">
        <f>15387.2/G361</f>
        <v>125.09918699186993</v>
      </c>
      <c r="H364" s="23">
        <v>0</v>
      </c>
      <c r="I364" s="13">
        <f>+J364</f>
        <v>0</v>
      </c>
      <c r="J364" s="24">
        <v>0</v>
      </c>
      <c r="K364" s="23">
        <v>0</v>
      </c>
    </row>
    <row r="365" spans="1:11" s="11" customFormat="1" ht="16.5">
      <c r="A365" s="141" t="s">
        <v>22</v>
      </c>
      <c r="B365" s="81"/>
      <c r="C365" s="13"/>
      <c r="D365" s="23"/>
      <c r="E365" s="23"/>
      <c r="F365" s="93"/>
      <c r="G365" s="97"/>
      <c r="H365" s="96"/>
      <c r="I365" s="13"/>
      <c r="J365" s="24"/>
      <c r="K365" s="23"/>
    </row>
    <row r="366" spans="1:11" s="11" customFormat="1" ht="21.75" customHeight="1">
      <c r="A366" s="140" t="s">
        <v>132</v>
      </c>
      <c r="B366" s="81"/>
      <c r="C366" s="115">
        <f>+D366</f>
        <v>100</v>
      </c>
      <c r="D366" s="34">
        <v>100</v>
      </c>
      <c r="E366" s="34">
        <v>0</v>
      </c>
      <c r="F366" s="115">
        <f>G366+H366</f>
        <v>100</v>
      </c>
      <c r="G366" s="79">
        <v>100</v>
      </c>
      <c r="H366" s="34">
        <v>0</v>
      </c>
      <c r="I366" s="115">
        <f>J366+K366</f>
        <v>0</v>
      </c>
      <c r="J366" s="79">
        <v>0</v>
      </c>
      <c r="K366" s="34">
        <v>0</v>
      </c>
    </row>
    <row r="367" spans="1:11" s="11" customFormat="1" ht="21.75" customHeight="1">
      <c r="A367" s="116" t="s">
        <v>215</v>
      </c>
      <c r="B367" s="116"/>
      <c r="C367" s="116"/>
      <c r="D367" s="116"/>
      <c r="E367" s="116"/>
      <c r="F367" s="131"/>
      <c r="G367" s="131"/>
      <c r="H367" s="131"/>
      <c r="I367" s="116"/>
      <c r="J367" s="116"/>
      <c r="K367" s="116"/>
    </row>
    <row r="368" spans="1:11" s="11" customFormat="1" ht="144" customHeight="1">
      <c r="A368" s="175" t="s">
        <v>148</v>
      </c>
      <c r="B368" s="81"/>
      <c r="C368" s="119">
        <f>D368+E368</f>
        <v>254346</v>
      </c>
      <c r="D368" s="120">
        <f>D370+D371</f>
        <v>254346</v>
      </c>
      <c r="E368" s="120">
        <f>E370+E371</f>
        <v>0</v>
      </c>
      <c r="F368" s="121">
        <f>G368+H368</f>
        <v>424812</v>
      </c>
      <c r="G368" s="120">
        <f>G370+G371+G372</f>
        <v>270200</v>
      </c>
      <c r="H368" s="120">
        <f>H370+H371+H372</f>
        <v>154612</v>
      </c>
      <c r="I368" s="119">
        <f>J368+K368</f>
        <v>160000</v>
      </c>
      <c r="J368" s="120">
        <f>J370+J371+J372</f>
        <v>0</v>
      </c>
      <c r="K368" s="120">
        <f>K370+K371+K372</f>
        <v>160000</v>
      </c>
    </row>
    <row r="369" spans="1:11" s="11" customFormat="1" ht="16.5" customHeight="1">
      <c r="A369" s="137" t="s">
        <v>138</v>
      </c>
      <c r="B369" s="81"/>
      <c r="C369" s="115"/>
      <c r="D369" s="34"/>
      <c r="E369" s="34"/>
      <c r="F369" s="121">
        <f>G369+H369</f>
        <v>0</v>
      </c>
      <c r="G369" s="24">
        <v>0</v>
      </c>
      <c r="H369" s="23">
        <v>0</v>
      </c>
      <c r="I369" s="121">
        <f>J369+K369</f>
        <v>0</v>
      </c>
      <c r="J369" s="24">
        <v>0</v>
      </c>
      <c r="K369" s="23">
        <v>0</v>
      </c>
    </row>
    <row r="370" spans="1:11" s="11" customFormat="1" ht="20.25" customHeight="1">
      <c r="A370" s="167" t="s">
        <v>139</v>
      </c>
      <c r="B370" s="81"/>
      <c r="C370" s="115">
        <f>D370</f>
        <v>28775</v>
      </c>
      <c r="D370" s="23">
        <v>28775</v>
      </c>
      <c r="E370" s="23">
        <v>0</v>
      </c>
      <c r="F370" s="121">
        <f>G370+H370</f>
        <v>26400</v>
      </c>
      <c r="G370" s="24">
        <v>26400</v>
      </c>
      <c r="H370" s="23">
        <v>0</v>
      </c>
      <c r="I370" s="121">
        <f>J370+K370</f>
        <v>0</v>
      </c>
      <c r="J370" s="24">
        <v>0</v>
      </c>
      <c r="K370" s="23">
        <v>0</v>
      </c>
    </row>
    <row r="371" spans="1:11" s="11" customFormat="1" ht="30.75" customHeight="1">
      <c r="A371" s="111" t="s">
        <v>149</v>
      </c>
      <c r="B371" s="81"/>
      <c r="C371" s="115">
        <f>D371</f>
        <v>225571</v>
      </c>
      <c r="D371" s="23">
        <v>225571</v>
      </c>
      <c r="E371" s="23">
        <v>0</v>
      </c>
      <c r="F371" s="121">
        <f>G371+H371</f>
        <v>243800</v>
      </c>
      <c r="G371" s="24">
        <v>243800</v>
      </c>
      <c r="H371" s="23">
        <v>0</v>
      </c>
      <c r="I371" s="121">
        <f>J371+K371</f>
        <v>0</v>
      </c>
      <c r="J371" s="24">
        <v>0</v>
      </c>
      <c r="K371" s="23">
        <v>0</v>
      </c>
    </row>
    <row r="372" spans="1:11" s="11" customFormat="1" ht="21" customHeight="1">
      <c r="A372" s="176" t="s">
        <v>157</v>
      </c>
      <c r="B372" s="81"/>
      <c r="C372" s="115">
        <v>0</v>
      </c>
      <c r="D372" s="23">
        <v>0</v>
      </c>
      <c r="E372" s="23">
        <v>0</v>
      </c>
      <c r="F372" s="121">
        <f>G372+H372</f>
        <v>154612</v>
      </c>
      <c r="G372" s="24">
        <v>0</v>
      </c>
      <c r="H372" s="23">
        <f>150000+4612</f>
        <v>154612</v>
      </c>
      <c r="I372" s="121">
        <f>J372+K372</f>
        <v>160000</v>
      </c>
      <c r="J372" s="24">
        <v>0</v>
      </c>
      <c r="K372" s="23">
        <v>160000</v>
      </c>
    </row>
    <row r="373" spans="1:11" s="11" customFormat="1" ht="21.75" customHeight="1">
      <c r="A373" s="141" t="s">
        <v>140</v>
      </c>
      <c r="B373" s="81"/>
      <c r="C373" s="115"/>
      <c r="D373" s="34"/>
      <c r="E373" s="34"/>
      <c r="F373" s="133"/>
      <c r="G373" s="100"/>
      <c r="H373" s="99"/>
      <c r="I373" s="115"/>
      <c r="J373" s="79"/>
      <c r="K373" s="34"/>
    </row>
    <row r="374" spans="1:11" s="11" customFormat="1" ht="21.75" customHeight="1">
      <c r="A374" s="177" t="s">
        <v>141</v>
      </c>
      <c r="B374" s="81"/>
      <c r="C374" s="118">
        <f>D374</f>
        <v>2</v>
      </c>
      <c r="D374" s="64">
        <v>2</v>
      </c>
      <c r="E374" s="64">
        <v>0</v>
      </c>
      <c r="F374" s="118">
        <f>G374</f>
        <v>2</v>
      </c>
      <c r="G374" s="122">
        <v>2</v>
      </c>
      <c r="H374" s="64">
        <v>0</v>
      </c>
      <c r="I374" s="118">
        <f>J374</f>
        <v>0</v>
      </c>
      <c r="J374" s="122">
        <v>0</v>
      </c>
      <c r="K374" s="64">
        <v>0</v>
      </c>
    </row>
    <row r="375" spans="1:11" s="11" customFormat="1" ht="39" customHeight="1">
      <c r="A375" s="177" t="s">
        <v>142</v>
      </c>
      <c r="B375" s="81"/>
      <c r="C375" s="118">
        <f>D375</f>
        <v>2116</v>
      </c>
      <c r="D375" s="64">
        <v>2116</v>
      </c>
      <c r="E375" s="64">
        <v>0</v>
      </c>
      <c r="F375" s="118">
        <f>G375</f>
        <v>3842</v>
      </c>
      <c r="G375" s="122">
        <v>3842</v>
      </c>
      <c r="H375" s="64">
        <v>0</v>
      </c>
      <c r="I375" s="118">
        <f>J375</f>
        <v>0</v>
      </c>
      <c r="J375" s="122">
        <v>0</v>
      </c>
      <c r="K375" s="64">
        <v>0</v>
      </c>
    </row>
    <row r="376" spans="1:11" s="11" customFormat="1" ht="33" customHeight="1">
      <c r="A376" s="170" t="s">
        <v>156</v>
      </c>
      <c r="B376" s="81"/>
      <c r="C376" s="118">
        <f>D376</f>
        <v>0</v>
      </c>
      <c r="D376" s="64">
        <v>0</v>
      </c>
      <c r="E376" s="64">
        <v>0</v>
      </c>
      <c r="F376" s="118">
        <f>G376+H376</f>
        <v>5</v>
      </c>
      <c r="G376" s="122">
        <v>0</v>
      </c>
      <c r="H376" s="64">
        <v>5</v>
      </c>
      <c r="I376" s="118">
        <f>J376+K376</f>
        <v>5</v>
      </c>
      <c r="J376" s="122">
        <v>0</v>
      </c>
      <c r="K376" s="64">
        <v>5</v>
      </c>
    </row>
    <row r="377" spans="1:11" s="11" customFormat="1" ht="21.75" customHeight="1">
      <c r="A377" s="141" t="s">
        <v>143</v>
      </c>
      <c r="B377" s="81"/>
      <c r="C377" s="115"/>
      <c r="D377" s="34"/>
      <c r="E377" s="34"/>
      <c r="F377" s="133"/>
      <c r="G377" s="100"/>
      <c r="H377" s="99"/>
      <c r="I377" s="115"/>
      <c r="J377" s="79"/>
      <c r="K377" s="34"/>
    </row>
    <row r="378" spans="1:11" s="11" customFormat="1" ht="21.75" customHeight="1">
      <c r="A378" s="178" t="s">
        <v>144</v>
      </c>
      <c r="B378" s="81"/>
      <c r="C378" s="13">
        <f>D378</f>
        <v>1198.9583333333333</v>
      </c>
      <c r="D378" s="23">
        <f>D370/D374/12</f>
        <v>1198.9583333333333</v>
      </c>
      <c r="E378" s="23">
        <v>0</v>
      </c>
      <c r="F378" s="13">
        <f>G378</f>
        <v>1100</v>
      </c>
      <c r="G378" s="24">
        <f>+G370/G374/12</f>
        <v>1100</v>
      </c>
      <c r="H378" s="23">
        <v>0</v>
      </c>
      <c r="I378" s="13">
        <f>J378</f>
        <v>0</v>
      </c>
      <c r="J378" s="24">
        <v>0</v>
      </c>
      <c r="K378" s="23">
        <v>0</v>
      </c>
    </row>
    <row r="379" spans="1:11" s="11" customFormat="1" ht="50.25" customHeight="1">
      <c r="A379" s="177" t="s">
        <v>145</v>
      </c>
      <c r="B379" s="81"/>
      <c r="C379" s="13">
        <f>D379</f>
        <v>106.60255198487712</v>
      </c>
      <c r="D379" s="23">
        <f>D371/D375</f>
        <v>106.60255198487712</v>
      </c>
      <c r="E379" s="23">
        <v>0</v>
      </c>
      <c r="F379" s="13">
        <f>G379</f>
        <v>63.456533055700156</v>
      </c>
      <c r="G379" s="24">
        <f>+G371/G375</f>
        <v>63.456533055700156</v>
      </c>
      <c r="H379" s="23">
        <v>0</v>
      </c>
      <c r="I379" s="13">
        <f>J379</f>
        <v>0</v>
      </c>
      <c r="J379" s="24">
        <v>0</v>
      </c>
      <c r="K379" s="23">
        <v>0</v>
      </c>
    </row>
    <row r="380" spans="1:12" ht="10.5" customHeight="1">
      <c r="A380" s="4"/>
      <c r="B380" s="3"/>
      <c r="C380" s="10"/>
      <c r="D380" s="10"/>
      <c r="E380" s="10"/>
      <c r="F380" s="98"/>
      <c r="G380" s="98"/>
      <c r="H380" s="98"/>
      <c r="I380" s="10"/>
      <c r="J380" s="10"/>
      <c r="K380" s="10"/>
      <c r="L380" s="10"/>
    </row>
    <row r="381" spans="1:15" s="129" customFormat="1" ht="26.25" customHeight="1">
      <c r="A381" s="6"/>
      <c r="B381" s="153"/>
      <c r="C381" s="30"/>
      <c r="D381" s="30"/>
      <c r="E381" s="30"/>
      <c r="F381" s="30"/>
      <c r="G381" s="30"/>
      <c r="H381" s="30"/>
      <c r="I381" s="207" t="s">
        <v>55</v>
      </c>
      <c r="J381" s="207"/>
      <c r="K381" s="207"/>
      <c r="L381" s="30"/>
      <c r="M381" s="128"/>
      <c r="N381" s="2"/>
      <c r="O381" s="128"/>
    </row>
    <row r="382" spans="1:15" s="129" customFormat="1" ht="14.25">
      <c r="A382" s="88">
        <v>1</v>
      </c>
      <c r="B382" s="32">
        <v>2</v>
      </c>
      <c r="C382" s="12">
        <v>3</v>
      </c>
      <c r="D382" s="12">
        <v>4</v>
      </c>
      <c r="E382" s="12">
        <v>5</v>
      </c>
      <c r="F382" s="12">
        <v>6</v>
      </c>
      <c r="G382" s="12">
        <v>7</v>
      </c>
      <c r="H382" s="12">
        <v>8</v>
      </c>
      <c r="I382" s="12">
        <v>9</v>
      </c>
      <c r="J382" s="12">
        <v>10</v>
      </c>
      <c r="K382" s="12">
        <v>11</v>
      </c>
      <c r="L382" s="5"/>
      <c r="M382" s="128"/>
      <c r="N382" s="2"/>
      <c r="O382" s="128"/>
    </row>
    <row r="383" spans="1:11" s="11" customFormat="1" ht="26.25" customHeight="1">
      <c r="A383" s="176" t="s">
        <v>158</v>
      </c>
      <c r="B383" s="81"/>
      <c r="C383" s="13">
        <f>D383</f>
        <v>0</v>
      </c>
      <c r="D383" s="23">
        <v>0</v>
      </c>
      <c r="E383" s="23">
        <v>0</v>
      </c>
      <c r="F383" s="13">
        <f>+G383+H383</f>
        <v>30922.4</v>
      </c>
      <c r="G383" s="24">
        <v>0</v>
      </c>
      <c r="H383" s="23">
        <f>+H372/H376</f>
        <v>30922.4</v>
      </c>
      <c r="I383" s="13">
        <f>J383+K383</f>
        <v>32000</v>
      </c>
      <c r="J383" s="24">
        <v>0</v>
      </c>
      <c r="K383" s="23">
        <f>+K372/K376</f>
        <v>32000</v>
      </c>
    </row>
    <row r="384" spans="1:11" s="11" customFormat="1" ht="18.75" customHeight="1">
      <c r="A384" s="141" t="s">
        <v>146</v>
      </c>
      <c r="B384" s="81"/>
      <c r="C384" s="115"/>
      <c r="D384" s="34"/>
      <c r="E384" s="34"/>
      <c r="F384" s="133"/>
      <c r="G384" s="100"/>
      <c r="H384" s="99"/>
      <c r="I384" s="115"/>
      <c r="J384" s="79"/>
      <c r="K384" s="34"/>
    </row>
    <row r="385" spans="1:11" s="11" customFormat="1" ht="34.5" customHeight="1">
      <c r="A385" s="171" t="s">
        <v>147</v>
      </c>
      <c r="B385" s="81"/>
      <c r="C385" s="115">
        <f>D385</f>
        <v>100</v>
      </c>
      <c r="D385" s="34">
        <v>100</v>
      </c>
      <c r="E385" s="34">
        <v>0</v>
      </c>
      <c r="F385" s="115">
        <f>G385</f>
        <v>100</v>
      </c>
      <c r="G385" s="79">
        <v>100</v>
      </c>
      <c r="H385" s="34">
        <v>0</v>
      </c>
      <c r="I385" s="115">
        <f>J385</f>
        <v>0</v>
      </c>
      <c r="J385" s="79">
        <v>0</v>
      </c>
      <c r="K385" s="34">
        <v>0</v>
      </c>
    </row>
    <row r="386" spans="1:11" s="11" customFormat="1" ht="36" customHeight="1">
      <c r="A386" s="171" t="s">
        <v>159</v>
      </c>
      <c r="B386" s="81"/>
      <c r="C386" s="115">
        <f>D386</f>
        <v>100</v>
      </c>
      <c r="D386" s="34">
        <v>100</v>
      </c>
      <c r="E386" s="34">
        <v>0</v>
      </c>
      <c r="F386" s="115">
        <f>G386</f>
        <v>100</v>
      </c>
      <c r="G386" s="79">
        <v>100</v>
      </c>
      <c r="H386" s="34">
        <v>0</v>
      </c>
      <c r="I386" s="115">
        <f>J386</f>
        <v>0</v>
      </c>
      <c r="J386" s="79">
        <v>0</v>
      </c>
      <c r="K386" s="34">
        <v>0</v>
      </c>
    </row>
    <row r="387" spans="1:11" s="11" customFormat="1" ht="23.25" customHeight="1">
      <c r="A387" s="180" t="s">
        <v>160</v>
      </c>
      <c r="B387" s="81"/>
      <c r="C387" s="115">
        <v>0</v>
      </c>
      <c r="D387" s="34">
        <v>0</v>
      </c>
      <c r="E387" s="34">
        <v>0</v>
      </c>
      <c r="F387" s="115">
        <f>+G387+H387</f>
        <v>100</v>
      </c>
      <c r="G387" s="79">
        <v>0</v>
      </c>
      <c r="H387" s="34">
        <v>100</v>
      </c>
      <c r="I387" s="115">
        <f>J387+K387</f>
        <v>100</v>
      </c>
      <c r="J387" s="79">
        <v>0</v>
      </c>
      <c r="K387" s="34">
        <v>100</v>
      </c>
    </row>
    <row r="388" spans="1:11" s="11" customFormat="1" ht="36" customHeight="1">
      <c r="A388" s="201" t="s">
        <v>216</v>
      </c>
      <c r="B388" s="81"/>
      <c r="C388" s="115"/>
      <c r="D388" s="34"/>
      <c r="E388" s="34"/>
      <c r="F388" s="115"/>
      <c r="G388" s="79"/>
      <c r="H388" s="34"/>
      <c r="I388" s="115"/>
      <c r="J388" s="79"/>
      <c r="K388" s="34"/>
    </row>
    <row r="389" spans="1:11" s="11" customFormat="1" ht="36" customHeight="1">
      <c r="A389" s="142" t="s">
        <v>191</v>
      </c>
      <c r="B389" s="81"/>
      <c r="C389" s="115">
        <f>D389+E389</f>
        <v>1350000</v>
      </c>
      <c r="D389" s="34">
        <v>1350000</v>
      </c>
      <c r="E389" s="34">
        <v>0</v>
      </c>
      <c r="F389" s="115">
        <f>G389+H389</f>
        <v>0</v>
      </c>
      <c r="G389" s="79">
        <v>0</v>
      </c>
      <c r="H389" s="34">
        <v>0</v>
      </c>
      <c r="I389" s="115">
        <f>J389+K389</f>
        <v>0</v>
      </c>
      <c r="J389" s="79">
        <v>0</v>
      </c>
      <c r="K389" s="34">
        <v>0</v>
      </c>
    </row>
    <row r="390" spans="1:11" s="11" customFormat="1" ht="17.25" customHeight="1">
      <c r="A390" s="66" t="s">
        <v>5</v>
      </c>
      <c r="B390" s="81"/>
      <c r="C390" s="115"/>
      <c r="D390" s="34"/>
      <c r="E390" s="34"/>
      <c r="F390" s="115"/>
      <c r="G390" s="79"/>
      <c r="H390" s="34"/>
      <c r="I390" s="115"/>
      <c r="J390" s="79"/>
      <c r="K390" s="34"/>
    </row>
    <row r="391" spans="1:11" s="11" customFormat="1" ht="19.5" customHeight="1">
      <c r="A391" s="137" t="s">
        <v>138</v>
      </c>
      <c r="B391" s="81"/>
      <c r="C391" s="115"/>
      <c r="D391" s="34"/>
      <c r="E391" s="34"/>
      <c r="F391" s="115"/>
      <c r="G391" s="79"/>
      <c r="H391" s="34"/>
      <c r="I391" s="115"/>
      <c r="J391" s="79"/>
      <c r="K391" s="34"/>
    </row>
    <row r="392" spans="1:11" s="11" customFormat="1" ht="36" customHeight="1">
      <c r="A392" s="144" t="s">
        <v>192</v>
      </c>
      <c r="B392" s="81"/>
      <c r="C392" s="118">
        <f>D392+E392</f>
        <v>65900</v>
      </c>
      <c r="D392" s="64">
        <v>65900</v>
      </c>
      <c r="E392" s="64">
        <v>0</v>
      </c>
      <c r="F392" s="118">
        <f>G392+H392</f>
        <v>0</v>
      </c>
      <c r="G392" s="122">
        <v>0</v>
      </c>
      <c r="H392" s="64">
        <v>0</v>
      </c>
      <c r="I392" s="118">
        <f>J392+K392</f>
        <v>0</v>
      </c>
      <c r="J392" s="122">
        <v>0</v>
      </c>
      <c r="K392" s="64">
        <v>0</v>
      </c>
    </row>
    <row r="393" spans="1:11" s="11" customFormat="1" ht="36" customHeight="1">
      <c r="A393" s="144" t="s">
        <v>125</v>
      </c>
      <c r="B393" s="81"/>
      <c r="C393" s="118">
        <f>D393+E393</f>
        <v>1</v>
      </c>
      <c r="D393" s="64">
        <v>1</v>
      </c>
      <c r="E393" s="64">
        <v>0</v>
      </c>
      <c r="F393" s="118">
        <f>G393+H393</f>
        <v>0</v>
      </c>
      <c r="G393" s="122">
        <v>0</v>
      </c>
      <c r="H393" s="64">
        <v>0</v>
      </c>
      <c r="I393" s="118">
        <f>J393+K393</f>
        <v>0</v>
      </c>
      <c r="J393" s="122">
        <v>0</v>
      </c>
      <c r="K393" s="64">
        <v>0</v>
      </c>
    </row>
    <row r="394" spans="1:11" s="11" customFormat="1" ht="18.75" customHeight="1">
      <c r="A394" s="202" t="s">
        <v>23</v>
      </c>
      <c r="B394" s="81"/>
      <c r="C394" s="115"/>
      <c r="D394" s="34"/>
      <c r="E394" s="34"/>
      <c r="F394" s="115"/>
      <c r="G394" s="79"/>
      <c r="H394" s="34"/>
      <c r="I394" s="115"/>
      <c r="J394" s="79"/>
      <c r="K394" s="34"/>
    </row>
    <row r="395" spans="1:11" s="11" customFormat="1" ht="32.25" customHeight="1">
      <c r="A395" s="145" t="s">
        <v>126</v>
      </c>
      <c r="B395" s="81"/>
      <c r="C395" s="115">
        <f>D395+E395</f>
        <v>112500</v>
      </c>
      <c r="D395" s="34">
        <f>1350000/12</f>
        <v>112500</v>
      </c>
      <c r="E395" s="34">
        <v>0</v>
      </c>
      <c r="F395" s="115">
        <f>G395+H395</f>
        <v>0</v>
      </c>
      <c r="G395" s="79">
        <v>0</v>
      </c>
      <c r="H395" s="34">
        <v>0</v>
      </c>
      <c r="I395" s="115">
        <f>J395+K395</f>
        <v>0</v>
      </c>
      <c r="J395" s="79">
        <v>0</v>
      </c>
      <c r="K395" s="34">
        <v>0</v>
      </c>
    </row>
    <row r="396" spans="1:11" s="11" customFormat="1" ht="21" customHeight="1">
      <c r="A396" s="163" t="s">
        <v>22</v>
      </c>
      <c r="B396" s="81"/>
      <c r="C396" s="115"/>
      <c r="D396" s="34"/>
      <c r="E396" s="34"/>
      <c r="F396" s="115"/>
      <c r="G396" s="79"/>
      <c r="H396" s="34"/>
      <c r="I396" s="115"/>
      <c r="J396" s="79"/>
      <c r="K396" s="34"/>
    </row>
    <row r="397" spans="1:11" s="11" customFormat="1" ht="19.5" customHeight="1">
      <c r="A397" s="145" t="s">
        <v>21</v>
      </c>
      <c r="B397" s="81"/>
      <c r="C397" s="115">
        <f>D397+E397</f>
        <v>100</v>
      </c>
      <c r="D397" s="34">
        <v>100</v>
      </c>
      <c r="E397" s="34">
        <v>0</v>
      </c>
      <c r="F397" s="115">
        <f>G397+H397</f>
        <v>0</v>
      </c>
      <c r="G397" s="79">
        <v>0</v>
      </c>
      <c r="H397" s="34">
        <v>0</v>
      </c>
      <c r="I397" s="115">
        <f>J397+K397</f>
        <v>0</v>
      </c>
      <c r="J397" s="79">
        <v>0</v>
      </c>
      <c r="K397" s="34">
        <v>0</v>
      </c>
    </row>
    <row r="398" spans="1:12" ht="18" customHeight="1">
      <c r="A398" s="116" t="s">
        <v>217</v>
      </c>
      <c r="B398" s="107">
        <v>1518800</v>
      </c>
      <c r="C398" s="108"/>
      <c r="D398" s="108"/>
      <c r="E398" s="108"/>
      <c r="F398" s="108"/>
      <c r="G398" s="108"/>
      <c r="H398" s="108"/>
      <c r="I398" s="108"/>
      <c r="J398" s="108"/>
      <c r="K398" s="108"/>
      <c r="L398" s="80"/>
    </row>
    <row r="399" spans="1:11" s="11" customFormat="1" ht="18.75" customHeight="1">
      <c r="A399" s="141" t="s">
        <v>118</v>
      </c>
      <c r="B399" s="81"/>
      <c r="C399" s="35"/>
      <c r="D399" s="35"/>
      <c r="E399" s="35"/>
      <c r="F399" s="35"/>
      <c r="G399" s="35"/>
      <c r="H399" s="35"/>
      <c r="I399" s="35"/>
      <c r="J399" s="35"/>
      <c r="K399" s="35"/>
    </row>
    <row r="400" spans="1:12" ht="36" customHeight="1">
      <c r="A400" s="209" t="s">
        <v>152</v>
      </c>
      <c r="B400" s="209"/>
      <c r="C400" s="209"/>
      <c r="D400" s="209"/>
      <c r="E400" s="209"/>
      <c r="F400" s="209"/>
      <c r="G400" s="209"/>
      <c r="H400" s="209"/>
      <c r="I400" s="209"/>
      <c r="J400" s="209"/>
      <c r="K400" s="209"/>
      <c r="L400" s="181"/>
    </row>
    <row r="401" spans="1:12" ht="32.25" customHeight="1">
      <c r="A401" s="218" t="s">
        <v>120</v>
      </c>
      <c r="B401" s="218"/>
      <c r="C401" s="218"/>
      <c r="D401" s="218"/>
      <c r="E401" s="218"/>
      <c r="F401" s="218"/>
      <c r="G401" s="218"/>
      <c r="H401" s="218"/>
      <c r="I401" s="218"/>
      <c r="J401" s="218"/>
      <c r="K401" s="218"/>
      <c r="L401" s="182"/>
    </row>
    <row r="402" spans="1:12" ht="24" customHeight="1">
      <c r="A402" s="166" t="s">
        <v>7</v>
      </c>
      <c r="B402" s="109"/>
      <c r="C402" s="13">
        <f>C403+C404</f>
        <v>1445456</v>
      </c>
      <c r="D402" s="13">
        <f>D403+D404</f>
        <v>1445456</v>
      </c>
      <c r="E402" s="13">
        <f aca="true" t="shared" si="8" ref="E402:K402">E403+E404</f>
        <v>0</v>
      </c>
      <c r="F402" s="13">
        <f t="shared" si="8"/>
        <v>0</v>
      </c>
      <c r="G402" s="13">
        <f t="shared" si="8"/>
        <v>0</v>
      </c>
      <c r="H402" s="13">
        <f t="shared" si="8"/>
        <v>0</v>
      </c>
      <c r="I402" s="13">
        <f t="shared" si="8"/>
        <v>0</v>
      </c>
      <c r="J402" s="13">
        <f t="shared" si="8"/>
        <v>0</v>
      </c>
      <c r="K402" s="13">
        <f t="shared" si="8"/>
        <v>0</v>
      </c>
      <c r="L402" s="183"/>
    </row>
    <row r="403" spans="1:12" ht="62.25" customHeight="1">
      <c r="A403" s="179" t="s">
        <v>121</v>
      </c>
      <c r="B403" s="110"/>
      <c r="C403" s="13">
        <f>D403+E403</f>
        <v>220430</v>
      </c>
      <c r="D403" s="23">
        <v>220430</v>
      </c>
      <c r="E403" s="23">
        <v>0</v>
      </c>
      <c r="F403" s="13">
        <f>G403+H403</f>
        <v>0</v>
      </c>
      <c r="G403" s="23">
        <v>0</v>
      </c>
      <c r="H403" s="23">
        <v>0</v>
      </c>
      <c r="I403" s="13">
        <f>J403+K403</f>
        <v>0</v>
      </c>
      <c r="J403" s="23">
        <v>0</v>
      </c>
      <c r="K403" s="23">
        <v>0</v>
      </c>
      <c r="L403" s="80"/>
    </row>
    <row r="404" spans="1:12" ht="83.25" customHeight="1">
      <c r="A404" s="175" t="s">
        <v>119</v>
      </c>
      <c r="B404" s="110"/>
      <c r="C404" s="13">
        <f>D404+E404</f>
        <v>1225026</v>
      </c>
      <c r="D404" s="23">
        <v>1225026</v>
      </c>
      <c r="E404" s="23">
        <v>0</v>
      </c>
      <c r="F404" s="13">
        <f>G404+H404</f>
        <v>0</v>
      </c>
      <c r="G404" s="23">
        <v>0</v>
      </c>
      <c r="H404" s="23">
        <v>0</v>
      </c>
      <c r="I404" s="13">
        <f>J404+K404</f>
        <v>0</v>
      </c>
      <c r="J404" s="23">
        <v>0</v>
      </c>
      <c r="K404" s="23">
        <v>0</v>
      </c>
      <c r="L404" s="80"/>
    </row>
    <row r="406" ht="6" customHeight="1"/>
    <row r="407" spans="1:15" s="1" customFormat="1" ht="18.75">
      <c r="A407" s="184" t="s">
        <v>166</v>
      </c>
      <c r="B407" s="154"/>
      <c r="C407" s="154"/>
      <c r="D407" s="185"/>
      <c r="E407" s="185"/>
      <c r="F407" s="186"/>
      <c r="G407" s="187"/>
      <c r="H407" s="188" t="s">
        <v>167</v>
      </c>
      <c r="I407" s="128"/>
      <c r="J407" s="128"/>
      <c r="K407" s="128"/>
      <c r="M407" s="11"/>
      <c r="O407" s="80"/>
    </row>
    <row r="408" spans="1:15" s="1" customFormat="1" ht="18.75">
      <c r="A408" s="188"/>
      <c r="B408" s="188"/>
      <c r="C408" s="188"/>
      <c r="D408" s="188"/>
      <c r="E408" s="188"/>
      <c r="F408" s="187"/>
      <c r="G408" s="187"/>
      <c r="H408" s="187"/>
      <c r="I408" s="11"/>
      <c r="J408" s="11"/>
      <c r="K408" s="11"/>
      <c r="M408" s="11"/>
      <c r="O408" s="80"/>
    </row>
    <row r="409" spans="1:8" ht="18.75">
      <c r="A409" s="189" t="s">
        <v>168</v>
      </c>
      <c r="B409" s="188"/>
      <c r="C409" s="188"/>
      <c r="D409" s="188"/>
      <c r="E409" s="188"/>
      <c r="F409" s="187"/>
      <c r="G409" s="187"/>
      <c r="H409" s="187"/>
    </row>
    <row r="410" spans="1:8" ht="18.75">
      <c r="A410" s="189" t="s">
        <v>169</v>
      </c>
      <c r="B410" s="188"/>
      <c r="C410" s="188"/>
      <c r="D410" s="188"/>
      <c r="E410" s="188"/>
      <c r="F410" s="187"/>
      <c r="G410" s="187"/>
      <c r="H410" s="187"/>
    </row>
  </sheetData>
  <sheetProtection/>
  <mergeCells count="54">
    <mergeCell ref="A17:A19"/>
    <mergeCell ref="A82:K82"/>
    <mergeCell ref="A125:K125"/>
    <mergeCell ref="C7:E8"/>
    <mergeCell ref="M23:M24"/>
    <mergeCell ref="M29:M30"/>
    <mergeCell ref="F7:H8"/>
    <mergeCell ref="F9:F10"/>
    <mergeCell ref="I9:I10"/>
    <mergeCell ref="A16:K16"/>
    <mergeCell ref="A15:K15"/>
    <mergeCell ref="D9:E9"/>
    <mergeCell ref="B7:B10"/>
    <mergeCell ref="I131:K131"/>
    <mergeCell ref="I164:K164"/>
    <mergeCell ref="H1:J1"/>
    <mergeCell ref="A5:K5"/>
    <mergeCell ref="G9:H9"/>
    <mergeCell ref="I7:K8"/>
    <mergeCell ref="H2:K2"/>
    <mergeCell ref="A7:A10"/>
    <mergeCell ref="J9:K9"/>
    <mergeCell ref="C9:C10"/>
    <mergeCell ref="A28:A30"/>
    <mergeCell ref="A81:K81"/>
    <mergeCell ref="A126:K126"/>
    <mergeCell ref="I35:K35"/>
    <mergeCell ref="I65:K65"/>
    <mergeCell ref="I97:K97"/>
    <mergeCell ref="A95:K95"/>
    <mergeCell ref="A186:K186"/>
    <mergeCell ref="A322:K322"/>
    <mergeCell ref="A295:K295"/>
    <mergeCell ref="A185:K185"/>
    <mergeCell ref="A296:K296"/>
    <mergeCell ref="I226:K226"/>
    <mergeCell ref="I254:K254"/>
    <mergeCell ref="I284:K284"/>
    <mergeCell ref="A307:K307"/>
    <mergeCell ref="A308:K308"/>
    <mergeCell ref="A239:K239"/>
    <mergeCell ref="A240:K240"/>
    <mergeCell ref="A401:K401"/>
    <mergeCell ref="A321:K321"/>
    <mergeCell ref="A173:K173"/>
    <mergeCell ref="A157:K157"/>
    <mergeCell ref="I317:K317"/>
    <mergeCell ref="A99:K99"/>
    <mergeCell ref="A400:K400"/>
    <mergeCell ref="A156:K156"/>
    <mergeCell ref="A172:K172"/>
    <mergeCell ref="I354:K354"/>
    <mergeCell ref="I381:K381"/>
    <mergeCell ref="I196:K19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9" manualBreakCount="9">
    <brk id="34" max="10" man="1"/>
    <brk id="64" max="10" man="1"/>
    <brk id="96" max="10" man="1"/>
    <brk id="225" max="10" man="1"/>
    <brk id="253" max="10" man="1"/>
    <brk id="283" max="10" man="1"/>
    <brk id="316" max="10" man="1"/>
    <brk id="353" max="10" man="1"/>
    <brk id="3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2016-12-12T16:26:09Z</cp:lastPrinted>
  <dcterms:created xsi:type="dcterms:W3CDTF">1996-10-08T23:32:33Z</dcterms:created>
  <dcterms:modified xsi:type="dcterms:W3CDTF">2017-02-10T14:27:08Z</dcterms:modified>
  <cp:category/>
  <cp:version/>
  <cp:contentType/>
  <cp:contentStatus/>
</cp:coreProperties>
</file>