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(с)'!$14:$14</definedName>
    <definedName name="_xlnm.Print_Area" localSheetId="0">' дод 1 (с)'!$A$1:$F$417</definedName>
  </definedNames>
  <calcPr fullCalcOnLoad="1"/>
</workbook>
</file>

<file path=xl/sharedStrings.xml><?xml version="1.0" encoding="utf-8"?>
<sst xmlns="http://schemas.openxmlformats.org/spreadsheetml/2006/main" count="549" uniqueCount="202">
  <si>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</si>
  <si>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</si>
  <si>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</si>
  <si>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</si>
  <si>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</si>
  <si>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</si>
  <si>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</si>
  <si>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</si>
  <si>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</si>
  <si>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</si>
  <si>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</si>
  <si>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</si>
  <si>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</si>
  <si>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</si>
  <si>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</si>
  <si>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</si>
  <si>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</si>
  <si>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</si>
  <si>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</si>
  <si>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</si>
  <si>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</si>
  <si>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</si>
  <si>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</si>
  <si>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</si>
  <si>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</si>
  <si>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</si>
  <si>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</si>
  <si>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</si>
  <si>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</si>
  <si>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</si>
  <si>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</si>
  <si>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</si>
  <si>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</si>
  <si>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</si>
  <si>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</si>
  <si>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</si>
  <si>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</si>
  <si>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</si>
  <si>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</si>
  <si>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</si>
  <si>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</si>
  <si>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</si>
  <si>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</si>
  <si>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</si>
  <si>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</si>
  <si>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</si>
  <si>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</si>
  <si>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</si>
  <si>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</si>
  <si>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</si>
  <si>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</si>
  <si>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</si>
  <si>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</si>
  <si>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</si>
  <si>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</si>
  <si>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</si>
  <si>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</si>
  <si>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</si>
  <si>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</si>
  <si>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</si>
  <si>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</si>
  <si>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</si>
  <si>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</si>
  <si>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</si>
  <si>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</si>
  <si>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</si>
  <si>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</si>
  <si>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</si>
  <si>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</si>
  <si>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</si>
  <si>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</si>
  <si>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</si>
  <si>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</si>
  <si>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</si>
  <si>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</si>
  <si>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</si>
  <si>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</si>
  <si>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</si>
  <si>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</si>
  <si>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</si>
  <si>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</si>
  <si>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</si>
  <si>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</si>
  <si>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</si>
  <si>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</si>
  <si>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</si>
  <si>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</si>
  <si>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</si>
  <si>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</si>
  <si>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</si>
  <si>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</si>
  <si>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</si>
  <si>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</si>
  <si>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</si>
  <si>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</si>
  <si>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</si>
  <si>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</si>
  <si>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</si>
  <si>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</si>
  <si>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</si>
  <si>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</si>
  <si>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</si>
  <si>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</si>
  <si>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</si>
  <si>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</si>
  <si>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</si>
  <si>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</si>
  <si>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</si>
  <si>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</si>
  <si>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</si>
  <si>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</si>
  <si>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</si>
  <si>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</si>
  <si>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</si>
  <si>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</si>
  <si>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</si>
  <si>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</si>
  <si>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</si>
  <si>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</si>
  <si>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</si>
  <si>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</si>
  <si>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</si>
  <si>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</si>
  <si>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</si>
  <si>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</si>
  <si>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</si>
  <si>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</si>
  <si>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</si>
  <si>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</si>
  <si>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</si>
  <si>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</si>
  <si>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</si>
  <si>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</si>
  <si>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</si>
  <si>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</si>
  <si>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</si>
  <si>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</si>
  <si>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</si>
  <si>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</si>
  <si>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</si>
  <si>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</si>
  <si>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</si>
  <si>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</si>
  <si>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</si>
  <si>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</si>
  <si>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</si>
  <si>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</si>
  <si>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</si>
  <si>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</si>
  <si>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</si>
  <si>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</si>
  <si>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</si>
  <si>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</si>
  <si>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</si>
  <si>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</si>
  <si>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</si>
  <si>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</si>
  <si>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</si>
  <si>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</si>
  <si>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</si>
  <si>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</si>
  <si>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</si>
  <si>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</si>
  <si>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</si>
  <si>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</si>
  <si>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</si>
  <si>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</si>
  <si>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</si>
  <si>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</si>
  <si>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</si>
  <si>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</si>
  <si>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</si>
  <si>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</si>
  <si>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</si>
  <si>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</si>
  <si>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</si>
  <si>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</si>
  <si>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Доходи міського бюджету на 2017 рік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</si>
  <si>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</si>
  <si>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</si>
  <si>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</si>
  <si>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</si>
  <si>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встановлення телефонів інвалідам І та ІІ груп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</si>
  <si>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</si>
  <si>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</si>
  <si>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Сумський міський голова</t>
  </si>
  <si>
    <t>виконання Обласної програми надання медичної допомоги нефрологічним хворим методом гемодіалізу</t>
  </si>
  <si>
    <t xml:space="preserve">«Про   внесення  змін  та   доповнень </t>
  </si>
  <si>
    <t>до   міського  бюджет   на  2017  рік»</t>
  </si>
  <si>
    <r>
      <t xml:space="preserve">від </t>
    </r>
    <r>
      <rPr>
        <sz val="14"/>
        <color indexed="9"/>
        <rFont val="Times New Roman"/>
        <family val="1"/>
      </rPr>
      <t>21 грудня</t>
    </r>
    <r>
      <rPr>
        <sz val="14"/>
        <rFont val="Times New Roman"/>
        <family val="1"/>
      </rPr>
      <t xml:space="preserve"> 2016 року № </t>
    </r>
    <r>
      <rPr>
        <sz val="14"/>
        <color indexed="9"/>
        <rFont val="Times New Roman"/>
        <family val="1"/>
      </rPr>
      <t xml:space="preserve">1537 </t>
    </r>
    <r>
      <rPr>
        <sz val="14"/>
        <rFont val="Times New Roman"/>
        <family val="1"/>
      </rPr>
      <t>- МР</t>
    </r>
  </si>
  <si>
    <t>Затверджено</t>
  </si>
  <si>
    <t>Внесено зміни (+/-)</t>
  </si>
  <si>
    <t>забезпечення лікування хворих на хронічну ниркову недостатність методом гемодіалізу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</si>
  <si>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</si>
  <si>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Затверджено з урахуванням змін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</si>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</sst>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 vertical="center" textRotation="180"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0" fontId="37" fillId="26" borderId="14" xfId="0" applyFont="1" applyFill="1" applyBorder="1" applyAlignment="1">
      <alignment vertical="center" textRotation="180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0" fontId="37" fillId="26" borderId="14" xfId="0" applyFont="1" applyFill="1" applyBorder="1" applyAlignment="1">
      <alignment horizontal="center" vertical="center" textRotation="180"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37" fillId="26" borderId="0" xfId="0" applyFont="1" applyFill="1" applyBorder="1" applyAlignment="1">
      <alignment vertical="center" textRotation="180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7" fillId="26" borderId="0" xfId="0" applyFont="1" applyFill="1" applyAlignment="1">
      <alignment horizontal="center" vertical="center" textRotation="180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 textRotation="180"/>
    </xf>
    <xf numFmtId="0" fontId="0" fillId="0" borderId="0" xfId="0" applyFont="1" applyFill="1" applyAlignment="1">
      <alignment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0" fontId="29" fillId="26" borderId="16" xfId="0" applyNumberFormat="1" applyFont="1" applyFill="1" applyBorder="1" applyAlignment="1" applyProtection="1">
      <alignment vertical="top" wrapText="1"/>
      <protection/>
    </xf>
    <xf numFmtId="0" fontId="29" fillId="26" borderId="17" xfId="0" applyNumberFormat="1" applyFont="1" applyFill="1" applyBorder="1" applyAlignment="1" applyProtection="1">
      <alignment vertical="top" wrapText="1"/>
      <protection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Font="1" applyFill="1" applyAlignment="1">
      <alignment horizontal="center" vertical="center" textRotation="180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7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26" borderId="17" xfId="0" applyNumberFormat="1" applyFont="1" applyFill="1" applyBorder="1" applyAlignment="1" applyProtection="1">
      <alignment horizontal="center" vertical="center" wrapText="1"/>
      <protection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26" borderId="17" xfId="0" applyNumberFormat="1" applyFont="1" applyFill="1" applyBorder="1" applyAlignment="1" applyProtection="1">
      <alignment horizontal="center" vertical="top" wrapText="1"/>
      <protection/>
    </xf>
    <xf numFmtId="0" fontId="20" fillId="26" borderId="18" xfId="0" applyNumberFormat="1" applyFont="1" applyFill="1" applyBorder="1" applyAlignment="1" applyProtection="1">
      <alignment horizontal="center" vertical="center" wrapText="1"/>
      <protection/>
    </xf>
    <xf numFmtId="0" fontId="20" fillId="26" borderId="19" xfId="0" applyNumberFormat="1" applyFont="1" applyFill="1" applyBorder="1" applyAlignment="1" applyProtection="1">
      <alignment horizontal="center" vertical="center" wrapText="1"/>
      <protection/>
    </xf>
    <xf numFmtId="0" fontId="20" fillId="26" borderId="20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5" fillId="26" borderId="0" xfId="0" applyFont="1" applyFill="1" applyAlignment="1">
      <alignment/>
    </xf>
    <xf numFmtId="0" fontId="45" fillId="26" borderId="0" xfId="0" applyNumberFormat="1" applyFont="1" applyFill="1" applyAlignment="1" applyProtection="1">
      <alignment/>
      <protection/>
    </xf>
    <xf numFmtId="0" fontId="45" fillId="26" borderId="0" xfId="0" applyFont="1" applyFill="1" applyAlignment="1">
      <alignment horizontal="center" vertical="center" textRotation="180"/>
    </xf>
    <xf numFmtId="14" fontId="45" fillId="26" borderId="0" xfId="0" applyNumberFormat="1" applyFont="1" applyFill="1" applyBorder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7"/>
  <sheetViews>
    <sheetView showGridLines="0" showZeros="0" tabSelected="1" view="pageBreakPreview" zoomScale="75" zoomScaleNormal="75" zoomScaleSheetLayoutView="75" zoomScalePageLayoutView="0" workbookViewId="0" topLeftCell="A395">
      <selection activeCell="B399" sqref="B399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66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169</v>
      </c>
      <c r="E1" s="3"/>
      <c r="G1" s="4"/>
    </row>
    <row r="2" spans="4:7" ht="18.75" customHeight="1">
      <c r="D2" s="6" t="s">
        <v>170</v>
      </c>
      <c r="E2" s="3"/>
      <c r="G2" s="4"/>
    </row>
    <row r="3" spans="4:7" ht="18.75" customHeight="1">
      <c r="D3" s="6" t="s">
        <v>187</v>
      </c>
      <c r="E3" s="3"/>
      <c r="G3" s="4"/>
    </row>
    <row r="4" spans="4:7" ht="18.75" customHeight="1">
      <c r="D4" s="6" t="s">
        <v>188</v>
      </c>
      <c r="E4" s="3"/>
      <c r="G4" s="4"/>
    </row>
    <row r="5" spans="1:253" s="79" customFormat="1" ht="18.75" customHeight="1">
      <c r="A5" s="74"/>
      <c r="B5" s="75"/>
      <c r="C5" s="75"/>
      <c r="D5" s="76" t="s">
        <v>189</v>
      </c>
      <c r="E5" s="77"/>
      <c r="F5" s="75"/>
      <c r="G5" s="78"/>
      <c r="H5" s="75"/>
      <c r="I5" s="75"/>
      <c r="J5" s="75"/>
      <c r="K5" s="75"/>
      <c r="L5" s="75"/>
      <c r="IK5" s="75"/>
      <c r="IL5" s="75"/>
      <c r="IM5" s="75"/>
      <c r="IN5" s="75"/>
      <c r="IO5" s="75"/>
      <c r="IP5" s="75"/>
      <c r="IQ5" s="75"/>
      <c r="IR5" s="75"/>
      <c r="IS5" s="75"/>
    </row>
    <row r="6" spans="4:7" ht="5.25" customHeight="1">
      <c r="D6" s="6"/>
      <c r="E6" s="3"/>
      <c r="G6" s="4"/>
    </row>
    <row r="7" spans="3:7" ht="7.5" customHeight="1">
      <c r="C7" s="7"/>
      <c r="G7" s="4"/>
    </row>
    <row r="8" spans="3:7" ht="21" customHeight="1">
      <c r="C8" s="7"/>
      <c r="G8" s="4"/>
    </row>
    <row r="9" spans="1:7" ht="20.25">
      <c r="A9" s="104" t="s">
        <v>177</v>
      </c>
      <c r="B9" s="104"/>
      <c r="C9" s="104"/>
      <c r="D9" s="104"/>
      <c r="E9" s="104"/>
      <c r="F9" s="104"/>
      <c r="G9" s="4"/>
    </row>
    <row r="10" spans="2:7" ht="15.75">
      <c r="B10" s="8"/>
      <c r="C10" s="8"/>
      <c r="D10" s="8"/>
      <c r="E10" s="8"/>
      <c r="F10" s="9" t="s">
        <v>27</v>
      </c>
      <c r="G10" s="4"/>
    </row>
    <row r="11" spans="1:7" ht="16.5" customHeight="1">
      <c r="A11" s="100" t="s">
        <v>0</v>
      </c>
      <c r="B11" s="90" t="s">
        <v>1</v>
      </c>
      <c r="C11" s="97" t="s">
        <v>190</v>
      </c>
      <c r="D11" s="98"/>
      <c r="E11" s="98"/>
      <c r="F11" s="99"/>
      <c r="G11" s="4"/>
    </row>
    <row r="12" spans="1:7" ht="18" customHeight="1">
      <c r="A12" s="100"/>
      <c r="B12" s="90"/>
      <c r="C12" s="88" t="s">
        <v>17</v>
      </c>
      <c r="D12" s="88" t="s">
        <v>15</v>
      </c>
      <c r="E12" s="90" t="s">
        <v>16</v>
      </c>
      <c r="F12" s="90"/>
      <c r="G12" s="4"/>
    </row>
    <row r="13" spans="1:7" ht="29.25" customHeight="1">
      <c r="A13" s="100"/>
      <c r="B13" s="90"/>
      <c r="C13" s="89"/>
      <c r="D13" s="89"/>
      <c r="E13" s="11" t="s">
        <v>17</v>
      </c>
      <c r="F13" s="12" t="s">
        <v>18</v>
      </c>
      <c r="G13" s="4"/>
    </row>
    <row r="14" spans="1:253" s="14" customFormat="1" ht="17.25" customHeight="1" hidden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4"/>
      <c r="H14" s="13"/>
      <c r="I14" s="13"/>
      <c r="J14" s="13"/>
      <c r="K14" s="13"/>
      <c r="L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9" customFormat="1" ht="14.25" hidden="1">
      <c r="A15" s="10">
        <v>10000000</v>
      </c>
      <c r="B15" s="15" t="s">
        <v>3</v>
      </c>
      <c r="C15" s="16">
        <f>D15+E15</f>
        <v>1252958996</v>
      </c>
      <c r="D15" s="17">
        <f>D16+D26++D31+D33+D52</f>
        <v>1249507896</v>
      </c>
      <c r="E15" s="17">
        <f>E16+E26++E31+E33+E52</f>
        <v>3451100</v>
      </c>
      <c r="F15" s="17">
        <f>F16+F26++F31+F33+F52</f>
        <v>0</v>
      </c>
      <c r="G15" s="4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25" customFormat="1" ht="30" hidden="1">
      <c r="A16" s="20">
        <v>11000000</v>
      </c>
      <c r="B16" s="21" t="s">
        <v>4</v>
      </c>
      <c r="C16" s="22">
        <f aca="true" t="shared" si="0" ref="C16:C90">D16+E16</f>
        <v>801090263</v>
      </c>
      <c r="D16" s="23">
        <f>D17+D23</f>
        <v>801090263</v>
      </c>
      <c r="E16" s="23"/>
      <c r="F16" s="23"/>
      <c r="G16" s="4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15" hidden="1">
      <c r="A17" s="20">
        <v>11010000</v>
      </c>
      <c r="B17" s="21" t="s">
        <v>138</v>
      </c>
      <c r="C17" s="22">
        <f t="shared" si="0"/>
        <v>800526163</v>
      </c>
      <c r="D17" s="22">
        <f>D18+D19+D20+D21+D22</f>
        <v>800526163</v>
      </c>
      <c r="E17" s="23"/>
      <c r="F17" s="23"/>
      <c r="G17" s="4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45" hidden="1">
      <c r="A18" s="20">
        <v>11010100</v>
      </c>
      <c r="B18" s="21" t="s">
        <v>23</v>
      </c>
      <c r="C18" s="23">
        <f t="shared" si="0"/>
        <v>686680408</v>
      </c>
      <c r="D18" s="69">
        <f>656687600+13459508+16533300</f>
        <v>686680408</v>
      </c>
      <c r="E18" s="23"/>
      <c r="F18" s="23"/>
      <c r="G18" s="4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75" hidden="1">
      <c r="A19" s="20">
        <v>11010200</v>
      </c>
      <c r="B19" s="21" t="s">
        <v>24</v>
      </c>
      <c r="C19" s="22">
        <f t="shared" si="0"/>
        <v>74476600</v>
      </c>
      <c r="D19" s="69">
        <f>72788500+129000+1409100+150000</f>
        <v>74476600</v>
      </c>
      <c r="E19" s="23"/>
      <c r="F19" s="23"/>
      <c r="G19" s="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45" customHeight="1" hidden="1">
      <c r="A20" s="20">
        <v>11010400</v>
      </c>
      <c r="B20" s="21" t="s">
        <v>25</v>
      </c>
      <c r="C20" s="22">
        <f t="shared" si="0"/>
        <v>25539155</v>
      </c>
      <c r="D20" s="69">
        <f>25096500+442655</f>
        <v>25539155</v>
      </c>
      <c r="E20" s="23"/>
      <c r="F20" s="23"/>
      <c r="G20" s="4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5" customFormat="1" ht="33.75" customHeight="1" hidden="1">
      <c r="A21" s="20">
        <v>11010500</v>
      </c>
      <c r="B21" s="21" t="s">
        <v>26</v>
      </c>
      <c r="C21" s="22">
        <f t="shared" si="0"/>
        <v>12330000</v>
      </c>
      <c r="D21" s="23">
        <v>12330000</v>
      </c>
      <c r="E21" s="23"/>
      <c r="F21" s="23"/>
      <c r="G21" s="4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63.75" customHeight="1" hidden="1">
      <c r="A22" s="20">
        <v>11010900</v>
      </c>
      <c r="B22" s="21" t="s">
        <v>175</v>
      </c>
      <c r="C22" s="22">
        <f t="shared" si="0"/>
        <v>1500000</v>
      </c>
      <c r="D22" s="23">
        <v>1500000</v>
      </c>
      <c r="E22" s="23"/>
      <c r="F22" s="23"/>
      <c r="G22" s="26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7" s="24" customFormat="1" ht="15" hidden="1">
      <c r="A23" s="20">
        <v>11020000</v>
      </c>
      <c r="B23" s="21" t="s">
        <v>5</v>
      </c>
      <c r="C23" s="22">
        <f t="shared" si="0"/>
        <v>564100</v>
      </c>
      <c r="D23" s="22">
        <f>D24+D25</f>
        <v>564100</v>
      </c>
      <c r="E23" s="22"/>
      <c r="F23" s="22"/>
      <c r="G23" s="26"/>
    </row>
    <row r="24" spans="1:253" s="25" customFormat="1" ht="30" hidden="1">
      <c r="A24" s="20">
        <v>11020200</v>
      </c>
      <c r="B24" s="21" t="s">
        <v>28</v>
      </c>
      <c r="C24" s="22">
        <f t="shared" si="0"/>
        <v>564100</v>
      </c>
      <c r="D24" s="23">
        <v>564100</v>
      </c>
      <c r="E24" s="23"/>
      <c r="F24" s="23"/>
      <c r="G24" s="26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30" customHeight="1" hidden="1">
      <c r="A25" s="20">
        <v>11023200</v>
      </c>
      <c r="B25" s="21" t="s">
        <v>29</v>
      </c>
      <c r="C25" s="22">
        <f t="shared" si="0"/>
        <v>0</v>
      </c>
      <c r="D25" s="23"/>
      <c r="E25" s="23"/>
      <c r="F25" s="23"/>
      <c r="G25" s="26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30" hidden="1">
      <c r="A26" s="20">
        <v>13000000</v>
      </c>
      <c r="B26" s="21" t="s">
        <v>30</v>
      </c>
      <c r="C26" s="22">
        <f t="shared" si="0"/>
        <v>199733</v>
      </c>
      <c r="D26" s="23">
        <f>D27+D29</f>
        <v>199733</v>
      </c>
      <c r="E26" s="23"/>
      <c r="F26" s="23"/>
      <c r="G26" s="26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16.5" customHeight="1" hidden="1">
      <c r="A27" s="20">
        <v>13010000</v>
      </c>
      <c r="B27" s="21" t="s">
        <v>31</v>
      </c>
      <c r="C27" s="22">
        <f t="shared" si="0"/>
        <v>98633</v>
      </c>
      <c r="D27" s="23">
        <f>D28</f>
        <v>98633</v>
      </c>
      <c r="E27" s="23"/>
      <c r="F27" s="23"/>
      <c r="G27" s="26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60.75" customHeight="1" hidden="1">
      <c r="A28" s="20">
        <v>13010200</v>
      </c>
      <c r="B28" s="21" t="s">
        <v>32</v>
      </c>
      <c r="C28" s="22">
        <f t="shared" si="0"/>
        <v>98633</v>
      </c>
      <c r="D28" s="23">
        <v>98633</v>
      </c>
      <c r="E28" s="23"/>
      <c r="F28" s="23"/>
      <c r="G28" s="26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15" hidden="1">
      <c r="A29" s="20">
        <v>13030000</v>
      </c>
      <c r="B29" s="21" t="s">
        <v>33</v>
      </c>
      <c r="C29" s="22">
        <f t="shared" si="0"/>
        <v>101100</v>
      </c>
      <c r="D29" s="23">
        <f>D30</f>
        <v>101100</v>
      </c>
      <c r="E29" s="23"/>
      <c r="F29" s="23"/>
      <c r="G29" s="26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35.25" customHeight="1" hidden="1">
      <c r="A30" s="20">
        <v>13030200</v>
      </c>
      <c r="B30" s="21" t="s">
        <v>34</v>
      </c>
      <c r="C30" s="22">
        <f t="shared" si="0"/>
        <v>101100</v>
      </c>
      <c r="D30" s="23">
        <v>101100</v>
      </c>
      <c r="E30" s="23"/>
      <c r="F30" s="23"/>
      <c r="G30" s="26"/>
      <c r="H30" s="24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15" hidden="1">
      <c r="A31" s="20">
        <v>14000000</v>
      </c>
      <c r="B31" s="21" t="s">
        <v>11</v>
      </c>
      <c r="C31" s="22">
        <f t="shared" si="0"/>
        <v>130800000</v>
      </c>
      <c r="D31" s="23">
        <f>D32</f>
        <v>130800000</v>
      </c>
      <c r="E31" s="23"/>
      <c r="F31" s="23"/>
      <c r="G31" s="26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33.75" customHeight="1" hidden="1">
      <c r="A32" s="20">
        <v>14040000</v>
      </c>
      <c r="B32" s="21" t="s">
        <v>35</v>
      </c>
      <c r="C32" s="22">
        <f t="shared" si="0"/>
        <v>130800000</v>
      </c>
      <c r="D32" s="23">
        <v>130800000</v>
      </c>
      <c r="E32" s="23"/>
      <c r="F32" s="23"/>
      <c r="G32" s="26"/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15" hidden="1">
      <c r="A33" s="20">
        <v>18000000</v>
      </c>
      <c r="B33" s="21" t="s">
        <v>139</v>
      </c>
      <c r="C33" s="22">
        <f t="shared" si="0"/>
        <v>317417900</v>
      </c>
      <c r="D33" s="23">
        <f>D34+D45+D48</f>
        <v>317417900</v>
      </c>
      <c r="E33" s="23"/>
      <c r="F33" s="23"/>
      <c r="G33" s="26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15" hidden="1">
      <c r="A34" s="20" t="s">
        <v>36</v>
      </c>
      <c r="B34" s="21" t="s">
        <v>140</v>
      </c>
      <c r="C34" s="22">
        <f t="shared" si="0"/>
        <v>179484500</v>
      </c>
      <c r="D34" s="23">
        <f>D35+D36+D38+D39+D40+D41+D42+D43+D44+D37</f>
        <v>179484500</v>
      </c>
      <c r="E34" s="23"/>
      <c r="F34" s="23"/>
      <c r="G34" s="26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47.25" customHeight="1" hidden="1">
      <c r="A35" s="20" t="s">
        <v>37</v>
      </c>
      <c r="B35" s="21" t="s">
        <v>39</v>
      </c>
      <c r="C35" s="22">
        <f t="shared" si="0"/>
        <v>173100</v>
      </c>
      <c r="D35" s="23">
        <v>173100</v>
      </c>
      <c r="E35" s="23"/>
      <c r="F35" s="23"/>
      <c r="G35" s="26"/>
      <c r="H35" s="27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39.75" customHeight="1" hidden="1">
      <c r="A36" s="20" t="s">
        <v>38</v>
      </c>
      <c r="B36" s="21" t="s">
        <v>40</v>
      </c>
      <c r="C36" s="22">
        <f t="shared" si="0"/>
        <v>2009500</v>
      </c>
      <c r="D36" s="23">
        <v>2009500</v>
      </c>
      <c r="E36" s="23"/>
      <c r="F36" s="23"/>
      <c r="G36" s="26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60" customHeight="1" hidden="1">
      <c r="A37" s="20" t="s">
        <v>41</v>
      </c>
      <c r="B37" s="21" t="s">
        <v>43</v>
      </c>
      <c r="C37" s="22">
        <f t="shared" si="0"/>
        <v>1015800</v>
      </c>
      <c r="D37" s="23">
        <v>1015800</v>
      </c>
      <c r="E37" s="23"/>
      <c r="F37" s="23"/>
      <c r="G37" s="26"/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48" customHeight="1" hidden="1">
      <c r="A38" s="20" t="s">
        <v>42</v>
      </c>
      <c r="B38" s="21" t="s">
        <v>44</v>
      </c>
      <c r="C38" s="22">
        <f t="shared" si="0"/>
        <v>9101600</v>
      </c>
      <c r="D38" s="23">
        <v>9101600</v>
      </c>
      <c r="E38" s="23"/>
      <c r="F38" s="23"/>
      <c r="G38" s="26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5" hidden="1">
      <c r="A39" s="20">
        <v>18010500</v>
      </c>
      <c r="B39" s="21" t="s">
        <v>45</v>
      </c>
      <c r="C39" s="22">
        <f t="shared" si="0"/>
        <v>47110600</v>
      </c>
      <c r="D39" s="69">
        <f>45902600+1208000</f>
        <v>47110600</v>
      </c>
      <c r="E39" s="23"/>
      <c r="F39" s="23"/>
      <c r="G39" s="26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25" customFormat="1" ht="15" hidden="1">
      <c r="A40" s="20">
        <v>18010600</v>
      </c>
      <c r="B40" s="21" t="s">
        <v>46</v>
      </c>
      <c r="C40" s="22">
        <f t="shared" si="0"/>
        <v>102091400</v>
      </c>
      <c r="D40" s="69">
        <f>99366400+2725000</f>
        <v>102091400</v>
      </c>
      <c r="E40" s="23"/>
      <c r="F40" s="23"/>
      <c r="G40" s="26"/>
      <c r="H40" s="24"/>
      <c r="I40" s="24"/>
      <c r="J40" s="24"/>
      <c r="K40" s="24"/>
      <c r="L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25" customFormat="1" ht="15" hidden="1">
      <c r="A41" s="20">
        <v>18010700</v>
      </c>
      <c r="B41" s="21" t="s">
        <v>47</v>
      </c>
      <c r="C41" s="22">
        <f t="shared" si="0"/>
        <v>3902800</v>
      </c>
      <c r="D41" s="69">
        <f>3792800+110000</f>
        <v>3902800</v>
      </c>
      <c r="E41" s="23"/>
      <c r="F41" s="23"/>
      <c r="G41" s="26"/>
      <c r="H41" s="24"/>
      <c r="I41" s="24"/>
      <c r="J41" s="24"/>
      <c r="K41" s="24"/>
      <c r="L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25" customFormat="1" ht="17.25" customHeight="1" hidden="1">
      <c r="A42" s="20">
        <v>18010900</v>
      </c>
      <c r="B42" s="21" t="s">
        <v>48</v>
      </c>
      <c r="C42" s="22">
        <f t="shared" si="0"/>
        <v>13490200</v>
      </c>
      <c r="D42" s="69">
        <f>13138200+352000</f>
        <v>13490200</v>
      </c>
      <c r="E42" s="23"/>
      <c r="F42" s="23"/>
      <c r="G42" s="26"/>
      <c r="H42" s="24"/>
      <c r="I42" s="24"/>
      <c r="J42" s="24"/>
      <c r="K42" s="24"/>
      <c r="L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5" customFormat="1" ht="15" customHeight="1" hidden="1">
      <c r="A43" s="20">
        <v>18011000</v>
      </c>
      <c r="B43" s="21" t="s">
        <v>49</v>
      </c>
      <c r="C43" s="22">
        <f t="shared" si="0"/>
        <v>350000</v>
      </c>
      <c r="D43" s="23">
        <v>350000</v>
      </c>
      <c r="E43" s="23"/>
      <c r="F43" s="23"/>
      <c r="G43" s="26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" customHeight="1" hidden="1">
      <c r="A44" s="20">
        <v>18011100</v>
      </c>
      <c r="B44" s="21" t="s">
        <v>50</v>
      </c>
      <c r="C44" s="22">
        <f t="shared" si="0"/>
        <v>239500</v>
      </c>
      <c r="D44" s="23">
        <v>239500</v>
      </c>
      <c r="E44" s="23"/>
      <c r="F44" s="23"/>
      <c r="G44" s="26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 hidden="1">
      <c r="A45" s="20">
        <v>18030000</v>
      </c>
      <c r="B45" s="21" t="s">
        <v>53</v>
      </c>
      <c r="C45" s="22">
        <f t="shared" si="0"/>
        <v>130000</v>
      </c>
      <c r="D45" s="23">
        <f>D46+D47</f>
        <v>130000</v>
      </c>
      <c r="E45" s="23"/>
      <c r="F45" s="23"/>
      <c r="G45" s="26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17.25" customHeight="1" hidden="1">
      <c r="A46" s="20">
        <v>18030100</v>
      </c>
      <c r="B46" s="21" t="s">
        <v>51</v>
      </c>
      <c r="C46" s="22">
        <f t="shared" si="0"/>
        <v>96200</v>
      </c>
      <c r="D46" s="23">
        <v>96200</v>
      </c>
      <c r="E46" s="23"/>
      <c r="F46" s="23"/>
      <c r="G46" s="26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.75" customHeight="1" hidden="1">
      <c r="A47" s="20">
        <v>18030200</v>
      </c>
      <c r="B47" s="21" t="s">
        <v>52</v>
      </c>
      <c r="C47" s="22">
        <f t="shared" si="0"/>
        <v>33800</v>
      </c>
      <c r="D47" s="23">
        <v>33800</v>
      </c>
      <c r="E47" s="23"/>
      <c r="F47" s="23"/>
      <c r="G47" s="26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15" hidden="1">
      <c r="A48" s="20" t="s">
        <v>54</v>
      </c>
      <c r="B48" s="21" t="s">
        <v>55</v>
      </c>
      <c r="C48" s="22">
        <f>D48+E48</f>
        <v>137803400</v>
      </c>
      <c r="D48" s="23">
        <f>D49+D50+D51</f>
        <v>137803400</v>
      </c>
      <c r="E48" s="23"/>
      <c r="F48" s="23"/>
      <c r="G48" s="26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15" hidden="1">
      <c r="A49" s="20" t="s">
        <v>56</v>
      </c>
      <c r="B49" s="21" t="s">
        <v>57</v>
      </c>
      <c r="C49" s="22">
        <f t="shared" si="0"/>
        <v>38540000</v>
      </c>
      <c r="D49" s="69">
        <f>36876000+1664000</f>
        <v>38540000</v>
      </c>
      <c r="E49" s="23"/>
      <c r="F49" s="23"/>
      <c r="G49" s="26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15" hidden="1">
      <c r="A50" s="20" t="s">
        <v>58</v>
      </c>
      <c r="B50" s="21" t="s">
        <v>59</v>
      </c>
      <c r="C50" s="22">
        <f t="shared" si="0"/>
        <v>99101400</v>
      </c>
      <c r="D50" s="69">
        <f>94824000+4277400</f>
        <v>99101400</v>
      </c>
      <c r="E50" s="23"/>
      <c r="F50" s="23"/>
      <c r="G50" s="26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60.75" customHeight="1" hidden="1">
      <c r="A51" s="20">
        <v>18050500</v>
      </c>
      <c r="B51" s="21" t="s">
        <v>145</v>
      </c>
      <c r="C51" s="22">
        <f t="shared" si="0"/>
        <v>162000</v>
      </c>
      <c r="D51" s="69">
        <v>162000</v>
      </c>
      <c r="E51" s="23"/>
      <c r="F51" s="23"/>
      <c r="G51" s="26"/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5" customFormat="1" ht="15" hidden="1">
      <c r="A52" s="20">
        <v>19000000</v>
      </c>
      <c r="B52" s="21" t="s">
        <v>6</v>
      </c>
      <c r="C52" s="22">
        <f t="shared" si="0"/>
        <v>3451100</v>
      </c>
      <c r="D52" s="23">
        <f>D53</f>
        <v>0</v>
      </c>
      <c r="E52" s="23">
        <f>E53</f>
        <v>3451100</v>
      </c>
      <c r="F52" s="23"/>
      <c r="G52" s="26"/>
      <c r="H52" s="24"/>
      <c r="I52" s="24"/>
      <c r="J52" s="24"/>
      <c r="K52" s="24"/>
      <c r="L52" s="24"/>
      <c r="IK52" s="24"/>
      <c r="IL52" s="24"/>
      <c r="IM52" s="24"/>
      <c r="IN52" s="24"/>
      <c r="IO52" s="24"/>
      <c r="IP52" s="24"/>
      <c r="IQ52" s="24"/>
      <c r="IR52" s="24"/>
      <c r="IS52" s="24"/>
    </row>
    <row r="53" spans="1:253" s="25" customFormat="1" ht="15" hidden="1">
      <c r="A53" s="20" t="s">
        <v>60</v>
      </c>
      <c r="B53" s="21" t="s">
        <v>61</v>
      </c>
      <c r="C53" s="22">
        <f t="shared" si="0"/>
        <v>3451100</v>
      </c>
      <c r="D53" s="23">
        <f>D54+D55+D56</f>
        <v>0</v>
      </c>
      <c r="E53" s="23">
        <f>E54+E55+E56</f>
        <v>3451100</v>
      </c>
      <c r="F53" s="23"/>
      <c r="G53" s="26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33.75" customHeight="1" hidden="1">
      <c r="A54" s="20" t="s">
        <v>62</v>
      </c>
      <c r="B54" s="21" t="s">
        <v>63</v>
      </c>
      <c r="C54" s="22">
        <f t="shared" si="0"/>
        <v>2604700</v>
      </c>
      <c r="D54" s="23"/>
      <c r="E54" s="23">
        <v>2604700</v>
      </c>
      <c r="F54" s="23"/>
      <c r="G54" s="26"/>
      <c r="H54" s="24"/>
      <c r="I54" s="24"/>
      <c r="J54" s="24"/>
      <c r="K54" s="24"/>
      <c r="L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30" hidden="1">
      <c r="A55" s="20">
        <v>19010200</v>
      </c>
      <c r="B55" s="21" t="s">
        <v>64</v>
      </c>
      <c r="C55" s="22">
        <f t="shared" si="0"/>
        <v>225600</v>
      </c>
      <c r="D55" s="23"/>
      <c r="E55" s="23">
        <v>225600</v>
      </c>
      <c r="F55" s="23"/>
      <c r="G55" s="26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48.75" customHeight="1" hidden="1">
      <c r="A56" s="20">
        <v>19010300</v>
      </c>
      <c r="B56" s="21" t="s">
        <v>65</v>
      </c>
      <c r="C56" s="22">
        <f t="shared" si="0"/>
        <v>620800</v>
      </c>
      <c r="D56" s="23"/>
      <c r="E56" s="23">
        <v>620800</v>
      </c>
      <c r="F56" s="23"/>
      <c r="G56" s="26"/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30" customFormat="1" ht="23.25" customHeight="1" hidden="1">
      <c r="A57" s="10">
        <v>20000000</v>
      </c>
      <c r="B57" s="15" t="s">
        <v>7</v>
      </c>
      <c r="C57" s="28">
        <f t="shared" si="0"/>
        <v>113750157</v>
      </c>
      <c r="D57" s="17">
        <f>D58+D67+D80+D90</f>
        <v>54079086</v>
      </c>
      <c r="E57" s="17">
        <f>E82+E89+E90+E86</f>
        <v>59671071</v>
      </c>
      <c r="F57" s="17">
        <f>F82+F89+F90+F86</f>
        <v>1288541</v>
      </c>
      <c r="G57" s="26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25" customFormat="1" ht="20.25" customHeight="1" hidden="1">
      <c r="A58" s="20">
        <v>21000000</v>
      </c>
      <c r="B58" s="21" t="s">
        <v>8</v>
      </c>
      <c r="C58" s="22">
        <f t="shared" si="0"/>
        <v>20211920</v>
      </c>
      <c r="D58" s="23">
        <f>D59+D62+D61</f>
        <v>20211920</v>
      </c>
      <c r="E58" s="23"/>
      <c r="F58" s="23"/>
      <c r="G58" s="26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90.75" customHeight="1" hidden="1">
      <c r="A59" s="20" t="s">
        <v>66</v>
      </c>
      <c r="B59" s="21" t="s">
        <v>67</v>
      </c>
      <c r="C59" s="22">
        <f t="shared" si="0"/>
        <v>100820</v>
      </c>
      <c r="D59" s="23">
        <f>D60</f>
        <v>100820</v>
      </c>
      <c r="E59" s="23"/>
      <c r="F59" s="23"/>
      <c r="G59" s="26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47.25" customHeight="1" hidden="1">
      <c r="A60" s="20" t="s">
        <v>68</v>
      </c>
      <c r="B60" s="21" t="s">
        <v>69</v>
      </c>
      <c r="C60" s="22">
        <f t="shared" si="0"/>
        <v>100820</v>
      </c>
      <c r="D60" s="23">
        <v>100820</v>
      </c>
      <c r="E60" s="23"/>
      <c r="F60" s="23"/>
      <c r="G60" s="26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47.25" customHeight="1" hidden="1">
      <c r="A61" s="20">
        <v>21050000</v>
      </c>
      <c r="B61" s="21" t="s">
        <v>171</v>
      </c>
      <c r="C61" s="22">
        <f t="shared" si="0"/>
        <v>19551000</v>
      </c>
      <c r="D61" s="23">
        <v>19551000</v>
      </c>
      <c r="E61" s="23"/>
      <c r="F61" s="23"/>
      <c r="G61" s="26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15" hidden="1">
      <c r="A62" s="20" t="s">
        <v>70</v>
      </c>
      <c r="B62" s="21" t="s">
        <v>71</v>
      </c>
      <c r="C62" s="22">
        <f t="shared" si="0"/>
        <v>560100</v>
      </c>
      <c r="D62" s="23">
        <f>D65+D64+D63+D66</f>
        <v>560100</v>
      </c>
      <c r="E62" s="23"/>
      <c r="F62" s="23"/>
      <c r="G62" s="26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15" hidden="1">
      <c r="A63" s="20">
        <v>21080500</v>
      </c>
      <c r="B63" s="21" t="s">
        <v>75</v>
      </c>
      <c r="C63" s="22">
        <f t="shared" si="0"/>
        <v>0</v>
      </c>
      <c r="D63" s="23"/>
      <c r="E63" s="23"/>
      <c r="F63" s="23"/>
      <c r="G63" s="26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63.75" customHeight="1" hidden="1">
      <c r="A64" s="20">
        <v>21080900</v>
      </c>
      <c r="B64" s="21" t="s">
        <v>72</v>
      </c>
      <c r="C64" s="22">
        <f t="shared" si="0"/>
        <v>0</v>
      </c>
      <c r="D64" s="23"/>
      <c r="E64" s="23"/>
      <c r="F64" s="23"/>
      <c r="G64" s="26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15" hidden="1">
      <c r="A65" s="20" t="s">
        <v>73</v>
      </c>
      <c r="B65" s="21" t="s">
        <v>74</v>
      </c>
      <c r="C65" s="22">
        <f t="shared" si="0"/>
        <v>282000</v>
      </c>
      <c r="D65" s="23">
        <v>282000</v>
      </c>
      <c r="E65" s="23"/>
      <c r="F65" s="23"/>
      <c r="G65" s="26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45" hidden="1">
      <c r="A66" s="20">
        <v>21081500</v>
      </c>
      <c r="B66" s="21" t="s">
        <v>168</v>
      </c>
      <c r="C66" s="22">
        <f t="shared" si="0"/>
        <v>278100</v>
      </c>
      <c r="D66" s="23">
        <v>278100</v>
      </c>
      <c r="E66" s="23"/>
      <c r="F66" s="23"/>
      <c r="G66" s="26"/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30" hidden="1">
      <c r="A67" s="20">
        <v>22000000</v>
      </c>
      <c r="B67" s="21" t="s">
        <v>9</v>
      </c>
      <c r="C67" s="22">
        <f>D67+E67</f>
        <v>31593000</v>
      </c>
      <c r="D67" s="23">
        <f>D73+D75+D68</f>
        <v>31593000</v>
      </c>
      <c r="E67" s="23"/>
      <c r="F67" s="23"/>
      <c r="G67" s="26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18" customHeight="1" hidden="1">
      <c r="A68" s="31" t="s">
        <v>162</v>
      </c>
      <c r="B68" s="21" t="s">
        <v>163</v>
      </c>
      <c r="C68" s="22">
        <f>C70+C69+C71+C72</f>
        <v>14423000</v>
      </c>
      <c r="D68" s="23">
        <f>D70+D69+D71+D72</f>
        <v>14423000</v>
      </c>
      <c r="E68" s="23"/>
      <c r="F68" s="23"/>
      <c r="G68" s="26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50.25" customHeight="1" hidden="1">
      <c r="A69" s="31">
        <v>22010300</v>
      </c>
      <c r="B69" s="32" t="s">
        <v>172</v>
      </c>
      <c r="C69" s="22">
        <f>D69+E69</f>
        <v>400000</v>
      </c>
      <c r="D69" s="23">
        <v>400000</v>
      </c>
      <c r="E69" s="23"/>
      <c r="F69" s="23"/>
      <c r="G69" s="26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24" customHeight="1" hidden="1">
      <c r="A70" s="20">
        <v>22012500</v>
      </c>
      <c r="B70" s="21" t="s">
        <v>164</v>
      </c>
      <c r="C70" s="22">
        <f>D70+E70</f>
        <v>13365000</v>
      </c>
      <c r="D70" s="23">
        <v>13365000</v>
      </c>
      <c r="E70" s="23"/>
      <c r="F70" s="23"/>
      <c r="G70" s="26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35.25" customHeight="1" hidden="1">
      <c r="A71" s="20">
        <v>22012600</v>
      </c>
      <c r="B71" s="32" t="s">
        <v>173</v>
      </c>
      <c r="C71" s="22">
        <f>D71+E71</f>
        <v>650000</v>
      </c>
      <c r="D71" s="23">
        <v>650000</v>
      </c>
      <c r="E71" s="23"/>
      <c r="F71" s="23"/>
      <c r="G71" s="33"/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108" customHeight="1" hidden="1">
      <c r="A72" s="20">
        <v>22012900</v>
      </c>
      <c r="B72" s="32" t="s">
        <v>174</v>
      </c>
      <c r="C72" s="22">
        <f>D72+E72</f>
        <v>8000</v>
      </c>
      <c r="D72" s="23">
        <v>8000</v>
      </c>
      <c r="E72" s="23"/>
      <c r="F72" s="23"/>
      <c r="G72" s="33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33" customHeight="1" hidden="1">
      <c r="A73" s="20" t="s">
        <v>76</v>
      </c>
      <c r="B73" s="21" t="s">
        <v>77</v>
      </c>
      <c r="C73" s="22">
        <f t="shared" si="0"/>
        <v>17000000</v>
      </c>
      <c r="D73" s="23">
        <f>D74</f>
        <v>17000000</v>
      </c>
      <c r="E73" s="23"/>
      <c r="F73" s="23"/>
      <c r="G73" s="26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48.75" customHeight="1" hidden="1">
      <c r="A74" s="20" t="s">
        <v>78</v>
      </c>
      <c r="B74" s="21" t="s">
        <v>79</v>
      </c>
      <c r="C74" s="22">
        <f t="shared" si="0"/>
        <v>17000000</v>
      </c>
      <c r="D74" s="23">
        <v>17000000</v>
      </c>
      <c r="E74" s="23"/>
      <c r="F74" s="23"/>
      <c r="G74" s="26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15" hidden="1">
      <c r="A75" s="20" t="s">
        <v>80</v>
      </c>
      <c r="B75" s="21" t="s">
        <v>81</v>
      </c>
      <c r="C75" s="22">
        <f>C76+C77+C78+C79</f>
        <v>170000</v>
      </c>
      <c r="D75" s="22">
        <f>D76+D77+D78+D79</f>
        <v>170000</v>
      </c>
      <c r="E75" s="23"/>
      <c r="F75" s="23"/>
      <c r="G75" s="26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5" customHeight="1" hidden="1">
      <c r="A76" s="20" t="s">
        <v>82</v>
      </c>
      <c r="B76" s="21" t="s">
        <v>83</v>
      </c>
      <c r="C76" s="22">
        <f t="shared" si="0"/>
        <v>170000</v>
      </c>
      <c r="D76" s="23">
        <v>170000</v>
      </c>
      <c r="E76" s="23"/>
      <c r="F76" s="23"/>
      <c r="G76" s="26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22.5" customHeight="1" hidden="1">
      <c r="A77" s="20">
        <v>22090200</v>
      </c>
      <c r="B77" s="21" t="s">
        <v>166</v>
      </c>
      <c r="C77" s="22">
        <f t="shared" si="0"/>
        <v>0</v>
      </c>
      <c r="D77" s="23"/>
      <c r="E77" s="23"/>
      <c r="F77" s="23"/>
      <c r="G77" s="26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45" customHeight="1" hidden="1">
      <c r="A78" s="20">
        <v>22090300</v>
      </c>
      <c r="B78" s="21" t="s">
        <v>167</v>
      </c>
      <c r="C78" s="22">
        <f t="shared" si="0"/>
        <v>0</v>
      </c>
      <c r="D78" s="23"/>
      <c r="E78" s="23"/>
      <c r="F78" s="23"/>
      <c r="G78" s="26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45" hidden="1">
      <c r="A79" s="20" t="s">
        <v>84</v>
      </c>
      <c r="B79" s="21" t="s">
        <v>85</v>
      </c>
      <c r="C79" s="22">
        <f t="shared" si="0"/>
        <v>0</v>
      </c>
      <c r="D79" s="23"/>
      <c r="E79" s="23"/>
      <c r="F79" s="23"/>
      <c r="G79" s="26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15" customHeight="1" hidden="1">
      <c r="A80" s="20">
        <v>24000000</v>
      </c>
      <c r="B80" s="21" t="s">
        <v>12</v>
      </c>
      <c r="C80" s="22">
        <f t="shared" si="0"/>
        <v>3794138</v>
      </c>
      <c r="D80" s="23">
        <f>D81+D82</f>
        <v>2274166</v>
      </c>
      <c r="E80" s="23">
        <f>E82+E86+E89</f>
        <v>1519972</v>
      </c>
      <c r="F80" s="23">
        <f>F89+F86</f>
        <v>1288541</v>
      </c>
      <c r="G80" s="26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48.75" customHeight="1" hidden="1">
      <c r="A81" s="20" t="s">
        <v>86</v>
      </c>
      <c r="B81" s="21" t="s">
        <v>87</v>
      </c>
      <c r="C81" s="22">
        <f t="shared" si="0"/>
        <v>2300</v>
      </c>
      <c r="D81" s="23">
        <v>2300</v>
      </c>
      <c r="E81" s="23"/>
      <c r="F81" s="23"/>
      <c r="G81" s="26"/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15" hidden="1">
      <c r="A82" s="20" t="s">
        <v>88</v>
      </c>
      <c r="B82" s="21" t="s">
        <v>71</v>
      </c>
      <c r="C82" s="22">
        <f t="shared" si="0"/>
        <v>2501866</v>
      </c>
      <c r="D82" s="23">
        <f>D83+D84+D85</f>
        <v>2271866</v>
      </c>
      <c r="E82" s="23">
        <f>E84+E85</f>
        <v>230000</v>
      </c>
      <c r="F82" s="23"/>
      <c r="G82" s="26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15" hidden="1">
      <c r="A83" s="20" t="s">
        <v>89</v>
      </c>
      <c r="B83" s="21" t="s">
        <v>71</v>
      </c>
      <c r="C83" s="22">
        <f t="shared" si="0"/>
        <v>2271866</v>
      </c>
      <c r="D83" s="23">
        <v>2271866</v>
      </c>
      <c r="E83" s="23"/>
      <c r="F83" s="23"/>
      <c r="G83" s="26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 hidden="1">
      <c r="A84" s="20">
        <v>24061600</v>
      </c>
      <c r="B84" s="21" t="s">
        <v>90</v>
      </c>
      <c r="C84" s="22">
        <f t="shared" si="0"/>
        <v>200000</v>
      </c>
      <c r="D84" s="23"/>
      <c r="E84" s="23">
        <v>200000</v>
      </c>
      <c r="F84" s="23"/>
      <c r="G84" s="26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48" customHeight="1" hidden="1">
      <c r="A85" s="20" t="s">
        <v>91</v>
      </c>
      <c r="B85" s="21" t="s">
        <v>92</v>
      </c>
      <c r="C85" s="22">
        <f t="shared" si="0"/>
        <v>30000</v>
      </c>
      <c r="D85" s="23"/>
      <c r="E85" s="23">
        <v>30000</v>
      </c>
      <c r="F85" s="23"/>
      <c r="G85" s="26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18.75" customHeight="1" hidden="1">
      <c r="A86" s="20" t="s">
        <v>93</v>
      </c>
      <c r="B86" s="21" t="s">
        <v>94</v>
      </c>
      <c r="C86" s="22">
        <f t="shared" si="0"/>
        <v>189972</v>
      </c>
      <c r="D86" s="23">
        <f>D88</f>
        <v>0</v>
      </c>
      <c r="E86" s="23">
        <f>E88+E87</f>
        <v>189972</v>
      </c>
      <c r="F86" s="23">
        <f>F87</f>
        <v>188541</v>
      </c>
      <c r="G86" s="26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30" customHeight="1" hidden="1">
      <c r="A87" s="20">
        <v>24110600</v>
      </c>
      <c r="B87" s="21" t="s">
        <v>160</v>
      </c>
      <c r="C87" s="22">
        <f t="shared" si="0"/>
        <v>188541</v>
      </c>
      <c r="D87" s="23"/>
      <c r="E87" s="23">
        <v>188541</v>
      </c>
      <c r="F87" s="23">
        <f>E87</f>
        <v>188541</v>
      </c>
      <c r="G87" s="26"/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60" customHeight="1" hidden="1">
      <c r="A88" s="20" t="s">
        <v>95</v>
      </c>
      <c r="B88" s="21" t="s">
        <v>96</v>
      </c>
      <c r="C88" s="22">
        <f t="shared" si="0"/>
        <v>1431</v>
      </c>
      <c r="D88" s="23"/>
      <c r="E88" s="23">
        <v>1431</v>
      </c>
      <c r="F88" s="23"/>
      <c r="G88" s="26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30" hidden="1">
      <c r="A89" s="20">
        <v>24170000</v>
      </c>
      <c r="B89" s="21" t="s">
        <v>97</v>
      </c>
      <c r="C89" s="22">
        <f t="shared" si="0"/>
        <v>1100000</v>
      </c>
      <c r="D89" s="22"/>
      <c r="E89" s="22">
        <v>1100000</v>
      </c>
      <c r="F89" s="22">
        <f>E89</f>
        <v>1100000</v>
      </c>
      <c r="G89" s="26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15" hidden="1">
      <c r="A90" s="20">
        <v>25000000</v>
      </c>
      <c r="B90" s="21" t="s">
        <v>19</v>
      </c>
      <c r="C90" s="22">
        <f t="shared" si="0"/>
        <v>58151099</v>
      </c>
      <c r="D90" s="22"/>
      <c r="E90" s="22">
        <f>E91+E96</f>
        <v>58151099</v>
      </c>
      <c r="F90" s="22"/>
      <c r="G90" s="26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36" customHeight="1" hidden="1">
      <c r="A91" s="20" t="s">
        <v>98</v>
      </c>
      <c r="B91" s="21" t="s">
        <v>99</v>
      </c>
      <c r="C91" s="22">
        <f aca="true" t="shared" si="1" ref="C91:C153">D91+E91</f>
        <v>55582833</v>
      </c>
      <c r="D91" s="22"/>
      <c r="E91" s="22">
        <f>E92+E93+E94+E95</f>
        <v>55582833</v>
      </c>
      <c r="F91" s="22"/>
      <c r="G91" s="26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36.75" customHeight="1" hidden="1">
      <c r="A92" s="20" t="s">
        <v>100</v>
      </c>
      <c r="B92" s="21" t="s">
        <v>101</v>
      </c>
      <c r="C92" s="22">
        <f t="shared" si="1"/>
        <v>49139136</v>
      </c>
      <c r="D92" s="22"/>
      <c r="E92" s="22">
        <v>49139136</v>
      </c>
      <c r="F92" s="22"/>
      <c r="G92" s="26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30" hidden="1">
      <c r="A93" s="20" t="s">
        <v>102</v>
      </c>
      <c r="B93" s="21" t="s">
        <v>103</v>
      </c>
      <c r="C93" s="22">
        <f t="shared" si="1"/>
        <v>6106814</v>
      </c>
      <c r="D93" s="22"/>
      <c r="E93" s="22">
        <v>6106814</v>
      </c>
      <c r="F93" s="22"/>
      <c r="G93" s="26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5" customFormat="1" ht="15" customHeight="1" hidden="1">
      <c r="A94" s="20" t="s">
        <v>104</v>
      </c>
      <c r="B94" s="21" t="s">
        <v>105</v>
      </c>
      <c r="C94" s="22">
        <f t="shared" si="1"/>
        <v>274587</v>
      </c>
      <c r="D94" s="22"/>
      <c r="E94" s="22">
        <v>274587</v>
      </c>
      <c r="F94" s="22"/>
      <c r="G94" s="26"/>
      <c r="H94" s="24"/>
      <c r="I94" s="24"/>
      <c r="J94" s="24"/>
      <c r="K94" s="24"/>
      <c r="L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25" customFormat="1" ht="30" customHeight="1" hidden="1">
      <c r="A95" s="20" t="s">
        <v>106</v>
      </c>
      <c r="B95" s="21" t="s">
        <v>107</v>
      </c>
      <c r="C95" s="22">
        <f t="shared" si="1"/>
        <v>62296</v>
      </c>
      <c r="D95" s="22"/>
      <c r="E95" s="22">
        <v>62296</v>
      </c>
      <c r="F95" s="22"/>
      <c r="G95" s="26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25" customFormat="1" ht="18" customHeight="1" hidden="1">
      <c r="A96" s="31" t="s">
        <v>108</v>
      </c>
      <c r="B96" s="34" t="s">
        <v>109</v>
      </c>
      <c r="C96" s="22">
        <f t="shared" si="1"/>
        <v>2568266</v>
      </c>
      <c r="D96" s="22"/>
      <c r="E96" s="22">
        <f>E98</f>
        <v>2568266</v>
      </c>
      <c r="F96" s="22"/>
      <c r="G96" s="26"/>
      <c r="H96" s="24"/>
      <c r="I96" s="24"/>
      <c r="J96" s="24"/>
      <c r="K96" s="24"/>
      <c r="L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s="25" customFormat="1" ht="24.75" customHeight="1" hidden="1">
      <c r="A97" s="20">
        <v>25020100</v>
      </c>
      <c r="B97" s="21" t="s">
        <v>110</v>
      </c>
      <c r="C97" s="22">
        <f t="shared" si="1"/>
        <v>0</v>
      </c>
      <c r="D97" s="22"/>
      <c r="E97" s="22"/>
      <c r="F97" s="22"/>
      <c r="G97" s="26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103.5" customHeight="1" hidden="1">
      <c r="A98" s="20" t="s">
        <v>111</v>
      </c>
      <c r="B98" s="21" t="s">
        <v>112</v>
      </c>
      <c r="C98" s="22">
        <f t="shared" si="1"/>
        <v>2568266</v>
      </c>
      <c r="D98" s="22"/>
      <c r="E98" s="22">
        <v>2568266</v>
      </c>
      <c r="F98" s="22"/>
      <c r="G98" s="26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30" customFormat="1" ht="14.25" hidden="1">
      <c r="A99" s="10">
        <v>30000000</v>
      </c>
      <c r="B99" s="15" t="s">
        <v>13</v>
      </c>
      <c r="C99" s="28">
        <f t="shared" si="1"/>
        <v>2156600</v>
      </c>
      <c r="D99" s="28">
        <f>D100</f>
        <v>69000</v>
      </c>
      <c r="E99" s="28">
        <f>E104+E105</f>
        <v>2087600</v>
      </c>
      <c r="F99" s="28">
        <f>F104+F105</f>
        <v>2087600</v>
      </c>
      <c r="G99" s="26"/>
      <c r="H99" s="29"/>
      <c r="I99" s="29"/>
      <c r="J99" s="29"/>
      <c r="K99" s="29"/>
      <c r="L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s="25" customFormat="1" ht="15" hidden="1">
      <c r="A100" s="20">
        <v>31000000</v>
      </c>
      <c r="B100" s="21" t="s">
        <v>14</v>
      </c>
      <c r="C100" s="22">
        <f t="shared" si="1"/>
        <v>1069000</v>
      </c>
      <c r="D100" s="23">
        <f>D101+D103</f>
        <v>69000</v>
      </c>
      <c r="E100" s="23">
        <f>E104</f>
        <v>1000000</v>
      </c>
      <c r="F100" s="23">
        <f>F104</f>
        <v>1000000</v>
      </c>
      <c r="G100" s="26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64.5" customHeight="1" hidden="1">
      <c r="A101" s="20" t="s">
        <v>113</v>
      </c>
      <c r="B101" s="21" t="s">
        <v>114</v>
      </c>
      <c r="C101" s="22">
        <f t="shared" si="1"/>
        <v>65000</v>
      </c>
      <c r="D101" s="23">
        <f>D102</f>
        <v>65000</v>
      </c>
      <c r="E101" s="23"/>
      <c r="F101" s="23"/>
      <c r="G101" s="26"/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57.75" customHeight="1" hidden="1">
      <c r="A102" s="20" t="s">
        <v>115</v>
      </c>
      <c r="B102" s="21" t="s">
        <v>116</v>
      </c>
      <c r="C102" s="22">
        <f t="shared" si="1"/>
        <v>65000</v>
      </c>
      <c r="D102" s="23">
        <v>65000</v>
      </c>
      <c r="E102" s="23"/>
      <c r="F102" s="23"/>
      <c r="G102" s="26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25" customFormat="1" ht="30" hidden="1">
      <c r="A103" s="20" t="s">
        <v>117</v>
      </c>
      <c r="B103" s="21" t="s">
        <v>118</v>
      </c>
      <c r="C103" s="22">
        <f t="shared" si="1"/>
        <v>4000</v>
      </c>
      <c r="D103" s="23">
        <v>4000</v>
      </c>
      <c r="E103" s="23"/>
      <c r="F103" s="23"/>
      <c r="G103" s="26"/>
      <c r="H103" s="24"/>
      <c r="I103" s="24"/>
      <c r="J103" s="24"/>
      <c r="K103" s="24"/>
      <c r="L103" s="24"/>
      <c r="IK103" s="24"/>
      <c r="IL103" s="24"/>
      <c r="IM103" s="24"/>
      <c r="IN103" s="24"/>
      <c r="IO103" s="24"/>
      <c r="IP103" s="24"/>
      <c r="IQ103" s="24"/>
      <c r="IR103" s="24"/>
      <c r="IS103" s="24"/>
    </row>
    <row r="104" spans="1:253" s="25" customFormat="1" ht="45" hidden="1">
      <c r="A104" s="20" t="s">
        <v>119</v>
      </c>
      <c r="B104" s="21" t="s">
        <v>120</v>
      </c>
      <c r="C104" s="22">
        <f t="shared" si="1"/>
        <v>1000000</v>
      </c>
      <c r="D104" s="23"/>
      <c r="E104" s="23">
        <v>1000000</v>
      </c>
      <c r="F104" s="23">
        <f>E104</f>
        <v>1000000</v>
      </c>
      <c r="G104" s="26"/>
      <c r="H104" s="24"/>
      <c r="I104" s="24"/>
      <c r="J104" s="24"/>
      <c r="K104" s="24"/>
      <c r="L104" s="24"/>
      <c r="IK104" s="24"/>
      <c r="IL104" s="24"/>
      <c r="IM104" s="24"/>
      <c r="IN104" s="24"/>
      <c r="IO104" s="24"/>
      <c r="IP104" s="24"/>
      <c r="IQ104" s="24"/>
      <c r="IR104" s="24"/>
      <c r="IS104" s="24"/>
    </row>
    <row r="105" spans="1:253" s="25" customFormat="1" ht="18" customHeight="1" hidden="1">
      <c r="A105" s="20">
        <v>33000000</v>
      </c>
      <c r="B105" s="35" t="s">
        <v>146</v>
      </c>
      <c r="C105" s="22">
        <f t="shared" si="1"/>
        <v>1087600</v>
      </c>
      <c r="D105" s="23"/>
      <c r="E105" s="23">
        <f>E106</f>
        <v>1087600</v>
      </c>
      <c r="F105" s="23">
        <f>F106</f>
        <v>1087600</v>
      </c>
      <c r="G105" s="26"/>
      <c r="H105" s="24"/>
      <c r="I105" s="24"/>
      <c r="J105" s="24"/>
      <c r="K105" s="24"/>
      <c r="L105" s="24"/>
      <c r="IK105" s="24"/>
      <c r="IL105" s="24"/>
      <c r="IM105" s="24"/>
      <c r="IN105" s="24"/>
      <c r="IO105" s="24"/>
      <c r="IP105" s="24"/>
      <c r="IQ105" s="24"/>
      <c r="IR105" s="24"/>
      <c r="IS105" s="24"/>
    </row>
    <row r="106" spans="1:253" s="25" customFormat="1" ht="15" hidden="1">
      <c r="A106" s="20" t="s">
        <v>121</v>
      </c>
      <c r="B106" s="21" t="s">
        <v>122</v>
      </c>
      <c r="C106" s="22">
        <f t="shared" si="1"/>
        <v>1087600</v>
      </c>
      <c r="D106" s="23"/>
      <c r="E106" s="23">
        <f>E107</f>
        <v>1087600</v>
      </c>
      <c r="F106" s="23">
        <f>F107</f>
        <v>1087600</v>
      </c>
      <c r="G106" s="26"/>
      <c r="H106" s="24"/>
      <c r="I106" s="24"/>
      <c r="J106" s="24"/>
      <c r="K106" s="24"/>
      <c r="L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s="25" customFormat="1" ht="63" customHeight="1" hidden="1">
      <c r="A107" s="20" t="s">
        <v>123</v>
      </c>
      <c r="B107" s="21" t="s">
        <v>124</v>
      </c>
      <c r="C107" s="22">
        <f t="shared" si="1"/>
        <v>1087600</v>
      </c>
      <c r="D107" s="23"/>
      <c r="E107" s="23">
        <v>1087600</v>
      </c>
      <c r="F107" s="23">
        <f>E107</f>
        <v>1087600</v>
      </c>
      <c r="G107" s="26"/>
      <c r="H107" s="24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40" customFormat="1" ht="14.25">
      <c r="A108" s="36">
        <v>40000000</v>
      </c>
      <c r="B108" s="37" t="s">
        <v>2</v>
      </c>
      <c r="C108" s="28">
        <f aca="true" t="shared" si="2" ref="C108:F109">C109</f>
        <v>1055645939</v>
      </c>
      <c r="D108" s="17">
        <f>D109</f>
        <v>1055645939</v>
      </c>
      <c r="E108" s="17">
        <f t="shared" si="2"/>
        <v>0</v>
      </c>
      <c r="F108" s="17">
        <f t="shared" si="2"/>
        <v>0</v>
      </c>
      <c r="G108" s="26"/>
      <c r="H108" s="38"/>
      <c r="I108" s="39"/>
      <c r="J108" s="39"/>
      <c r="K108" s="39"/>
      <c r="L108" s="39"/>
      <c r="IK108" s="39"/>
      <c r="IL108" s="39"/>
      <c r="IM108" s="39"/>
      <c r="IN108" s="39"/>
      <c r="IO108" s="39"/>
      <c r="IP108" s="39"/>
      <c r="IQ108" s="39"/>
      <c r="IR108" s="39"/>
      <c r="IS108" s="39"/>
    </row>
    <row r="109" spans="1:253" s="43" customFormat="1" ht="14.25">
      <c r="A109" s="36">
        <v>41000000</v>
      </c>
      <c r="B109" s="41" t="s">
        <v>20</v>
      </c>
      <c r="C109" s="28">
        <f t="shared" si="2"/>
        <v>1055645939</v>
      </c>
      <c r="D109" s="17">
        <f t="shared" si="2"/>
        <v>1055645939</v>
      </c>
      <c r="E109" s="17">
        <f t="shared" si="2"/>
        <v>0</v>
      </c>
      <c r="F109" s="17">
        <f t="shared" si="2"/>
        <v>0</v>
      </c>
      <c r="G109" s="26"/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43" customFormat="1" ht="14.25">
      <c r="A110" s="36">
        <v>41030000</v>
      </c>
      <c r="B110" s="41" t="s">
        <v>21</v>
      </c>
      <c r="C110" s="28">
        <f t="shared" si="1"/>
        <v>1055645939</v>
      </c>
      <c r="D110" s="17">
        <f>D112+D113+D114+D118+D120+D121+D131+D146+D111+D150+D147+D130+D149+D122+D119</f>
        <v>1055645939</v>
      </c>
      <c r="E110" s="17">
        <f>E131+E148</f>
        <v>0</v>
      </c>
      <c r="F110" s="17">
        <f>F131</f>
        <v>0</v>
      </c>
      <c r="G110" s="26"/>
      <c r="H110" s="42"/>
      <c r="I110" s="42"/>
      <c r="J110" s="42"/>
      <c r="K110" s="42"/>
      <c r="L110" s="42"/>
      <c r="IK110" s="42"/>
      <c r="IL110" s="42"/>
      <c r="IM110" s="42"/>
      <c r="IN110" s="42"/>
      <c r="IO110" s="42"/>
      <c r="IP110" s="42"/>
      <c r="IQ110" s="42"/>
      <c r="IR110" s="42"/>
      <c r="IS110" s="42"/>
    </row>
    <row r="111" spans="1:253" s="25" customFormat="1" ht="45.75" customHeight="1" hidden="1">
      <c r="A111" s="20">
        <v>41030300</v>
      </c>
      <c r="B111" s="21" t="s">
        <v>147</v>
      </c>
      <c r="C111" s="22">
        <f t="shared" si="1"/>
        <v>0</v>
      </c>
      <c r="D111" s="23"/>
      <c r="E111" s="23"/>
      <c r="F111" s="23"/>
      <c r="G111" s="26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75.75" customHeight="1" hidden="1">
      <c r="A112" s="20">
        <v>41030600</v>
      </c>
      <c r="B112" s="21" t="s">
        <v>141</v>
      </c>
      <c r="C112" s="22">
        <f t="shared" si="1"/>
        <v>316704100</v>
      </c>
      <c r="D112" s="23">
        <v>316704100</v>
      </c>
      <c r="E112" s="23"/>
      <c r="F112" s="23"/>
      <c r="G112" s="26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91.5" customHeight="1" hidden="1">
      <c r="A113" s="20">
        <v>41030800</v>
      </c>
      <c r="B113" s="21" t="s">
        <v>128</v>
      </c>
      <c r="C113" s="22">
        <f t="shared" si="1"/>
        <v>266900900</v>
      </c>
      <c r="D113" s="23">
        <v>266900900</v>
      </c>
      <c r="E113" s="23"/>
      <c r="F113" s="23"/>
      <c r="G113" s="26"/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25" customFormat="1" ht="204.75" customHeight="1" hidden="1">
      <c r="A114" s="20">
        <v>41030900</v>
      </c>
      <c r="B114" s="21" t="s">
        <v>129</v>
      </c>
      <c r="C114" s="22">
        <f t="shared" si="1"/>
        <v>0</v>
      </c>
      <c r="D114" s="23">
        <f>D115+D116+D117</f>
        <v>0</v>
      </c>
      <c r="E114" s="23"/>
      <c r="F114" s="23"/>
      <c r="G114" s="26"/>
      <c r="H114" s="24"/>
      <c r="I114" s="24"/>
      <c r="J114" s="24"/>
      <c r="K114" s="24"/>
      <c r="L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s="25" customFormat="1" ht="16.5" customHeight="1" hidden="1">
      <c r="A115" s="91"/>
      <c r="B115" s="21" t="s">
        <v>132</v>
      </c>
      <c r="C115" s="22">
        <f t="shared" si="1"/>
        <v>0</v>
      </c>
      <c r="D115" s="23"/>
      <c r="E115" s="23"/>
      <c r="F115" s="23"/>
      <c r="G115" s="26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15" customHeight="1" hidden="1">
      <c r="A116" s="92"/>
      <c r="B116" s="21" t="s">
        <v>130</v>
      </c>
      <c r="C116" s="22">
        <f t="shared" si="1"/>
        <v>0</v>
      </c>
      <c r="D116" s="23"/>
      <c r="E116" s="23"/>
      <c r="F116" s="23"/>
      <c r="G116" s="26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25" customFormat="1" ht="15" customHeight="1" hidden="1">
      <c r="A117" s="93"/>
      <c r="B117" s="21" t="s">
        <v>131</v>
      </c>
      <c r="C117" s="22">
        <f t="shared" si="1"/>
        <v>0</v>
      </c>
      <c r="D117" s="23"/>
      <c r="E117" s="23"/>
      <c r="F117" s="23"/>
      <c r="G117" s="26"/>
      <c r="H117" s="24"/>
      <c r="I117" s="24"/>
      <c r="J117" s="24"/>
      <c r="K117" s="24"/>
      <c r="L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25" customFormat="1" ht="54.75" customHeight="1" hidden="1">
      <c r="A118" s="20">
        <v>41031000</v>
      </c>
      <c r="B118" s="21" t="s">
        <v>133</v>
      </c>
      <c r="C118" s="22">
        <f t="shared" si="1"/>
        <v>313500</v>
      </c>
      <c r="D118" s="23">
        <v>313500</v>
      </c>
      <c r="E118" s="23"/>
      <c r="F118" s="23"/>
      <c r="G118" s="26"/>
      <c r="H118" s="24"/>
      <c r="I118" s="24"/>
      <c r="J118" s="24"/>
      <c r="K118" s="24"/>
      <c r="L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71" customFormat="1" ht="41.25" customHeight="1" hidden="1">
      <c r="A119" s="72"/>
      <c r="B119" s="67" t="s">
        <v>179</v>
      </c>
      <c r="C119" s="68">
        <f t="shared" si="1"/>
        <v>533346</v>
      </c>
      <c r="D119" s="69">
        <v>533346</v>
      </c>
      <c r="E119" s="69"/>
      <c r="F119" s="69"/>
      <c r="G119" s="73"/>
      <c r="H119" s="70"/>
      <c r="I119" s="70"/>
      <c r="J119" s="70"/>
      <c r="K119" s="70"/>
      <c r="L119" s="70"/>
      <c r="IK119" s="70"/>
      <c r="IL119" s="70"/>
      <c r="IM119" s="70"/>
      <c r="IN119" s="70"/>
      <c r="IO119" s="70"/>
      <c r="IP119" s="70"/>
      <c r="IQ119" s="70"/>
      <c r="IR119" s="70"/>
      <c r="IS119" s="70"/>
    </row>
    <row r="120" spans="1:253" s="25" customFormat="1" ht="23.25" customHeight="1">
      <c r="A120" s="20">
        <v>41033900</v>
      </c>
      <c r="B120" s="21" t="s">
        <v>176</v>
      </c>
      <c r="C120" s="22">
        <f t="shared" si="1"/>
        <v>224510700</v>
      </c>
      <c r="D120" s="23">
        <v>224510700</v>
      </c>
      <c r="E120" s="23"/>
      <c r="F120" s="23"/>
      <c r="G120" s="26"/>
      <c r="H120" s="24"/>
      <c r="I120" s="24"/>
      <c r="J120" s="24"/>
      <c r="K120" s="24"/>
      <c r="L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25" customFormat="1" ht="30" hidden="1">
      <c r="A121" s="20">
        <v>41034200</v>
      </c>
      <c r="B121" s="21" t="s">
        <v>135</v>
      </c>
      <c r="C121" s="22">
        <f t="shared" si="1"/>
        <v>225757500</v>
      </c>
      <c r="D121" s="23">
        <v>225757500</v>
      </c>
      <c r="E121" s="23"/>
      <c r="F121" s="23"/>
      <c r="G121" s="26"/>
      <c r="H121" s="24"/>
      <c r="I121" s="24"/>
      <c r="J121" s="24"/>
      <c r="K121" s="24"/>
      <c r="L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s="71" customFormat="1" ht="61.5" customHeight="1">
      <c r="A122" s="101">
        <v>41034204</v>
      </c>
      <c r="B122" s="67" t="s">
        <v>183</v>
      </c>
      <c r="C122" s="68">
        <f t="shared" si="1"/>
        <v>17419856</v>
      </c>
      <c r="D122" s="69">
        <f>D123+D127+D128+D129</f>
        <v>17419856</v>
      </c>
      <c r="E122" s="69"/>
      <c r="F122" s="69"/>
      <c r="G122" s="26"/>
      <c r="H122" s="70"/>
      <c r="I122" s="70"/>
      <c r="J122" s="70"/>
      <c r="K122" s="70"/>
      <c r="L122" s="70"/>
      <c r="IK122" s="70"/>
      <c r="IL122" s="70"/>
      <c r="IM122" s="70"/>
      <c r="IN122" s="70"/>
      <c r="IO122" s="70"/>
      <c r="IP122" s="70"/>
      <c r="IQ122" s="70"/>
      <c r="IR122" s="70"/>
      <c r="IS122" s="70"/>
    </row>
    <row r="123" spans="1:253" s="71" customFormat="1" ht="45.75" customHeight="1">
      <c r="A123" s="103"/>
      <c r="B123" s="67" t="s">
        <v>143</v>
      </c>
      <c r="C123" s="68">
        <f t="shared" si="1"/>
        <v>215072</v>
      </c>
      <c r="D123" s="69">
        <v>215072</v>
      </c>
      <c r="E123" s="69"/>
      <c r="F123" s="69"/>
      <c r="G123" s="26"/>
      <c r="H123" s="70"/>
      <c r="I123" s="70"/>
      <c r="J123" s="70"/>
      <c r="K123" s="70"/>
      <c r="L123" s="70"/>
      <c r="IK123" s="70"/>
      <c r="IL123" s="70"/>
      <c r="IM123" s="70"/>
      <c r="IN123" s="70"/>
      <c r="IO123" s="70"/>
      <c r="IP123" s="70"/>
      <c r="IQ123" s="70"/>
      <c r="IR123" s="70"/>
      <c r="IS123" s="70"/>
    </row>
    <row r="124" spans="1:7" ht="16.5" customHeight="1">
      <c r="A124" s="105"/>
      <c r="B124" s="90" t="s">
        <v>1</v>
      </c>
      <c r="C124" s="97" t="s">
        <v>190</v>
      </c>
      <c r="D124" s="98"/>
      <c r="E124" s="98"/>
      <c r="F124" s="99"/>
      <c r="G124" s="4"/>
    </row>
    <row r="125" spans="1:7" ht="18" customHeight="1">
      <c r="A125" s="106"/>
      <c r="B125" s="90"/>
      <c r="C125" s="88" t="s">
        <v>17</v>
      </c>
      <c r="D125" s="88" t="s">
        <v>15</v>
      </c>
      <c r="E125" s="90" t="s">
        <v>16</v>
      </c>
      <c r="F125" s="90"/>
      <c r="G125" s="4"/>
    </row>
    <row r="126" spans="1:7" ht="29.25" customHeight="1">
      <c r="A126" s="106"/>
      <c r="B126" s="90"/>
      <c r="C126" s="89"/>
      <c r="D126" s="89"/>
      <c r="E126" s="11" t="s">
        <v>17</v>
      </c>
      <c r="F126" s="12" t="s">
        <v>18</v>
      </c>
      <c r="G126" s="4"/>
    </row>
    <row r="127" spans="1:253" s="71" customFormat="1" ht="44.25" customHeight="1">
      <c r="A127" s="106"/>
      <c r="B127" s="67" t="s">
        <v>184</v>
      </c>
      <c r="C127" s="68">
        <f t="shared" si="1"/>
        <v>471219</v>
      </c>
      <c r="D127" s="69">
        <v>471219</v>
      </c>
      <c r="E127" s="69"/>
      <c r="F127" s="69"/>
      <c r="G127" s="26"/>
      <c r="H127" s="70"/>
      <c r="I127" s="70"/>
      <c r="J127" s="70"/>
      <c r="K127" s="70"/>
      <c r="L127" s="70"/>
      <c r="IK127" s="70"/>
      <c r="IL127" s="70"/>
      <c r="IM127" s="70"/>
      <c r="IN127" s="70"/>
      <c r="IO127" s="70"/>
      <c r="IP127" s="70"/>
      <c r="IQ127" s="70"/>
      <c r="IR127" s="70"/>
      <c r="IS127" s="70"/>
    </row>
    <row r="128" spans="1:253" s="71" customFormat="1" ht="26.25" customHeight="1">
      <c r="A128" s="106"/>
      <c r="B128" s="67" t="s">
        <v>152</v>
      </c>
      <c r="C128" s="68">
        <f t="shared" si="1"/>
        <v>5312308</v>
      </c>
      <c r="D128" s="69">
        <v>5312308</v>
      </c>
      <c r="E128" s="69"/>
      <c r="F128" s="69"/>
      <c r="G128" s="26"/>
      <c r="H128" s="70"/>
      <c r="I128" s="70"/>
      <c r="J128" s="70"/>
      <c r="K128" s="70"/>
      <c r="L128" s="70"/>
      <c r="IK128" s="70"/>
      <c r="IL128" s="70"/>
      <c r="IM128" s="70"/>
      <c r="IN128" s="70"/>
      <c r="IO128" s="70"/>
      <c r="IP128" s="70"/>
      <c r="IQ128" s="70"/>
      <c r="IR128" s="70"/>
      <c r="IS128" s="70"/>
    </row>
    <row r="129" spans="1:253" s="71" customFormat="1" ht="30.75" customHeight="1">
      <c r="A129" s="107"/>
      <c r="B129" s="67" t="s">
        <v>186</v>
      </c>
      <c r="C129" s="68">
        <f t="shared" si="1"/>
        <v>11421257</v>
      </c>
      <c r="D129" s="69">
        <v>11421257</v>
      </c>
      <c r="E129" s="69"/>
      <c r="F129" s="69"/>
      <c r="G129" s="26"/>
      <c r="H129" s="70"/>
      <c r="I129" s="70"/>
      <c r="J129" s="70"/>
      <c r="K129" s="70"/>
      <c r="L129" s="70"/>
      <c r="IK129" s="70"/>
      <c r="IL129" s="70"/>
      <c r="IM129" s="70"/>
      <c r="IN129" s="70"/>
      <c r="IO129" s="70"/>
      <c r="IP129" s="70"/>
      <c r="IQ129" s="70"/>
      <c r="IR129" s="70"/>
      <c r="IS129" s="70"/>
    </row>
    <row r="130" spans="1:253" s="25" customFormat="1" ht="45" customHeight="1" hidden="1">
      <c r="A130" s="20">
        <v>41034500</v>
      </c>
      <c r="B130" s="21" t="s">
        <v>161</v>
      </c>
      <c r="C130" s="22">
        <f t="shared" si="1"/>
        <v>0</v>
      </c>
      <c r="D130" s="23"/>
      <c r="E130" s="23"/>
      <c r="F130" s="23"/>
      <c r="G130" s="26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15" customHeight="1">
      <c r="A131" s="94">
        <v>41035000</v>
      </c>
      <c r="B131" s="21" t="s">
        <v>134</v>
      </c>
      <c r="C131" s="22">
        <f>D131+E131</f>
        <v>1090937</v>
      </c>
      <c r="D131" s="69">
        <f>D132+D133+D134+D135+D136+D137+D138+D139+D140+D142+D145+D141</f>
        <v>1090937</v>
      </c>
      <c r="E131" s="23">
        <f>E143+E145+E144</f>
        <v>0</v>
      </c>
      <c r="F131" s="23">
        <f>F143+F145</f>
        <v>0</v>
      </c>
      <c r="G131" s="26"/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47.25" customHeight="1" hidden="1">
      <c r="A132" s="95"/>
      <c r="B132" s="21" t="s">
        <v>143</v>
      </c>
      <c r="C132" s="22">
        <f t="shared" si="1"/>
        <v>0</v>
      </c>
      <c r="D132" s="23"/>
      <c r="E132" s="23"/>
      <c r="F132" s="23"/>
      <c r="G132" s="26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51" customHeight="1" hidden="1">
      <c r="A133" s="95"/>
      <c r="B133" s="21" t="s">
        <v>144</v>
      </c>
      <c r="C133" s="22">
        <f t="shared" si="1"/>
        <v>0</v>
      </c>
      <c r="D133" s="23"/>
      <c r="E133" s="23"/>
      <c r="F133" s="23"/>
      <c r="G133" s="26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27" customHeight="1" hidden="1">
      <c r="A134" s="95"/>
      <c r="B134" s="21" t="s">
        <v>152</v>
      </c>
      <c r="C134" s="22">
        <f t="shared" si="1"/>
        <v>0</v>
      </c>
      <c r="D134" s="23"/>
      <c r="E134" s="23"/>
      <c r="F134" s="23"/>
      <c r="G134" s="26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59.25" customHeight="1">
      <c r="A135" s="95"/>
      <c r="B135" s="21" t="s">
        <v>148</v>
      </c>
      <c r="C135" s="22">
        <f t="shared" si="1"/>
        <v>288000</v>
      </c>
      <c r="D135" s="23">
        <v>288000</v>
      </c>
      <c r="E135" s="23"/>
      <c r="F135" s="23"/>
      <c r="G135" s="26"/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5" customFormat="1" ht="17.25" customHeight="1">
      <c r="A136" s="95"/>
      <c r="B136" s="21" t="s">
        <v>182</v>
      </c>
      <c r="C136" s="22">
        <f t="shared" si="1"/>
        <v>5200</v>
      </c>
      <c r="D136" s="23">
        <v>5200</v>
      </c>
      <c r="E136" s="23"/>
      <c r="F136" s="23"/>
      <c r="G136" s="26"/>
      <c r="H136" s="24"/>
      <c r="I136" s="24"/>
      <c r="J136" s="24"/>
      <c r="K136" s="24"/>
      <c r="L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25" customFormat="1" ht="27" customHeight="1">
      <c r="A137" s="95"/>
      <c r="B137" s="21" t="s">
        <v>149</v>
      </c>
      <c r="C137" s="22">
        <f t="shared" si="1"/>
        <v>390000</v>
      </c>
      <c r="D137" s="23">
        <v>390000</v>
      </c>
      <c r="E137" s="23"/>
      <c r="F137" s="23"/>
      <c r="G137" s="26"/>
      <c r="H137" s="24"/>
      <c r="I137" s="24"/>
      <c r="J137" s="24"/>
      <c r="K137" s="24"/>
      <c r="L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25" customFormat="1" ht="18" customHeight="1">
      <c r="A138" s="95"/>
      <c r="B138" s="21" t="s">
        <v>150</v>
      </c>
      <c r="C138" s="22">
        <f t="shared" si="1"/>
        <v>196100</v>
      </c>
      <c r="D138" s="23">
        <v>196100</v>
      </c>
      <c r="E138" s="23"/>
      <c r="F138" s="23"/>
      <c r="G138" s="26"/>
      <c r="H138" s="24"/>
      <c r="I138" s="24"/>
      <c r="J138" s="24"/>
      <c r="K138" s="24"/>
      <c r="L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s="25" customFormat="1" ht="27" customHeight="1" hidden="1">
      <c r="A139" s="95"/>
      <c r="B139" s="21" t="s">
        <v>151</v>
      </c>
      <c r="C139" s="22">
        <f t="shared" si="1"/>
        <v>0</v>
      </c>
      <c r="D139" s="23"/>
      <c r="E139" s="23"/>
      <c r="F139" s="23"/>
      <c r="G139" s="26"/>
      <c r="H139" s="24"/>
      <c r="I139" s="24"/>
      <c r="J139" s="24"/>
      <c r="K139" s="24"/>
      <c r="L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s="25" customFormat="1" ht="45" customHeight="1">
      <c r="A140" s="95"/>
      <c r="B140" s="21" t="s">
        <v>178</v>
      </c>
      <c r="C140" s="22">
        <f t="shared" si="1"/>
        <v>176637</v>
      </c>
      <c r="D140" s="23">
        <v>176637</v>
      </c>
      <c r="E140" s="23"/>
      <c r="F140" s="23"/>
      <c r="G140" s="26"/>
      <c r="H140" s="24"/>
      <c r="I140" s="24"/>
      <c r="J140" s="24"/>
      <c r="K140" s="24"/>
      <c r="L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s="25" customFormat="1" ht="36.75" customHeight="1">
      <c r="A141" s="95"/>
      <c r="B141" s="21" t="s">
        <v>181</v>
      </c>
      <c r="C141" s="22">
        <f t="shared" si="1"/>
        <v>35000</v>
      </c>
      <c r="D141" s="69">
        <v>35000</v>
      </c>
      <c r="E141" s="23"/>
      <c r="F141" s="23"/>
      <c r="G141" s="26"/>
      <c r="H141" s="24"/>
      <c r="I141" s="24"/>
      <c r="J141" s="24"/>
      <c r="K141" s="24"/>
      <c r="L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s="25" customFormat="1" ht="63.75" customHeight="1" hidden="1">
      <c r="A142" s="95"/>
      <c r="B142" s="21" t="s">
        <v>155</v>
      </c>
      <c r="C142" s="22">
        <f t="shared" si="1"/>
        <v>0</v>
      </c>
      <c r="D142" s="23"/>
      <c r="E142" s="23"/>
      <c r="F142" s="23"/>
      <c r="G142" s="26"/>
      <c r="H142" s="24"/>
      <c r="I142" s="24"/>
      <c r="J142" s="24"/>
      <c r="K142" s="24"/>
      <c r="L142" s="24"/>
      <c r="IK142" s="24"/>
      <c r="IL142" s="24"/>
      <c r="IM142" s="24"/>
      <c r="IN142" s="24"/>
      <c r="IO142" s="24"/>
      <c r="IP142" s="24"/>
      <c r="IQ142" s="24"/>
      <c r="IR142" s="24"/>
      <c r="IS142" s="24"/>
    </row>
    <row r="143" spans="1:253" s="25" customFormat="1" ht="18.75" customHeight="1" hidden="1">
      <c r="A143" s="95"/>
      <c r="B143" s="21" t="s">
        <v>153</v>
      </c>
      <c r="C143" s="22">
        <f t="shared" si="1"/>
        <v>0</v>
      </c>
      <c r="D143" s="23"/>
      <c r="E143" s="23"/>
      <c r="F143" s="23"/>
      <c r="G143" s="26"/>
      <c r="H143" s="24"/>
      <c r="I143" s="24"/>
      <c r="J143" s="24"/>
      <c r="K143" s="24"/>
      <c r="L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pans="1:253" s="25" customFormat="1" ht="15.75" customHeight="1" hidden="1">
      <c r="A144" s="95"/>
      <c r="B144" s="21" t="s">
        <v>157</v>
      </c>
      <c r="C144" s="22">
        <f>D144+E144</f>
        <v>0</v>
      </c>
      <c r="D144" s="23"/>
      <c r="E144" s="23"/>
      <c r="F144" s="23"/>
      <c r="G144" s="26"/>
      <c r="H144" s="24"/>
      <c r="I144" s="24"/>
      <c r="J144" s="24"/>
      <c r="K144" s="24"/>
      <c r="L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pans="1:253" s="25" customFormat="1" ht="30" customHeight="1" hidden="1">
      <c r="A145" s="96"/>
      <c r="B145" s="21" t="s">
        <v>156</v>
      </c>
      <c r="C145" s="22">
        <f t="shared" si="1"/>
        <v>0</v>
      </c>
      <c r="D145" s="23"/>
      <c r="E145" s="23"/>
      <c r="F145" s="23">
        <f>E145</f>
        <v>0</v>
      </c>
      <c r="G145" s="26"/>
      <c r="H145" s="24"/>
      <c r="I145" s="24"/>
      <c r="J145" s="24"/>
      <c r="K145" s="24"/>
      <c r="L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pans="1:253" s="25" customFormat="1" ht="125.25" customHeight="1" hidden="1">
      <c r="A146" s="20">
        <v>41035800</v>
      </c>
      <c r="B146" s="67" t="s">
        <v>180</v>
      </c>
      <c r="C146" s="22">
        <f t="shared" si="1"/>
        <v>2415100</v>
      </c>
      <c r="D146" s="23">
        <v>2415100</v>
      </c>
      <c r="E146" s="23"/>
      <c r="F146" s="23"/>
      <c r="G146" s="26"/>
      <c r="H146" s="24"/>
      <c r="I146" s="24"/>
      <c r="J146" s="24"/>
      <c r="K146" s="24"/>
      <c r="L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pans="1:253" s="25" customFormat="1" ht="98.25" customHeight="1" hidden="1">
      <c r="A147" s="20">
        <v>41036100</v>
      </c>
      <c r="B147" s="21" t="s">
        <v>159</v>
      </c>
      <c r="C147" s="22">
        <f t="shared" si="1"/>
        <v>0</v>
      </c>
      <c r="D147" s="23"/>
      <c r="E147" s="23"/>
      <c r="F147" s="23"/>
      <c r="G147" s="26"/>
      <c r="H147" s="24"/>
      <c r="I147" s="24"/>
      <c r="J147" s="24"/>
      <c r="K147" s="24"/>
      <c r="L147" s="24"/>
      <c r="IK147" s="24"/>
      <c r="IL147" s="24"/>
      <c r="IM147" s="24"/>
      <c r="IN147" s="24"/>
      <c r="IO147" s="24"/>
      <c r="IP147" s="24"/>
      <c r="IQ147" s="24"/>
      <c r="IR147" s="24"/>
      <c r="IS147" s="24"/>
    </row>
    <row r="148" spans="1:253" s="25" customFormat="1" ht="203.25" customHeight="1" hidden="1">
      <c r="A148" s="20">
        <v>41036600</v>
      </c>
      <c r="B148" s="21" t="s">
        <v>158</v>
      </c>
      <c r="C148" s="22">
        <f>E148</f>
        <v>0</v>
      </c>
      <c r="D148" s="23"/>
      <c r="E148" s="23"/>
      <c r="F148" s="23"/>
      <c r="G148" s="26"/>
      <c r="H148" s="24"/>
      <c r="I148" s="24"/>
      <c r="J148" s="24"/>
      <c r="K148" s="24"/>
      <c r="L148" s="24"/>
      <c r="IK148" s="24"/>
      <c r="IL148" s="24"/>
      <c r="IM148" s="24"/>
      <c r="IN148" s="24"/>
      <c r="IO148" s="24"/>
      <c r="IP148" s="24"/>
      <c r="IQ148" s="24"/>
      <c r="IR148" s="24"/>
      <c r="IS148" s="24"/>
    </row>
    <row r="149" spans="1:253" s="25" customFormat="1" ht="48" customHeight="1" hidden="1">
      <c r="A149" s="20">
        <v>41037000</v>
      </c>
      <c r="B149" s="21" t="s">
        <v>165</v>
      </c>
      <c r="C149" s="22">
        <f t="shared" si="1"/>
        <v>0</v>
      </c>
      <c r="D149" s="23"/>
      <c r="E149" s="23"/>
      <c r="F149" s="23"/>
      <c r="G149" s="26"/>
      <c r="H149" s="24"/>
      <c r="I149" s="24"/>
      <c r="J149" s="24"/>
      <c r="K149" s="24"/>
      <c r="L149" s="24"/>
      <c r="IK149" s="24"/>
      <c r="IL149" s="24"/>
      <c r="IM149" s="24"/>
      <c r="IN149" s="24"/>
      <c r="IO149" s="24"/>
      <c r="IP149" s="24"/>
      <c r="IQ149" s="24"/>
      <c r="IR149" s="24"/>
      <c r="IS149" s="24"/>
    </row>
    <row r="150" spans="1:253" s="25" customFormat="1" ht="63.75" customHeight="1" hidden="1">
      <c r="A150" s="20">
        <v>41039700</v>
      </c>
      <c r="B150" s="21" t="s">
        <v>154</v>
      </c>
      <c r="C150" s="22">
        <f t="shared" si="1"/>
        <v>0</v>
      </c>
      <c r="D150" s="23"/>
      <c r="E150" s="23"/>
      <c r="F150" s="23"/>
      <c r="G150" s="44"/>
      <c r="H150" s="24"/>
      <c r="I150" s="24"/>
      <c r="J150" s="24"/>
      <c r="K150" s="24"/>
      <c r="L150" s="24"/>
      <c r="IK150" s="24"/>
      <c r="IL150" s="24"/>
      <c r="IM150" s="24"/>
      <c r="IN150" s="24"/>
      <c r="IO150" s="24"/>
      <c r="IP150" s="24"/>
      <c r="IQ150" s="24"/>
      <c r="IR150" s="24"/>
      <c r="IS150" s="24"/>
    </row>
    <row r="151" spans="1:253" s="30" customFormat="1" ht="15" hidden="1">
      <c r="A151" s="10">
        <v>50000000</v>
      </c>
      <c r="B151" s="15" t="s">
        <v>10</v>
      </c>
      <c r="C151" s="28">
        <f t="shared" si="1"/>
        <v>5361336</v>
      </c>
      <c r="D151" s="23"/>
      <c r="E151" s="17">
        <f>E152</f>
        <v>5361336</v>
      </c>
      <c r="F151" s="45"/>
      <c r="G151" s="44"/>
      <c r="H151" s="29"/>
      <c r="I151" s="29"/>
      <c r="J151" s="29"/>
      <c r="K151" s="29"/>
      <c r="L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s="30" customFormat="1" ht="18.75" customHeight="1" hidden="1">
      <c r="A152" s="46" t="s">
        <v>125</v>
      </c>
      <c r="B152" s="15" t="s">
        <v>126</v>
      </c>
      <c r="C152" s="28">
        <f t="shared" si="1"/>
        <v>5361336</v>
      </c>
      <c r="D152" s="47"/>
      <c r="E152" s="48">
        <f>E153</f>
        <v>5361336</v>
      </c>
      <c r="F152" s="47"/>
      <c r="G152" s="44"/>
      <c r="H152" s="29"/>
      <c r="I152" s="29"/>
      <c r="J152" s="29"/>
      <c r="K152" s="29"/>
      <c r="L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:253" s="30" customFormat="1" ht="63" customHeight="1" hidden="1">
      <c r="A153" s="20">
        <v>50110000</v>
      </c>
      <c r="B153" s="49" t="s">
        <v>127</v>
      </c>
      <c r="C153" s="22">
        <f t="shared" si="1"/>
        <v>5361336</v>
      </c>
      <c r="D153" s="50"/>
      <c r="E153" s="23">
        <v>5361336</v>
      </c>
      <c r="F153" s="50"/>
      <c r="G153" s="44"/>
      <c r="H153" s="29"/>
      <c r="I153" s="29"/>
      <c r="J153" s="29"/>
      <c r="K153" s="29"/>
      <c r="L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:253" s="57" customFormat="1" ht="15.75">
      <c r="A154" s="51"/>
      <c r="B154" s="52" t="s">
        <v>22</v>
      </c>
      <c r="C154" s="53">
        <f>C15+C57+C99+C151+C108</f>
        <v>2429873028</v>
      </c>
      <c r="D154" s="54">
        <f>D15+D57+D99+D108</f>
        <v>2359301921</v>
      </c>
      <c r="E154" s="54">
        <f>E15+E57+E99+E152+E108</f>
        <v>70571107</v>
      </c>
      <c r="F154" s="54">
        <f>F15+F57+F99+F108</f>
        <v>3376141</v>
      </c>
      <c r="G154" s="44"/>
      <c r="H154" s="55"/>
      <c r="I154" s="55"/>
      <c r="J154" s="56"/>
      <c r="K154" s="56"/>
      <c r="L154" s="56"/>
      <c r="IK154" s="56"/>
      <c r="IL154" s="56"/>
      <c r="IM154" s="56"/>
      <c r="IN154" s="56"/>
      <c r="IO154" s="56"/>
      <c r="IP154" s="56"/>
      <c r="IQ154" s="56"/>
      <c r="IR154" s="56"/>
      <c r="IS154" s="56"/>
    </row>
    <row r="155" spans="1:253" s="57" customFormat="1" ht="15.75">
      <c r="A155" s="58"/>
      <c r="B155" s="59"/>
      <c r="C155" s="60"/>
      <c r="D155" s="61"/>
      <c r="E155" s="61"/>
      <c r="F155" s="61"/>
      <c r="G155" s="44"/>
      <c r="H155" s="55"/>
      <c r="I155" s="56"/>
      <c r="J155" s="56"/>
      <c r="K155" s="56"/>
      <c r="L155" s="56"/>
      <c r="IK155" s="56"/>
      <c r="IL155" s="56"/>
      <c r="IM155" s="56"/>
      <c r="IN155" s="56"/>
      <c r="IO155" s="56"/>
      <c r="IP155" s="56"/>
      <c r="IQ155" s="56"/>
      <c r="IR155" s="56"/>
      <c r="IS155" s="56"/>
    </row>
    <row r="156" spans="1:253" s="57" customFormat="1" ht="15.75" customHeight="1" hidden="1">
      <c r="A156" s="58"/>
      <c r="B156" s="59"/>
      <c r="C156" s="60"/>
      <c r="D156" s="61"/>
      <c r="E156" s="61"/>
      <c r="F156" s="61"/>
      <c r="G156" s="44"/>
      <c r="H156" s="56"/>
      <c r="I156" s="56"/>
      <c r="J156" s="56"/>
      <c r="K156" s="56"/>
      <c r="L156" s="56"/>
      <c r="IK156" s="56"/>
      <c r="IL156" s="56"/>
      <c r="IM156" s="56"/>
      <c r="IN156" s="56"/>
      <c r="IO156" s="56"/>
      <c r="IP156" s="56"/>
      <c r="IQ156" s="56"/>
      <c r="IR156" s="56"/>
      <c r="IS156" s="56"/>
    </row>
    <row r="157" spans="1:253" s="57" customFormat="1" ht="15.75" customHeight="1" hidden="1">
      <c r="A157" s="58"/>
      <c r="B157" s="59"/>
      <c r="C157" s="60"/>
      <c r="D157" s="61"/>
      <c r="E157" s="61"/>
      <c r="F157" s="61"/>
      <c r="G157" s="44"/>
      <c r="H157" s="56"/>
      <c r="I157" s="56"/>
      <c r="J157" s="56"/>
      <c r="K157" s="56"/>
      <c r="L157" s="56"/>
      <c r="IK157" s="56"/>
      <c r="IL157" s="56"/>
      <c r="IM157" s="56"/>
      <c r="IN157" s="56"/>
      <c r="IO157" s="56"/>
      <c r="IP157" s="56"/>
      <c r="IQ157" s="56"/>
      <c r="IR157" s="56"/>
      <c r="IS157" s="56"/>
    </row>
    <row r="158" spans="1:253" s="57" customFormat="1" ht="15.75" customHeight="1">
      <c r="A158" s="100" t="s">
        <v>0</v>
      </c>
      <c r="B158" s="90" t="s">
        <v>1</v>
      </c>
      <c r="C158" s="97" t="s">
        <v>191</v>
      </c>
      <c r="D158" s="98"/>
      <c r="E158" s="98"/>
      <c r="F158" s="99"/>
      <c r="G158" s="44"/>
      <c r="H158" s="56"/>
      <c r="I158" s="56"/>
      <c r="J158" s="56"/>
      <c r="K158" s="56"/>
      <c r="L158" s="56"/>
      <c r="IK158" s="56"/>
      <c r="IL158" s="56"/>
      <c r="IM158" s="56"/>
      <c r="IN158" s="56"/>
      <c r="IO158" s="56"/>
      <c r="IP158" s="56"/>
      <c r="IQ158" s="56"/>
      <c r="IR158" s="56"/>
      <c r="IS158" s="56"/>
    </row>
    <row r="159" spans="1:253" s="57" customFormat="1" ht="15.75" customHeight="1">
      <c r="A159" s="100"/>
      <c r="B159" s="90"/>
      <c r="C159" s="88" t="s">
        <v>17</v>
      </c>
      <c r="D159" s="88" t="s">
        <v>15</v>
      </c>
      <c r="E159" s="90" t="s">
        <v>16</v>
      </c>
      <c r="F159" s="90"/>
      <c r="G159" s="44"/>
      <c r="H159" s="56"/>
      <c r="I159" s="56"/>
      <c r="J159" s="56"/>
      <c r="K159" s="56"/>
      <c r="L159" s="56"/>
      <c r="IK159" s="56"/>
      <c r="IL159" s="56"/>
      <c r="IM159" s="56"/>
      <c r="IN159" s="56"/>
      <c r="IO159" s="56"/>
      <c r="IP159" s="56"/>
      <c r="IQ159" s="56"/>
      <c r="IR159" s="56"/>
      <c r="IS159" s="56"/>
    </row>
    <row r="160" spans="1:253" s="57" customFormat="1" ht="24.75" customHeight="1">
      <c r="A160" s="100"/>
      <c r="B160" s="90"/>
      <c r="C160" s="89"/>
      <c r="D160" s="89"/>
      <c r="E160" s="11" t="s">
        <v>17</v>
      </c>
      <c r="F160" s="12" t="s">
        <v>18</v>
      </c>
      <c r="G160" s="44"/>
      <c r="H160" s="56"/>
      <c r="I160" s="56"/>
      <c r="J160" s="56"/>
      <c r="K160" s="56"/>
      <c r="L160" s="56"/>
      <c r="IK160" s="56"/>
      <c r="IL160" s="56"/>
      <c r="IM160" s="56"/>
      <c r="IN160" s="56"/>
      <c r="IO160" s="56"/>
      <c r="IP160" s="56"/>
      <c r="IQ160" s="56"/>
      <c r="IR160" s="56"/>
      <c r="IS160" s="56"/>
    </row>
    <row r="161" spans="1:253" s="57" customFormat="1" ht="15.75" customHeight="1" hidden="1">
      <c r="A161" s="10">
        <v>1</v>
      </c>
      <c r="B161" s="11">
        <v>2</v>
      </c>
      <c r="C161" s="11">
        <v>3</v>
      </c>
      <c r="D161" s="11">
        <v>4</v>
      </c>
      <c r="E161" s="11">
        <v>5</v>
      </c>
      <c r="F161" s="11">
        <v>6</v>
      </c>
      <c r="G161" s="44"/>
      <c r="H161" s="56"/>
      <c r="I161" s="56"/>
      <c r="J161" s="56"/>
      <c r="K161" s="56"/>
      <c r="L161" s="56"/>
      <c r="IK161" s="56"/>
      <c r="IL161" s="56"/>
      <c r="IM161" s="56"/>
      <c r="IN161" s="56"/>
      <c r="IO161" s="56"/>
      <c r="IP161" s="56"/>
      <c r="IQ161" s="56"/>
      <c r="IR161" s="56"/>
      <c r="IS161" s="56"/>
    </row>
    <row r="162" spans="1:253" s="57" customFormat="1" ht="15.75" customHeight="1" hidden="1">
      <c r="A162" s="10">
        <v>10000000</v>
      </c>
      <c r="B162" s="15" t="s">
        <v>3</v>
      </c>
      <c r="C162" s="16">
        <f>D162+E162</f>
        <v>1252958996</v>
      </c>
      <c r="D162" s="17">
        <f>D163+D173++D178+D180+D199</f>
        <v>1249507896</v>
      </c>
      <c r="E162" s="17">
        <f>E163+E173++E178+E180+E199</f>
        <v>3451100</v>
      </c>
      <c r="F162" s="17">
        <f>F163+F173++F178+F180+F199</f>
        <v>0</v>
      </c>
      <c r="G162" s="44"/>
      <c r="H162" s="56"/>
      <c r="I162" s="56"/>
      <c r="J162" s="56"/>
      <c r="K162" s="56"/>
      <c r="L162" s="56"/>
      <c r="IK162" s="56"/>
      <c r="IL162" s="56"/>
      <c r="IM162" s="56"/>
      <c r="IN162" s="56"/>
      <c r="IO162" s="56"/>
      <c r="IP162" s="56"/>
      <c r="IQ162" s="56"/>
      <c r="IR162" s="56"/>
      <c r="IS162" s="56"/>
    </row>
    <row r="163" spans="1:253" s="57" customFormat="1" ht="15.75" customHeight="1" hidden="1">
      <c r="A163" s="20">
        <v>11000000</v>
      </c>
      <c r="B163" s="21" t="s">
        <v>4</v>
      </c>
      <c r="C163" s="22">
        <f aca="true" t="shared" si="3" ref="C163:C194">D163+E163</f>
        <v>801090263</v>
      </c>
      <c r="D163" s="23">
        <f>D164+D170</f>
        <v>801090263</v>
      </c>
      <c r="E163" s="23"/>
      <c r="F163" s="23"/>
      <c r="G163" s="44"/>
      <c r="H163" s="56"/>
      <c r="I163" s="56"/>
      <c r="J163" s="56"/>
      <c r="K163" s="56"/>
      <c r="L163" s="56"/>
      <c r="IK163" s="56"/>
      <c r="IL163" s="56"/>
      <c r="IM163" s="56"/>
      <c r="IN163" s="56"/>
      <c r="IO163" s="56"/>
      <c r="IP163" s="56"/>
      <c r="IQ163" s="56"/>
      <c r="IR163" s="56"/>
      <c r="IS163" s="56"/>
    </row>
    <row r="164" spans="1:253" s="57" customFormat="1" ht="15.75" customHeight="1" hidden="1">
      <c r="A164" s="20">
        <v>11010000</v>
      </c>
      <c r="B164" s="21" t="s">
        <v>138</v>
      </c>
      <c r="C164" s="22">
        <f t="shared" si="3"/>
        <v>800526163</v>
      </c>
      <c r="D164" s="22">
        <f>D165+D166+D167+D168+D169</f>
        <v>800526163</v>
      </c>
      <c r="E164" s="23"/>
      <c r="F164" s="23"/>
      <c r="G164" s="44"/>
      <c r="H164" s="56"/>
      <c r="I164" s="56"/>
      <c r="J164" s="56"/>
      <c r="K164" s="56"/>
      <c r="L164" s="56"/>
      <c r="IK164" s="56"/>
      <c r="IL164" s="56"/>
      <c r="IM164" s="56"/>
      <c r="IN164" s="56"/>
      <c r="IO164" s="56"/>
      <c r="IP164" s="56"/>
      <c r="IQ164" s="56"/>
      <c r="IR164" s="56"/>
      <c r="IS164" s="56"/>
    </row>
    <row r="165" spans="1:253" s="57" customFormat="1" ht="15.75" customHeight="1" hidden="1">
      <c r="A165" s="20">
        <v>11010100</v>
      </c>
      <c r="B165" s="21" t="s">
        <v>23</v>
      </c>
      <c r="C165" s="23">
        <f t="shared" si="3"/>
        <v>686680408</v>
      </c>
      <c r="D165" s="69">
        <f>656687600+13459508+16533300</f>
        <v>686680408</v>
      </c>
      <c r="E165" s="23"/>
      <c r="F165" s="23"/>
      <c r="G165" s="44"/>
      <c r="H165" s="56"/>
      <c r="I165" s="56"/>
      <c r="J165" s="56"/>
      <c r="K165" s="56"/>
      <c r="L165" s="56"/>
      <c r="IK165" s="56"/>
      <c r="IL165" s="56"/>
      <c r="IM165" s="56"/>
      <c r="IN165" s="56"/>
      <c r="IO165" s="56"/>
      <c r="IP165" s="56"/>
      <c r="IQ165" s="56"/>
      <c r="IR165" s="56"/>
      <c r="IS165" s="56"/>
    </row>
    <row r="166" spans="1:253" s="57" customFormat="1" ht="15.75" customHeight="1" hidden="1">
      <c r="A166" s="20">
        <v>11010200</v>
      </c>
      <c r="B166" s="21" t="s">
        <v>24</v>
      </c>
      <c r="C166" s="22">
        <f t="shared" si="3"/>
        <v>74476600</v>
      </c>
      <c r="D166" s="69">
        <f>72788500+129000+1409100+150000</f>
        <v>74476600</v>
      </c>
      <c r="E166" s="23"/>
      <c r="F166" s="23"/>
      <c r="G166" s="44"/>
      <c r="H166" s="56"/>
      <c r="I166" s="56"/>
      <c r="J166" s="56"/>
      <c r="K166" s="56"/>
      <c r="L166" s="56"/>
      <c r="IK166" s="56"/>
      <c r="IL166" s="56"/>
      <c r="IM166" s="56"/>
      <c r="IN166" s="56"/>
      <c r="IO166" s="56"/>
      <c r="IP166" s="56"/>
      <c r="IQ166" s="56"/>
      <c r="IR166" s="56"/>
      <c r="IS166" s="56"/>
    </row>
    <row r="167" spans="1:253" s="57" customFormat="1" ht="15.75" customHeight="1" hidden="1">
      <c r="A167" s="20">
        <v>11010400</v>
      </c>
      <c r="B167" s="21" t="s">
        <v>25</v>
      </c>
      <c r="C167" s="22">
        <f t="shared" si="3"/>
        <v>25539155</v>
      </c>
      <c r="D167" s="69">
        <f>25096500+442655</f>
        <v>25539155</v>
      </c>
      <c r="E167" s="23"/>
      <c r="F167" s="23"/>
      <c r="G167" s="44"/>
      <c r="H167" s="56"/>
      <c r="I167" s="56"/>
      <c r="J167" s="56"/>
      <c r="K167" s="56"/>
      <c r="L167" s="56"/>
      <c r="IK167" s="56"/>
      <c r="IL167" s="56"/>
      <c r="IM167" s="56"/>
      <c r="IN167" s="56"/>
      <c r="IO167" s="56"/>
      <c r="IP167" s="56"/>
      <c r="IQ167" s="56"/>
      <c r="IR167" s="56"/>
      <c r="IS167" s="56"/>
    </row>
    <row r="168" spans="1:253" s="57" customFormat="1" ht="15.75" customHeight="1" hidden="1">
      <c r="A168" s="20">
        <v>11010500</v>
      </c>
      <c r="B168" s="21" t="s">
        <v>26</v>
      </c>
      <c r="C168" s="22">
        <f t="shared" si="3"/>
        <v>12330000</v>
      </c>
      <c r="D168" s="23">
        <v>12330000</v>
      </c>
      <c r="E168" s="23"/>
      <c r="F168" s="23"/>
      <c r="G168" s="44"/>
      <c r="H168" s="56"/>
      <c r="I168" s="56"/>
      <c r="J168" s="56"/>
      <c r="K168" s="56"/>
      <c r="L168" s="56"/>
      <c r="IK168" s="56"/>
      <c r="IL168" s="56"/>
      <c r="IM168" s="56"/>
      <c r="IN168" s="56"/>
      <c r="IO168" s="56"/>
      <c r="IP168" s="56"/>
      <c r="IQ168" s="56"/>
      <c r="IR168" s="56"/>
      <c r="IS168" s="56"/>
    </row>
    <row r="169" spans="1:253" s="57" customFormat="1" ht="15.75" customHeight="1" hidden="1">
      <c r="A169" s="20">
        <v>11010900</v>
      </c>
      <c r="B169" s="21" t="s">
        <v>175</v>
      </c>
      <c r="C169" s="22">
        <f t="shared" si="3"/>
        <v>1500000</v>
      </c>
      <c r="D169" s="23">
        <v>1500000</v>
      </c>
      <c r="E169" s="23"/>
      <c r="F169" s="23"/>
      <c r="G169" s="44"/>
      <c r="H169" s="56"/>
      <c r="I169" s="56"/>
      <c r="J169" s="56"/>
      <c r="K169" s="56"/>
      <c r="L169" s="56"/>
      <c r="IK169" s="56"/>
      <c r="IL169" s="56"/>
      <c r="IM169" s="56"/>
      <c r="IN169" s="56"/>
      <c r="IO169" s="56"/>
      <c r="IP169" s="56"/>
      <c r="IQ169" s="56"/>
      <c r="IR169" s="56"/>
      <c r="IS169" s="56"/>
    </row>
    <row r="170" spans="1:253" s="57" customFormat="1" ht="15.75" customHeight="1" hidden="1">
      <c r="A170" s="20">
        <v>11020000</v>
      </c>
      <c r="B170" s="21" t="s">
        <v>5</v>
      </c>
      <c r="C170" s="22">
        <f t="shared" si="3"/>
        <v>564100</v>
      </c>
      <c r="D170" s="22">
        <f>D171+D172</f>
        <v>564100</v>
      </c>
      <c r="E170" s="22"/>
      <c r="F170" s="22"/>
      <c r="G170" s="44"/>
      <c r="H170" s="56"/>
      <c r="I170" s="56"/>
      <c r="J170" s="56"/>
      <c r="K170" s="56"/>
      <c r="L170" s="56"/>
      <c r="IK170" s="56"/>
      <c r="IL170" s="56"/>
      <c r="IM170" s="56"/>
      <c r="IN170" s="56"/>
      <c r="IO170" s="56"/>
      <c r="IP170" s="56"/>
      <c r="IQ170" s="56"/>
      <c r="IR170" s="56"/>
      <c r="IS170" s="56"/>
    </row>
    <row r="171" spans="1:253" s="57" customFormat="1" ht="15.75" customHeight="1" hidden="1">
      <c r="A171" s="20">
        <v>11020200</v>
      </c>
      <c r="B171" s="21" t="s">
        <v>28</v>
      </c>
      <c r="C171" s="22">
        <f t="shared" si="3"/>
        <v>564100</v>
      </c>
      <c r="D171" s="23">
        <v>564100</v>
      </c>
      <c r="E171" s="23"/>
      <c r="F171" s="23"/>
      <c r="G171" s="44"/>
      <c r="H171" s="56"/>
      <c r="I171" s="56"/>
      <c r="J171" s="56"/>
      <c r="K171" s="56"/>
      <c r="L171" s="56"/>
      <c r="IK171" s="56"/>
      <c r="IL171" s="56"/>
      <c r="IM171" s="56"/>
      <c r="IN171" s="56"/>
      <c r="IO171" s="56"/>
      <c r="IP171" s="56"/>
      <c r="IQ171" s="56"/>
      <c r="IR171" s="56"/>
      <c r="IS171" s="56"/>
    </row>
    <row r="172" spans="1:253" s="57" customFormat="1" ht="15.75" customHeight="1" hidden="1">
      <c r="A172" s="20">
        <v>11023200</v>
      </c>
      <c r="B172" s="21" t="s">
        <v>29</v>
      </c>
      <c r="C172" s="22">
        <f t="shared" si="3"/>
        <v>0</v>
      </c>
      <c r="D172" s="23"/>
      <c r="E172" s="23"/>
      <c r="F172" s="23"/>
      <c r="G172" s="44"/>
      <c r="H172" s="56"/>
      <c r="I172" s="56"/>
      <c r="J172" s="56"/>
      <c r="K172" s="56"/>
      <c r="L172" s="56"/>
      <c r="IK172" s="56"/>
      <c r="IL172" s="56"/>
      <c r="IM172" s="56"/>
      <c r="IN172" s="56"/>
      <c r="IO172" s="56"/>
      <c r="IP172" s="56"/>
      <c r="IQ172" s="56"/>
      <c r="IR172" s="56"/>
      <c r="IS172" s="56"/>
    </row>
    <row r="173" spans="1:253" s="57" customFormat="1" ht="15.75" customHeight="1" hidden="1">
      <c r="A173" s="20">
        <v>13000000</v>
      </c>
      <c r="B173" s="21" t="s">
        <v>30</v>
      </c>
      <c r="C173" s="22">
        <f t="shared" si="3"/>
        <v>199733</v>
      </c>
      <c r="D173" s="23">
        <f>D174+D176</f>
        <v>199733</v>
      </c>
      <c r="E173" s="23"/>
      <c r="F173" s="23"/>
      <c r="G173" s="44"/>
      <c r="H173" s="56"/>
      <c r="I173" s="56"/>
      <c r="J173" s="56"/>
      <c r="K173" s="56"/>
      <c r="L173" s="56"/>
      <c r="IK173" s="56"/>
      <c r="IL173" s="56"/>
      <c r="IM173" s="56"/>
      <c r="IN173" s="56"/>
      <c r="IO173" s="56"/>
      <c r="IP173" s="56"/>
      <c r="IQ173" s="56"/>
      <c r="IR173" s="56"/>
      <c r="IS173" s="56"/>
    </row>
    <row r="174" spans="1:253" s="57" customFormat="1" ht="15.75" customHeight="1" hidden="1">
      <c r="A174" s="20">
        <v>13010000</v>
      </c>
      <c r="B174" s="21" t="s">
        <v>31</v>
      </c>
      <c r="C174" s="22">
        <f t="shared" si="3"/>
        <v>98633</v>
      </c>
      <c r="D174" s="23">
        <f>D175</f>
        <v>98633</v>
      </c>
      <c r="E174" s="23"/>
      <c r="F174" s="23"/>
      <c r="G174" s="44"/>
      <c r="H174" s="56"/>
      <c r="I174" s="56"/>
      <c r="J174" s="56"/>
      <c r="K174" s="56"/>
      <c r="L174" s="56"/>
      <c r="IK174" s="56"/>
      <c r="IL174" s="56"/>
      <c r="IM174" s="56"/>
      <c r="IN174" s="56"/>
      <c r="IO174" s="56"/>
      <c r="IP174" s="56"/>
      <c r="IQ174" s="56"/>
      <c r="IR174" s="56"/>
      <c r="IS174" s="56"/>
    </row>
    <row r="175" spans="1:253" s="57" customFormat="1" ht="75" hidden="1">
      <c r="A175" s="20">
        <v>13010200</v>
      </c>
      <c r="B175" s="21" t="s">
        <v>32</v>
      </c>
      <c r="C175" s="22">
        <f t="shared" si="3"/>
        <v>98633</v>
      </c>
      <c r="D175" s="23">
        <v>98633</v>
      </c>
      <c r="E175" s="23"/>
      <c r="F175" s="23"/>
      <c r="G175" s="44"/>
      <c r="H175" s="56"/>
      <c r="I175" s="56"/>
      <c r="J175" s="56"/>
      <c r="K175" s="56"/>
      <c r="L175" s="56"/>
      <c r="IK175" s="56"/>
      <c r="IL175" s="56"/>
      <c r="IM175" s="56"/>
      <c r="IN175" s="56"/>
      <c r="IO175" s="56"/>
      <c r="IP175" s="56"/>
      <c r="IQ175" s="56"/>
      <c r="IR175" s="56"/>
      <c r="IS175" s="56"/>
    </row>
    <row r="176" spans="1:253" s="57" customFormat="1" ht="15.75" hidden="1">
      <c r="A176" s="20">
        <v>13030000</v>
      </c>
      <c r="B176" s="21" t="s">
        <v>33</v>
      </c>
      <c r="C176" s="22">
        <f t="shared" si="3"/>
        <v>101100</v>
      </c>
      <c r="D176" s="23">
        <f>D177</f>
        <v>101100</v>
      </c>
      <c r="E176" s="23"/>
      <c r="F176" s="23"/>
      <c r="G176" s="44"/>
      <c r="H176" s="56"/>
      <c r="I176" s="56"/>
      <c r="J176" s="56"/>
      <c r="K176" s="56"/>
      <c r="L176" s="56"/>
      <c r="IK176" s="56"/>
      <c r="IL176" s="56"/>
      <c r="IM176" s="56"/>
      <c r="IN176" s="56"/>
      <c r="IO176" s="56"/>
      <c r="IP176" s="56"/>
      <c r="IQ176" s="56"/>
      <c r="IR176" s="56"/>
      <c r="IS176" s="56"/>
    </row>
    <row r="177" spans="1:253" s="57" customFormat="1" ht="30" hidden="1">
      <c r="A177" s="20">
        <v>13030200</v>
      </c>
      <c r="B177" s="21" t="s">
        <v>34</v>
      </c>
      <c r="C177" s="22">
        <f t="shared" si="3"/>
        <v>101100</v>
      </c>
      <c r="D177" s="23">
        <v>101100</v>
      </c>
      <c r="E177" s="23"/>
      <c r="F177" s="23"/>
      <c r="G177" s="44"/>
      <c r="H177" s="56"/>
      <c r="I177" s="56"/>
      <c r="J177" s="56"/>
      <c r="K177" s="56"/>
      <c r="L177" s="56"/>
      <c r="IK177" s="56"/>
      <c r="IL177" s="56"/>
      <c r="IM177" s="56"/>
      <c r="IN177" s="56"/>
      <c r="IO177" s="56"/>
      <c r="IP177" s="56"/>
      <c r="IQ177" s="56"/>
      <c r="IR177" s="56"/>
      <c r="IS177" s="56"/>
    </row>
    <row r="178" spans="1:253" s="57" customFormat="1" ht="15.75" hidden="1">
      <c r="A178" s="20">
        <v>14000000</v>
      </c>
      <c r="B178" s="21" t="s">
        <v>11</v>
      </c>
      <c r="C178" s="22">
        <f t="shared" si="3"/>
        <v>130800000</v>
      </c>
      <c r="D178" s="23">
        <f>D179</f>
        <v>130800000</v>
      </c>
      <c r="E178" s="23"/>
      <c r="F178" s="23"/>
      <c r="G178" s="44"/>
      <c r="H178" s="56"/>
      <c r="I178" s="56"/>
      <c r="J178" s="56"/>
      <c r="K178" s="56"/>
      <c r="L178" s="56"/>
      <c r="IK178" s="56"/>
      <c r="IL178" s="56"/>
      <c r="IM178" s="56"/>
      <c r="IN178" s="56"/>
      <c r="IO178" s="56"/>
      <c r="IP178" s="56"/>
      <c r="IQ178" s="56"/>
      <c r="IR178" s="56"/>
      <c r="IS178" s="56"/>
    </row>
    <row r="179" spans="1:253" s="57" customFormat="1" ht="45" hidden="1">
      <c r="A179" s="20">
        <v>14040000</v>
      </c>
      <c r="B179" s="21" t="s">
        <v>35</v>
      </c>
      <c r="C179" s="22">
        <f t="shared" si="3"/>
        <v>130800000</v>
      </c>
      <c r="D179" s="23">
        <v>130800000</v>
      </c>
      <c r="E179" s="23"/>
      <c r="F179" s="23"/>
      <c r="G179" s="44"/>
      <c r="H179" s="56"/>
      <c r="I179" s="56"/>
      <c r="J179" s="56"/>
      <c r="K179" s="56"/>
      <c r="L179" s="56"/>
      <c r="IK179" s="56"/>
      <c r="IL179" s="56"/>
      <c r="IM179" s="56"/>
      <c r="IN179" s="56"/>
      <c r="IO179" s="56"/>
      <c r="IP179" s="56"/>
      <c r="IQ179" s="56"/>
      <c r="IR179" s="56"/>
      <c r="IS179" s="56"/>
    </row>
    <row r="180" spans="1:253" s="57" customFormat="1" ht="15.75" hidden="1">
      <c r="A180" s="20">
        <v>18000000</v>
      </c>
      <c r="B180" s="21" t="s">
        <v>139</v>
      </c>
      <c r="C180" s="22">
        <f t="shared" si="3"/>
        <v>317417900</v>
      </c>
      <c r="D180" s="23">
        <f>D181+D192+D195</f>
        <v>317417900</v>
      </c>
      <c r="E180" s="23"/>
      <c r="F180" s="23"/>
      <c r="G180" s="44"/>
      <c r="H180" s="56"/>
      <c r="I180" s="56"/>
      <c r="J180" s="56"/>
      <c r="K180" s="56"/>
      <c r="L180" s="56"/>
      <c r="IK180" s="56"/>
      <c r="IL180" s="56"/>
      <c r="IM180" s="56"/>
      <c r="IN180" s="56"/>
      <c r="IO180" s="56"/>
      <c r="IP180" s="56"/>
      <c r="IQ180" s="56"/>
      <c r="IR180" s="56"/>
      <c r="IS180" s="56"/>
    </row>
    <row r="181" spans="1:253" s="57" customFormat="1" ht="15.75" hidden="1">
      <c r="A181" s="20" t="s">
        <v>36</v>
      </c>
      <c r="B181" s="21" t="s">
        <v>140</v>
      </c>
      <c r="C181" s="22">
        <f t="shared" si="3"/>
        <v>179484500</v>
      </c>
      <c r="D181" s="23">
        <f>D182+D183+D185+D186+D187+D188+D189+D190+D191+D184</f>
        <v>179484500</v>
      </c>
      <c r="E181" s="23"/>
      <c r="F181" s="23"/>
      <c r="G181" s="44"/>
      <c r="H181" s="56"/>
      <c r="I181" s="56"/>
      <c r="J181" s="56"/>
      <c r="K181" s="56"/>
      <c r="L181" s="56"/>
      <c r="IK181" s="56"/>
      <c r="IL181" s="56"/>
      <c r="IM181" s="56"/>
      <c r="IN181" s="56"/>
      <c r="IO181" s="56"/>
      <c r="IP181" s="56"/>
      <c r="IQ181" s="56"/>
      <c r="IR181" s="56"/>
      <c r="IS181" s="56"/>
    </row>
    <row r="182" spans="1:253" s="57" customFormat="1" ht="45" hidden="1">
      <c r="A182" s="20" t="s">
        <v>37</v>
      </c>
      <c r="B182" s="21" t="s">
        <v>39</v>
      </c>
      <c r="C182" s="22">
        <f t="shared" si="3"/>
        <v>173100</v>
      </c>
      <c r="D182" s="23">
        <v>173100</v>
      </c>
      <c r="E182" s="23"/>
      <c r="F182" s="23"/>
      <c r="G182" s="44"/>
      <c r="H182" s="56"/>
      <c r="I182" s="56"/>
      <c r="J182" s="56"/>
      <c r="K182" s="56"/>
      <c r="L182" s="56"/>
      <c r="IK182" s="56"/>
      <c r="IL182" s="56"/>
      <c r="IM182" s="56"/>
      <c r="IN182" s="56"/>
      <c r="IO182" s="56"/>
      <c r="IP182" s="56"/>
      <c r="IQ182" s="56"/>
      <c r="IR182" s="56"/>
      <c r="IS182" s="56"/>
    </row>
    <row r="183" spans="1:253" s="57" customFormat="1" ht="45" hidden="1">
      <c r="A183" s="20" t="s">
        <v>38</v>
      </c>
      <c r="B183" s="21" t="s">
        <v>40</v>
      </c>
      <c r="C183" s="22">
        <f t="shared" si="3"/>
        <v>2009500</v>
      </c>
      <c r="D183" s="23">
        <v>2009500</v>
      </c>
      <c r="E183" s="23"/>
      <c r="F183" s="23"/>
      <c r="G183" s="44"/>
      <c r="H183" s="56"/>
      <c r="I183" s="56"/>
      <c r="J183" s="56"/>
      <c r="K183" s="56"/>
      <c r="L183" s="56"/>
      <c r="IK183" s="56"/>
      <c r="IL183" s="56"/>
      <c r="IM183" s="56"/>
      <c r="IN183" s="56"/>
      <c r="IO183" s="56"/>
      <c r="IP183" s="56"/>
      <c r="IQ183" s="56"/>
      <c r="IR183" s="56"/>
      <c r="IS183" s="56"/>
    </row>
    <row r="184" spans="1:253" s="57" customFormat="1" ht="45" hidden="1">
      <c r="A184" s="20" t="s">
        <v>41</v>
      </c>
      <c r="B184" s="21" t="s">
        <v>43</v>
      </c>
      <c r="C184" s="22">
        <f t="shared" si="3"/>
        <v>1015800</v>
      </c>
      <c r="D184" s="23">
        <v>1015800</v>
      </c>
      <c r="E184" s="23"/>
      <c r="F184" s="23"/>
      <c r="G184" s="44"/>
      <c r="H184" s="56"/>
      <c r="I184" s="56"/>
      <c r="J184" s="56"/>
      <c r="K184" s="56"/>
      <c r="L184" s="56"/>
      <c r="IK184" s="56"/>
      <c r="IL184" s="56"/>
      <c r="IM184" s="56"/>
      <c r="IN184" s="56"/>
      <c r="IO184" s="56"/>
      <c r="IP184" s="56"/>
      <c r="IQ184" s="56"/>
      <c r="IR184" s="56"/>
      <c r="IS184" s="56"/>
    </row>
    <row r="185" spans="1:253" s="57" customFormat="1" ht="45" hidden="1">
      <c r="A185" s="20" t="s">
        <v>42</v>
      </c>
      <c r="B185" s="21" t="s">
        <v>44</v>
      </c>
      <c r="C185" s="22">
        <f t="shared" si="3"/>
        <v>9101600</v>
      </c>
      <c r="D185" s="23">
        <v>9101600</v>
      </c>
      <c r="E185" s="23"/>
      <c r="F185" s="23"/>
      <c r="G185" s="44"/>
      <c r="H185" s="56"/>
      <c r="I185" s="56"/>
      <c r="J185" s="56"/>
      <c r="K185" s="56"/>
      <c r="L185" s="56"/>
      <c r="IK185" s="56"/>
      <c r="IL185" s="56"/>
      <c r="IM185" s="56"/>
      <c r="IN185" s="56"/>
      <c r="IO185" s="56"/>
      <c r="IP185" s="56"/>
      <c r="IQ185" s="56"/>
      <c r="IR185" s="56"/>
      <c r="IS185" s="56"/>
    </row>
    <row r="186" spans="1:253" s="57" customFormat="1" ht="15.75" hidden="1">
      <c r="A186" s="20">
        <v>18010500</v>
      </c>
      <c r="B186" s="21" t="s">
        <v>45</v>
      </c>
      <c r="C186" s="22">
        <f t="shared" si="3"/>
        <v>47110600</v>
      </c>
      <c r="D186" s="69">
        <f>45902600+1208000</f>
        <v>47110600</v>
      </c>
      <c r="E186" s="23"/>
      <c r="F186" s="23"/>
      <c r="G186" s="44"/>
      <c r="H186" s="56"/>
      <c r="I186" s="56"/>
      <c r="J186" s="56"/>
      <c r="K186" s="56"/>
      <c r="L186" s="56"/>
      <c r="IK186" s="56"/>
      <c r="IL186" s="56"/>
      <c r="IM186" s="56"/>
      <c r="IN186" s="56"/>
      <c r="IO186" s="56"/>
      <c r="IP186" s="56"/>
      <c r="IQ186" s="56"/>
      <c r="IR186" s="56"/>
      <c r="IS186" s="56"/>
    </row>
    <row r="187" spans="1:253" s="57" customFormat="1" ht="15.75" hidden="1">
      <c r="A187" s="20">
        <v>18010600</v>
      </c>
      <c r="B187" s="21" t="s">
        <v>46</v>
      </c>
      <c r="C187" s="22">
        <f t="shared" si="3"/>
        <v>102091400</v>
      </c>
      <c r="D187" s="69">
        <f>99366400+2725000</f>
        <v>102091400</v>
      </c>
      <c r="E187" s="23"/>
      <c r="F187" s="23"/>
      <c r="G187" s="44"/>
      <c r="H187" s="56"/>
      <c r="I187" s="56"/>
      <c r="J187" s="56"/>
      <c r="K187" s="56"/>
      <c r="L187" s="56"/>
      <c r="IK187" s="56"/>
      <c r="IL187" s="56"/>
      <c r="IM187" s="56"/>
      <c r="IN187" s="56"/>
      <c r="IO187" s="56"/>
      <c r="IP187" s="56"/>
      <c r="IQ187" s="56"/>
      <c r="IR187" s="56"/>
      <c r="IS187" s="56"/>
    </row>
    <row r="188" spans="1:253" s="57" customFormat="1" ht="15.75" hidden="1">
      <c r="A188" s="20">
        <v>18010700</v>
      </c>
      <c r="B188" s="21" t="s">
        <v>47</v>
      </c>
      <c r="C188" s="22">
        <f t="shared" si="3"/>
        <v>3902800</v>
      </c>
      <c r="D188" s="69">
        <f>3792800+110000</f>
        <v>3902800</v>
      </c>
      <c r="E188" s="23"/>
      <c r="F188" s="23"/>
      <c r="G188" s="44"/>
      <c r="H188" s="56"/>
      <c r="I188" s="56"/>
      <c r="J188" s="56"/>
      <c r="K188" s="56"/>
      <c r="L188" s="56"/>
      <c r="IK188" s="56"/>
      <c r="IL188" s="56"/>
      <c r="IM188" s="56"/>
      <c r="IN188" s="56"/>
      <c r="IO188" s="56"/>
      <c r="IP188" s="56"/>
      <c r="IQ188" s="56"/>
      <c r="IR188" s="56"/>
      <c r="IS188" s="56"/>
    </row>
    <row r="189" spans="1:253" s="57" customFormat="1" ht="15.75" hidden="1">
      <c r="A189" s="20">
        <v>18010900</v>
      </c>
      <c r="B189" s="21" t="s">
        <v>48</v>
      </c>
      <c r="C189" s="22">
        <f t="shared" si="3"/>
        <v>13490200</v>
      </c>
      <c r="D189" s="69">
        <f>13138200+352000</f>
        <v>13490200</v>
      </c>
      <c r="E189" s="23"/>
      <c r="F189" s="23"/>
      <c r="G189" s="44"/>
      <c r="H189" s="56"/>
      <c r="I189" s="56"/>
      <c r="J189" s="56"/>
      <c r="K189" s="56"/>
      <c r="L189" s="56"/>
      <c r="IK189" s="56"/>
      <c r="IL189" s="56"/>
      <c r="IM189" s="56"/>
      <c r="IN189" s="56"/>
      <c r="IO189" s="56"/>
      <c r="IP189" s="56"/>
      <c r="IQ189" s="56"/>
      <c r="IR189" s="56"/>
      <c r="IS189" s="56"/>
    </row>
    <row r="190" spans="1:253" s="57" customFormat="1" ht="15.75" hidden="1">
      <c r="A190" s="20">
        <v>18011000</v>
      </c>
      <c r="B190" s="21" t="s">
        <v>49</v>
      </c>
      <c r="C190" s="22">
        <f t="shared" si="3"/>
        <v>350000</v>
      </c>
      <c r="D190" s="23">
        <v>350000</v>
      </c>
      <c r="E190" s="23"/>
      <c r="F190" s="23"/>
      <c r="G190" s="44"/>
      <c r="H190" s="56"/>
      <c r="I190" s="56"/>
      <c r="J190" s="56"/>
      <c r="K190" s="56"/>
      <c r="L190" s="56"/>
      <c r="IK190" s="56"/>
      <c r="IL190" s="56"/>
      <c r="IM190" s="56"/>
      <c r="IN190" s="56"/>
      <c r="IO190" s="56"/>
      <c r="IP190" s="56"/>
      <c r="IQ190" s="56"/>
      <c r="IR190" s="56"/>
      <c r="IS190" s="56"/>
    </row>
    <row r="191" spans="1:253" s="57" customFormat="1" ht="15.75" hidden="1">
      <c r="A191" s="20">
        <v>18011100</v>
      </c>
      <c r="B191" s="21" t="s">
        <v>50</v>
      </c>
      <c r="C191" s="22">
        <f t="shared" si="3"/>
        <v>239500</v>
      </c>
      <c r="D191" s="23">
        <v>239500</v>
      </c>
      <c r="E191" s="23"/>
      <c r="F191" s="23"/>
      <c r="G191" s="44"/>
      <c r="H191" s="56"/>
      <c r="I191" s="56"/>
      <c r="J191" s="56"/>
      <c r="K191" s="56"/>
      <c r="L191" s="56"/>
      <c r="IK191" s="56"/>
      <c r="IL191" s="56"/>
      <c r="IM191" s="56"/>
      <c r="IN191" s="56"/>
      <c r="IO191" s="56"/>
      <c r="IP191" s="56"/>
      <c r="IQ191" s="56"/>
      <c r="IR191" s="56"/>
      <c r="IS191" s="56"/>
    </row>
    <row r="192" spans="1:253" s="57" customFormat="1" ht="15.75" hidden="1">
      <c r="A192" s="20">
        <v>18030000</v>
      </c>
      <c r="B192" s="21" t="s">
        <v>53</v>
      </c>
      <c r="C192" s="22">
        <f t="shared" si="3"/>
        <v>130000</v>
      </c>
      <c r="D192" s="23">
        <f>D193+D194</f>
        <v>130000</v>
      </c>
      <c r="E192" s="23"/>
      <c r="F192" s="23"/>
      <c r="G192" s="44"/>
      <c r="H192" s="56"/>
      <c r="I192" s="56"/>
      <c r="J192" s="56"/>
      <c r="K192" s="56"/>
      <c r="L192" s="56"/>
      <c r="IK192" s="56"/>
      <c r="IL192" s="56"/>
      <c r="IM192" s="56"/>
      <c r="IN192" s="56"/>
      <c r="IO192" s="56"/>
      <c r="IP192" s="56"/>
      <c r="IQ192" s="56"/>
      <c r="IR192" s="56"/>
      <c r="IS192" s="56"/>
    </row>
    <row r="193" spans="1:253" s="57" customFormat="1" ht="15.75" hidden="1">
      <c r="A193" s="20">
        <v>18030100</v>
      </c>
      <c r="B193" s="21" t="s">
        <v>51</v>
      </c>
      <c r="C193" s="22">
        <f t="shared" si="3"/>
        <v>96200</v>
      </c>
      <c r="D193" s="23">
        <v>96200</v>
      </c>
      <c r="E193" s="23"/>
      <c r="F193" s="23"/>
      <c r="G193" s="44"/>
      <c r="H193" s="56"/>
      <c r="I193" s="56"/>
      <c r="J193" s="56"/>
      <c r="K193" s="56"/>
      <c r="L193" s="56"/>
      <c r="IK193" s="56"/>
      <c r="IL193" s="56"/>
      <c r="IM193" s="56"/>
      <c r="IN193" s="56"/>
      <c r="IO193" s="56"/>
      <c r="IP193" s="56"/>
      <c r="IQ193" s="56"/>
      <c r="IR193" s="56"/>
      <c r="IS193" s="56"/>
    </row>
    <row r="194" spans="1:253" s="57" customFormat="1" ht="15.75" hidden="1">
      <c r="A194" s="20">
        <v>18030200</v>
      </c>
      <c r="B194" s="21" t="s">
        <v>52</v>
      </c>
      <c r="C194" s="22">
        <f t="shared" si="3"/>
        <v>33800</v>
      </c>
      <c r="D194" s="23">
        <v>33800</v>
      </c>
      <c r="E194" s="23"/>
      <c r="F194" s="23"/>
      <c r="G194" s="44"/>
      <c r="H194" s="56"/>
      <c r="I194" s="56"/>
      <c r="J194" s="56"/>
      <c r="K194" s="56"/>
      <c r="L194" s="56"/>
      <c r="IK194" s="56"/>
      <c r="IL194" s="56"/>
      <c r="IM194" s="56"/>
      <c r="IN194" s="56"/>
      <c r="IO194" s="56"/>
      <c r="IP194" s="56"/>
      <c r="IQ194" s="56"/>
      <c r="IR194" s="56"/>
      <c r="IS194" s="56"/>
    </row>
    <row r="195" spans="1:253" s="57" customFormat="1" ht="15.75" hidden="1">
      <c r="A195" s="20" t="s">
        <v>54</v>
      </c>
      <c r="B195" s="21" t="s">
        <v>55</v>
      </c>
      <c r="C195" s="22">
        <f>D195+E195</f>
        <v>137803400</v>
      </c>
      <c r="D195" s="23">
        <f>D196+D197+D198</f>
        <v>137803400</v>
      </c>
      <c r="E195" s="23"/>
      <c r="F195" s="23"/>
      <c r="G195" s="44"/>
      <c r="H195" s="56"/>
      <c r="I195" s="56"/>
      <c r="J195" s="56"/>
      <c r="K195" s="56"/>
      <c r="L195" s="56"/>
      <c r="IK195" s="56"/>
      <c r="IL195" s="56"/>
      <c r="IM195" s="56"/>
      <c r="IN195" s="56"/>
      <c r="IO195" s="56"/>
      <c r="IP195" s="56"/>
      <c r="IQ195" s="56"/>
      <c r="IR195" s="56"/>
      <c r="IS195" s="56"/>
    </row>
    <row r="196" spans="1:7" ht="16.5" customHeight="1" hidden="1">
      <c r="A196" s="20" t="s">
        <v>56</v>
      </c>
      <c r="B196" s="21" t="s">
        <v>57</v>
      </c>
      <c r="C196" s="22">
        <f aca="true" t="shared" si="4" ref="C196:C213">D196+E196</f>
        <v>38540000</v>
      </c>
      <c r="D196" s="69">
        <f>36876000+1664000</f>
        <v>38540000</v>
      </c>
      <c r="E196" s="23"/>
      <c r="F196" s="23"/>
      <c r="G196" s="44"/>
    </row>
    <row r="197" spans="1:253" s="62" customFormat="1" ht="20.25" customHeight="1" hidden="1">
      <c r="A197" s="20" t="s">
        <v>58</v>
      </c>
      <c r="B197" s="21" t="s">
        <v>59</v>
      </c>
      <c r="C197" s="22">
        <f t="shared" si="4"/>
        <v>99101400</v>
      </c>
      <c r="D197" s="69">
        <f>94824000+4277400</f>
        <v>99101400</v>
      </c>
      <c r="E197" s="23"/>
      <c r="F197" s="23"/>
      <c r="G197" s="4"/>
      <c r="H197" s="63"/>
      <c r="I197" s="63"/>
      <c r="J197" s="63"/>
      <c r="K197" s="63"/>
      <c r="L197" s="63"/>
      <c r="IK197" s="63"/>
      <c r="IL197" s="63"/>
      <c r="IM197" s="63"/>
      <c r="IN197" s="63"/>
      <c r="IO197" s="63"/>
      <c r="IP197" s="63"/>
      <c r="IQ197" s="63"/>
      <c r="IR197" s="63"/>
      <c r="IS197" s="63"/>
    </row>
    <row r="198" spans="1:253" s="62" customFormat="1" ht="20.25" customHeight="1" hidden="1">
      <c r="A198" s="20">
        <v>18050500</v>
      </c>
      <c r="B198" s="21" t="s">
        <v>145</v>
      </c>
      <c r="C198" s="22">
        <f t="shared" si="4"/>
        <v>162000</v>
      </c>
      <c r="D198" s="69">
        <v>162000</v>
      </c>
      <c r="E198" s="23"/>
      <c r="F198" s="23"/>
      <c r="G198" s="4"/>
      <c r="H198" s="63"/>
      <c r="I198" s="63"/>
      <c r="J198" s="63"/>
      <c r="K198" s="63"/>
      <c r="L198" s="63"/>
      <c r="IK198" s="63"/>
      <c r="IL198" s="63"/>
      <c r="IM198" s="63"/>
      <c r="IN198" s="63"/>
      <c r="IO198" s="63"/>
      <c r="IP198" s="63"/>
      <c r="IQ198" s="63"/>
      <c r="IR198" s="63"/>
      <c r="IS198" s="63"/>
    </row>
    <row r="199" spans="1:253" s="62" customFormat="1" ht="16.5" customHeight="1" hidden="1">
      <c r="A199" s="20">
        <v>19000000</v>
      </c>
      <c r="B199" s="21" t="s">
        <v>6</v>
      </c>
      <c r="C199" s="22">
        <f t="shared" si="4"/>
        <v>3451100</v>
      </c>
      <c r="D199" s="23">
        <f>D200</f>
        <v>0</v>
      </c>
      <c r="E199" s="23">
        <f>E200</f>
        <v>3451100</v>
      </c>
      <c r="F199" s="23"/>
      <c r="G199" s="4"/>
      <c r="H199" s="63"/>
      <c r="I199" s="63"/>
      <c r="J199" s="63"/>
      <c r="K199" s="63"/>
      <c r="L199" s="63"/>
      <c r="IK199" s="63"/>
      <c r="IL199" s="63"/>
      <c r="IM199" s="63"/>
      <c r="IN199" s="63"/>
      <c r="IO199" s="63"/>
      <c r="IP199" s="63"/>
      <c r="IQ199" s="63"/>
      <c r="IR199" s="63"/>
      <c r="IS199" s="63"/>
    </row>
    <row r="200" spans="1:253" s="62" customFormat="1" ht="20.25" customHeight="1" hidden="1">
      <c r="A200" s="20" t="s">
        <v>60</v>
      </c>
      <c r="B200" s="21" t="s">
        <v>61</v>
      </c>
      <c r="C200" s="22">
        <f t="shared" si="4"/>
        <v>3451100</v>
      </c>
      <c r="D200" s="23">
        <f>D201+D202+D203</f>
        <v>0</v>
      </c>
      <c r="E200" s="23">
        <f>E201+E202+E203</f>
        <v>3451100</v>
      </c>
      <c r="F200" s="23"/>
      <c r="G200" s="4"/>
      <c r="H200" s="63"/>
      <c r="I200" s="63"/>
      <c r="J200" s="63"/>
      <c r="K200" s="63"/>
      <c r="L200" s="63"/>
      <c r="IK200" s="63"/>
      <c r="IL200" s="63"/>
      <c r="IM200" s="63"/>
      <c r="IN200" s="63"/>
      <c r="IO200" s="63"/>
      <c r="IP200" s="63"/>
      <c r="IQ200" s="63"/>
      <c r="IR200" s="63"/>
      <c r="IS200" s="63"/>
    </row>
    <row r="201" spans="1:253" s="62" customFormat="1" ht="20.25" customHeight="1" hidden="1">
      <c r="A201" s="20" t="s">
        <v>62</v>
      </c>
      <c r="B201" s="21" t="s">
        <v>63</v>
      </c>
      <c r="C201" s="22">
        <f t="shared" si="4"/>
        <v>2604700</v>
      </c>
      <c r="D201" s="23"/>
      <c r="E201" s="23">
        <v>2604700</v>
      </c>
      <c r="F201" s="23"/>
      <c r="G201" s="4"/>
      <c r="H201" s="63"/>
      <c r="I201" s="63"/>
      <c r="J201" s="63"/>
      <c r="K201" s="63"/>
      <c r="L201" s="63"/>
      <c r="IK201" s="63"/>
      <c r="IL201" s="63"/>
      <c r="IM201" s="63"/>
      <c r="IN201" s="63"/>
      <c r="IO201" s="63"/>
      <c r="IP201" s="63"/>
      <c r="IQ201" s="63"/>
      <c r="IR201" s="63"/>
      <c r="IS201" s="63"/>
    </row>
    <row r="202" spans="1:253" s="62" customFormat="1" ht="15" customHeight="1" hidden="1">
      <c r="A202" s="20">
        <v>19010200</v>
      </c>
      <c r="B202" s="21" t="s">
        <v>64</v>
      </c>
      <c r="C202" s="22">
        <f t="shared" si="4"/>
        <v>225600</v>
      </c>
      <c r="D202" s="23"/>
      <c r="E202" s="23">
        <v>225600</v>
      </c>
      <c r="F202" s="23"/>
      <c r="G202" s="4"/>
      <c r="H202" s="63"/>
      <c r="I202" s="63"/>
      <c r="J202" s="63"/>
      <c r="K202" s="63"/>
      <c r="L202" s="63"/>
      <c r="IK202" s="63"/>
      <c r="IL202" s="63"/>
      <c r="IM202" s="63"/>
      <c r="IN202" s="63"/>
      <c r="IO202" s="63"/>
      <c r="IP202" s="63"/>
      <c r="IQ202" s="63"/>
      <c r="IR202" s="63"/>
      <c r="IS202" s="63"/>
    </row>
    <row r="203" spans="1:253" s="65" customFormat="1" ht="20.25" customHeight="1" hidden="1">
      <c r="A203" s="20">
        <v>19010300</v>
      </c>
      <c r="B203" s="21" t="s">
        <v>65</v>
      </c>
      <c r="C203" s="22">
        <f t="shared" si="4"/>
        <v>620800</v>
      </c>
      <c r="D203" s="23"/>
      <c r="E203" s="23">
        <v>620800</v>
      </c>
      <c r="F203" s="23"/>
      <c r="G203" s="4"/>
      <c r="H203" s="64"/>
      <c r="I203" s="64"/>
      <c r="J203" s="64"/>
      <c r="K203" s="64"/>
      <c r="L203" s="64"/>
      <c r="IK203" s="64"/>
      <c r="IL203" s="64"/>
      <c r="IM203" s="64"/>
      <c r="IN203" s="64"/>
      <c r="IO203" s="64"/>
      <c r="IP203" s="64"/>
      <c r="IQ203" s="64"/>
      <c r="IR203" s="64"/>
      <c r="IS203" s="64"/>
    </row>
    <row r="204" spans="1:253" s="65" customFormat="1" ht="20.25" customHeight="1" hidden="1">
      <c r="A204" s="10">
        <v>20000000</v>
      </c>
      <c r="B204" s="15" t="s">
        <v>7</v>
      </c>
      <c r="C204" s="28">
        <f t="shared" si="4"/>
        <v>113750157</v>
      </c>
      <c r="D204" s="17">
        <f>D205+D214+D227+D237</f>
        <v>54079086</v>
      </c>
      <c r="E204" s="17">
        <f>E229+E236+E237+E233</f>
        <v>59671071</v>
      </c>
      <c r="F204" s="17">
        <f>F229+F236+F237+F233</f>
        <v>1288541</v>
      </c>
      <c r="G204" s="4"/>
      <c r="H204" s="64"/>
      <c r="I204" s="64"/>
      <c r="J204" s="64"/>
      <c r="K204" s="64"/>
      <c r="L204" s="64"/>
      <c r="IK204" s="64"/>
      <c r="IL204" s="64"/>
      <c r="IM204" s="64"/>
      <c r="IN204" s="64"/>
      <c r="IO204" s="64"/>
      <c r="IP204" s="64"/>
      <c r="IQ204" s="64"/>
      <c r="IR204" s="64"/>
      <c r="IS204" s="64"/>
    </row>
    <row r="205" spans="1:253" s="65" customFormat="1" ht="20.25" customHeight="1" hidden="1">
      <c r="A205" s="20">
        <v>21000000</v>
      </c>
      <c r="B205" s="21" t="s">
        <v>8</v>
      </c>
      <c r="C205" s="22">
        <f t="shared" si="4"/>
        <v>20211920</v>
      </c>
      <c r="D205" s="23">
        <f>D206+D209+D208</f>
        <v>20211920</v>
      </c>
      <c r="E205" s="23"/>
      <c r="F205" s="23"/>
      <c r="G205" s="4"/>
      <c r="H205" s="64"/>
      <c r="I205" s="64"/>
      <c r="J205" s="64"/>
      <c r="K205" s="64"/>
      <c r="L205" s="64"/>
      <c r="IK205" s="64"/>
      <c r="IL205" s="64"/>
      <c r="IM205" s="64"/>
      <c r="IN205" s="64"/>
      <c r="IO205" s="64"/>
      <c r="IP205" s="64"/>
      <c r="IQ205" s="64"/>
      <c r="IR205" s="64"/>
      <c r="IS205" s="64"/>
    </row>
    <row r="206" spans="1:253" s="65" customFormat="1" ht="20.25" customHeight="1" hidden="1">
      <c r="A206" s="20" t="s">
        <v>66</v>
      </c>
      <c r="B206" s="21" t="s">
        <v>67</v>
      </c>
      <c r="C206" s="22">
        <f t="shared" si="4"/>
        <v>100820</v>
      </c>
      <c r="D206" s="23">
        <f>D207</f>
        <v>100820</v>
      </c>
      <c r="E206" s="23"/>
      <c r="F206" s="23"/>
      <c r="G206" s="4"/>
      <c r="H206" s="64"/>
      <c r="I206" s="64"/>
      <c r="J206" s="64"/>
      <c r="K206" s="64"/>
      <c r="L206" s="64"/>
      <c r="IK206" s="64"/>
      <c r="IL206" s="64"/>
      <c r="IM206" s="64"/>
      <c r="IN206" s="64"/>
      <c r="IO206" s="64"/>
      <c r="IP206" s="64"/>
      <c r="IQ206" s="64"/>
      <c r="IR206" s="64"/>
      <c r="IS206" s="64"/>
    </row>
    <row r="207" spans="1:7" ht="15" customHeight="1" hidden="1">
      <c r="A207" s="20" t="s">
        <v>68</v>
      </c>
      <c r="B207" s="21" t="s">
        <v>69</v>
      </c>
      <c r="C207" s="22">
        <f t="shared" si="4"/>
        <v>100820</v>
      </c>
      <c r="D207" s="23">
        <v>100820</v>
      </c>
      <c r="E207" s="23"/>
      <c r="F207" s="23"/>
      <c r="G207" s="4"/>
    </row>
    <row r="208" spans="1:7" ht="15" customHeight="1" hidden="1">
      <c r="A208" s="20">
        <v>21050000</v>
      </c>
      <c r="B208" s="21" t="s">
        <v>171</v>
      </c>
      <c r="C208" s="22">
        <f t="shared" si="4"/>
        <v>19551000</v>
      </c>
      <c r="D208" s="23">
        <v>19551000</v>
      </c>
      <c r="E208" s="23"/>
      <c r="F208" s="23"/>
      <c r="G208" s="4"/>
    </row>
    <row r="209" spans="1:7" ht="15" customHeight="1" hidden="1">
      <c r="A209" s="20" t="s">
        <v>70</v>
      </c>
      <c r="B209" s="21" t="s">
        <v>71</v>
      </c>
      <c r="C209" s="22">
        <f t="shared" si="4"/>
        <v>560100</v>
      </c>
      <c r="D209" s="23">
        <f>D212+D211+D210+D213</f>
        <v>560100</v>
      </c>
      <c r="E209" s="23"/>
      <c r="F209" s="23"/>
      <c r="G209" s="4"/>
    </row>
    <row r="210" spans="1:7" ht="15" customHeight="1" hidden="1">
      <c r="A210" s="20">
        <v>21080500</v>
      </c>
      <c r="B210" s="21" t="s">
        <v>75</v>
      </c>
      <c r="C210" s="22">
        <f t="shared" si="4"/>
        <v>0</v>
      </c>
      <c r="D210" s="23"/>
      <c r="E210" s="23"/>
      <c r="F210" s="23"/>
      <c r="G210" s="4"/>
    </row>
    <row r="211" spans="1:7" ht="15" customHeight="1" hidden="1">
      <c r="A211" s="20">
        <v>21080900</v>
      </c>
      <c r="B211" s="21" t="s">
        <v>72</v>
      </c>
      <c r="C211" s="22">
        <f t="shared" si="4"/>
        <v>0</v>
      </c>
      <c r="D211" s="23"/>
      <c r="E211" s="23"/>
      <c r="F211" s="23"/>
      <c r="G211" s="4"/>
    </row>
    <row r="212" spans="1:7" ht="15" customHeight="1" hidden="1">
      <c r="A212" s="20" t="s">
        <v>73</v>
      </c>
      <c r="B212" s="21" t="s">
        <v>74</v>
      </c>
      <c r="C212" s="22">
        <f t="shared" si="4"/>
        <v>282000</v>
      </c>
      <c r="D212" s="23">
        <v>282000</v>
      </c>
      <c r="E212" s="23"/>
      <c r="F212" s="23"/>
      <c r="G212" s="4"/>
    </row>
    <row r="213" spans="1:7" ht="15" customHeight="1" hidden="1">
      <c r="A213" s="20">
        <v>21081500</v>
      </c>
      <c r="B213" s="21" t="s">
        <v>168</v>
      </c>
      <c r="C213" s="22">
        <f t="shared" si="4"/>
        <v>278100</v>
      </c>
      <c r="D213" s="23">
        <v>278100</v>
      </c>
      <c r="E213" s="23"/>
      <c r="F213" s="23"/>
      <c r="G213" s="4"/>
    </row>
    <row r="214" spans="1:7" ht="15" customHeight="1" hidden="1">
      <c r="A214" s="20">
        <v>22000000</v>
      </c>
      <c r="B214" s="21" t="s">
        <v>9</v>
      </c>
      <c r="C214" s="22">
        <f>D214+E214</f>
        <v>31593000</v>
      </c>
      <c r="D214" s="23">
        <f>D220+D222+D215</f>
        <v>31593000</v>
      </c>
      <c r="E214" s="23"/>
      <c r="F214" s="23"/>
      <c r="G214" s="4"/>
    </row>
    <row r="215" spans="1:7" ht="15" customHeight="1" hidden="1">
      <c r="A215" s="31" t="s">
        <v>162</v>
      </c>
      <c r="B215" s="21" t="s">
        <v>163</v>
      </c>
      <c r="C215" s="22">
        <f>C217+C216+C218+C219</f>
        <v>14423000</v>
      </c>
      <c r="D215" s="23">
        <f>D217+D216+D218+D219</f>
        <v>14423000</v>
      </c>
      <c r="E215" s="23"/>
      <c r="F215" s="23"/>
      <c r="G215" s="4"/>
    </row>
    <row r="216" spans="1:7" ht="15" customHeight="1" hidden="1">
      <c r="A216" s="31">
        <v>22010300</v>
      </c>
      <c r="B216" s="32" t="s">
        <v>172</v>
      </c>
      <c r="C216" s="22">
        <f aca="true" t="shared" si="5" ref="C216:C221">D216+E216</f>
        <v>400000</v>
      </c>
      <c r="D216" s="23">
        <v>400000</v>
      </c>
      <c r="E216" s="23"/>
      <c r="F216" s="23"/>
      <c r="G216" s="4"/>
    </row>
    <row r="217" spans="1:7" ht="15" customHeight="1" hidden="1">
      <c r="A217" s="20">
        <v>22012500</v>
      </c>
      <c r="B217" s="21" t="s">
        <v>164</v>
      </c>
      <c r="C217" s="22">
        <f t="shared" si="5"/>
        <v>13365000</v>
      </c>
      <c r="D217" s="23">
        <v>13365000</v>
      </c>
      <c r="E217" s="23"/>
      <c r="F217" s="23"/>
      <c r="G217" s="4"/>
    </row>
    <row r="218" spans="1:7" ht="30" hidden="1">
      <c r="A218" s="20">
        <v>22012600</v>
      </c>
      <c r="B218" s="32" t="s">
        <v>173</v>
      </c>
      <c r="C218" s="22">
        <f t="shared" si="5"/>
        <v>650000</v>
      </c>
      <c r="D218" s="23">
        <v>650000</v>
      </c>
      <c r="E218" s="23"/>
      <c r="F218" s="23"/>
      <c r="G218" s="4"/>
    </row>
    <row r="219" spans="1:7" ht="105" hidden="1">
      <c r="A219" s="20">
        <v>22012900</v>
      </c>
      <c r="B219" s="32" t="s">
        <v>174</v>
      </c>
      <c r="C219" s="22">
        <f t="shared" si="5"/>
        <v>8000</v>
      </c>
      <c r="D219" s="23">
        <v>8000</v>
      </c>
      <c r="E219" s="23"/>
      <c r="F219" s="23"/>
      <c r="G219" s="4"/>
    </row>
    <row r="220" spans="1:7" ht="45" hidden="1">
      <c r="A220" s="20" t="s">
        <v>76</v>
      </c>
      <c r="B220" s="21" t="s">
        <v>77</v>
      </c>
      <c r="C220" s="22">
        <f t="shared" si="5"/>
        <v>17000000</v>
      </c>
      <c r="D220" s="23">
        <f>D221</f>
        <v>17000000</v>
      </c>
      <c r="E220" s="23"/>
      <c r="F220" s="23"/>
      <c r="G220" s="4"/>
    </row>
    <row r="221" spans="1:7" ht="45" hidden="1">
      <c r="A221" s="20" t="s">
        <v>78</v>
      </c>
      <c r="B221" s="21" t="s">
        <v>79</v>
      </c>
      <c r="C221" s="22">
        <f t="shared" si="5"/>
        <v>17000000</v>
      </c>
      <c r="D221" s="23">
        <v>17000000</v>
      </c>
      <c r="E221" s="23"/>
      <c r="F221" s="23"/>
      <c r="G221" s="4"/>
    </row>
    <row r="222" spans="1:7" ht="15" hidden="1">
      <c r="A222" s="20" t="s">
        <v>80</v>
      </c>
      <c r="B222" s="21" t="s">
        <v>81</v>
      </c>
      <c r="C222" s="22">
        <f>C223+C224+C225+C226</f>
        <v>170000</v>
      </c>
      <c r="D222" s="22">
        <f>D223+D224+D225+D226</f>
        <v>170000</v>
      </c>
      <c r="E222" s="23"/>
      <c r="F222" s="23"/>
      <c r="G222" s="4"/>
    </row>
    <row r="223" spans="1:7" ht="45" hidden="1">
      <c r="A223" s="20" t="s">
        <v>82</v>
      </c>
      <c r="B223" s="21" t="s">
        <v>83</v>
      </c>
      <c r="C223" s="22">
        <f aca="true" t="shared" si="6" ref="C223:C254">D223+E223</f>
        <v>170000</v>
      </c>
      <c r="D223" s="23">
        <v>170000</v>
      </c>
      <c r="E223" s="23"/>
      <c r="F223" s="23"/>
      <c r="G223" s="4"/>
    </row>
    <row r="224" spans="1:7" ht="15" hidden="1">
      <c r="A224" s="20">
        <v>22090200</v>
      </c>
      <c r="B224" s="21" t="s">
        <v>166</v>
      </c>
      <c r="C224" s="22">
        <f t="shared" si="6"/>
        <v>0</v>
      </c>
      <c r="D224" s="23"/>
      <c r="E224" s="23"/>
      <c r="F224" s="23"/>
      <c r="G224" s="4"/>
    </row>
    <row r="225" spans="1:7" ht="60" hidden="1">
      <c r="A225" s="20">
        <v>22090300</v>
      </c>
      <c r="B225" s="21" t="s">
        <v>167</v>
      </c>
      <c r="C225" s="22">
        <f t="shared" si="6"/>
        <v>0</v>
      </c>
      <c r="D225" s="23"/>
      <c r="E225" s="23"/>
      <c r="F225" s="23"/>
      <c r="G225" s="4"/>
    </row>
    <row r="226" spans="1:7" ht="45" hidden="1">
      <c r="A226" s="20" t="s">
        <v>84</v>
      </c>
      <c r="B226" s="21" t="s">
        <v>85</v>
      </c>
      <c r="C226" s="22">
        <f t="shared" si="6"/>
        <v>0</v>
      </c>
      <c r="D226" s="23"/>
      <c r="E226" s="23"/>
      <c r="F226" s="23"/>
      <c r="G226" s="4"/>
    </row>
    <row r="227" spans="1:7" ht="15" hidden="1">
      <c r="A227" s="20">
        <v>24000000</v>
      </c>
      <c r="B227" s="21" t="s">
        <v>12</v>
      </c>
      <c r="C227" s="22">
        <f t="shared" si="6"/>
        <v>3794138</v>
      </c>
      <c r="D227" s="23">
        <f>D228+D229</f>
        <v>2274166</v>
      </c>
      <c r="E227" s="23">
        <f>E229+E233+E236</f>
        <v>1519972</v>
      </c>
      <c r="F227" s="23">
        <f>F236+F233</f>
        <v>1288541</v>
      </c>
      <c r="G227" s="4"/>
    </row>
    <row r="228" spans="1:7" ht="45" hidden="1">
      <c r="A228" s="20" t="s">
        <v>86</v>
      </c>
      <c r="B228" s="21" t="s">
        <v>87</v>
      </c>
      <c r="C228" s="22">
        <f t="shared" si="6"/>
        <v>2300</v>
      </c>
      <c r="D228" s="23">
        <v>2300</v>
      </c>
      <c r="E228" s="23"/>
      <c r="F228" s="23"/>
      <c r="G228" s="4"/>
    </row>
    <row r="229" spans="1:7" ht="15" hidden="1">
      <c r="A229" s="20" t="s">
        <v>88</v>
      </c>
      <c r="B229" s="21" t="s">
        <v>71</v>
      </c>
      <c r="C229" s="22">
        <f t="shared" si="6"/>
        <v>2501866</v>
      </c>
      <c r="D229" s="23">
        <f>D230+D231+D232</f>
        <v>2271866</v>
      </c>
      <c r="E229" s="23">
        <f>E231+E232</f>
        <v>230000</v>
      </c>
      <c r="F229" s="23"/>
      <c r="G229" s="4"/>
    </row>
    <row r="230" spans="1:7" ht="15" hidden="1">
      <c r="A230" s="20" t="s">
        <v>89</v>
      </c>
      <c r="B230" s="21" t="s">
        <v>71</v>
      </c>
      <c r="C230" s="22">
        <f t="shared" si="6"/>
        <v>2271866</v>
      </c>
      <c r="D230" s="23">
        <v>2271866</v>
      </c>
      <c r="E230" s="23"/>
      <c r="F230" s="23"/>
      <c r="G230" s="4"/>
    </row>
    <row r="231" spans="1:7" ht="30" hidden="1">
      <c r="A231" s="20">
        <v>24061600</v>
      </c>
      <c r="B231" s="21" t="s">
        <v>90</v>
      </c>
      <c r="C231" s="22">
        <f t="shared" si="6"/>
        <v>200000</v>
      </c>
      <c r="D231" s="23"/>
      <c r="E231" s="23">
        <v>200000</v>
      </c>
      <c r="F231" s="23"/>
      <c r="G231" s="4"/>
    </row>
    <row r="232" spans="1:7" ht="60" hidden="1">
      <c r="A232" s="20" t="s">
        <v>91</v>
      </c>
      <c r="B232" s="21" t="s">
        <v>92</v>
      </c>
      <c r="C232" s="22">
        <f t="shared" si="6"/>
        <v>30000</v>
      </c>
      <c r="D232" s="23"/>
      <c r="E232" s="23">
        <v>30000</v>
      </c>
      <c r="F232" s="23"/>
      <c r="G232" s="4"/>
    </row>
    <row r="233" spans="1:7" ht="30" hidden="1">
      <c r="A233" s="20" t="s">
        <v>93</v>
      </c>
      <c r="B233" s="21" t="s">
        <v>94</v>
      </c>
      <c r="C233" s="22">
        <f t="shared" si="6"/>
        <v>189972</v>
      </c>
      <c r="D233" s="23">
        <f>D235</f>
        <v>0</v>
      </c>
      <c r="E233" s="23">
        <f>E235+E234</f>
        <v>189972</v>
      </c>
      <c r="F233" s="23">
        <f>F234</f>
        <v>188541</v>
      </c>
      <c r="G233" s="4"/>
    </row>
    <row r="234" spans="1:7" ht="30" hidden="1">
      <c r="A234" s="20">
        <v>24110600</v>
      </c>
      <c r="B234" s="21" t="s">
        <v>160</v>
      </c>
      <c r="C234" s="22">
        <f t="shared" si="6"/>
        <v>188541</v>
      </c>
      <c r="D234" s="23"/>
      <c r="E234" s="23">
        <v>188541</v>
      </c>
      <c r="F234" s="23">
        <f>E234</f>
        <v>188541</v>
      </c>
      <c r="G234" s="4"/>
    </row>
    <row r="235" spans="1:7" ht="60" hidden="1">
      <c r="A235" s="20" t="s">
        <v>95</v>
      </c>
      <c r="B235" s="21" t="s">
        <v>96</v>
      </c>
      <c r="C235" s="22">
        <f t="shared" si="6"/>
        <v>1431</v>
      </c>
      <c r="D235" s="23"/>
      <c r="E235" s="23">
        <v>1431</v>
      </c>
      <c r="F235" s="23"/>
      <c r="G235" s="4"/>
    </row>
    <row r="236" spans="1:7" ht="30" hidden="1">
      <c r="A236" s="20">
        <v>24170000</v>
      </c>
      <c r="B236" s="21" t="s">
        <v>97</v>
      </c>
      <c r="C236" s="22">
        <f t="shared" si="6"/>
        <v>1100000</v>
      </c>
      <c r="D236" s="22"/>
      <c r="E236" s="22">
        <v>1100000</v>
      </c>
      <c r="F236" s="22">
        <f>E236</f>
        <v>1100000</v>
      </c>
      <c r="G236" s="4"/>
    </row>
    <row r="237" spans="1:7" ht="15" hidden="1">
      <c r="A237" s="20">
        <v>25000000</v>
      </c>
      <c r="B237" s="21" t="s">
        <v>19</v>
      </c>
      <c r="C237" s="22">
        <f t="shared" si="6"/>
        <v>58151099</v>
      </c>
      <c r="D237" s="22"/>
      <c r="E237" s="22">
        <f>E238+E243</f>
        <v>58151099</v>
      </c>
      <c r="F237" s="22"/>
      <c r="G237" s="4"/>
    </row>
    <row r="238" spans="1:7" ht="30" hidden="1">
      <c r="A238" s="20" t="s">
        <v>98</v>
      </c>
      <c r="B238" s="21" t="s">
        <v>99</v>
      </c>
      <c r="C238" s="22">
        <f t="shared" si="6"/>
        <v>55582833</v>
      </c>
      <c r="D238" s="22"/>
      <c r="E238" s="22">
        <f>E239+E240+E241+E242</f>
        <v>55582833</v>
      </c>
      <c r="F238" s="22"/>
      <c r="G238" s="4"/>
    </row>
    <row r="239" spans="1:7" ht="30" hidden="1">
      <c r="A239" s="20" t="s">
        <v>100</v>
      </c>
      <c r="B239" s="21" t="s">
        <v>101</v>
      </c>
      <c r="C239" s="22">
        <f t="shared" si="6"/>
        <v>49139136</v>
      </c>
      <c r="D239" s="22"/>
      <c r="E239" s="22">
        <v>49139136</v>
      </c>
      <c r="F239" s="22"/>
      <c r="G239" s="4"/>
    </row>
    <row r="240" spans="1:7" ht="30" hidden="1">
      <c r="A240" s="20" t="s">
        <v>102</v>
      </c>
      <c r="B240" s="21" t="s">
        <v>103</v>
      </c>
      <c r="C240" s="22">
        <f t="shared" si="6"/>
        <v>6106814</v>
      </c>
      <c r="D240" s="22"/>
      <c r="E240" s="22">
        <v>6106814</v>
      </c>
      <c r="F240" s="22"/>
      <c r="G240" s="4"/>
    </row>
    <row r="241" spans="1:7" ht="15" hidden="1">
      <c r="A241" s="20" t="s">
        <v>104</v>
      </c>
      <c r="B241" s="21" t="s">
        <v>105</v>
      </c>
      <c r="C241" s="22">
        <f t="shared" si="6"/>
        <v>274587</v>
      </c>
      <c r="D241" s="22"/>
      <c r="E241" s="22">
        <v>274587</v>
      </c>
      <c r="F241" s="22"/>
      <c r="G241" s="4"/>
    </row>
    <row r="242" spans="1:7" ht="45" hidden="1">
      <c r="A242" s="20" t="s">
        <v>106</v>
      </c>
      <c r="B242" s="21" t="s">
        <v>107</v>
      </c>
      <c r="C242" s="22">
        <f t="shared" si="6"/>
        <v>62296</v>
      </c>
      <c r="D242" s="22"/>
      <c r="E242" s="22">
        <v>62296</v>
      </c>
      <c r="F242" s="22"/>
      <c r="G242" s="4"/>
    </row>
    <row r="243" spans="1:7" ht="15" hidden="1">
      <c r="A243" s="31" t="s">
        <v>108</v>
      </c>
      <c r="B243" s="34" t="s">
        <v>109</v>
      </c>
      <c r="C243" s="22">
        <f t="shared" si="6"/>
        <v>2568266</v>
      </c>
      <c r="D243" s="22"/>
      <c r="E243" s="22">
        <f>E245</f>
        <v>2568266</v>
      </c>
      <c r="F243" s="22"/>
      <c r="G243" s="4"/>
    </row>
    <row r="244" spans="1:7" ht="15" hidden="1">
      <c r="A244" s="20">
        <v>25020100</v>
      </c>
      <c r="B244" s="21" t="s">
        <v>110</v>
      </c>
      <c r="C244" s="22">
        <f t="shared" si="6"/>
        <v>0</v>
      </c>
      <c r="D244" s="22"/>
      <c r="E244" s="22"/>
      <c r="F244" s="22"/>
      <c r="G244" s="4"/>
    </row>
    <row r="245" spans="1:7" ht="105" hidden="1">
      <c r="A245" s="20" t="s">
        <v>111</v>
      </c>
      <c r="B245" s="21" t="s">
        <v>112</v>
      </c>
      <c r="C245" s="22">
        <f t="shared" si="6"/>
        <v>2568266</v>
      </c>
      <c r="D245" s="22"/>
      <c r="E245" s="22">
        <v>2568266</v>
      </c>
      <c r="F245" s="22"/>
      <c r="G245" s="4"/>
    </row>
    <row r="246" spans="1:7" ht="14.25" hidden="1">
      <c r="A246" s="10">
        <v>30000000</v>
      </c>
      <c r="B246" s="15" t="s">
        <v>13</v>
      </c>
      <c r="C246" s="28">
        <f t="shared" si="6"/>
        <v>2156600</v>
      </c>
      <c r="D246" s="28">
        <f>D247</f>
        <v>69000</v>
      </c>
      <c r="E246" s="28">
        <f>E251+E252</f>
        <v>2087600</v>
      </c>
      <c r="F246" s="28">
        <f>F251+F252</f>
        <v>2087600</v>
      </c>
      <c r="G246" s="4"/>
    </row>
    <row r="247" spans="1:6" ht="15" hidden="1">
      <c r="A247" s="20">
        <v>31000000</v>
      </c>
      <c r="B247" s="21" t="s">
        <v>14</v>
      </c>
      <c r="C247" s="22">
        <f t="shared" si="6"/>
        <v>1069000</v>
      </c>
      <c r="D247" s="23">
        <f>D248+D250</f>
        <v>69000</v>
      </c>
      <c r="E247" s="23">
        <f>E251</f>
        <v>1000000</v>
      </c>
      <c r="F247" s="23">
        <f>F251</f>
        <v>1000000</v>
      </c>
    </row>
    <row r="248" spans="1:6" ht="75" hidden="1">
      <c r="A248" s="20" t="s">
        <v>113</v>
      </c>
      <c r="B248" s="21" t="s">
        <v>114</v>
      </c>
      <c r="C248" s="22">
        <f t="shared" si="6"/>
        <v>65000</v>
      </c>
      <c r="D248" s="23">
        <f>D249</f>
        <v>65000</v>
      </c>
      <c r="E248" s="23"/>
      <c r="F248" s="23"/>
    </row>
    <row r="249" spans="1:6" ht="75" hidden="1">
      <c r="A249" s="20" t="s">
        <v>115</v>
      </c>
      <c r="B249" s="21" t="s">
        <v>116</v>
      </c>
      <c r="C249" s="22">
        <f t="shared" si="6"/>
        <v>65000</v>
      </c>
      <c r="D249" s="23">
        <v>65000</v>
      </c>
      <c r="E249" s="23"/>
      <c r="F249" s="23"/>
    </row>
    <row r="250" spans="1:6" ht="30" hidden="1">
      <c r="A250" s="20" t="s">
        <v>117</v>
      </c>
      <c r="B250" s="21" t="s">
        <v>118</v>
      </c>
      <c r="C250" s="22">
        <f t="shared" si="6"/>
        <v>4000</v>
      </c>
      <c r="D250" s="23">
        <v>4000</v>
      </c>
      <c r="E250" s="23"/>
      <c r="F250" s="23"/>
    </row>
    <row r="251" spans="1:6" ht="45" hidden="1">
      <c r="A251" s="20" t="s">
        <v>119</v>
      </c>
      <c r="B251" s="21" t="s">
        <v>120</v>
      </c>
      <c r="C251" s="22">
        <f t="shared" si="6"/>
        <v>1000000</v>
      </c>
      <c r="D251" s="23"/>
      <c r="E251" s="23">
        <v>1000000</v>
      </c>
      <c r="F251" s="23">
        <f>E251</f>
        <v>1000000</v>
      </c>
    </row>
    <row r="252" spans="1:6" ht="15" hidden="1">
      <c r="A252" s="20">
        <v>33000000</v>
      </c>
      <c r="B252" s="35" t="s">
        <v>146</v>
      </c>
      <c r="C252" s="22">
        <f t="shared" si="6"/>
        <v>1087600</v>
      </c>
      <c r="D252" s="23"/>
      <c r="E252" s="23">
        <f>E253</f>
        <v>1087600</v>
      </c>
      <c r="F252" s="23">
        <f>F253</f>
        <v>1087600</v>
      </c>
    </row>
    <row r="253" spans="1:6" ht="15" hidden="1">
      <c r="A253" s="20" t="s">
        <v>121</v>
      </c>
      <c r="B253" s="21" t="s">
        <v>122</v>
      </c>
      <c r="C253" s="22">
        <f t="shared" si="6"/>
        <v>1087600</v>
      </c>
      <c r="D253" s="23"/>
      <c r="E253" s="23">
        <f>E254</f>
        <v>1087600</v>
      </c>
      <c r="F253" s="23">
        <f>F254</f>
        <v>1087600</v>
      </c>
    </row>
    <row r="254" spans="1:6" ht="75" hidden="1">
      <c r="A254" s="20" t="s">
        <v>123</v>
      </c>
      <c r="B254" s="21" t="s">
        <v>124</v>
      </c>
      <c r="C254" s="22">
        <f t="shared" si="6"/>
        <v>1087600</v>
      </c>
      <c r="D254" s="23"/>
      <c r="E254" s="23">
        <v>1087600</v>
      </c>
      <c r="F254" s="23">
        <f>E254</f>
        <v>1087600</v>
      </c>
    </row>
    <row r="255" spans="1:6" ht="14.25">
      <c r="A255" s="36">
        <v>40000000</v>
      </c>
      <c r="B255" s="37" t="s">
        <v>2</v>
      </c>
      <c r="C255" s="28">
        <f aca="true" t="shared" si="7" ref="C255:F256">C256</f>
        <v>143600</v>
      </c>
      <c r="D255" s="17">
        <f>D256</f>
        <v>143600</v>
      </c>
      <c r="E255" s="17">
        <f t="shared" si="7"/>
        <v>0</v>
      </c>
      <c r="F255" s="17">
        <f t="shared" si="7"/>
        <v>0</v>
      </c>
    </row>
    <row r="256" spans="1:6" ht="14.25">
      <c r="A256" s="36">
        <v>41000000</v>
      </c>
      <c r="B256" s="41" t="s">
        <v>20</v>
      </c>
      <c r="C256" s="28">
        <f t="shared" si="7"/>
        <v>143600</v>
      </c>
      <c r="D256" s="17">
        <f t="shared" si="7"/>
        <v>143600</v>
      </c>
      <c r="E256" s="17">
        <f t="shared" si="7"/>
        <v>0</v>
      </c>
      <c r="F256" s="17">
        <f t="shared" si="7"/>
        <v>0</v>
      </c>
    </row>
    <row r="257" spans="1:6" ht="14.25">
      <c r="A257" s="36">
        <v>41030000</v>
      </c>
      <c r="B257" s="41" t="s">
        <v>21</v>
      </c>
      <c r="C257" s="28">
        <f aca="true" t="shared" si="8" ref="C257:C262">D257+E257</f>
        <v>143600</v>
      </c>
      <c r="D257" s="28">
        <f>D259+D260+D263+D258</f>
        <v>143600</v>
      </c>
      <c r="E257" s="28">
        <f>E259+E260+E263</f>
        <v>0</v>
      </c>
      <c r="F257" s="28">
        <f>F259+F260+F263</f>
        <v>0</v>
      </c>
    </row>
    <row r="258" spans="1:253" s="87" customFormat="1" ht="45">
      <c r="A258" s="84">
        <v>41030300</v>
      </c>
      <c r="B258" s="21" t="s">
        <v>147</v>
      </c>
      <c r="C258" s="22">
        <f t="shared" si="8"/>
        <v>22000</v>
      </c>
      <c r="D258" s="22">
        <v>22000</v>
      </c>
      <c r="E258" s="22"/>
      <c r="F258" s="22"/>
      <c r="G258" s="85"/>
      <c r="H258" s="86"/>
      <c r="I258" s="86"/>
      <c r="J258" s="86"/>
      <c r="K258" s="86"/>
      <c r="L258" s="86"/>
      <c r="IK258" s="86"/>
      <c r="IL258" s="86"/>
      <c r="IM258" s="86"/>
      <c r="IN258" s="86"/>
      <c r="IO258" s="86"/>
      <c r="IP258" s="86"/>
      <c r="IQ258" s="86"/>
      <c r="IR258" s="86"/>
      <c r="IS258" s="86"/>
    </row>
    <row r="259" spans="1:6" ht="23.25" customHeight="1">
      <c r="A259" s="20">
        <v>41033900</v>
      </c>
      <c r="B259" s="21" t="s">
        <v>176</v>
      </c>
      <c r="C259" s="22">
        <f t="shared" si="8"/>
        <v>53200</v>
      </c>
      <c r="D259" s="23">
        <v>53200</v>
      </c>
      <c r="E259" s="23"/>
      <c r="F259" s="23"/>
    </row>
    <row r="260" spans="1:6" ht="57.75" customHeight="1">
      <c r="A260" s="101">
        <v>41034204</v>
      </c>
      <c r="B260" s="67" t="s">
        <v>183</v>
      </c>
      <c r="C260" s="68">
        <f t="shared" si="8"/>
        <v>0</v>
      </c>
      <c r="D260" s="69">
        <f>D261+D262</f>
        <v>0</v>
      </c>
      <c r="E260" s="69"/>
      <c r="F260" s="69"/>
    </row>
    <row r="261" spans="1:6" ht="32.25" customHeight="1">
      <c r="A261" s="102"/>
      <c r="B261" s="67" t="s">
        <v>186</v>
      </c>
      <c r="C261" s="68">
        <f t="shared" si="8"/>
        <v>-11421257</v>
      </c>
      <c r="D261" s="69">
        <f>-11421257</f>
        <v>-11421257</v>
      </c>
      <c r="E261" s="69"/>
      <c r="F261" s="69"/>
    </row>
    <row r="262" spans="1:6" ht="30">
      <c r="A262" s="103"/>
      <c r="B262" s="67" t="s">
        <v>192</v>
      </c>
      <c r="C262" s="68">
        <f t="shared" si="8"/>
        <v>11421257</v>
      </c>
      <c r="D262" s="69">
        <v>11421257</v>
      </c>
      <c r="E262" s="69"/>
      <c r="F262" s="69"/>
    </row>
    <row r="263" spans="1:6" ht="20.25" customHeight="1">
      <c r="A263" s="94">
        <v>41035000</v>
      </c>
      <c r="B263" s="21" t="s">
        <v>195</v>
      </c>
      <c r="C263" s="69">
        <f>C264</f>
        <v>68400</v>
      </c>
      <c r="D263" s="69">
        <f>D264</f>
        <v>68400</v>
      </c>
      <c r="E263" s="69">
        <f>E264</f>
        <v>0</v>
      </c>
      <c r="F263" s="69">
        <f>F264</f>
        <v>0</v>
      </c>
    </row>
    <row r="264" spans="1:6" ht="87" customHeight="1">
      <c r="A264" s="95"/>
      <c r="B264" s="21" t="s">
        <v>193</v>
      </c>
      <c r="C264" s="22">
        <f>D264+E264</f>
        <v>68400</v>
      </c>
      <c r="D264" s="23">
        <v>68400</v>
      </c>
      <c r="E264" s="23"/>
      <c r="F264" s="23"/>
    </row>
    <row r="265" spans="1:6" ht="15.75">
      <c r="A265" s="51"/>
      <c r="B265" s="52" t="s">
        <v>22</v>
      </c>
      <c r="C265" s="53">
        <f>C257</f>
        <v>143600</v>
      </c>
      <c r="D265" s="53">
        <f>D257</f>
        <v>143600</v>
      </c>
      <c r="E265" s="53">
        <f>E257</f>
        <v>0</v>
      </c>
      <c r="F265" s="53">
        <f>F257</f>
        <v>0</v>
      </c>
    </row>
    <row r="267" spans="1:6" ht="15.75">
      <c r="A267" s="100" t="s">
        <v>0</v>
      </c>
      <c r="B267" s="90" t="s">
        <v>1</v>
      </c>
      <c r="C267" s="97" t="s">
        <v>194</v>
      </c>
      <c r="D267" s="98"/>
      <c r="E267" s="98"/>
      <c r="F267" s="99"/>
    </row>
    <row r="268" spans="1:6" ht="15.75">
      <c r="A268" s="100"/>
      <c r="B268" s="90"/>
      <c r="C268" s="88" t="s">
        <v>17</v>
      </c>
      <c r="D268" s="88" t="s">
        <v>15</v>
      </c>
      <c r="E268" s="90" t="s">
        <v>16</v>
      </c>
      <c r="F268" s="90"/>
    </row>
    <row r="269" spans="1:6" ht="25.5">
      <c r="A269" s="100"/>
      <c r="B269" s="90"/>
      <c r="C269" s="89"/>
      <c r="D269" s="89"/>
      <c r="E269" s="11" t="s">
        <v>17</v>
      </c>
      <c r="F269" s="12" t="s">
        <v>18</v>
      </c>
    </row>
    <row r="270" spans="1:6" ht="15.75" hidden="1">
      <c r="A270" s="10">
        <v>1</v>
      </c>
      <c r="B270" s="11">
        <v>2</v>
      </c>
      <c r="C270" s="11">
        <v>3</v>
      </c>
      <c r="D270" s="11">
        <v>4</v>
      </c>
      <c r="E270" s="11">
        <v>5</v>
      </c>
      <c r="F270" s="11">
        <v>6</v>
      </c>
    </row>
    <row r="271" spans="1:6" ht="14.25" hidden="1">
      <c r="A271" s="10">
        <v>10000000</v>
      </c>
      <c r="B271" s="15" t="s">
        <v>3</v>
      </c>
      <c r="C271" s="16">
        <f>D271+E271</f>
        <v>1252958996</v>
      </c>
      <c r="D271" s="17">
        <f>D272+D282++D287+D289+D308</f>
        <v>1249507896</v>
      </c>
      <c r="E271" s="17">
        <f>E272+E282++E287+E289+E308</f>
        <v>3451100</v>
      </c>
      <c r="F271" s="17">
        <f>F272+F282++F287+F289+F308</f>
        <v>0</v>
      </c>
    </row>
    <row r="272" spans="1:6" ht="30" hidden="1">
      <c r="A272" s="20">
        <v>11000000</v>
      </c>
      <c r="B272" s="21" t="s">
        <v>4</v>
      </c>
      <c r="C272" s="22">
        <f aca="true" t="shared" si="9" ref="C272:C303">D272+E272</f>
        <v>801090263</v>
      </c>
      <c r="D272" s="23">
        <f>D273+D279</f>
        <v>801090263</v>
      </c>
      <c r="E272" s="23"/>
      <c r="F272" s="23"/>
    </row>
    <row r="273" spans="1:6" ht="15" hidden="1">
      <c r="A273" s="20">
        <v>11010000</v>
      </c>
      <c r="B273" s="21" t="s">
        <v>138</v>
      </c>
      <c r="C273" s="22">
        <f t="shared" si="9"/>
        <v>800526163</v>
      </c>
      <c r="D273" s="22">
        <f>D274+D275+D276+D277+D278</f>
        <v>800526163</v>
      </c>
      <c r="E273" s="23"/>
      <c r="F273" s="23"/>
    </row>
    <row r="274" spans="1:6" ht="45" hidden="1">
      <c r="A274" s="20">
        <v>11010100</v>
      </c>
      <c r="B274" s="21" t="s">
        <v>23</v>
      </c>
      <c r="C274" s="23">
        <f t="shared" si="9"/>
        <v>686680408</v>
      </c>
      <c r="D274" s="69">
        <f>656687600+13459508+16533300</f>
        <v>686680408</v>
      </c>
      <c r="E274" s="23"/>
      <c r="F274" s="23"/>
    </row>
    <row r="275" spans="1:6" ht="75" hidden="1">
      <c r="A275" s="20">
        <v>11010200</v>
      </c>
      <c r="B275" s="21" t="s">
        <v>24</v>
      </c>
      <c r="C275" s="22">
        <f t="shared" si="9"/>
        <v>74476600</v>
      </c>
      <c r="D275" s="69">
        <f>72788500+129000+1409100+150000</f>
        <v>74476600</v>
      </c>
      <c r="E275" s="23"/>
      <c r="F275" s="23"/>
    </row>
    <row r="276" spans="1:6" ht="45" hidden="1">
      <c r="A276" s="20">
        <v>11010400</v>
      </c>
      <c r="B276" s="21" t="s">
        <v>25</v>
      </c>
      <c r="C276" s="22">
        <f t="shared" si="9"/>
        <v>25539155</v>
      </c>
      <c r="D276" s="69">
        <f>25096500+442655</f>
        <v>25539155</v>
      </c>
      <c r="E276" s="23"/>
      <c r="F276" s="23"/>
    </row>
    <row r="277" spans="1:6" ht="45" hidden="1">
      <c r="A277" s="20">
        <v>11010500</v>
      </c>
      <c r="B277" s="21" t="s">
        <v>26</v>
      </c>
      <c r="C277" s="22">
        <f t="shared" si="9"/>
        <v>12330000</v>
      </c>
      <c r="D277" s="23">
        <v>12330000</v>
      </c>
      <c r="E277" s="23"/>
      <c r="F277" s="23"/>
    </row>
    <row r="278" spans="1:6" ht="75" hidden="1">
      <c r="A278" s="20">
        <v>11010900</v>
      </c>
      <c r="B278" s="21" t="s">
        <v>175</v>
      </c>
      <c r="C278" s="22">
        <f t="shared" si="9"/>
        <v>1500000</v>
      </c>
      <c r="D278" s="23">
        <v>1500000</v>
      </c>
      <c r="E278" s="23"/>
      <c r="F278" s="23"/>
    </row>
    <row r="279" spans="1:6" ht="15" hidden="1">
      <c r="A279" s="20">
        <v>11020000</v>
      </c>
      <c r="B279" s="21" t="s">
        <v>5</v>
      </c>
      <c r="C279" s="22">
        <f t="shared" si="9"/>
        <v>564100</v>
      </c>
      <c r="D279" s="22">
        <f>D280+D281</f>
        <v>564100</v>
      </c>
      <c r="E279" s="22"/>
      <c r="F279" s="22"/>
    </row>
    <row r="280" spans="1:6" ht="30" hidden="1">
      <c r="A280" s="20">
        <v>11020200</v>
      </c>
      <c r="B280" s="21" t="s">
        <v>28</v>
      </c>
      <c r="C280" s="22">
        <f t="shared" si="9"/>
        <v>564100</v>
      </c>
      <c r="D280" s="23">
        <v>564100</v>
      </c>
      <c r="E280" s="23"/>
      <c r="F280" s="23"/>
    </row>
    <row r="281" spans="1:6" ht="30" hidden="1">
      <c r="A281" s="20">
        <v>11023200</v>
      </c>
      <c r="B281" s="21" t="s">
        <v>29</v>
      </c>
      <c r="C281" s="22">
        <f t="shared" si="9"/>
        <v>0</v>
      </c>
      <c r="D281" s="23"/>
      <c r="E281" s="23"/>
      <c r="F281" s="23"/>
    </row>
    <row r="282" spans="1:6" ht="30" hidden="1">
      <c r="A282" s="20">
        <v>13000000</v>
      </c>
      <c r="B282" s="21" t="s">
        <v>30</v>
      </c>
      <c r="C282" s="22">
        <f t="shared" si="9"/>
        <v>199733</v>
      </c>
      <c r="D282" s="23">
        <f>D283+D285</f>
        <v>199733</v>
      </c>
      <c r="E282" s="23"/>
      <c r="F282" s="23"/>
    </row>
    <row r="283" spans="1:6" ht="30" hidden="1">
      <c r="A283" s="20">
        <v>13010000</v>
      </c>
      <c r="B283" s="21" t="s">
        <v>31</v>
      </c>
      <c r="C283" s="22">
        <f t="shared" si="9"/>
        <v>98633</v>
      </c>
      <c r="D283" s="23">
        <f>D284</f>
        <v>98633</v>
      </c>
      <c r="E283" s="23"/>
      <c r="F283" s="23"/>
    </row>
    <row r="284" spans="1:6" ht="75" hidden="1">
      <c r="A284" s="20">
        <v>13010200</v>
      </c>
      <c r="B284" s="21" t="s">
        <v>32</v>
      </c>
      <c r="C284" s="22">
        <f t="shared" si="9"/>
        <v>98633</v>
      </c>
      <c r="D284" s="23">
        <v>98633</v>
      </c>
      <c r="E284" s="23"/>
      <c r="F284" s="23"/>
    </row>
    <row r="285" spans="1:6" ht="15" hidden="1">
      <c r="A285" s="20">
        <v>13030000</v>
      </c>
      <c r="B285" s="21" t="s">
        <v>33</v>
      </c>
      <c r="C285" s="22">
        <f t="shared" si="9"/>
        <v>101100</v>
      </c>
      <c r="D285" s="23">
        <f>D286</f>
        <v>101100</v>
      </c>
      <c r="E285" s="23"/>
      <c r="F285" s="23"/>
    </row>
    <row r="286" spans="1:6" ht="30" hidden="1">
      <c r="A286" s="20">
        <v>13030200</v>
      </c>
      <c r="B286" s="21" t="s">
        <v>34</v>
      </c>
      <c r="C286" s="22">
        <f t="shared" si="9"/>
        <v>101100</v>
      </c>
      <c r="D286" s="23">
        <v>101100</v>
      </c>
      <c r="E286" s="23"/>
      <c r="F286" s="23"/>
    </row>
    <row r="287" spans="1:6" ht="15" hidden="1">
      <c r="A287" s="20">
        <v>14000000</v>
      </c>
      <c r="B287" s="21" t="s">
        <v>11</v>
      </c>
      <c r="C287" s="22">
        <f t="shared" si="9"/>
        <v>130800000</v>
      </c>
      <c r="D287" s="23">
        <f>D288</f>
        <v>130800000</v>
      </c>
      <c r="E287" s="23"/>
      <c r="F287" s="23"/>
    </row>
    <row r="288" spans="1:6" ht="45" hidden="1">
      <c r="A288" s="20">
        <v>14040000</v>
      </c>
      <c r="B288" s="21" t="s">
        <v>35</v>
      </c>
      <c r="C288" s="22">
        <f t="shared" si="9"/>
        <v>130800000</v>
      </c>
      <c r="D288" s="23">
        <v>130800000</v>
      </c>
      <c r="E288" s="23"/>
      <c r="F288" s="23"/>
    </row>
    <row r="289" spans="1:6" ht="15" hidden="1">
      <c r="A289" s="20">
        <v>18000000</v>
      </c>
      <c r="B289" s="21" t="s">
        <v>139</v>
      </c>
      <c r="C289" s="22">
        <f t="shared" si="9"/>
        <v>317417900</v>
      </c>
      <c r="D289" s="23">
        <f>D290+D301+D304</f>
        <v>317417900</v>
      </c>
      <c r="E289" s="23"/>
      <c r="F289" s="23"/>
    </row>
    <row r="290" spans="1:6" ht="15" hidden="1">
      <c r="A290" s="20" t="s">
        <v>36</v>
      </c>
      <c r="B290" s="21" t="s">
        <v>140</v>
      </c>
      <c r="C290" s="22">
        <f t="shared" si="9"/>
        <v>179484500</v>
      </c>
      <c r="D290" s="23">
        <f>D291+D292+D294+D295+D296+D297+D298+D299+D300+D293</f>
        <v>179484500</v>
      </c>
      <c r="E290" s="23"/>
      <c r="F290" s="23"/>
    </row>
    <row r="291" spans="1:6" ht="45" hidden="1">
      <c r="A291" s="20" t="s">
        <v>37</v>
      </c>
      <c r="B291" s="21" t="s">
        <v>39</v>
      </c>
      <c r="C291" s="22">
        <f t="shared" si="9"/>
        <v>173100</v>
      </c>
      <c r="D291" s="23">
        <v>173100</v>
      </c>
      <c r="E291" s="23"/>
      <c r="F291" s="23"/>
    </row>
    <row r="292" spans="1:6" ht="45" hidden="1">
      <c r="A292" s="20" t="s">
        <v>38</v>
      </c>
      <c r="B292" s="21" t="s">
        <v>40</v>
      </c>
      <c r="C292" s="22">
        <f t="shared" si="9"/>
        <v>2009500</v>
      </c>
      <c r="D292" s="23">
        <v>2009500</v>
      </c>
      <c r="E292" s="23"/>
      <c r="F292" s="23"/>
    </row>
    <row r="293" spans="1:6" ht="45" hidden="1">
      <c r="A293" s="20" t="s">
        <v>41</v>
      </c>
      <c r="B293" s="21" t="s">
        <v>43</v>
      </c>
      <c r="C293" s="22">
        <f t="shared" si="9"/>
        <v>1015800</v>
      </c>
      <c r="D293" s="23">
        <v>1015800</v>
      </c>
      <c r="E293" s="23"/>
      <c r="F293" s="23"/>
    </row>
    <row r="294" spans="1:6" ht="45" hidden="1">
      <c r="A294" s="20" t="s">
        <v>42</v>
      </c>
      <c r="B294" s="21" t="s">
        <v>44</v>
      </c>
      <c r="C294" s="22">
        <f t="shared" si="9"/>
        <v>9101600</v>
      </c>
      <c r="D294" s="23">
        <v>9101600</v>
      </c>
      <c r="E294" s="23"/>
      <c r="F294" s="23"/>
    </row>
    <row r="295" spans="1:6" ht="15" hidden="1">
      <c r="A295" s="20">
        <v>18010500</v>
      </c>
      <c r="B295" s="21" t="s">
        <v>45</v>
      </c>
      <c r="C295" s="22">
        <f t="shared" si="9"/>
        <v>47110600</v>
      </c>
      <c r="D295" s="69">
        <f>45902600+1208000</f>
        <v>47110600</v>
      </c>
      <c r="E295" s="23"/>
      <c r="F295" s="23"/>
    </row>
    <row r="296" spans="1:6" ht="15" hidden="1">
      <c r="A296" s="20">
        <v>18010600</v>
      </c>
      <c r="B296" s="21" t="s">
        <v>46</v>
      </c>
      <c r="C296" s="22">
        <f t="shared" si="9"/>
        <v>102091400</v>
      </c>
      <c r="D296" s="69">
        <f>99366400+2725000</f>
        <v>102091400</v>
      </c>
      <c r="E296" s="23"/>
      <c r="F296" s="23"/>
    </row>
    <row r="297" spans="1:6" ht="15" hidden="1">
      <c r="A297" s="20">
        <v>18010700</v>
      </c>
      <c r="B297" s="21" t="s">
        <v>47</v>
      </c>
      <c r="C297" s="22">
        <f t="shared" si="9"/>
        <v>3902800</v>
      </c>
      <c r="D297" s="69">
        <f>3792800+110000</f>
        <v>3902800</v>
      </c>
      <c r="E297" s="23"/>
      <c r="F297" s="23"/>
    </row>
    <row r="298" spans="1:6" ht="15" hidden="1">
      <c r="A298" s="20">
        <v>18010900</v>
      </c>
      <c r="B298" s="21" t="s">
        <v>48</v>
      </c>
      <c r="C298" s="22">
        <f t="shared" si="9"/>
        <v>13490200</v>
      </c>
      <c r="D298" s="69">
        <f>13138200+352000</f>
        <v>13490200</v>
      </c>
      <c r="E298" s="23"/>
      <c r="F298" s="23"/>
    </row>
    <row r="299" spans="1:6" ht="15" hidden="1">
      <c r="A299" s="20">
        <v>18011000</v>
      </c>
      <c r="B299" s="21" t="s">
        <v>49</v>
      </c>
      <c r="C299" s="22">
        <f t="shared" si="9"/>
        <v>350000</v>
      </c>
      <c r="D299" s="23">
        <v>350000</v>
      </c>
      <c r="E299" s="23"/>
      <c r="F299" s="23"/>
    </row>
    <row r="300" spans="1:6" ht="15" hidden="1">
      <c r="A300" s="20">
        <v>18011100</v>
      </c>
      <c r="B300" s="21" t="s">
        <v>50</v>
      </c>
      <c r="C300" s="22">
        <f t="shared" si="9"/>
        <v>239500</v>
      </c>
      <c r="D300" s="23">
        <v>239500</v>
      </c>
      <c r="E300" s="23"/>
      <c r="F300" s="23"/>
    </row>
    <row r="301" spans="1:6" ht="15" hidden="1">
      <c r="A301" s="20">
        <v>18030000</v>
      </c>
      <c r="B301" s="21" t="s">
        <v>53</v>
      </c>
      <c r="C301" s="22">
        <f t="shared" si="9"/>
        <v>130000</v>
      </c>
      <c r="D301" s="23">
        <f>D302+D303</f>
        <v>130000</v>
      </c>
      <c r="E301" s="23"/>
      <c r="F301" s="23"/>
    </row>
    <row r="302" spans="1:6" ht="15" hidden="1">
      <c r="A302" s="20">
        <v>18030100</v>
      </c>
      <c r="B302" s="21" t="s">
        <v>51</v>
      </c>
      <c r="C302" s="22">
        <f t="shared" si="9"/>
        <v>96200</v>
      </c>
      <c r="D302" s="23">
        <v>96200</v>
      </c>
      <c r="E302" s="23"/>
      <c r="F302" s="23"/>
    </row>
    <row r="303" spans="1:6" ht="15" hidden="1">
      <c r="A303" s="20">
        <v>18030200</v>
      </c>
      <c r="B303" s="21" t="s">
        <v>52</v>
      </c>
      <c r="C303" s="22">
        <f t="shared" si="9"/>
        <v>33800</v>
      </c>
      <c r="D303" s="23">
        <v>33800</v>
      </c>
      <c r="E303" s="23"/>
      <c r="F303" s="23"/>
    </row>
    <row r="304" spans="1:6" ht="15" hidden="1">
      <c r="A304" s="20" t="s">
        <v>54</v>
      </c>
      <c r="B304" s="21" t="s">
        <v>55</v>
      </c>
      <c r="C304" s="22">
        <f>D304+E304</f>
        <v>137803400</v>
      </c>
      <c r="D304" s="23">
        <f>D305+D306+D307</f>
        <v>137803400</v>
      </c>
      <c r="E304" s="23"/>
      <c r="F304" s="23"/>
    </row>
    <row r="305" spans="1:6" ht="15" hidden="1">
      <c r="A305" s="20" t="s">
        <v>56</v>
      </c>
      <c r="B305" s="21" t="s">
        <v>57</v>
      </c>
      <c r="C305" s="22">
        <f aca="true" t="shared" si="10" ref="C305:C322">D305+E305</f>
        <v>38540000</v>
      </c>
      <c r="D305" s="69">
        <f>36876000+1664000</f>
        <v>38540000</v>
      </c>
      <c r="E305" s="23"/>
      <c r="F305" s="23"/>
    </row>
    <row r="306" spans="1:6" ht="15" hidden="1">
      <c r="A306" s="20" t="s">
        <v>58</v>
      </c>
      <c r="B306" s="21" t="s">
        <v>59</v>
      </c>
      <c r="C306" s="22">
        <f t="shared" si="10"/>
        <v>99101400</v>
      </c>
      <c r="D306" s="69">
        <f>94824000+4277400</f>
        <v>99101400</v>
      </c>
      <c r="E306" s="23"/>
      <c r="F306" s="23"/>
    </row>
    <row r="307" spans="1:6" ht="75" hidden="1">
      <c r="A307" s="20">
        <v>18050500</v>
      </c>
      <c r="B307" s="21" t="s">
        <v>145</v>
      </c>
      <c r="C307" s="22">
        <f t="shared" si="10"/>
        <v>162000</v>
      </c>
      <c r="D307" s="69">
        <v>162000</v>
      </c>
      <c r="E307" s="23"/>
      <c r="F307" s="23"/>
    </row>
    <row r="308" spans="1:6" ht="15" hidden="1">
      <c r="A308" s="20">
        <v>19000000</v>
      </c>
      <c r="B308" s="21" t="s">
        <v>6</v>
      </c>
      <c r="C308" s="22">
        <f t="shared" si="10"/>
        <v>3451100</v>
      </c>
      <c r="D308" s="23">
        <f>D309</f>
        <v>0</v>
      </c>
      <c r="E308" s="23">
        <f>E309</f>
        <v>3451100</v>
      </c>
      <c r="F308" s="23"/>
    </row>
    <row r="309" spans="1:6" ht="15" hidden="1">
      <c r="A309" s="20" t="s">
        <v>60</v>
      </c>
      <c r="B309" s="21" t="s">
        <v>61</v>
      </c>
      <c r="C309" s="22">
        <f t="shared" si="10"/>
        <v>3451100</v>
      </c>
      <c r="D309" s="23">
        <f>D310+D311+D312</f>
        <v>0</v>
      </c>
      <c r="E309" s="23">
        <f>E310+E311+E312</f>
        <v>3451100</v>
      </c>
      <c r="F309" s="23"/>
    </row>
    <row r="310" spans="1:6" ht="45" hidden="1">
      <c r="A310" s="20" t="s">
        <v>62</v>
      </c>
      <c r="B310" s="21" t="s">
        <v>63</v>
      </c>
      <c r="C310" s="22">
        <f t="shared" si="10"/>
        <v>2604700</v>
      </c>
      <c r="D310" s="23"/>
      <c r="E310" s="23">
        <v>2604700</v>
      </c>
      <c r="F310" s="23"/>
    </row>
    <row r="311" spans="1:6" ht="30" hidden="1">
      <c r="A311" s="20">
        <v>19010200</v>
      </c>
      <c r="B311" s="21" t="s">
        <v>64</v>
      </c>
      <c r="C311" s="22">
        <f t="shared" si="10"/>
        <v>225600</v>
      </c>
      <c r="D311" s="23"/>
      <c r="E311" s="23">
        <v>225600</v>
      </c>
      <c r="F311" s="23"/>
    </row>
    <row r="312" spans="1:6" ht="60" hidden="1">
      <c r="A312" s="20">
        <v>19010300</v>
      </c>
      <c r="B312" s="21" t="s">
        <v>65</v>
      </c>
      <c r="C312" s="22">
        <f t="shared" si="10"/>
        <v>620800</v>
      </c>
      <c r="D312" s="23"/>
      <c r="E312" s="23">
        <v>620800</v>
      </c>
      <c r="F312" s="23"/>
    </row>
    <row r="313" spans="1:6" ht="14.25" hidden="1">
      <c r="A313" s="10">
        <v>20000000</v>
      </c>
      <c r="B313" s="15" t="s">
        <v>7</v>
      </c>
      <c r="C313" s="28">
        <f t="shared" si="10"/>
        <v>113750157</v>
      </c>
      <c r="D313" s="17">
        <f>D314+D323+D336+D346</f>
        <v>54079086</v>
      </c>
      <c r="E313" s="17">
        <f>E338+E345+E346+E342</f>
        <v>59671071</v>
      </c>
      <c r="F313" s="17">
        <f>F338+F345+F346+F342</f>
        <v>1288541</v>
      </c>
    </row>
    <row r="314" spans="1:6" ht="15" hidden="1">
      <c r="A314" s="20">
        <v>21000000</v>
      </c>
      <c r="B314" s="21" t="s">
        <v>8</v>
      </c>
      <c r="C314" s="22">
        <f t="shared" si="10"/>
        <v>20211920</v>
      </c>
      <c r="D314" s="23">
        <f>D315+D318+D317</f>
        <v>20211920</v>
      </c>
      <c r="E314" s="23"/>
      <c r="F314" s="23"/>
    </row>
    <row r="315" spans="1:6" ht="90" hidden="1">
      <c r="A315" s="20" t="s">
        <v>66</v>
      </c>
      <c r="B315" s="21" t="s">
        <v>67</v>
      </c>
      <c r="C315" s="22">
        <f t="shared" si="10"/>
        <v>100820</v>
      </c>
      <c r="D315" s="23">
        <f>D316</f>
        <v>100820</v>
      </c>
      <c r="E315" s="23"/>
      <c r="F315" s="23"/>
    </row>
    <row r="316" spans="1:6" ht="45" hidden="1">
      <c r="A316" s="20" t="s">
        <v>68</v>
      </c>
      <c r="B316" s="21" t="s">
        <v>69</v>
      </c>
      <c r="C316" s="22">
        <f t="shared" si="10"/>
        <v>100820</v>
      </c>
      <c r="D316" s="23">
        <v>100820</v>
      </c>
      <c r="E316" s="23"/>
      <c r="F316" s="23"/>
    </row>
    <row r="317" spans="1:6" ht="30" hidden="1">
      <c r="A317" s="20">
        <v>21050000</v>
      </c>
      <c r="B317" s="21" t="s">
        <v>171</v>
      </c>
      <c r="C317" s="22">
        <f t="shared" si="10"/>
        <v>19551000</v>
      </c>
      <c r="D317" s="23">
        <v>19551000</v>
      </c>
      <c r="E317" s="23"/>
      <c r="F317" s="23"/>
    </row>
    <row r="318" spans="1:6" ht="15" hidden="1">
      <c r="A318" s="20" t="s">
        <v>70</v>
      </c>
      <c r="B318" s="21" t="s">
        <v>71</v>
      </c>
      <c r="C318" s="22">
        <f t="shared" si="10"/>
        <v>560100</v>
      </c>
      <c r="D318" s="23">
        <f>D321+D320+D319+D322</f>
        <v>560100</v>
      </c>
      <c r="E318" s="23"/>
      <c r="F318" s="23"/>
    </row>
    <row r="319" spans="1:6" ht="15" hidden="1">
      <c r="A319" s="20">
        <v>21080500</v>
      </c>
      <c r="B319" s="21" t="s">
        <v>75</v>
      </c>
      <c r="C319" s="22">
        <f t="shared" si="10"/>
        <v>0</v>
      </c>
      <c r="D319" s="23"/>
      <c r="E319" s="23"/>
      <c r="F319" s="23"/>
    </row>
    <row r="320" spans="1:6" ht="75" hidden="1">
      <c r="A320" s="20">
        <v>21080900</v>
      </c>
      <c r="B320" s="21" t="s">
        <v>72</v>
      </c>
      <c r="C320" s="22">
        <f t="shared" si="10"/>
        <v>0</v>
      </c>
      <c r="D320" s="23"/>
      <c r="E320" s="23"/>
      <c r="F320" s="23"/>
    </row>
    <row r="321" spans="1:6" ht="15" hidden="1">
      <c r="A321" s="20" t="s">
        <v>73</v>
      </c>
      <c r="B321" s="21" t="s">
        <v>74</v>
      </c>
      <c r="C321" s="22">
        <f t="shared" si="10"/>
        <v>282000</v>
      </c>
      <c r="D321" s="23">
        <v>282000</v>
      </c>
      <c r="E321" s="23"/>
      <c r="F321" s="23"/>
    </row>
    <row r="322" spans="1:6" ht="45" hidden="1">
      <c r="A322" s="20">
        <v>21081500</v>
      </c>
      <c r="B322" s="21" t="s">
        <v>168</v>
      </c>
      <c r="C322" s="22">
        <f t="shared" si="10"/>
        <v>278100</v>
      </c>
      <c r="D322" s="23">
        <v>278100</v>
      </c>
      <c r="E322" s="23"/>
      <c r="F322" s="23"/>
    </row>
    <row r="323" spans="1:6" ht="30" hidden="1">
      <c r="A323" s="20">
        <v>22000000</v>
      </c>
      <c r="B323" s="21" t="s">
        <v>9</v>
      </c>
      <c r="C323" s="22">
        <f>D323+E323</f>
        <v>31593000</v>
      </c>
      <c r="D323" s="23">
        <f>D329+D331+D324</f>
        <v>31593000</v>
      </c>
      <c r="E323" s="23"/>
      <c r="F323" s="23"/>
    </row>
    <row r="324" spans="1:6" ht="15" hidden="1">
      <c r="A324" s="31" t="s">
        <v>162</v>
      </c>
      <c r="B324" s="21" t="s">
        <v>163</v>
      </c>
      <c r="C324" s="22">
        <f>C326+C325+C327+C328</f>
        <v>14423000</v>
      </c>
      <c r="D324" s="23">
        <f>D326+D325+D327+D328</f>
        <v>14423000</v>
      </c>
      <c r="E324" s="23"/>
      <c r="F324" s="23"/>
    </row>
    <row r="325" spans="1:6" ht="45" hidden="1">
      <c r="A325" s="31">
        <v>22010300</v>
      </c>
      <c r="B325" s="32" t="s">
        <v>172</v>
      </c>
      <c r="C325" s="22">
        <f aca="true" t="shared" si="11" ref="C325:C330">D325+E325</f>
        <v>400000</v>
      </c>
      <c r="D325" s="23">
        <v>400000</v>
      </c>
      <c r="E325" s="23"/>
      <c r="F325" s="23"/>
    </row>
    <row r="326" spans="1:6" ht="15" hidden="1">
      <c r="A326" s="20">
        <v>22012500</v>
      </c>
      <c r="B326" s="21" t="s">
        <v>164</v>
      </c>
      <c r="C326" s="22">
        <f t="shared" si="11"/>
        <v>13365000</v>
      </c>
      <c r="D326" s="23">
        <v>13365000</v>
      </c>
      <c r="E326" s="23"/>
      <c r="F326" s="23"/>
    </row>
    <row r="327" spans="1:6" ht="30" hidden="1">
      <c r="A327" s="20">
        <v>22012600</v>
      </c>
      <c r="B327" s="32" t="s">
        <v>173</v>
      </c>
      <c r="C327" s="22">
        <f t="shared" si="11"/>
        <v>650000</v>
      </c>
      <c r="D327" s="23">
        <v>650000</v>
      </c>
      <c r="E327" s="23"/>
      <c r="F327" s="23"/>
    </row>
    <row r="328" spans="1:6" ht="105" hidden="1">
      <c r="A328" s="20">
        <v>22012900</v>
      </c>
      <c r="B328" s="32" t="s">
        <v>174</v>
      </c>
      <c r="C328" s="22">
        <f t="shared" si="11"/>
        <v>8000</v>
      </c>
      <c r="D328" s="23">
        <v>8000</v>
      </c>
      <c r="E328" s="23"/>
      <c r="F328" s="23"/>
    </row>
    <row r="329" spans="1:6" ht="45" hidden="1">
      <c r="A329" s="20" t="s">
        <v>76</v>
      </c>
      <c r="B329" s="21" t="s">
        <v>77</v>
      </c>
      <c r="C329" s="22">
        <f t="shared" si="11"/>
        <v>17000000</v>
      </c>
      <c r="D329" s="23">
        <f>D330</f>
        <v>17000000</v>
      </c>
      <c r="E329" s="23"/>
      <c r="F329" s="23"/>
    </row>
    <row r="330" spans="1:6" ht="45" hidden="1">
      <c r="A330" s="20" t="s">
        <v>78</v>
      </c>
      <c r="B330" s="21" t="s">
        <v>79</v>
      </c>
      <c r="C330" s="22">
        <f t="shared" si="11"/>
        <v>17000000</v>
      </c>
      <c r="D330" s="23">
        <v>17000000</v>
      </c>
      <c r="E330" s="23"/>
      <c r="F330" s="23"/>
    </row>
    <row r="331" spans="1:6" ht="15" hidden="1">
      <c r="A331" s="20" t="s">
        <v>80</v>
      </c>
      <c r="B331" s="21" t="s">
        <v>81</v>
      </c>
      <c r="C331" s="22">
        <f>C332+C333+C334+C335</f>
        <v>170000</v>
      </c>
      <c r="D331" s="22">
        <f>D332+D333+D334+D335</f>
        <v>170000</v>
      </c>
      <c r="E331" s="23"/>
      <c r="F331" s="23"/>
    </row>
    <row r="332" spans="1:6" ht="45" hidden="1">
      <c r="A332" s="20" t="s">
        <v>82</v>
      </c>
      <c r="B332" s="21" t="s">
        <v>83</v>
      </c>
      <c r="C332" s="22">
        <f aca="true" t="shared" si="12" ref="C332:C363">D332+E332</f>
        <v>170000</v>
      </c>
      <c r="D332" s="23">
        <v>170000</v>
      </c>
      <c r="E332" s="23"/>
      <c r="F332" s="23"/>
    </row>
    <row r="333" spans="1:6" ht="15" hidden="1">
      <c r="A333" s="20">
        <v>22090200</v>
      </c>
      <c r="B333" s="21" t="s">
        <v>166</v>
      </c>
      <c r="C333" s="22">
        <f t="shared" si="12"/>
        <v>0</v>
      </c>
      <c r="D333" s="23"/>
      <c r="E333" s="23"/>
      <c r="F333" s="23"/>
    </row>
    <row r="334" spans="1:6" ht="60" hidden="1">
      <c r="A334" s="20">
        <v>22090300</v>
      </c>
      <c r="B334" s="21" t="s">
        <v>167</v>
      </c>
      <c r="C334" s="22">
        <f t="shared" si="12"/>
        <v>0</v>
      </c>
      <c r="D334" s="23"/>
      <c r="E334" s="23"/>
      <c r="F334" s="23"/>
    </row>
    <row r="335" spans="1:6" ht="45" hidden="1">
      <c r="A335" s="20" t="s">
        <v>84</v>
      </c>
      <c r="B335" s="21" t="s">
        <v>85</v>
      </c>
      <c r="C335" s="22">
        <f t="shared" si="12"/>
        <v>0</v>
      </c>
      <c r="D335" s="23"/>
      <c r="E335" s="23"/>
      <c r="F335" s="23"/>
    </row>
    <row r="336" spans="1:6" ht="15" hidden="1">
      <c r="A336" s="20">
        <v>24000000</v>
      </c>
      <c r="B336" s="21" t="s">
        <v>12</v>
      </c>
      <c r="C336" s="22">
        <f t="shared" si="12"/>
        <v>3794138</v>
      </c>
      <c r="D336" s="23">
        <f>D337+D338</f>
        <v>2274166</v>
      </c>
      <c r="E336" s="23">
        <f>E338+E342+E345</f>
        <v>1519972</v>
      </c>
      <c r="F336" s="23">
        <f>F345+F342</f>
        <v>1288541</v>
      </c>
    </row>
    <row r="337" spans="1:6" ht="45" hidden="1">
      <c r="A337" s="20" t="s">
        <v>86</v>
      </c>
      <c r="B337" s="21" t="s">
        <v>87</v>
      </c>
      <c r="C337" s="22">
        <f t="shared" si="12"/>
        <v>2300</v>
      </c>
      <c r="D337" s="23">
        <v>2300</v>
      </c>
      <c r="E337" s="23"/>
      <c r="F337" s="23"/>
    </row>
    <row r="338" spans="1:6" ht="15" hidden="1">
      <c r="A338" s="20" t="s">
        <v>88</v>
      </c>
      <c r="B338" s="21" t="s">
        <v>71</v>
      </c>
      <c r="C338" s="22">
        <f t="shared" si="12"/>
        <v>2501866</v>
      </c>
      <c r="D338" s="23">
        <f>D339+D340+D341</f>
        <v>2271866</v>
      </c>
      <c r="E338" s="23">
        <f>E340+E341</f>
        <v>230000</v>
      </c>
      <c r="F338" s="23"/>
    </row>
    <row r="339" spans="1:6" ht="15" hidden="1">
      <c r="A339" s="20" t="s">
        <v>89</v>
      </c>
      <c r="B339" s="21" t="s">
        <v>71</v>
      </c>
      <c r="C339" s="22">
        <f t="shared" si="12"/>
        <v>2271866</v>
      </c>
      <c r="D339" s="23">
        <v>2271866</v>
      </c>
      <c r="E339" s="23"/>
      <c r="F339" s="23"/>
    </row>
    <row r="340" spans="1:6" ht="30" hidden="1">
      <c r="A340" s="20">
        <v>24061600</v>
      </c>
      <c r="B340" s="21" t="s">
        <v>90</v>
      </c>
      <c r="C340" s="22">
        <f t="shared" si="12"/>
        <v>200000</v>
      </c>
      <c r="D340" s="23"/>
      <c r="E340" s="23">
        <v>200000</v>
      </c>
      <c r="F340" s="23"/>
    </row>
    <row r="341" spans="1:6" ht="60" hidden="1">
      <c r="A341" s="20" t="s">
        <v>91</v>
      </c>
      <c r="B341" s="21" t="s">
        <v>92</v>
      </c>
      <c r="C341" s="22">
        <f t="shared" si="12"/>
        <v>30000</v>
      </c>
      <c r="D341" s="23"/>
      <c r="E341" s="23">
        <v>30000</v>
      </c>
      <c r="F341" s="23"/>
    </row>
    <row r="342" spans="1:6" ht="30" hidden="1">
      <c r="A342" s="20" t="s">
        <v>93</v>
      </c>
      <c r="B342" s="21" t="s">
        <v>94</v>
      </c>
      <c r="C342" s="22">
        <f t="shared" si="12"/>
        <v>189972</v>
      </c>
      <c r="D342" s="23">
        <f>D344</f>
        <v>0</v>
      </c>
      <c r="E342" s="23">
        <f>E344+E343</f>
        <v>189972</v>
      </c>
      <c r="F342" s="23">
        <f>F343</f>
        <v>188541</v>
      </c>
    </row>
    <row r="343" spans="1:6" ht="30" hidden="1">
      <c r="A343" s="20">
        <v>24110600</v>
      </c>
      <c r="B343" s="21" t="s">
        <v>160</v>
      </c>
      <c r="C343" s="22">
        <f t="shared" si="12"/>
        <v>188541</v>
      </c>
      <c r="D343" s="23"/>
      <c r="E343" s="23">
        <v>188541</v>
      </c>
      <c r="F343" s="23">
        <f>E343</f>
        <v>188541</v>
      </c>
    </row>
    <row r="344" spans="1:6" ht="60" hidden="1">
      <c r="A344" s="20" t="s">
        <v>95</v>
      </c>
      <c r="B344" s="21" t="s">
        <v>96</v>
      </c>
      <c r="C344" s="22">
        <f t="shared" si="12"/>
        <v>1431</v>
      </c>
      <c r="D344" s="23"/>
      <c r="E344" s="23">
        <v>1431</v>
      </c>
      <c r="F344" s="23"/>
    </row>
    <row r="345" spans="1:6" ht="30" hidden="1">
      <c r="A345" s="20">
        <v>24170000</v>
      </c>
      <c r="B345" s="21" t="s">
        <v>97</v>
      </c>
      <c r="C345" s="22">
        <f t="shared" si="12"/>
        <v>1100000</v>
      </c>
      <c r="D345" s="22"/>
      <c r="E345" s="22">
        <v>1100000</v>
      </c>
      <c r="F345" s="22">
        <f>E345</f>
        <v>1100000</v>
      </c>
    </row>
    <row r="346" spans="1:6" ht="15" hidden="1">
      <c r="A346" s="20">
        <v>25000000</v>
      </c>
      <c r="B346" s="21" t="s">
        <v>19</v>
      </c>
      <c r="C346" s="22">
        <f t="shared" si="12"/>
        <v>58151099</v>
      </c>
      <c r="D346" s="22"/>
      <c r="E346" s="22">
        <f>E347+E352</f>
        <v>58151099</v>
      </c>
      <c r="F346" s="22"/>
    </row>
    <row r="347" spans="1:6" ht="30" hidden="1">
      <c r="A347" s="20" t="s">
        <v>98</v>
      </c>
      <c r="B347" s="21" t="s">
        <v>99</v>
      </c>
      <c r="C347" s="22">
        <f t="shared" si="12"/>
        <v>55582833</v>
      </c>
      <c r="D347" s="22"/>
      <c r="E347" s="22">
        <f>E348+E349+E350+E351</f>
        <v>55582833</v>
      </c>
      <c r="F347" s="22"/>
    </row>
    <row r="348" spans="1:6" ht="30" hidden="1">
      <c r="A348" s="20" t="s">
        <v>100</v>
      </c>
      <c r="B348" s="21" t="s">
        <v>101</v>
      </c>
      <c r="C348" s="22">
        <f t="shared" si="12"/>
        <v>49139136</v>
      </c>
      <c r="D348" s="22"/>
      <c r="E348" s="22">
        <v>49139136</v>
      </c>
      <c r="F348" s="22"/>
    </row>
    <row r="349" spans="1:6" ht="30" hidden="1">
      <c r="A349" s="20" t="s">
        <v>102</v>
      </c>
      <c r="B349" s="21" t="s">
        <v>103</v>
      </c>
      <c r="C349" s="22">
        <f t="shared" si="12"/>
        <v>6106814</v>
      </c>
      <c r="D349" s="22"/>
      <c r="E349" s="22">
        <v>6106814</v>
      </c>
      <c r="F349" s="22"/>
    </row>
    <row r="350" spans="1:6" ht="15" hidden="1">
      <c r="A350" s="20" t="s">
        <v>104</v>
      </c>
      <c r="B350" s="21" t="s">
        <v>105</v>
      </c>
      <c r="C350" s="22">
        <f t="shared" si="12"/>
        <v>274587</v>
      </c>
      <c r="D350" s="22"/>
      <c r="E350" s="22">
        <v>274587</v>
      </c>
      <c r="F350" s="22"/>
    </row>
    <row r="351" spans="1:6" ht="45" hidden="1">
      <c r="A351" s="20" t="s">
        <v>106</v>
      </c>
      <c r="B351" s="21" t="s">
        <v>107</v>
      </c>
      <c r="C351" s="22">
        <f t="shared" si="12"/>
        <v>62296</v>
      </c>
      <c r="D351" s="22"/>
      <c r="E351" s="22">
        <v>62296</v>
      </c>
      <c r="F351" s="22"/>
    </row>
    <row r="352" spans="1:6" ht="15" hidden="1">
      <c r="A352" s="31" t="s">
        <v>108</v>
      </c>
      <c r="B352" s="34" t="s">
        <v>109</v>
      </c>
      <c r="C352" s="22">
        <f t="shared" si="12"/>
        <v>2568266</v>
      </c>
      <c r="D352" s="22"/>
      <c r="E352" s="22">
        <f>E354</f>
        <v>2568266</v>
      </c>
      <c r="F352" s="22"/>
    </row>
    <row r="353" spans="1:6" ht="15" hidden="1">
      <c r="A353" s="20">
        <v>25020100</v>
      </c>
      <c r="B353" s="21" t="s">
        <v>110</v>
      </c>
      <c r="C353" s="22">
        <f t="shared" si="12"/>
        <v>0</v>
      </c>
      <c r="D353" s="22"/>
      <c r="E353" s="22"/>
      <c r="F353" s="22"/>
    </row>
    <row r="354" spans="1:6" ht="105" hidden="1">
      <c r="A354" s="20" t="s">
        <v>111</v>
      </c>
      <c r="B354" s="21" t="s">
        <v>112</v>
      </c>
      <c r="C354" s="22">
        <f t="shared" si="12"/>
        <v>2568266</v>
      </c>
      <c r="D354" s="22"/>
      <c r="E354" s="22">
        <v>2568266</v>
      </c>
      <c r="F354" s="22"/>
    </row>
    <row r="355" spans="1:6" ht="14.25" hidden="1">
      <c r="A355" s="10">
        <v>30000000</v>
      </c>
      <c r="B355" s="15" t="s">
        <v>13</v>
      </c>
      <c r="C355" s="28">
        <f t="shared" si="12"/>
        <v>2156600</v>
      </c>
      <c r="D355" s="28">
        <f>D356</f>
        <v>69000</v>
      </c>
      <c r="E355" s="28">
        <f>E360+E361</f>
        <v>2087600</v>
      </c>
      <c r="F355" s="28">
        <f>F360+F361</f>
        <v>2087600</v>
      </c>
    </row>
    <row r="356" spans="1:6" ht="15" hidden="1">
      <c r="A356" s="20">
        <v>31000000</v>
      </c>
      <c r="B356" s="21" t="s">
        <v>14</v>
      </c>
      <c r="C356" s="22">
        <f t="shared" si="12"/>
        <v>1069000</v>
      </c>
      <c r="D356" s="23">
        <f>D357+D359</f>
        <v>69000</v>
      </c>
      <c r="E356" s="23">
        <f>E360</f>
        <v>1000000</v>
      </c>
      <c r="F356" s="23">
        <f>F360</f>
        <v>1000000</v>
      </c>
    </row>
    <row r="357" spans="1:6" ht="75" hidden="1">
      <c r="A357" s="20" t="s">
        <v>113</v>
      </c>
      <c r="B357" s="21" t="s">
        <v>114</v>
      </c>
      <c r="C357" s="22">
        <f t="shared" si="12"/>
        <v>65000</v>
      </c>
      <c r="D357" s="23">
        <f>D358</f>
        <v>65000</v>
      </c>
      <c r="E357" s="23"/>
      <c r="F357" s="23"/>
    </row>
    <row r="358" spans="1:6" ht="75" hidden="1">
      <c r="A358" s="20" t="s">
        <v>115</v>
      </c>
      <c r="B358" s="21" t="s">
        <v>116</v>
      </c>
      <c r="C358" s="22">
        <f t="shared" si="12"/>
        <v>65000</v>
      </c>
      <c r="D358" s="23">
        <v>65000</v>
      </c>
      <c r="E358" s="23"/>
      <c r="F358" s="23"/>
    </row>
    <row r="359" spans="1:6" ht="30" hidden="1">
      <c r="A359" s="20" t="s">
        <v>117</v>
      </c>
      <c r="B359" s="21" t="s">
        <v>118</v>
      </c>
      <c r="C359" s="22">
        <f t="shared" si="12"/>
        <v>4000</v>
      </c>
      <c r="D359" s="23">
        <v>4000</v>
      </c>
      <c r="E359" s="23"/>
      <c r="F359" s="23"/>
    </row>
    <row r="360" spans="1:6" ht="45" hidden="1">
      <c r="A360" s="20" t="s">
        <v>119</v>
      </c>
      <c r="B360" s="21" t="s">
        <v>120</v>
      </c>
      <c r="C360" s="22">
        <f t="shared" si="12"/>
        <v>1000000</v>
      </c>
      <c r="D360" s="23"/>
      <c r="E360" s="23">
        <v>1000000</v>
      </c>
      <c r="F360" s="23">
        <f>E360</f>
        <v>1000000</v>
      </c>
    </row>
    <row r="361" spans="1:6" ht="15" hidden="1">
      <c r="A361" s="20">
        <v>33000000</v>
      </c>
      <c r="B361" s="35" t="s">
        <v>146</v>
      </c>
      <c r="C361" s="22">
        <f t="shared" si="12"/>
        <v>1087600</v>
      </c>
      <c r="D361" s="23"/>
      <c r="E361" s="23">
        <f>E362</f>
        <v>1087600</v>
      </c>
      <c r="F361" s="23">
        <f>F362</f>
        <v>1087600</v>
      </c>
    </row>
    <row r="362" spans="1:6" ht="15" hidden="1">
      <c r="A362" s="20" t="s">
        <v>121</v>
      </c>
      <c r="B362" s="21" t="s">
        <v>122</v>
      </c>
      <c r="C362" s="22">
        <f t="shared" si="12"/>
        <v>1087600</v>
      </c>
      <c r="D362" s="23"/>
      <c r="E362" s="23">
        <f>E363</f>
        <v>1087600</v>
      </c>
      <c r="F362" s="23">
        <f>F363</f>
        <v>1087600</v>
      </c>
    </row>
    <row r="363" spans="1:6" ht="75" hidden="1">
      <c r="A363" s="20" t="s">
        <v>123</v>
      </c>
      <c r="B363" s="21" t="s">
        <v>124</v>
      </c>
      <c r="C363" s="22">
        <f t="shared" si="12"/>
        <v>1087600</v>
      </c>
      <c r="D363" s="23"/>
      <c r="E363" s="23">
        <v>1087600</v>
      </c>
      <c r="F363" s="23">
        <f>E363</f>
        <v>1087600</v>
      </c>
    </row>
    <row r="364" spans="1:6" ht="19.5" customHeight="1">
      <c r="A364" s="36">
        <v>40000000</v>
      </c>
      <c r="B364" s="37" t="s">
        <v>2</v>
      </c>
      <c r="C364" s="28">
        <f aca="true" t="shared" si="13" ref="C364:F365">C365</f>
        <v>1055789539</v>
      </c>
      <c r="D364" s="17">
        <f>D365</f>
        <v>1055789539</v>
      </c>
      <c r="E364" s="17">
        <f t="shared" si="13"/>
        <v>0</v>
      </c>
      <c r="F364" s="17">
        <f t="shared" si="13"/>
        <v>0</v>
      </c>
    </row>
    <row r="365" spans="1:6" ht="22.5" customHeight="1">
      <c r="A365" s="36">
        <v>41000000</v>
      </c>
      <c r="B365" s="41" t="s">
        <v>20</v>
      </c>
      <c r="C365" s="28">
        <f t="shared" si="13"/>
        <v>1055789539</v>
      </c>
      <c r="D365" s="17">
        <f t="shared" si="13"/>
        <v>1055789539</v>
      </c>
      <c r="E365" s="17">
        <f t="shared" si="13"/>
        <v>0</v>
      </c>
      <c r="F365" s="17">
        <f t="shared" si="13"/>
        <v>0</v>
      </c>
    </row>
    <row r="366" spans="1:6" ht="21" customHeight="1">
      <c r="A366" s="36">
        <v>41030000</v>
      </c>
      <c r="B366" s="41" t="s">
        <v>21</v>
      </c>
      <c r="C366" s="28">
        <f aca="true" t="shared" si="14" ref="C366:C384">D366+E366</f>
        <v>1055789539</v>
      </c>
      <c r="D366" s="17">
        <f>D368+D369+D370+D374+D377+D378+D388+D404+D367+D408+D405+D384+D407+D379+D375+D376</f>
        <v>1055789539</v>
      </c>
      <c r="E366" s="17">
        <f>E388+E406</f>
        <v>0</v>
      </c>
      <c r="F366" s="17">
        <f>F388</f>
        <v>0</v>
      </c>
    </row>
    <row r="367" spans="1:6" ht="45" hidden="1">
      <c r="A367" s="20">
        <v>41030300</v>
      </c>
      <c r="B367" s="21" t="s">
        <v>147</v>
      </c>
      <c r="C367" s="22">
        <f t="shared" si="14"/>
        <v>0</v>
      </c>
      <c r="D367" s="23"/>
      <c r="E367" s="23"/>
      <c r="F367" s="23"/>
    </row>
    <row r="368" spans="1:6" ht="75" customHeight="1" hidden="1">
      <c r="A368" s="20">
        <v>41030600</v>
      </c>
      <c r="B368" s="21" t="s">
        <v>141</v>
      </c>
      <c r="C368" s="22">
        <f t="shared" si="14"/>
        <v>316704100</v>
      </c>
      <c r="D368" s="23">
        <v>316704100</v>
      </c>
      <c r="E368" s="23"/>
      <c r="F368" s="23"/>
    </row>
    <row r="369" spans="1:6" ht="105" hidden="1">
      <c r="A369" s="20">
        <v>41030800</v>
      </c>
      <c r="B369" s="21" t="s">
        <v>128</v>
      </c>
      <c r="C369" s="22">
        <f t="shared" si="14"/>
        <v>266900900</v>
      </c>
      <c r="D369" s="23">
        <v>266900900</v>
      </c>
      <c r="E369" s="23"/>
      <c r="F369" s="23"/>
    </row>
    <row r="370" spans="1:6" ht="240" hidden="1">
      <c r="A370" s="20">
        <v>41030900</v>
      </c>
      <c r="B370" s="21" t="s">
        <v>129</v>
      </c>
      <c r="C370" s="22">
        <f t="shared" si="14"/>
        <v>0</v>
      </c>
      <c r="D370" s="23">
        <f>D371+D372+D373</f>
        <v>0</v>
      </c>
      <c r="E370" s="23"/>
      <c r="F370" s="23"/>
    </row>
    <row r="371" spans="1:6" ht="30" hidden="1">
      <c r="A371" s="91"/>
      <c r="B371" s="21" t="s">
        <v>132</v>
      </c>
      <c r="C371" s="22">
        <f t="shared" si="14"/>
        <v>0</v>
      </c>
      <c r="D371" s="23"/>
      <c r="E371" s="23"/>
      <c r="F371" s="23"/>
    </row>
    <row r="372" spans="1:6" ht="15" hidden="1">
      <c r="A372" s="92"/>
      <c r="B372" s="21" t="s">
        <v>130</v>
      </c>
      <c r="C372" s="22">
        <f t="shared" si="14"/>
        <v>0</v>
      </c>
      <c r="D372" s="23"/>
      <c r="E372" s="23"/>
      <c r="F372" s="23"/>
    </row>
    <row r="373" spans="1:6" ht="15" hidden="1">
      <c r="A373" s="93"/>
      <c r="B373" s="21" t="s">
        <v>131</v>
      </c>
      <c r="C373" s="22">
        <f t="shared" si="14"/>
        <v>0</v>
      </c>
      <c r="D373" s="23"/>
      <c r="E373" s="23"/>
      <c r="F373" s="23"/>
    </row>
    <row r="374" spans="1:6" ht="60" hidden="1">
      <c r="A374" s="20">
        <v>41031000</v>
      </c>
      <c r="B374" s="21" t="s">
        <v>133</v>
      </c>
      <c r="C374" s="22">
        <f t="shared" si="14"/>
        <v>313500</v>
      </c>
      <c r="D374" s="23">
        <v>313500</v>
      </c>
      <c r="E374" s="23"/>
      <c r="F374" s="23"/>
    </row>
    <row r="375" spans="1:6" ht="42.75" customHeight="1" hidden="1">
      <c r="A375" s="72"/>
      <c r="B375" s="67" t="s">
        <v>179</v>
      </c>
      <c r="C375" s="68">
        <f t="shared" si="14"/>
        <v>533346</v>
      </c>
      <c r="D375" s="69">
        <v>533346</v>
      </c>
      <c r="E375" s="69"/>
      <c r="F375" s="69"/>
    </row>
    <row r="376" spans="1:6" ht="42.75" customHeight="1">
      <c r="A376" s="72">
        <v>41030300</v>
      </c>
      <c r="B376" s="67" t="s">
        <v>147</v>
      </c>
      <c r="C376" s="68">
        <f t="shared" si="14"/>
        <v>22000</v>
      </c>
      <c r="D376" s="69">
        <f>D258</f>
        <v>22000</v>
      </c>
      <c r="E376" s="69"/>
      <c r="F376" s="69"/>
    </row>
    <row r="377" spans="1:6" ht="27" customHeight="1">
      <c r="A377" s="20">
        <v>41033900</v>
      </c>
      <c r="B377" s="21" t="s">
        <v>176</v>
      </c>
      <c r="C377" s="22">
        <f t="shared" si="14"/>
        <v>224563900</v>
      </c>
      <c r="D377" s="23">
        <v>224563900</v>
      </c>
      <c r="E377" s="23"/>
      <c r="F377" s="23"/>
    </row>
    <row r="378" spans="1:6" ht="30" hidden="1">
      <c r="A378" s="20">
        <v>41034200</v>
      </c>
      <c r="B378" s="21" t="s">
        <v>135</v>
      </c>
      <c r="C378" s="22">
        <f t="shared" si="14"/>
        <v>225757500</v>
      </c>
      <c r="D378" s="23">
        <v>225757500</v>
      </c>
      <c r="E378" s="23"/>
      <c r="F378" s="23"/>
    </row>
    <row r="379" spans="1:6" ht="60">
      <c r="A379" s="101">
        <v>41034204</v>
      </c>
      <c r="B379" s="67" t="s">
        <v>183</v>
      </c>
      <c r="C379" s="68">
        <f t="shared" si="14"/>
        <v>17419856</v>
      </c>
      <c r="D379" s="69">
        <f>D380+D381+D382+D383</f>
        <v>17419856</v>
      </c>
      <c r="E379" s="69"/>
      <c r="F379" s="69"/>
    </row>
    <row r="380" spans="1:6" ht="48.75" customHeight="1">
      <c r="A380" s="102"/>
      <c r="B380" s="67" t="s">
        <v>143</v>
      </c>
      <c r="C380" s="68">
        <f t="shared" si="14"/>
        <v>215072</v>
      </c>
      <c r="D380" s="69">
        <v>215072</v>
      </c>
      <c r="E380" s="69"/>
      <c r="F380" s="69"/>
    </row>
    <row r="381" spans="1:6" ht="44.25" customHeight="1">
      <c r="A381" s="102"/>
      <c r="B381" s="67" t="s">
        <v>184</v>
      </c>
      <c r="C381" s="68">
        <f t="shared" si="14"/>
        <v>471219</v>
      </c>
      <c r="D381" s="69">
        <v>471219</v>
      </c>
      <c r="E381" s="69"/>
      <c r="F381" s="69"/>
    </row>
    <row r="382" spans="1:6" ht="30" customHeight="1">
      <c r="A382" s="102"/>
      <c r="B382" s="67" t="s">
        <v>152</v>
      </c>
      <c r="C382" s="68">
        <f t="shared" si="14"/>
        <v>5312308</v>
      </c>
      <c r="D382" s="69">
        <v>5312308</v>
      </c>
      <c r="E382" s="69"/>
      <c r="F382" s="69"/>
    </row>
    <row r="383" spans="1:6" ht="33.75" customHeight="1">
      <c r="A383" s="103"/>
      <c r="B383" s="81" t="s">
        <v>192</v>
      </c>
      <c r="C383" s="68">
        <f t="shared" si="14"/>
        <v>11421257</v>
      </c>
      <c r="D383" s="69">
        <v>11421257</v>
      </c>
      <c r="E383" s="69"/>
      <c r="F383" s="69"/>
    </row>
    <row r="384" spans="1:6" ht="45" hidden="1">
      <c r="A384" s="80">
        <v>41034500</v>
      </c>
      <c r="B384" s="21" t="s">
        <v>161</v>
      </c>
      <c r="C384" s="22">
        <f t="shared" si="14"/>
        <v>0</v>
      </c>
      <c r="D384" s="23"/>
      <c r="E384" s="23"/>
      <c r="F384" s="23"/>
    </row>
    <row r="385" spans="1:6" ht="15.75">
      <c r="A385" s="100" t="s">
        <v>0</v>
      </c>
      <c r="B385" s="90" t="s">
        <v>1</v>
      </c>
      <c r="C385" s="97" t="s">
        <v>194</v>
      </c>
      <c r="D385" s="98"/>
      <c r="E385" s="98"/>
      <c r="F385" s="99"/>
    </row>
    <row r="386" spans="1:6" ht="15.75">
      <c r="A386" s="100"/>
      <c r="B386" s="90"/>
      <c r="C386" s="88" t="s">
        <v>17</v>
      </c>
      <c r="D386" s="88" t="s">
        <v>15</v>
      </c>
      <c r="E386" s="90" t="s">
        <v>16</v>
      </c>
      <c r="F386" s="90"/>
    </row>
    <row r="387" spans="1:6" ht="25.5">
      <c r="A387" s="100"/>
      <c r="B387" s="90"/>
      <c r="C387" s="89"/>
      <c r="D387" s="89"/>
      <c r="E387" s="11" t="s">
        <v>17</v>
      </c>
      <c r="F387" s="12" t="s">
        <v>18</v>
      </c>
    </row>
    <row r="388" spans="1:6" ht="15">
      <c r="A388" s="94">
        <v>41035000</v>
      </c>
      <c r="B388" s="21" t="s">
        <v>195</v>
      </c>
      <c r="C388" s="22">
        <f>D388+E388</f>
        <v>1159337</v>
      </c>
      <c r="D388" s="69">
        <f>D389+D390+D391+D392+D393+D394+D395+D396+D397+D400+D403+D399+D398</f>
        <v>1159337</v>
      </c>
      <c r="E388" s="23">
        <f>E401+E403+E402</f>
        <v>0</v>
      </c>
      <c r="F388" s="23">
        <f>F401+F403</f>
        <v>0</v>
      </c>
    </row>
    <row r="389" spans="1:6" ht="60" customHeight="1" hidden="1">
      <c r="A389" s="95"/>
      <c r="B389" s="21" t="s">
        <v>143</v>
      </c>
      <c r="C389" s="22">
        <f aca="true" t="shared" si="15" ref="C389:C401">D389+E389</f>
        <v>0</v>
      </c>
      <c r="D389" s="23"/>
      <c r="E389" s="23"/>
      <c r="F389" s="23"/>
    </row>
    <row r="390" spans="1:6" ht="60" customHeight="1" hidden="1">
      <c r="A390" s="95"/>
      <c r="B390" s="21" t="s">
        <v>144</v>
      </c>
      <c r="C390" s="22">
        <f t="shared" si="15"/>
        <v>0</v>
      </c>
      <c r="D390" s="23"/>
      <c r="E390" s="23"/>
      <c r="F390" s="23"/>
    </row>
    <row r="391" spans="1:6" ht="30" customHeight="1" hidden="1">
      <c r="A391" s="95"/>
      <c r="B391" s="21" t="s">
        <v>152</v>
      </c>
      <c r="C391" s="22">
        <f t="shared" si="15"/>
        <v>0</v>
      </c>
      <c r="D391" s="23"/>
      <c r="E391" s="23"/>
      <c r="F391" s="23"/>
    </row>
    <row r="392" spans="1:6" ht="60">
      <c r="A392" s="95"/>
      <c r="B392" s="21" t="s">
        <v>196</v>
      </c>
      <c r="C392" s="22">
        <f t="shared" si="15"/>
        <v>288000</v>
      </c>
      <c r="D392" s="23">
        <v>288000</v>
      </c>
      <c r="E392" s="23"/>
      <c r="F392" s="23"/>
    </row>
    <row r="393" spans="1:6" ht="15">
      <c r="A393" s="95"/>
      <c r="B393" s="21" t="s">
        <v>197</v>
      </c>
      <c r="C393" s="22">
        <f t="shared" si="15"/>
        <v>5200</v>
      </c>
      <c r="D393" s="23">
        <v>5200</v>
      </c>
      <c r="E393" s="23"/>
      <c r="F393" s="23"/>
    </row>
    <row r="394" spans="1:6" ht="30">
      <c r="A394" s="95"/>
      <c r="B394" s="21" t="s">
        <v>198</v>
      </c>
      <c r="C394" s="22">
        <f t="shared" si="15"/>
        <v>390000</v>
      </c>
      <c r="D394" s="23">
        <v>390000</v>
      </c>
      <c r="E394" s="23"/>
      <c r="F394" s="23"/>
    </row>
    <row r="395" spans="1:6" ht="15">
      <c r="A395" s="95"/>
      <c r="B395" s="21" t="s">
        <v>199</v>
      </c>
      <c r="C395" s="22">
        <f t="shared" si="15"/>
        <v>196100</v>
      </c>
      <c r="D395" s="23">
        <v>196100</v>
      </c>
      <c r="E395" s="23"/>
      <c r="F395" s="23"/>
    </row>
    <row r="396" spans="1:6" ht="30" customHeight="1" hidden="1">
      <c r="A396" s="95"/>
      <c r="B396" s="21" t="s">
        <v>151</v>
      </c>
      <c r="C396" s="22">
        <f t="shared" si="15"/>
        <v>0</v>
      </c>
      <c r="D396" s="23"/>
      <c r="E396" s="23"/>
      <c r="F396" s="23"/>
    </row>
    <row r="397" spans="1:6" ht="50.25" customHeight="1">
      <c r="A397" s="95"/>
      <c r="B397" s="21" t="s">
        <v>200</v>
      </c>
      <c r="C397" s="22">
        <f t="shared" si="15"/>
        <v>176637</v>
      </c>
      <c r="D397" s="23">
        <v>176637</v>
      </c>
      <c r="E397" s="23"/>
      <c r="F397" s="23"/>
    </row>
    <row r="398" spans="1:6" ht="88.5" customHeight="1">
      <c r="A398" s="95"/>
      <c r="B398" s="21" t="s">
        <v>193</v>
      </c>
      <c r="C398" s="22">
        <f t="shared" si="15"/>
        <v>68400</v>
      </c>
      <c r="D398" s="23">
        <v>68400</v>
      </c>
      <c r="E398" s="23"/>
      <c r="F398" s="23"/>
    </row>
    <row r="399" spans="1:6" ht="36" customHeight="1">
      <c r="A399" s="95"/>
      <c r="B399" s="21" t="s">
        <v>201</v>
      </c>
      <c r="C399" s="22">
        <f t="shared" si="15"/>
        <v>35000</v>
      </c>
      <c r="D399" s="69">
        <v>35000</v>
      </c>
      <c r="E399" s="23"/>
      <c r="F399" s="23"/>
    </row>
    <row r="400" spans="1:6" ht="60" customHeight="1" hidden="1">
      <c r="A400" s="82"/>
      <c r="B400" s="21" t="s">
        <v>155</v>
      </c>
      <c r="C400" s="22">
        <f t="shared" si="15"/>
        <v>0</v>
      </c>
      <c r="D400" s="23"/>
      <c r="E400" s="23"/>
      <c r="F400" s="23"/>
    </row>
    <row r="401" spans="1:6" ht="30" customHeight="1" hidden="1">
      <c r="A401" s="82"/>
      <c r="B401" s="21" t="s">
        <v>153</v>
      </c>
      <c r="C401" s="22">
        <f t="shared" si="15"/>
        <v>0</v>
      </c>
      <c r="D401" s="23"/>
      <c r="E401" s="23"/>
      <c r="F401" s="23"/>
    </row>
    <row r="402" spans="1:6" ht="15" customHeight="1" hidden="1">
      <c r="A402" s="82"/>
      <c r="B402" s="21" t="s">
        <v>157</v>
      </c>
      <c r="C402" s="22">
        <f>D402+E402</f>
        <v>0</v>
      </c>
      <c r="D402" s="23"/>
      <c r="E402" s="23"/>
      <c r="F402" s="23"/>
    </row>
    <row r="403" spans="1:6" ht="30" customHeight="1" hidden="1">
      <c r="A403" s="83"/>
      <c r="B403" s="21" t="s">
        <v>156</v>
      </c>
      <c r="C403" s="22">
        <f>D403+E403</f>
        <v>0</v>
      </c>
      <c r="D403" s="23"/>
      <c r="E403" s="23"/>
      <c r="F403" s="23">
        <f>E403</f>
        <v>0</v>
      </c>
    </row>
    <row r="404" spans="1:6" ht="134.25" customHeight="1" hidden="1">
      <c r="A404" s="20">
        <v>41035800</v>
      </c>
      <c r="B404" s="67" t="s">
        <v>180</v>
      </c>
      <c r="C404" s="22">
        <f>D404+E404</f>
        <v>2415100</v>
      </c>
      <c r="D404" s="23">
        <v>2415100</v>
      </c>
      <c r="E404" s="23"/>
      <c r="F404" s="23"/>
    </row>
    <row r="405" spans="1:6" ht="105" hidden="1">
      <c r="A405" s="20">
        <v>41036100</v>
      </c>
      <c r="B405" s="21" t="s">
        <v>159</v>
      </c>
      <c r="C405" s="22">
        <f>D405+E405</f>
        <v>0</v>
      </c>
      <c r="D405" s="23"/>
      <c r="E405" s="23"/>
      <c r="F405" s="23"/>
    </row>
    <row r="406" spans="1:6" ht="240" hidden="1">
      <c r="A406" s="20">
        <v>41036600</v>
      </c>
      <c r="B406" s="21" t="s">
        <v>158</v>
      </c>
      <c r="C406" s="22">
        <f>E406</f>
        <v>0</v>
      </c>
      <c r="D406" s="23"/>
      <c r="E406" s="23"/>
      <c r="F406" s="23"/>
    </row>
    <row r="407" spans="1:6" ht="45" hidden="1">
      <c r="A407" s="20">
        <v>41037000</v>
      </c>
      <c r="B407" s="21" t="s">
        <v>165</v>
      </c>
      <c r="C407" s="22">
        <f>D407+E407</f>
        <v>0</v>
      </c>
      <c r="D407" s="23"/>
      <c r="E407" s="23"/>
      <c r="F407" s="23"/>
    </row>
    <row r="408" spans="1:6" ht="75" hidden="1">
      <c r="A408" s="20">
        <v>41039700</v>
      </c>
      <c r="B408" s="21" t="s">
        <v>154</v>
      </c>
      <c r="C408" s="22">
        <f>D408+E408</f>
        <v>0</v>
      </c>
      <c r="D408" s="23"/>
      <c r="E408" s="23"/>
      <c r="F408" s="23"/>
    </row>
    <row r="409" spans="1:6" ht="15" hidden="1">
      <c r="A409" s="10">
        <v>50000000</v>
      </c>
      <c r="B409" s="15" t="s">
        <v>10</v>
      </c>
      <c r="C409" s="28">
        <f>D409+E409</f>
        <v>5361336</v>
      </c>
      <c r="D409" s="23"/>
      <c r="E409" s="17">
        <f>E410</f>
        <v>5361336</v>
      </c>
      <c r="F409" s="45"/>
    </row>
    <row r="410" spans="1:6" ht="15" hidden="1">
      <c r="A410" s="46" t="s">
        <v>125</v>
      </c>
      <c r="B410" s="15" t="s">
        <v>126</v>
      </c>
      <c r="C410" s="28">
        <f>D410+E410</f>
        <v>5361336</v>
      </c>
      <c r="D410" s="47"/>
      <c r="E410" s="48">
        <f>E411</f>
        <v>5361336</v>
      </c>
      <c r="F410" s="47"/>
    </row>
    <row r="411" spans="1:6" ht="60" hidden="1">
      <c r="A411" s="20">
        <v>50110000</v>
      </c>
      <c r="B411" s="49" t="s">
        <v>127</v>
      </c>
      <c r="C411" s="22">
        <f>D411+E411</f>
        <v>5361336</v>
      </c>
      <c r="D411" s="50"/>
      <c r="E411" s="23">
        <v>5361336</v>
      </c>
      <c r="F411" s="50"/>
    </row>
    <row r="412" spans="1:6" ht="15.75">
      <c r="A412" s="51"/>
      <c r="B412" s="52" t="s">
        <v>22</v>
      </c>
      <c r="C412" s="53">
        <f>C271+C313+C355+C409+C364</f>
        <v>2430016628</v>
      </c>
      <c r="D412" s="54">
        <f>D271+D313+D355+D364</f>
        <v>2359445521</v>
      </c>
      <c r="E412" s="54">
        <f>E271+E313+E355+E410+E364</f>
        <v>70571107</v>
      </c>
      <c r="F412" s="54">
        <f>F271+F313+F355+F364</f>
        <v>3376141</v>
      </c>
    </row>
    <row r="413" ht="15.75" customHeight="1"/>
    <row r="414" spans="1:253" s="108" customFormat="1" ht="19.5">
      <c r="A414" s="108" t="s">
        <v>185</v>
      </c>
      <c r="B414" s="109"/>
      <c r="C414" s="109"/>
      <c r="D414" s="109" t="s">
        <v>136</v>
      </c>
      <c r="E414" s="109"/>
      <c r="F414" s="109"/>
      <c r="G414" s="110"/>
      <c r="H414" s="109"/>
      <c r="I414" s="109"/>
      <c r="J414" s="109"/>
      <c r="K414" s="109"/>
      <c r="L414" s="109"/>
      <c r="IK414" s="109"/>
      <c r="IL414" s="109"/>
      <c r="IM414" s="109"/>
      <c r="IN414" s="109"/>
      <c r="IO414" s="109"/>
      <c r="IP414" s="109"/>
      <c r="IQ414" s="109"/>
      <c r="IR414" s="109"/>
      <c r="IS414" s="109"/>
    </row>
    <row r="415" spans="1:253" s="108" customFormat="1" ht="18.75" customHeight="1">
      <c r="A415" s="109"/>
      <c r="B415" s="109"/>
      <c r="C415" s="109"/>
      <c r="D415" s="109"/>
      <c r="E415" s="109"/>
      <c r="F415" s="109"/>
      <c r="G415" s="110"/>
      <c r="H415" s="109"/>
      <c r="I415" s="109"/>
      <c r="J415" s="109"/>
      <c r="K415" s="109"/>
      <c r="L415" s="109"/>
      <c r="IK415" s="109"/>
      <c r="IL415" s="109"/>
      <c r="IM415" s="109"/>
      <c r="IN415" s="109"/>
      <c r="IO415" s="109"/>
      <c r="IP415" s="109"/>
      <c r="IQ415" s="109"/>
      <c r="IR415" s="109"/>
      <c r="IS415" s="109"/>
    </row>
    <row r="416" spans="1:253" s="108" customFormat="1" ht="19.5">
      <c r="A416" s="109" t="s">
        <v>137</v>
      </c>
      <c r="B416" s="109"/>
      <c r="C416" s="109"/>
      <c r="D416" s="109"/>
      <c r="E416" s="109"/>
      <c r="F416" s="109"/>
      <c r="G416" s="110"/>
      <c r="H416" s="109"/>
      <c r="I416" s="109"/>
      <c r="J416" s="109"/>
      <c r="K416" s="109"/>
      <c r="L416" s="109"/>
      <c r="IK416" s="109"/>
      <c r="IL416" s="109"/>
      <c r="IM416" s="109"/>
      <c r="IN416" s="109"/>
      <c r="IO416" s="109"/>
      <c r="IP416" s="109"/>
      <c r="IQ416" s="109"/>
      <c r="IR416" s="109"/>
      <c r="IS416" s="109"/>
    </row>
    <row r="417" spans="1:253" s="108" customFormat="1" ht="21" customHeight="1">
      <c r="A417" s="111" t="s">
        <v>142</v>
      </c>
      <c r="B417" s="111"/>
      <c r="C417" s="109"/>
      <c r="D417" s="109"/>
      <c r="E417" s="109"/>
      <c r="F417" s="109"/>
      <c r="G417" s="110"/>
      <c r="H417" s="109"/>
      <c r="I417" s="109"/>
      <c r="J417" s="109"/>
      <c r="K417" s="109"/>
      <c r="L417" s="109"/>
      <c r="IK417" s="109"/>
      <c r="IL417" s="109"/>
      <c r="IM417" s="109"/>
      <c r="IN417" s="109"/>
      <c r="IO417" s="109"/>
      <c r="IP417" s="109"/>
      <c r="IQ417" s="109"/>
      <c r="IR417" s="109"/>
      <c r="IS417" s="109"/>
    </row>
  </sheetData>
  <sheetProtection/>
  <mergeCells count="40">
    <mergeCell ref="C385:F385"/>
    <mergeCell ref="C386:C387"/>
    <mergeCell ref="D386:D387"/>
    <mergeCell ref="E386:F386"/>
    <mergeCell ref="C124:F124"/>
    <mergeCell ref="C125:C126"/>
    <mergeCell ref="D125:D126"/>
    <mergeCell ref="E125:F125"/>
    <mergeCell ref="A122:A123"/>
    <mergeCell ref="A124:A129"/>
    <mergeCell ref="A260:A262"/>
    <mergeCell ref="B124:B126"/>
    <mergeCell ref="E268:F268"/>
    <mergeCell ref="A9:F9"/>
    <mergeCell ref="A11:A13"/>
    <mergeCell ref="B11:B13"/>
    <mergeCell ref="C11:F11"/>
    <mergeCell ref="A158:A160"/>
    <mergeCell ref="B158:B160"/>
    <mergeCell ref="C158:F158"/>
    <mergeCell ref="C12:C13"/>
    <mergeCell ref="C159:C160"/>
    <mergeCell ref="A417:B417"/>
    <mergeCell ref="A263:A264"/>
    <mergeCell ref="A267:A269"/>
    <mergeCell ref="B267:B269"/>
    <mergeCell ref="A385:A387"/>
    <mergeCell ref="B385:B387"/>
    <mergeCell ref="A379:A383"/>
    <mergeCell ref="A388:A399"/>
    <mergeCell ref="D12:D13"/>
    <mergeCell ref="E12:F12"/>
    <mergeCell ref="A371:A373"/>
    <mergeCell ref="D159:D160"/>
    <mergeCell ref="E159:F159"/>
    <mergeCell ref="A115:A117"/>
    <mergeCell ref="A131:A145"/>
    <mergeCell ref="C267:F267"/>
    <mergeCell ref="C268:C269"/>
    <mergeCell ref="D268:D269"/>
  </mergeCells>
  <printOptions horizontalCentered="1"/>
  <pageMargins left="0.35433070866141736" right="0.1968503937007874" top="0.7874015748031497" bottom="0.1968503937007874" header="0.6692913385826772" footer="0.4724409448818898"/>
  <pageSetup fitToHeight="12" horizontalDpi="600" verticalDpi="600" orientation="landscape" paperSize="9" scale="107" r:id="rId1"/>
  <headerFooter alignWithMargins="0">
    <oddFooter>&amp;RСторінка &amp;P</oddFooter>
  </headerFooter>
  <rowBreaks count="4" manualBreakCount="4">
    <brk id="123" max="5" man="1"/>
    <brk id="154" max="5" man="1"/>
    <brk id="265" max="5" man="1"/>
    <brk id="3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2016-12-27T15:07:25Z</cp:lastPrinted>
  <dcterms:created xsi:type="dcterms:W3CDTF">2014-01-17T10:52:16Z</dcterms:created>
  <dcterms:modified xsi:type="dcterms:W3CDTF">2016-12-27T15:12:20Z</dcterms:modified>
  <cp:category/>
  <cp:version/>
  <cp:contentType/>
  <cp:contentStatus/>
</cp:coreProperties>
</file>