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45" windowWidth="12390" windowHeight="9195" activeTab="0"/>
  </bookViews>
  <sheets>
    <sheet name="дод 6 (с)" sheetId="1" r:id="rId1"/>
  </sheets>
  <definedNames>
    <definedName name="_xlfn.AGGREGATE" hidden="1">#NAME?</definedName>
    <definedName name="_xlnm.Print_Titles" localSheetId="0">'дод 6 (с)'!$10:$12</definedName>
    <definedName name="_xlnm.Print_Area" localSheetId="0">'дод 6 (с)'!$A$1:$I$182</definedName>
  </definedNames>
  <calcPr fullCalcOnLoad="1"/>
</workbook>
</file>

<file path=xl/sharedStrings.xml><?xml version="1.0" encoding="utf-8"?>
<sst xmlns="http://schemas.openxmlformats.org/spreadsheetml/2006/main" count="394" uniqueCount="300">
  <si>
    <t>Інші видатки</t>
  </si>
  <si>
    <t xml:space="preserve">Благоустрій міст, сіл, селищ </t>
  </si>
  <si>
    <t>Інші заходи у сфері електротранспорту</t>
  </si>
  <si>
    <t>Інші установи та заклади</t>
  </si>
  <si>
    <t>Інші субвенції</t>
  </si>
  <si>
    <t>Всього видатків</t>
  </si>
  <si>
    <t>0300000</t>
  </si>
  <si>
    <t>0310000</t>
  </si>
  <si>
    <t>Керівництво і управління у відповідній сфері у містах республіканського Автономної Республіки Крим та обласного значення</t>
  </si>
  <si>
    <t>0310180</t>
  </si>
  <si>
    <t>0313500</t>
  </si>
  <si>
    <t>Iншi культурно-освiтнi заклади та заходи</t>
  </si>
  <si>
    <t>0314200</t>
  </si>
  <si>
    <t>0314202</t>
  </si>
  <si>
    <t>Діяльність закладів фізичної культури і спорту</t>
  </si>
  <si>
    <t>0315020</t>
  </si>
  <si>
    <t>Утримання та навчально-тренувальна робота комунальних дитячо-юнацьких спортивних шкіл</t>
  </si>
  <si>
    <t>0315022</t>
  </si>
  <si>
    <t>Утримання центрів «Спорт для всіх» та проведення заходів з фізичної культури</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</si>
  <si>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</si>
  <si>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</si>
  <si>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</si>
  <si>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</si>
  <si>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</si>
  <si>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</si>
  <si>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</si>
  <si>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Заходи у сфері захисту населення і територій від надзвичайних ситуацій техногенного та природного характеру</t>
  </si>
  <si>
    <t>0317820</t>
  </si>
  <si>
    <t>0318604</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</si>
  <si>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</si>
  <si>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</si>
  <si>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</si>
  <si>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</si>
  <si>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</si>
  <si>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</si>
  <si>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</si>
  <si>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</si>
  <si>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</si>
  <si>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1000000</t>
  </si>
  <si>
    <t>1010180</t>
  </si>
  <si>
    <t>1011010</t>
  </si>
  <si>
    <t>1011020</t>
  </si>
  <si>
    <t>1011070</t>
  </si>
  <si>
    <t>1011090</t>
  </si>
  <si>
    <t>1011170</t>
  </si>
  <si>
    <t>1011190</t>
  </si>
  <si>
    <t>1011210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</si>
  <si>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</si>
  <si>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</si>
  <si>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</si>
  <si>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</si>
  <si>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</si>
  <si>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</si>
  <si>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</si>
  <si>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</si>
  <si>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</si>
  <si>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</si>
  <si>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</si>
  <si>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</si>
  <si>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</si>
  <si>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</si>
  <si>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</si>
  <si>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</si>
  <si>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</si>
  <si>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1513301</t>
  </si>
  <si>
    <t>2000000</t>
  </si>
  <si>
    <t>2010000</t>
  </si>
  <si>
    <t>Служба у справах дітей Сумської міської ради</t>
  </si>
  <si>
    <t>2010180</t>
  </si>
  <si>
    <t>Відділ культури та туризму Сумської міської ради</t>
  </si>
  <si>
    <t>2400000</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</si>
  <si>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</si>
  <si>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</si>
  <si>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</si>
  <si>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</si>
  <si>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</si>
  <si>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</si>
  <si>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</si>
  <si>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</si>
  <si>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</si>
  <si>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</si>
  <si>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</si>
  <si>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</si>
  <si>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</si>
  <si>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</si>
  <si>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</si>
  <si>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</si>
  <si>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</si>
  <si>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</si>
  <si>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</si>
  <si>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</si>
  <si>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4117410</t>
  </si>
  <si>
    <t>4117470</t>
  </si>
  <si>
    <t>4510180</t>
  </si>
  <si>
    <t>4510000</t>
  </si>
  <si>
    <t>4500000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</si>
  <si>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</si>
  <si>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</si>
  <si>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</si>
  <si>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4700000</t>
  </si>
  <si>
    <t>4710000</t>
  </si>
  <si>
    <t>4716060</t>
  </si>
  <si>
    <t>4716310</t>
  </si>
  <si>
    <t>4810180</t>
  </si>
  <si>
    <t>Управління «Інспекція з благоустрою міста Суми» Сумської міської ради</t>
  </si>
  <si>
    <t>5010180</t>
  </si>
  <si>
    <t>7500000</t>
  </si>
  <si>
    <t>7510000</t>
  </si>
  <si>
    <t>7510180</t>
  </si>
  <si>
    <t xml:space="preserve">Інші субвенції сільському бюджету с. Піщане </t>
  </si>
  <si>
    <t>Виконавчий комітет Сумської міської ради</t>
  </si>
  <si>
    <t>2414201</t>
  </si>
  <si>
    <t xml:space="preserve">Виконання міської програми «Відкритий інформаційний простір м. Суми» на 2016-2018 роки </t>
  </si>
  <si>
    <t xml:space="preserve">Виконання міської Програми «Соціальні служби готові прийти на допомогу на 2016-2018 роки»» </t>
  </si>
  <si>
    <t>Надання соціальних послуг «Центром реінтеграції бездомних осіб»</t>
  </si>
  <si>
    <t>Управління «Інспекція  державного архітектурно-будівельного контролю»  Сумської міської ради</t>
  </si>
  <si>
    <t>4717470</t>
  </si>
  <si>
    <t>Впровадження засобів обліку витрат та регулювання споживання води та теплової енергії</t>
  </si>
  <si>
    <t>1513302</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</si>
  <si>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</si>
  <si>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</si>
  <si>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Органи місцевого самоврядування</t>
  </si>
  <si>
    <t>Землеустрій</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</si>
  <si>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</si>
  <si>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</si>
  <si>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</si>
  <si>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</si>
  <si>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</si>
  <si>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</si>
  <si>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Збереження, розвиток, реконструкція та реставрація пам’яток історії та культури</t>
  </si>
  <si>
    <t>4610180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</si>
  <si>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</si>
  <si>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Управління державного архітектурно-будівельного контролю Сумської міської ради</t>
  </si>
  <si>
    <t>4716324</t>
  </si>
  <si>
    <t>Будівництво та придбання житла для окремих категорій населення</t>
  </si>
  <si>
    <t>Утримання та проведення заходів КУ "Сумський міський центр дозвілля молоді"</t>
  </si>
  <si>
    <t>0180</t>
  </si>
  <si>
    <t>0111</t>
  </si>
  <si>
    <t>Код функціональної класифікації видатків та кредитування бюджету</t>
  </si>
  <si>
    <t>1010</t>
  </si>
  <si>
    <t>0910</t>
  </si>
  <si>
    <t>1020</t>
  </si>
  <si>
    <t>0921</t>
  </si>
  <si>
    <t>1060</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</si>
  <si>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</si>
  <si>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</si>
  <si>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</si>
  <si>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</si>
  <si>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</si>
  <si>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</si>
  <si>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</si>
  <si>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</si>
  <si>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</si>
  <si>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</si>
  <si>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</si>
  <si>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</si>
  <si>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</si>
  <si>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</si>
  <si>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</si>
  <si>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</si>
  <si>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</si>
  <si>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</si>
  <si>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</si>
  <si>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</si>
  <si>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</si>
  <si>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</si>
  <si>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</si>
  <si>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</si>
  <si>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</si>
  <si>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</si>
  <si>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</si>
  <si>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</si>
  <si>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4201</t>
  </si>
  <si>
    <t>4202</t>
  </si>
  <si>
    <t>4203</t>
  </si>
  <si>
    <t>0810</t>
  </si>
  <si>
    <t>5020</t>
  </si>
  <si>
    <t>5022</t>
  </si>
  <si>
    <t>5060</t>
  </si>
  <si>
    <t>6310</t>
  </si>
  <si>
    <t>0490</t>
  </si>
  <si>
    <t>6420</t>
  </si>
  <si>
    <t>6421</t>
  </si>
  <si>
    <t>0421</t>
  </si>
  <si>
    <t>6640</t>
  </si>
  <si>
    <t>0455</t>
  </si>
  <si>
    <t>7410</t>
  </si>
  <si>
    <t>0470</t>
  </si>
  <si>
    <t>7450</t>
  </si>
  <si>
    <t>0411</t>
  </si>
  <si>
    <t>7470</t>
  </si>
  <si>
    <t>7820</t>
  </si>
  <si>
    <t>0220</t>
  </si>
  <si>
    <t>0133</t>
  </si>
  <si>
    <t>8600</t>
  </si>
  <si>
    <t>8604</t>
  </si>
  <si>
    <t>8802</t>
  </si>
  <si>
    <t>8804</t>
  </si>
  <si>
    <t>2417410</t>
  </si>
  <si>
    <t>6324</t>
  </si>
  <si>
    <t>1517410</t>
  </si>
  <si>
    <t>1417410</t>
  </si>
  <si>
    <t>1017410</t>
  </si>
  <si>
    <t>1040</t>
  </si>
  <si>
    <t>3500</t>
  </si>
  <si>
    <t>3301</t>
  </si>
  <si>
    <t>3302</t>
  </si>
  <si>
    <t>6320</t>
  </si>
  <si>
    <t>Надання допомоги у вирішенні житлових питань</t>
  </si>
  <si>
    <t>4716320</t>
  </si>
  <si>
    <t>7310</t>
  </si>
  <si>
    <t>Код програмної класифікації видатків та кредитування місцевих бюджетів</t>
  </si>
  <si>
    <t>4116100</t>
  </si>
  <si>
    <t>4118802</t>
  </si>
  <si>
    <t>7618804</t>
  </si>
  <si>
    <t>0314203</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</si>
  <si>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</si>
  <si>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</si>
  <si>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</si>
  <si>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</si>
  <si>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</si>
  <si>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</si>
  <si>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</si>
  <si>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</si>
  <si>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</si>
  <si>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</si>
  <si>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</si>
  <si>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</si>
  <si>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</si>
  <si>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</si>
  <si>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</si>
  <si>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</si>
  <si>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4712010</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</si>
  <si>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</si>
  <si>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</si>
  <si>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</si>
  <si>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</si>
  <si>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</si>
  <si>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</si>
  <si>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</si>
  <si>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каналізацї по вул. Молодіжній</t>
  </si>
  <si>
    <t>Будівництво доріг та ліній освітлення 12 МР</t>
  </si>
  <si>
    <t>Будівництво дитячого садка у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</si>
  <si>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</si>
  <si>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</si>
  <si>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Новомістенська, 35</t>
  </si>
  <si>
    <t>Будівництво дитячого майданчика за адресою: м. Суми, вул. Кутова</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</si>
  <si>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</si>
  <si>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</si>
  <si>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</si>
  <si>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</si>
  <si>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</si>
  <si>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</si>
  <si>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</si>
  <si>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</si>
  <si>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</si>
  <si>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</si>
  <si>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</si>
  <si>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</si>
  <si>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</si>
  <si>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</si>
  <si>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</si>
  <si>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</si>
  <si>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</si>
  <si>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</si>
  <si>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</si>
  <si>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</si>
  <si>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</si>
  <si>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</si>
  <si>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</si>
  <si>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</si>
  <si>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</si>
  <si>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</si>
  <si>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дороги від Пришибської площі до  вул. Прокоф'єва</t>
  </si>
  <si>
    <t>Реконструкція Театральної площі</t>
  </si>
  <si>
    <t>Реконструкція контактної мережі по м. Суми</t>
  </si>
  <si>
    <t>Реконструкція будівлі молодіжного центру «Романтика»</t>
  </si>
  <si>
    <t>Реконструкція житлового будинку з влаштуванням пандусу по вул. Харківська, 25</t>
  </si>
  <si>
    <t>Реконструкція житлового будинку з влаштуванням пандусу по вул. Івана Сірка, 25</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</si>
  <si>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</si>
  <si>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</si>
  <si>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Реконструкція житлового будинку з влаштуванням пандусу по вул. Прокоф"єва, 24Б</t>
  </si>
  <si>
    <t xml:space="preserve">Утримання та проведення заходів КУ «Агенція промоції «Суми» </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</si>
  <si>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</si>
  <si>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</si>
  <si>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</si>
  <si>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</si>
  <si>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</si>
  <si>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</si>
  <si>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</si>
  <si>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Перелік об’єктів, видатки на які у 2017 році будуть проводитися за рахунок коштів бюджету розвитку</t>
  </si>
  <si>
    <t>Код типової програмної класифікації видатків та кредитування місцевих бюджетів</t>
  </si>
  <si>
    <t>до рішення Сумської міської ради</t>
  </si>
  <si>
    <t>О.М. Лисенко</t>
  </si>
  <si>
    <t>Виконавець: Липова С.А.</t>
  </si>
  <si>
    <t xml:space="preserve"> ____________  </t>
  </si>
  <si>
    <t xml:space="preserve">                 Додаток № 7</t>
  </si>
  <si>
    <t>«Про міський бюджет на 2017 рік»</t>
  </si>
  <si>
    <t>від                       2016 року №      - МР</t>
  </si>
  <si>
    <t>Міський голова</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</si>
</sst>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41">
    <font>
      <sz val="10"/>
      <name val="Times New Roman"/>
      <family val="0"/>
    </font>
    <font>
      <b/>
      <sz val="10"/>
      <name val="Arial"/>
      <family val="0"/>
    </font>
    <font>
      <i/>
      <sz val="10"/>
      <name val="Arial"/>
      <family val="0"/>
    </font>
    <font>
      <b/>
      <i/>
      <sz val="10"/>
      <name val="Arial"/>
      <family val="0"/>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4"/>
      <name val="Times New Roman"/>
      <family val="1"/>
    </font>
    <font>
      <b/>
      <sz val="12"/>
      <name val="Times New Roman"/>
      <family val="1"/>
    </font>
    <font>
      <i/>
      <sz val="12"/>
      <name val="Times New Roman"/>
      <family val="1"/>
    </font>
    <font>
      <b/>
      <i/>
      <sz val="12"/>
      <name val="Times New Roman"/>
      <family val="1"/>
    </font>
    <font>
      <b/>
      <sz val="18"/>
      <name val="Times New Roman"/>
      <family val="1"/>
    </font>
    <font>
      <sz val="18"/>
      <name val="Times New Roman"/>
      <family val="1"/>
    </font>
    <font>
      <sz val="22"/>
      <name val="Times New Roman"/>
      <family val="1"/>
    </font>
    <font>
      <sz val="20"/>
      <name val="Times New Roman"/>
      <family val="1"/>
    </font>
    <font>
      <b/>
      <sz val="22"/>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0"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1"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5"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8"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9" fillId="26" borderId="1" applyNumberFormat="0" applyAlignment="0" applyProtection="0"/>
    <xf numFmtId="0" fontId="20" fillId="0" borderId="0">
      <alignment/>
      <protection/>
    </xf>
    <xf numFmtId="0" fontId="23"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40" fillId="13" borderId="0" applyNumberFormat="0" applyBorder="0" applyAlignment="0" applyProtection="0"/>
    <xf numFmtId="0" fontId="19"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01">
    <xf numFmtId="0" fontId="0" fillId="0" borderId="0" xfId="0" applyAlignment="1">
      <alignment/>
    </xf>
    <xf numFmtId="0" fontId="33" fillId="26" borderId="0" xfId="0" applyFont="1" applyFill="1" applyAlignment="1">
      <alignment vertical="top"/>
    </xf>
    <xf numFmtId="0" fontId="32" fillId="26" borderId="0" xfId="0" applyFont="1" applyFill="1" applyBorder="1" applyAlignment="1">
      <alignment/>
    </xf>
    <xf numFmtId="0" fontId="32" fillId="26" borderId="0" xfId="0" applyFont="1" applyFill="1" applyBorder="1" applyAlignment="1">
      <alignment vertical="center"/>
    </xf>
    <xf numFmtId="1" fontId="34" fillId="26" borderId="0" xfId="0" applyNumberFormat="1" applyFont="1" applyFill="1" applyBorder="1" applyAlignment="1">
      <alignment horizontal="center" vertical="center"/>
    </xf>
    <xf numFmtId="0" fontId="32" fillId="26" borderId="0" xfId="0" applyFont="1" applyFill="1" applyAlignment="1">
      <alignment/>
    </xf>
    <xf numFmtId="0" fontId="31" fillId="26" borderId="0" xfId="0" applyFont="1" applyFill="1" applyBorder="1" applyAlignment="1">
      <alignment vertical="center" textRotation="180"/>
    </xf>
    <xf numFmtId="0" fontId="32" fillId="26" borderId="0" xfId="0" applyFont="1" applyFill="1" applyAlignment="1">
      <alignment horizontal="center"/>
    </xf>
    <xf numFmtId="0" fontId="32" fillId="26" borderId="0" xfId="0" applyFont="1" applyFill="1" applyAlignment="1">
      <alignment/>
    </xf>
    <xf numFmtId="2" fontId="32" fillId="26" borderId="0" xfId="0" applyNumberFormat="1" applyFont="1" applyFill="1" applyBorder="1" applyAlignment="1">
      <alignment horizontal="center" vertical="center"/>
    </xf>
    <xf numFmtId="2" fontId="32" fillId="26" borderId="0" xfId="0" applyNumberFormat="1" applyFont="1" applyFill="1" applyBorder="1" applyAlignment="1">
      <alignment horizontal="center" vertical="center" wrapText="1"/>
    </xf>
    <xf numFmtId="0" fontId="32" fillId="26" borderId="0" xfId="0" applyFont="1" applyFill="1" applyAlignment="1">
      <alignment vertical="center"/>
    </xf>
    <xf numFmtId="0" fontId="24" fillId="26" borderId="0" xfId="0" applyNumberFormat="1" applyFont="1" applyFill="1" applyAlignment="1" applyProtection="1">
      <alignment horizontal="center"/>
      <protection/>
    </xf>
    <xf numFmtId="0" fontId="24" fillId="26" borderId="0" xfId="0" applyNumberFormat="1" applyFont="1" applyFill="1" applyAlignment="1" applyProtection="1">
      <alignment/>
      <protection/>
    </xf>
    <xf numFmtId="0" fontId="24" fillId="26" borderId="0" xfId="0" applyFont="1" applyFill="1" applyBorder="1" applyAlignment="1">
      <alignment vertical="center" textRotation="180"/>
    </xf>
    <xf numFmtId="0" fontId="24" fillId="26" borderId="0" xfId="0" applyFont="1" applyFill="1" applyAlignment="1">
      <alignment horizontal="center"/>
    </xf>
    <xf numFmtId="0" fontId="24" fillId="26" borderId="0" xfId="0" applyFont="1" applyFill="1" applyAlignment="1">
      <alignment/>
    </xf>
    <xf numFmtId="0" fontId="24" fillId="26" borderId="0" xfId="0" applyFont="1" applyFill="1" applyAlignment="1">
      <alignment horizontal="left" vertical="center"/>
    </xf>
    <xf numFmtId="0" fontId="24" fillId="26" borderId="0" xfId="0" applyFont="1" applyFill="1" applyAlignment="1">
      <alignment horizontal="left" vertical="center" wrapText="1"/>
    </xf>
    <xf numFmtId="0" fontId="24" fillId="26" borderId="0" xfId="0" applyNumberFormat="1" applyFont="1" applyFill="1" applyAlignment="1" applyProtection="1">
      <alignment vertical="top"/>
      <protection/>
    </xf>
    <xf numFmtId="0" fontId="24" fillId="26" borderId="12" xfId="0" applyFont="1" applyFill="1" applyBorder="1" applyAlignment="1">
      <alignment horizontal="center"/>
    </xf>
    <xf numFmtId="0" fontId="24" fillId="26" borderId="0" xfId="0" applyFont="1" applyFill="1" applyBorder="1" applyAlignment="1">
      <alignment horizontal="center"/>
    </xf>
    <xf numFmtId="0" fontId="24" fillId="26" borderId="13" xfId="0" applyNumberFormat="1" applyFont="1" applyFill="1" applyBorder="1" applyAlignment="1" applyProtection="1">
      <alignment horizontal="center" vertical="center" wrapText="1"/>
      <protection/>
    </xf>
    <xf numFmtId="0" fontId="24" fillId="26" borderId="14" xfId="0" applyFont="1" applyFill="1" applyBorder="1" applyAlignment="1">
      <alignment horizontal="center" vertical="center" wrapText="1"/>
    </xf>
    <xf numFmtId="49" fontId="24" fillId="26" borderId="13" xfId="0" applyNumberFormat="1" applyFont="1" applyFill="1" applyBorder="1" applyAlignment="1" applyProtection="1">
      <alignment horizontal="center" vertical="center"/>
      <protection/>
    </xf>
    <xf numFmtId="0" fontId="27" fillId="26" borderId="13" xfId="0" applyFont="1" applyFill="1" applyBorder="1" applyAlignment="1">
      <alignment vertical="center" wrapText="1"/>
    </xf>
    <xf numFmtId="4" fontId="27" fillId="26" borderId="13" xfId="95" applyNumberFormat="1" applyFont="1" applyFill="1" applyBorder="1" applyAlignment="1">
      <alignment vertical="center"/>
      <protection/>
    </xf>
    <xf numFmtId="0" fontId="24" fillId="26" borderId="15" xfId="0" applyFont="1" applyFill="1" applyBorder="1" applyAlignment="1">
      <alignment horizontal="center" vertical="center" textRotation="180"/>
    </xf>
    <xf numFmtId="0" fontId="24" fillId="26" borderId="0" xfId="0" applyFont="1" applyFill="1" applyBorder="1" applyAlignment="1">
      <alignment horizontal="center" vertical="center" textRotation="180"/>
    </xf>
    <xf numFmtId="0" fontId="24" fillId="26" borderId="0" xfId="0" applyFont="1" applyFill="1" applyAlignment="1">
      <alignment vertical="center"/>
    </xf>
    <xf numFmtId="49" fontId="28" fillId="26" borderId="13" xfId="0" applyNumberFormat="1" applyFont="1" applyFill="1" applyBorder="1" applyAlignment="1" applyProtection="1">
      <alignment horizontal="center" vertical="center"/>
      <protection/>
    </xf>
    <xf numFmtId="0" fontId="29" fillId="26" borderId="13" xfId="0" applyFont="1" applyFill="1" applyBorder="1" applyAlignment="1">
      <alignment vertical="center" wrapText="1"/>
    </xf>
    <xf numFmtId="4" fontId="29" fillId="26" borderId="13" xfId="95" applyNumberFormat="1" applyFont="1" applyFill="1" applyBorder="1" applyAlignment="1">
      <alignment vertical="center"/>
      <protection/>
    </xf>
    <xf numFmtId="0" fontId="28" fillId="26" borderId="0" xfId="0" applyFont="1" applyFill="1" applyAlignment="1">
      <alignment vertical="center"/>
    </xf>
    <xf numFmtId="0" fontId="24" fillId="26" borderId="13" xfId="0" applyFont="1" applyFill="1" applyBorder="1" applyAlignment="1">
      <alignment horizontal="left" vertical="center" wrapText="1"/>
    </xf>
    <xf numFmtId="4" fontId="24" fillId="26" borderId="13" xfId="95" applyNumberFormat="1" applyFont="1" applyFill="1" applyBorder="1" applyAlignment="1">
      <alignment vertical="center"/>
      <protection/>
    </xf>
    <xf numFmtId="0" fontId="28" fillId="26" borderId="13" xfId="0" applyFont="1" applyFill="1" applyBorder="1" applyAlignment="1">
      <alignment horizontal="left" vertical="center" wrapText="1"/>
    </xf>
    <xf numFmtId="4" fontId="28" fillId="26" borderId="13" xfId="95" applyNumberFormat="1" applyFont="1" applyFill="1" applyBorder="1" applyAlignment="1">
      <alignment vertical="center"/>
      <protection/>
    </xf>
    <xf numFmtId="0" fontId="28" fillId="26" borderId="0" xfId="0" applyFont="1" applyFill="1" applyBorder="1" applyAlignment="1">
      <alignment horizontal="center" vertical="center" textRotation="180"/>
    </xf>
    <xf numFmtId="0" fontId="28" fillId="26" borderId="0" xfId="0" applyFont="1" applyFill="1" applyAlignment="1">
      <alignment horizontal="center"/>
    </xf>
    <xf numFmtId="49" fontId="28" fillId="26" borderId="13" xfId="0" applyNumberFormat="1" applyFont="1" applyFill="1" applyBorder="1" applyAlignment="1">
      <alignment horizontal="center" vertical="center"/>
    </xf>
    <xf numFmtId="0" fontId="28" fillId="26" borderId="13" xfId="0" applyFont="1" applyFill="1" applyBorder="1" applyAlignment="1">
      <alignment vertical="center" wrapText="1"/>
    </xf>
    <xf numFmtId="192" fontId="24" fillId="26" borderId="13" xfId="95" applyNumberFormat="1" applyFont="1" applyFill="1" applyBorder="1" applyAlignment="1">
      <alignment vertical="center"/>
      <protection/>
    </xf>
    <xf numFmtId="49" fontId="24" fillId="26" borderId="13" xfId="0" applyNumberFormat="1" applyFont="1" applyFill="1" applyBorder="1" applyAlignment="1">
      <alignment horizontal="center" vertical="center"/>
    </xf>
    <xf numFmtId="192" fontId="28" fillId="26" borderId="13" xfId="95" applyNumberFormat="1" applyFont="1" applyFill="1" applyBorder="1" applyAlignment="1">
      <alignment vertical="center"/>
      <protection/>
    </xf>
    <xf numFmtId="0" fontId="24" fillId="26" borderId="16" xfId="0" applyFont="1" applyFill="1" applyBorder="1" applyAlignment="1">
      <alignment horizontal="left" vertical="center" wrapText="1"/>
    </xf>
    <xf numFmtId="49" fontId="28" fillId="26" borderId="13" xfId="0" applyNumberFormat="1" applyFont="1" applyFill="1" applyBorder="1" applyAlignment="1">
      <alignment horizontal="left" vertical="center" wrapText="1"/>
    </xf>
    <xf numFmtId="0" fontId="27" fillId="26" borderId="13" xfId="0" applyFont="1" applyFill="1" applyBorder="1" applyAlignment="1">
      <alignment horizontal="left" vertical="center" wrapText="1"/>
    </xf>
    <xf numFmtId="0" fontId="29" fillId="26" borderId="13" xfId="0" applyFont="1" applyFill="1" applyBorder="1" applyAlignment="1">
      <alignment horizontal="left" vertical="center" wrapText="1"/>
    </xf>
    <xf numFmtId="0" fontId="24" fillId="26" borderId="13" xfId="0" applyNumberFormat="1" applyFont="1" applyFill="1" applyBorder="1" applyAlignment="1" applyProtection="1">
      <alignment horizontal="center" vertical="center"/>
      <protection/>
    </xf>
    <xf numFmtId="4" fontId="24" fillId="26" borderId="13" xfId="0" applyNumberFormat="1" applyFont="1" applyFill="1" applyBorder="1" applyAlignment="1">
      <alignment vertical="center"/>
    </xf>
    <xf numFmtId="0" fontId="24" fillId="26" borderId="17" xfId="0" applyFont="1" applyFill="1" applyBorder="1" applyAlignment="1">
      <alignment vertical="center"/>
    </xf>
    <xf numFmtId="0" fontId="24" fillId="26" borderId="13" xfId="0" applyFont="1" applyFill="1" applyBorder="1" applyAlignment="1">
      <alignment vertical="center"/>
    </xf>
    <xf numFmtId="4" fontId="28" fillId="26" borderId="13" xfId="0" applyNumberFormat="1" applyFont="1" applyFill="1" applyBorder="1" applyAlignment="1">
      <alignment vertical="center"/>
    </xf>
    <xf numFmtId="0" fontId="24" fillId="26" borderId="0" xfId="0" applyFont="1" applyFill="1" applyBorder="1" applyAlignment="1">
      <alignment vertical="center"/>
    </xf>
    <xf numFmtId="0" fontId="28" fillId="26" borderId="13" xfId="0" applyNumberFormat="1" applyFont="1" applyFill="1" applyBorder="1" applyAlignment="1" applyProtection="1">
      <alignment horizontal="center" vertical="center"/>
      <protection/>
    </xf>
    <xf numFmtId="0" fontId="28" fillId="26" borderId="15" xfId="0" applyFont="1" applyFill="1" applyBorder="1" applyAlignment="1">
      <alignment horizontal="center" vertical="center" textRotation="180"/>
    </xf>
    <xf numFmtId="0" fontId="24" fillId="26" borderId="13" xfId="0" applyFont="1" applyFill="1" applyBorder="1" applyAlignment="1">
      <alignment vertical="center" wrapText="1"/>
    </xf>
    <xf numFmtId="4" fontId="28" fillId="26" borderId="13" xfId="0" applyNumberFormat="1" applyFont="1" applyFill="1" applyBorder="1" applyAlignment="1">
      <alignment vertical="center" wrapText="1"/>
    </xf>
    <xf numFmtId="49" fontId="27" fillId="26" borderId="13" xfId="0" applyNumberFormat="1" applyFont="1" applyFill="1" applyBorder="1" applyAlignment="1" applyProtection="1">
      <alignment horizontal="center" vertical="center"/>
      <protection/>
    </xf>
    <xf numFmtId="3" fontId="27" fillId="26" borderId="13" xfId="0" applyNumberFormat="1" applyFont="1" applyFill="1" applyBorder="1" applyAlignment="1">
      <alignment horizontal="right" vertical="center" wrapText="1"/>
    </xf>
    <xf numFmtId="0" fontId="27" fillId="26" borderId="0" xfId="0" applyFont="1" applyFill="1" applyAlignment="1">
      <alignment vertical="center"/>
    </xf>
    <xf numFmtId="3" fontId="24" fillId="26" borderId="13" xfId="95" applyNumberFormat="1" applyFont="1" applyFill="1" applyBorder="1" applyAlignment="1">
      <alignment vertical="center"/>
      <protection/>
    </xf>
    <xf numFmtId="0" fontId="24" fillId="26" borderId="13" xfId="0" applyFont="1" applyFill="1" applyBorder="1" applyAlignment="1">
      <alignment horizontal="justify" vertical="center" wrapText="1"/>
    </xf>
    <xf numFmtId="3" fontId="27" fillId="26" borderId="13" xfId="95" applyNumberFormat="1" applyFont="1" applyFill="1" applyBorder="1" applyAlignment="1">
      <alignment vertical="center"/>
      <protection/>
    </xf>
    <xf numFmtId="0" fontId="27" fillId="26" borderId="13" xfId="0" applyNumberFormat="1" applyFont="1" applyFill="1" applyBorder="1" applyAlignment="1" applyProtection="1">
      <alignment horizontal="center" vertical="center"/>
      <protection/>
    </xf>
    <xf numFmtId="0" fontId="29" fillId="26" borderId="0" xfId="0" applyFont="1" applyFill="1" applyAlignment="1">
      <alignment vertical="center"/>
    </xf>
    <xf numFmtId="0" fontId="28" fillId="26" borderId="0" xfId="0" applyFont="1" applyFill="1" applyAlignment="1">
      <alignment horizontal="center" vertical="center"/>
    </xf>
    <xf numFmtId="0" fontId="26" fillId="26" borderId="13" xfId="0" applyNumberFormat="1" applyFont="1" applyFill="1" applyBorder="1" applyAlignment="1" applyProtection="1">
      <alignment horizontal="center" vertical="center"/>
      <protection/>
    </xf>
    <xf numFmtId="0" fontId="4" fillId="26" borderId="13" xfId="0" applyFont="1" applyFill="1" applyBorder="1" applyAlignment="1">
      <alignment horizontal="left" vertical="center" wrapText="1"/>
    </xf>
    <xf numFmtId="4" fontId="4" fillId="26" borderId="13" xfId="95" applyNumberFormat="1" applyFont="1" applyFill="1" applyBorder="1" applyAlignment="1">
      <alignment vertical="center"/>
      <protection/>
    </xf>
    <xf numFmtId="0" fontId="26" fillId="26" borderId="0" xfId="0" applyFont="1" applyFill="1" applyAlignment="1">
      <alignment vertical="center"/>
    </xf>
    <xf numFmtId="0" fontId="26" fillId="26" borderId="0" xfId="0" applyNumberFormat="1" applyFont="1" applyFill="1" applyBorder="1" applyAlignment="1" applyProtection="1">
      <alignment horizontal="center" vertical="center"/>
      <protection/>
    </xf>
    <xf numFmtId="0" fontId="4" fillId="26" borderId="0" xfId="0" applyFont="1" applyFill="1" applyBorder="1" applyAlignment="1">
      <alignment horizontal="left" vertical="center" wrapText="1"/>
    </xf>
    <xf numFmtId="4" fontId="4" fillId="26" borderId="0" xfId="95" applyNumberFormat="1" applyFont="1" applyFill="1" applyBorder="1" applyAlignment="1">
      <alignment vertical="center"/>
      <protection/>
    </xf>
    <xf numFmtId="0" fontId="24" fillId="26" borderId="0" xfId="0" applyNumberFormat="1" applyFont="1" applyFill="1" applyBorder="1" applyAlignment="1" applyProtection="1">
      <alignment horizontal="center" vertical="center"/>
      <protection/>
    </xf>
    <xf numFmtId="0" fontId="27" fillId="26" borderId="0" xfId="0" applyFont="1" applyFill="1" applyBorder="1" applyAlignment="1">
      <alignment horizontal="left" vertical="center" wrapText="1"/>
    </xf>
    <xf numFmtId="4" fontId="27" fillId="26" borderId="0" xfId="95" applyNumberFormat="1" applyFont="1" applyFill="1" applyBorder="1" applyAlignment="1">
      <alignment vertical="center"/>
      <protection/>
    </xf>
    <xf numFmtId="4" fontId="24" fillId="26" borderId="0" xfId="0" applyNumberFormat="1" applyFont="1" applyFill="1" applyAlignment="1" applyProtection="1">
      <alignment/>
      <protection/>
    </xf>
    <xf numFmtId="0" fontId="31" fillId="26" borderId="0" xfId="0" applyNumberFormat="1" applyFont="1" applyFill="1" applyAlignment="1" applyProtection="1">
      <alignment/>
      <protection/>
    </xf>
    <xf numFmtId="4" fontId="31" fillId="26" borderId="0" xfId="0" applyNumberFormat="1" applyFont="1" applyFill="1" applyAlignment="1" applyProtection="1">
      <alignment/>
      <protection/>
    </xf>
    <xf numFmtId="0" fontId="31" fillId="26" borderId="0" xfId="0" applyFont="1" applyFill="1" applyAlignment="1">
      <alignment/>
    </xf>
    <xf numFmtId="0" fontId="24" fillId="26" borderId="0" xfId="0" applyFont="1" applyFill="1" applyBorder="1" applyAlignment="1">
      <alignment/>
    </xf>
    <xf numFmtId="0" fontId="24" fillId="26" borderId="0" xfId="0" applyFont="1" applyFill="1" applyBorder="1" applyAlignment="1">
      <alignment wrapText="1"/>
    </xf>
    <xf numFmtId="0" fontId="24" fillId="26" borderId="0" xfId="0" applyFont="1" applyFill="1" applyBorder="1" applyAlignment="1">
      <alignment horizontal="center" vertical="center"/>
    </xf>
    <xf numFmtId="0" fontId="24" fillId="26" borderId="0" xfId="0" applyNumberFormat="1" applyFont="1" applyFill="1" applyBorder="1" applyAlignment="1" applyProtection="1">
      <alignment horizontal="center"/>
      <protection/>
    </xf>
    <xf numFmtId="0" fontId="24" fillId="26" borderId="0" xfId="0" applyNumberFormat="1" applyFont="1" applyFill="1" applyBorder="1" applyAlignment="1" applyProtection="1">
      <alignment/>
      <protection/>
    </xf>
    <xf numFmtId="14" fontId="33" fillId="26" borderId="0" xfId="0" applyNumberFormat="1" applyFont="1" applyFill="1" applyBorder="1" applyAlignment="1">
      <alignment horizontal="left"/>
    </xf>
    <xf numFmtId="0" fontId="24" fillId="26" borderId="15" xfId="0" applyFont="1" applyFill="1" applyBorder="1" applyAlignment="1">
      <alignment horizontal="center" vertical="center" textRotation="180"/>
    </xf>
    <xf numFmtId="0" fontId="32" fillId="26" borderId="0" xfId="0" applyNumberFormat="1" applyFont="1" applyFill="1" applyAlignment="1" applyProtection="1">
      <alignment horizontal="left"/>
      <protection/>
    </xf>
    <xf numFmtId="0" fontId="32" fillId="26" borderId="0" xfId="0" applyFont="1" applyFill="1" applyBorder="1" applyAlignment="1">
      <alignment horizontal="left" vertical="distributed" wrapText="1"/>
    </xf>
    <xf numFmtId="0" fontId="24" fillId="26" borderId="0" xfId="0" applyFont="1" applyFill="1" applyBorder="1" applyAlignment="1">
      <alignment horizontal="center" vertical="center" textRotation="180"/>
    </xf>
    <xf numFmtId="0" fontId="24" fillId="26" borderId="0" xfId="0" applyFont="1" applyFill="1" applyAlignment="1">
      <alignment horizontal="left" vertical="center"/>
    </xf>
    <xf numFmtId="0" fontId="24" fillId="26" borderId="13" xfId="0" applyNumberFormat="1" applyFont="1" applyFill="1" applyBorder="1" applyAlignment="1" applyProtection="1">
      <alignment horizontal="center" vertical="center" wrapText="1"/>
      <protection/>
    </xf>
    <xf numFmtId="0" fontId="24" fillId="26" borderId="18" xfId="0" applyFont="1" applyFill="1" applyBorder="1" applyAlignment="1">
      <alignment horizontal="center" vertical="center" wrapText="1"/>
    </xf>
    <xf numFmtId="0" fontId="24" fillId="26" borderId="14" xfId="0" applyFont="1" applyFill="1" applyBorder="1" applyAlignment="1">
      <alignment horizontal="center" vertical="center" wrapText="1"/>
    </xf>
    <xf numFmtId="0" fontId="33" fillId="26" borderId="0" xfId="0" applyNumberFormat="1" applyFont="1" applyFill="1" applyAlignment="1" applyProtection="1">
      <alignment horizontal="left"/>
      <protection/>
    </xf>
    <xf numFmtId="0" fontId="24" fillId="26" borderId="0" xfId="0" applyFont="1" applyFill="1" applyAlignment="1">
      <alignment horizontal="center"/>
    </xf>
    <xf numFmtId="0" fontId="33" fillId="26" borderId="0" xfId="0" applyNumberFormat="1" applyFont="1" applyFill="1" applyAlignment="1" applyProtection="1">
      <alignment/>
      <protection/>
    </xf>
    <xf numFmtId="0" fontId="30" fillId="26" borderId="0" xfId="0" applyNumberFormat="1" applyFont="1" applyFill="1" applyBorder="1" applyAlignment="1" applyProtection="1">
      <alignment horizontal="center" vertical="top" wrapText="1"/>
      <protection/>
    </xf>
    <xf numFmtId="0" fontId="4" fillId="26" borderId="0" xfId="0" applyNumberFormat="1" applyFont="1" applyFill="1" applyBorder="1" applyAlignment="1" applyProtection="1">
      <alignment horizontal="center" vertical="top"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89"/>
  <sheetViews>
    <sheetView showGridLines="0" tabSelected="1" view="pageBreakPreview" zoomScale="50" zoomScaleNormal="70" zoomScaleSheetLayoutView="50" zoomScalePageLayoutView="0" workbookViewId="0" topLeftCell="A145">
      <selection activeCell="Z87" sqref="Z87"/>
    </sheetView>
  </sheetViews>
  <sheetFormatPr defaultColWidth="9.16015625" defaultRowHeight="12.75"/>
  <cols>
    <col min="1" max="1" width="17.16015625" style="12" customWidth="1"/>
    <col min="2" max="2" width="18" style="12" customWidth="1"/>
    <col min="3" max="3" width="19.66015625" style="12" customWidth="1"/>
    <col min="4" max="4" width="63.16015625" style="13" customWidth="1"/>
    <col min="5" max="5" width="59" style="13" customWidth="1"/>
    <col min="6" max="6" width="20.83203125" style="13" customWidth="1"/>
    <col min="7" max="7" width="19.33203125" style="13" customWidth="1"/>
    <col min="8" max="8" width="18" style="13" customWidth="1"/>
    <col min="9" max="9" width="29.16015625" style="13" customWidth="1"/>
    <col min="10" max="10" width="7.33203125" style="28" customWidth="1"/>
    <col min="11" max="16384" width="9.16015625" style="16" customWidth="1"/>
  </cols>
  <sheetData>
    <row r="1" spans="7:11" ht="26.25">
      <c r="G1" s="96" t="s">
        <v>296</v>
      </c>
      <c r="H1" s="96"/>
      <c r="I1" s="96"/>
      <c r="J1" s="14"/>
      <c r="K1" s="97"/>
    </row>
    <row r="2" spans="7:11" ht="26.25">
      <c r="G2" s="96" t="s">
        <v>292</v>
      </c>
      <c r="H2" s="96"/>
      <c r="I2" s="96"/>
      <c r="J2" s="14"/>
      <c r="K2" s="97"/>
    </row>
    <row r="3" spans="7:16" ht="26.25">
      <c r="G3" s="98" t="s">
        <v>297</v>
      </c>
      <c r="H3" s="98"/>
      <c r="I3" s="98"/>
      <c r="J3" s="14"/>
      <c r="K3" s="97"/>
      <c r="L3" s="17"/>
      <c r="M3" s="17"/>
      <c r="N3" s="17"/>
      <c r="O3" s="17"/>
      <c r="P3" s="17"/>
    </row>
    <row r="4" spans="7:16" ht="26.25">
      <c r="G4" s="96" t="s">
        <v>298</v>
      </c>
      <c r="H4" s="96"/>
      <c r="I4" s="96"/>
      <c r="J4" s="14"/>
      <c r="K4" s="97"/>
      <c r="L4" s="17"/>
      <c r="M4" s="17"/>
      <c r="N4" s="17"/>
      <c r="O4" s="17"/>
      <c r="P4" s="17"/>
    </row>
    <row r="5" spans="10:16" ht="15.75">
      <c r="J5" s="14"/>
      <c r="K5" s="97"/>
      <c r="L5" s="17"/>
      <c r="M5" s="17"/>
      <c r="N5" s="17"/>
      <c r="O5" s="17"/>
      <c r="P5" s="17"/>
    </row>
    <row r="6" spans="10:16" ht="15.75">
      <c r="J6" s="14"/>
      <c r="K6" s="97"/>
      <c r="L6" s="18"/>
      <c r="M6" s="18"/>
      <c r="N6" s="18"/>
      <c r="O6" s="18"/>
      <c r="P6" s="18"/>
    </row>
    <row r="7" spans="1:16" ht="69" customHeight="1">
      <c r="A7" s="99" t="s">
        <v>290</v>
      </c>
      <c r="B7" s="100"/>
      <c r="C7" s="100"/>
      <c r="D7" s="100"/>
      <c r="E7" s="100"/>
      <c r="F7" s="100"/>
      <c r="G7" s="100"/>
      <c r="H7" s="100"/>
      <c r="I7" s="100"/>
      <c r="J7" s="14"/>
      <c r="K7" s="97"/>
      <c r="L7" s="92"/>
      <c r="M7" s="92"/>
      <c r="N7" s="92"/>
      <c r="O7" s="92"/>
      <c r="P7" s="92"/>
    </row>
    <row r="8" spans="4:16" ht="15.75">
      <c r="D8" s="19"/>
      <c r="E8" s="19"/>
      <c r="F8" s="19"/>
      <c r="G8" s="19"/>
      <c r="H8" s="19"/>
      <c r="J8" s="14"/>
      <c r="K8" s="97"/>
      <c r="L8" s="17"/>
      <c r="M8" s="17"/>
      <c r="N8" s="17"/>
      <c r="O8" s="17"/>
      <c r="P8" s="17"/>
    </row>
    <row r="9" spans="4:11" ht="15.75">
      <c r="D9" s="20"/>
      <c r="E9" s="21"/>
      <c r="F9" s="21"/>
      <c r="G9" s="21"/>
      <c r="H9" s="21"/>
      <c r="I9" s="15"/>
      <c r="J9" s="14"/>
      <c r="K9" s="97"/>
    </row>
    <row r="10" spans="1:11" ht="45" customHeight="1">
      <c r="A10" s="93" t="s">
        <v>211</v>
      </c>
      <c r="B10" s="93" t="s">
        <v>291</v>
      </c>
      <c r="C10" s="93" t="s">
        <v>138</v>
      </c>
      <c r="D10" s="93" t="s">
        <v>230</v>
      </c>
      <c r="E10" s="94" t="s">
        <v>231</v>
      </c>
      <c r="F10" s="93" t="s">
        <v>216</v>
      </c>
      <c r="G10" s="93" t="s">
        <v>217</v>
      </c>
      <c r="H10" s="93" t="s">
        <v>218</v>
      </c>
      <c r="I10" s="93" t="s">
        <v>219</v>
      </c>
      <c r="J10" s="14"/>
      <c r="K10" s="97"/>
    </row>
    <row r="11" spans="1:11" ht="89.25" customHeight="1">
      <c r="A11" s="93"/>
      <c r="B11" s="93"/>
      <c r="C11" s="93"/>
      <c r="D11" s="93"/>
      <c r="E11" s="95"/>
      <c r="F11" s="93"/>
      <c r="G11" s="93"/>
      <c r="H11" s="93"/>
      <c r="I11" s="93"/>
      <c r="J11" s="14"/>
      <c r="K11" s="97"/>
    </row>
    <row r="12" spans="1:11" ht="15.75">
      <c r="A12" s="22">
        <v>1</v>
      </c>
      <c r="B12" s="22">
        <v>2</v>
      </c>
      <c r="C12" s="22">
        <v>3</v>
      </c>
      <c r="D12" s="22">
        <v>4</v>
      </c>
      <c r="E12" s="23">
        <v>5</v>
      </c>
      <c r="F12" s="22">
        <v>6</v>
      </c>
      <c r="G12" s="22">
        <v>7</v>
      </c>
      <c r="H12" s="22">
        <v>8</v>
      </c>
      <c r="I12" s="22">
        <v>9</v>
      </c>
      <c r="J12" s="14"/>
      <c r="K12" s="97"/>
    </row>
    <row r="13" spans="1:11" s="29" customFormat="1" ht="15.75">
      <c r="A13" s="24" t="s">
        <v>6</v>
      </c>
      <c r="B13" s="24"/>
      <c r="C13" s="24"/>
      <c r="D13" s="25" t="s">
        <v>110</v>
      </c>
      <c r="E13" s="25"/>
      <c r="F13" s="25"/>
      <c r="G13" s="25"/>
      <c r="H13" s="25"/>
      <c r="I13" s="26">
        <f>I14</f>
        <v>36431000</v>
      </c>
      <c r="J13" s="14"/>
      <c r="K13" s="97"/>
    </row>
    <row r="14" spans="1:11" s="33" customFormat="1" ht="15.75">
      <c r="A14" s="30" t="s">
        <v>7</v>
      </c>
      <c r="B14" s="30"/>
      <c r="C14" s="30"/>
      <c r="D14" s="31" t="s">
        <v>110</v>
      </c>
      <c r="E14" s="31"/>
      <c r="F14" s="31"/>
      <c r="G14" s="31"/>
      <c r="H14" s="31"/>
      <c r="I14" s="32">
        <f>I15+I18+I21+I23+I24+I26+I27+I28+I16+I25</f>
        <v>36431000</v>
      </c>
      <c r="J14" s="14"/>
      <c r="K14" s="97"/>
    </row>
    <row r="15" spans="1:11" s="29" customFormat="1" ht="47.25">
      <c r="A15" s="24" t="s">
        <v>9</v>
      </c>
      <c r="B15" s="24" t="s">
        <v>136</v>
      </c>
      <c r="C15" s="24" t="s">
        <v>137</v>
      </c>
      <c r="D15" s="34" t="s">
        <v>8</v>
      </c>
      <c r="E15" s="34"/>
      <c r="F15" s="34"/>
      <c r="G15" s="34"/>
      <c r="H15" s="34"/>
      <c r="I15" s="35">
        <f>2000000+2500000</f>
        <v>4500000</v>
      </c>
      <c r="J15" s="14"/>
      <c r="K15" s="97"/>
    </row>
    <row r="16" spans="1:11" s="29" customFormat="1" ht="15.75">
      <c r="A16" s="24" t="s">
        <v>10</v>
      </c>
      <c r="B16" s="24" t="s">
        <v>204</v>
      </c>
      <c r="C16" s="24" t="s">
        <v>203</v>
      </c>
      <c r="D16" s="16" t="s">
        <v>0</v>
      </c>
      <c r="E16" s="16"/>
      <c r="F16" s="34"/>
      <c r="G16" s="34"/>
      <c r="H16" s="34"/>
      <c r="I16" s="35">
        <f>I17</f>
        <v>10000</v>
      </c>
      <c r="J16" s="28"/>
      <c r="K16" s="15"/>
    </row>
    <row r="17" spans="1:11" s="33" customFormat="1" ht="31.5">
      <c r="A17" s="30" t="s">
        <v>10</v>
      </c>
      <c r="B17" s="30" t="s">
        <v>204</v>
      </c>
      <c r="C17" s="30" t="s">
        <v>203</v>
      </c>
      <c r="D17" s="36" t="s">
        <v>113</v>
      </c>
      <c r="E17" s="36"/>
      <c r="F17" s="36"/>
      <c r="G17" s="36"/>
      <c r="H17" s="36"/>
      <c r="I17" s="37">
        <v>10000</v>
      </c>
      <c r="J17" s="38"/>
      <c r="K17" s="39"/>
    </row>
    <row r="18" spans="1:10" s="29" customFormat="1" ht="15.75">
      <c r="A18" s="24" t="s">
        <v>12</v>
      </c>
      <c r="B18" s="24" t="s">
        <v>170</v>
      </c>
      <c r="C18" s="24" t="s">
        <v>171</v>
      </c>
      <c r="D18" s="34" t="s">
        <v>11</v>
      </c>
      <c r="E18" s="34"/>
      <c r="F18" s="34"/>
      <c r="G18" s="34"/>
      <c r="H18" s="34"/>
      <c r="I18" s="35">
        <f>I19+I20</f>
        <v>100000</v>
      </c>
      <c r="J18" s="88"/>
    </row>
    <row r="19" spans="1:10" s="29" customFormat="1" ht="31.5">
      <c r="A19" s="40" t="s">
        <v>13</v>
      </c>
      <c r="B19" s="40" t="s">
        <v>173</v>
      </c>
      <c r="C19" s="40" t="s">
        <v>171</v>
      </c>
      <c r="D19" s="41" t="s">
        <v>135</v>
      </c>
      <c r="E19" s="41"/>
      <c r="F19" s="41"/>
      <c r="G19" s="41"/>
      <c r="H19" s="41"/>
      <c r="I19" s="42">
        <v>80000</v>
      </c>
      <c r="J19" s="88"/>
    </row>
    <row r="20" spans="1:10" s="29" customFormat="1" ht="31.5">
      <c r="A20" s="40" t="s">
        <v>215</v>
      </c>
      <c r="B20" s="40" t="s">
        <v>174</v>
      </c>
      <c r="C20" s="40" t="s">
        <v>171</v>
      </c>
      <c r="D20" s="41" t="s">
        <v>282</v>
      </c>
      <c r="E20" s="41"/>
      <c r="F20" s="41"/>
      <c r="G20" s="41"/>
      <c r="H20" s="41"/>
      <c r="I20" s="42">
        <v>20000</v>
      </c>
      <c r="J20" s="88"/>
    </row>
    <row r="21" spans="1:10" s="29" customFormat="1" ht="15.75">
      <c r="A21" s="43" t="s">
        <v>15</v>
      </c>
      <c r="B21" s="43" t="s">
        <v>176</v>
      </c>
      <c r="C21" s="43"/>
      <c r="D21" s="34" t="s">
        <v>14</v>
      </c>
      <c r="E21" s="34"/>
      <c r="F21" s="34"/>
      <c r="G21" s="34"/>
      <c r="H21" s="34"/>
      <c r="I21" s="35">
        <f>I22</f>
        <v>239000</v>
      </c>
      <c r="J21" s="88"/>
    </row>
    <row r="22" spans="1:10" s="33" customFormat="1" ht="31.5">
      <c r="A22" s="40" t="s">
        <v>17</v>
      </c>
      <c r="B22" s="40" t="s">
        <v>177</v>
      </c>
      <c r="C22" s="40" t="s">
        <v>175</v>
      </c>
      <c r="D22" s="36" t="s">
        <v>16</v>
      </c>
      <c r="E22" s="36"/>
      <c r="F22" s="36"/>
      <c r="G22" s="36"/>
      <c r="H22" s="36"/>
      <c r="I22" s="44">
        <v>239000</v>
      </c>
      <c r="J22" s="88"/>
    </row>
    <row r="23" spans="1:10" s="33" customFormat="1" ht="31.5">
      <c r="A23" s="43" t="s">
        <v>19</v>
      </c>
      <c r="B23" s="43" t="s">
        <v>178</v>
      </c>
      <c r="C23" s="43" t="s">
        <v>175</v>
      </c>
      <c r="D23" s="34" t="s">
        <v>18</v>
      </c>
      <c r="E23" s="34"/>
      <c r="F23" s="34"/>
      <c r="G23" s="34"/>
      <c r="H23" s="34"/>
      <c r="I23" s="42">
        <v>39000</v>
      </c>
      <c r="J23" s="88"/>
    </row>
    <row r="24" spans="1:10" s="29" customFormat="1" ht="15.75">
      <c r="A24" s="43" t="s">
        <v>21</v>
      </c>
      <c r="B24" s="43" t="s">
        <v>184</v>
      </c>
      <c r="C24" s="43" t="s">
        <v>185</v>
      </c>
      <c r="D24" s="34" t="s">
        <v>2</v>
      </c>
      <c r="E24" s="34"/>
      <c r="F24" s="34"/>
      <c r="G24" s="34"/>
      <c r="H24" s="34"/>
      <c r="I24" s="35">
        <v>2000000</v>
      </c>
      <c r="J24" s="88"/>
    </row>
    <row r="25" spans="1:10" s="29" customFormat="1" ht="31.5">
      <c r="A25" s="43" t="s">
        <v>23</v>
      </c>
      <c r="B25" s="43" t="s">
        <v>188</v>
      </c>
      <c r="C25" s="43" t="s">
        <v>189</v>
      </c>
      <c r="D25" s="45" t="s">
        <v>22</v>
      </c>
      <c r="E25" s="45"/>
      <c r="F25" s="34"/>
      <c r="G25" s="34"/>
      <c r="H25" s="34"/>
      <c r="I25" s="35">
        <v>32000</v>
      </c>
      <c r="J25" s="88"/>
    </row>
    <row r="26" spans="1:10" s="29" customFormat="1" ht="31.5">
      <c r="A26" s="43" t="s">
        <v>25</v>
      </c>
      <c r="B26" s="43" t="s">
        <v>190</v>
      </c>
      <c r="C26" s="43" t="s">
        <v>180</v>
      </c>
      <c r="D26" s="34" t="s">
        <v>24</v>
      </c>
      <c r="E26" s="34" t="s">
        <v>221</v>
      </c>
      <c r="F26" s="34"/>
      <c r="G26" s="34"/>
      <c r="H26" s="34"/>
      <c r="I26" s="35">
        <f>9100000+20000000</f>
        <v>29100000</v>
      </c>
      <c r="J26" s="88"/>
    </row>
    <row r="27" spans="1:10" s="29" customFormat="1" ht="47.25">
      <c r="A27" s="43" t="s">
        <v>27</v>
      </c>
      <c r="B27" s="43" t="s">
        <v>191</v>
      </c>
      <c r="C27" s="43" t="s">
        <v>192</v>
      </c>
      <c r="D27" s="34" t="s">
        <v>26</v>
      </c>
      <c r="E27" s="34"/>
      <c r="F27" s="34"/>
      <c r="G27" s="34"/>
      <c r="H27" s="34"/>
      <c r="I27" s="35">
        <v>385000</v>
      </c>
      <c r="J27" s="88"/>
    </row>
    <row r="28" spans="1:10" s="29" customFormat="1" ht="15.75">
      <c r="A28" s="43" t="s">
        <v>29</v>
      </c>
      <c r="B28" s="43" t="s">
        <v>194</v>
      </c>
      <c r="C28" s="43" t="s">
        <v>193</v>
      </c>
      <c r="D28" s="34" t="s">
        <v>0</v>
      </c>
      <c r="E28" s="34"/>
      <c r="F28" s="34"/>
      <c r="G28" s="34"/>
      <c r="H28" s="34"/>
      <c r="I28" s="35">
        <f>I29</f>
        <v>26000</v>
      </c>
      <c r="J28" s="88"/>
    </row>
    <row r="29" spans="1:10" s="29" customFormat="1" ht="31.5">
      <c r="A29" s="40" t="s">
        <v>28</v>
      </c>
      <c r="B29" s="40" t="s">
        <v>195</v>
      </c>
      <c r="C29" s="40" t="s">
        <v>193</v>
      </c>
      <c r="D29" s="46" t="s">
        <v>112</v>
      </c>
      <c r="E29" s="46"/>
      <c r="F29" s="46"/>
      <c r="G29" s="46"/>
      <c r="H29" s="46"/>
      <c r="I29" s="35">
        <v>26000</v>
      </c>
      <c r="J29" s="88"/>
    </row>
    <row r="30" spans="1:10" s="29" customFormat="1" ht="15.75">
      <c r="A30" s="43" t="s">
        <v>38</v>
      </c>
      <c r="B30" s="43"/>
      <c r="C30" s="43"/>
      <c r="D30" s="47" t="s">
        <v>30</v>
      </c>
      <c r="E30" s="47"/>
      <c r="F30" s="47"/>
      <c r="G30" s="47"/>
      <c r="H30" s="47"/>
      <c r="I30" s="26">
        <f>I31</f>
        <v>15831460</v>
      </c>
      <c r="J30" s="88"/>
    </row>
    <row r="31" spans="1:10" s="33" customFormat="1" ht="15.75">
      <c r="A31" s="40" t="s">
        <v>220</v>
      </c>
      <c r="B31" s="40"/>
      <c r="C31" s="40"/>
      <c r="D31" s="48" t="s">
        <v>30</v>
      </c>
      <c r="E31" s="48"/>
      <c r="F31" s="48"/>
      <c r="G31" s="48"/>
      <c r="H31" s="48"/>
      <c r="I31" s="32">
        <f>I32+I33+I34+I35+I36+I37+I38+I39+I40</f>
        <v>15831460</v>
      </c>
      <c r="J31" s="88"/>
    </row>
    <row r="32" spans="1:10" s="29" customFormat="1" ht="47.25">
      <c r="A32" s="24" t="s">
        <v>39</v>
      </c>
      <c r="B32" s="24" t="s">
        <v>136</v>
      </c>
      <c r="C32" s="24" t="s">
        <v>137</v>
      </c>
      <c r="D32" s="34" t="s">
        <v>8</v>
      </c>
      <c r="E32" s="34"/>
      <c r="F32" s="34"/>
      <c r="G32" s="34"/>
      <c r="H32" s="34"/>
      <c r="I32" s="35">
        <v>26000</v>
      </c>
      <c r="J32" s="88"/>
    </row>
    <row r="33" spans="1:10" s="29" customFormat="1" ht="15.75">
      <c r="A33" s="24" t="s">
        <v>40</v>
      </c>
      <c r="B33" s="24" t="s">
        <v>139</v>
      </c>
      <c r="C33" s="24" t="s">
        <v>140</v>
      </c>
      <c r="D33" s="34" t="s">
        <v>31</v>
      </c>
      <c r="E33" s="34"/>
      <c r="F33" s="34"/>
      <c r="G33" s="34"/>
      <c r="H33" s="34"/>
      <c r="I33" s="35">
        <v>4227000</v>
      </c>
      <c r="J33" s="88"/>
    </row>
    <row r="34" spans="1:10" s="29" customFormat="1" ht="78.75">
      <c r="A34" s="24" t="s">
        <v>41</v>
      </c>
      <c r="B34" s="24" t="s">
        <v>141</v>
      </c>
      <c r="C34" s="24" t="s">
        <v>142</v>
      </c>
      <c r="D34" s="34" t="s">
        <v>32</v>
      </c>
      <c r="E34" s="34"/>
      <c r="F34" s="34"/>
      <c r="G34" s="34"/>
      <c r="H34" s="34"/>
      <c r="I34" s="35">
        <f>6800000+11000</f>
        <v>6811000</v>
      </c>
      <c r="J34" s="88"/>
    </row>
    <row r="35" spans="1:10" s="29" customFormat="1" ht="78.75">
      <c r="A35" s="24" t="s">
        <v>42</v>
      </c>
      <c r="B35" s="24" t="s">
        <v>144</v>
      </c>
      <c r="C35" s="24" t="s">
        <v>145</v>
      </c>
      <c r="D35" s="34" t="s">
        <v>33</v>
      </c>
      <c r="E35" s="34"/>
      <c r="F35" s="34"/>
      <c r="G35" s="34"/>
      <c r="H35" s="34"/>
      <c r="I35" s="35">
        <v>150000</v>
      </c>
      <c r="J35" s="88"/>
    </row>
    <row r="36" spans="1:10" s="29" customFormat="1" ht="47.25">
      <c r="A36" s="24" t="s">
        <v>43</v>
      </c>
      <c r="B36" s="24" t="s">
        <v>146</v>
      </c>
      <c r="C36" s="24" t="s">
        <v>147</v>
      </c>
      <c r="D36" s="34" t="s">
        <v>34</v>
      </c>
      <c r="E36" s="34"/>
      <c r="F36" s="34"/>
      <c r="G36" s="34"/>
      <c r="H36" s="34"/>
      <c r="I36" s="35">
        <v>600000</v>
      </c>
      <c r="J36" s="88"/>
    </row>
    <row r="37" spans="1:10" s="29" customFormat="1" ht="31.5">
      <c r="A37" s="24" t="s">
        <v>44</v>
      </c>
      <c r="B37" s="24" t="s">
        <v>148</v>
      </c>
      <c r="C37" s="24" t="s">
        <v>149</v>
      </c>
      <c r="D37" s="34" t="s">
        <v>35</v>
      </c>
      <c r="E37" s="34"/>
      <c r="F37" s="34"/>
      <c r="G37" s="34"/>
      <c r="H37" s="34"/>
      <c r="I37" s="35">
        <v>23000</v>
      </c>
      <c r="J37" s="88"/>
    </row>
    <row r="38" spans="1:10" s="29" customFormat="1" ht="15.75">
      <c r="A38" s="24" t="s">
        <v>45</v>
      </c>
      <c r="B38" s="24" t="s">
        <v>150</v>
      </c>
      <c r="C38" s="24" t="s">
        <v>149</v>
      </c>
      <c r="D38" s="34" t="s">
        <v>36</v>
      </c>
      <c r="E38" s="34"/>
      <c r="F38" s="34"/>
      <c r="G38" s="34"/>
      <c r="H38" s="34"/>
      <c r="I38" s="35">
        <v>50000</v>
      </c>
      <c r="J38" s="88"/>
    </row>
    <row r="39" spans="1:10" s="29" customFormat="1" ht="15.75">
      <c r="A39" s="24" t="s">
        <v>46</v>
      </c>
      <c r="B39" s="24" t="s">
        <v>151</v>
      </c>
      <c r="C39" s="24" t="s">
        <v>149</v>
      </c>
      <c r="D39" s="34" t="s">
        <v>37</v>
      </c>
      <c r="E39" s="34"/>
      <c r="F39" s="34"/>
      <c r="G39" s="34"/>
      <c r="H39" s="34"/>
      <c r="I39" s="35">
        <v>150000</v>
      </c>
      <c r="J39" s="88"/>
    </row>
    <row r="40" spans="1:10" s="33" customFormat="1" ht="15.75">
      <c r="A40" s="24" t="s">
        <v>202</v>
      </c>
      <c r="B40" s="24" t="s">
        <v>186</v>
      </c>
      <c r="C40" s="24" t="s">
        <v>187</v>
      </c>
      <c r="D40" s="34" t="s">
        <v>90</v>
      </c>
      <c r="E40" s="34"/>
      <c r="F40" s="34"/>
      <c r="G40" s="34"/>
      <c r="H40" s="34"/>
      <c r="I40" s="35">
        <v>3794460</v>
      </c>
      <c r="J40" s="88"/>
    </row>
    <row r="41" spans="1:10" s="29" customFormat="1" ht="15.75">
      <c r="A41" s="24" t="s">
        <v>48</v>
      </c>
      <c r="B41" s="24"/>
      <c r="C41" s="24"/>
      <c r="D41" s="47" t="s">
        <v>47</v>
      </c>
      <c r="E41" s="47"/>
      <c r="F41" s="47"/>
      <c r="G41" s="47"/>
      <c r="H41" s="47"/>
      <c r="I41" s="26">
        <f>I42</f>
        <v>29113000</v>
      </c>
      <c r="J41" s="88"/>
    </row>
    <row r="42" spans="1:10" s="33" customFormat="1" ht="15.75">
      <c r="A42" s="30" t="s">
        <v>222</v>
      </c>
      <c r="B42" s="24"/>
      <c r="C42" s="24"/>
      <c r="D42" s="48" t="s">
        <v>47</v>
      </c>
      <c r="E42" s="48"/>
      <c r="F42" s="48"/>
      <c r="G42" s="48"/>
      <c r="H42" s="48"/>
      <c r="I42" s="32">
        <f>I43+I44+I45+I46+I47+I48</f>
        <v>29113000</v>
      </c>
      <c r="J42" s="88"/>
    </row>
    <row r="43" spans="1:10" s="29" customFormat="1" ht="47.25">
      <c r="A43" s="24" t="s">
        <v>49</v>
      </c>
      <c r="B43" s="24" t="s">
        <v>136</v>
      </c>
      <c r="C43" s="24" t="s">
        <v>137</v>
      </c>
      <c r="D43" s="34" t="s">
        <v>8</v>
      </c>
      <c r="E43" s="34"/>
      <c r="F43" s="34"/>
      <c r="G43" s="34"/>
      <c r="H43" s="34"/>
      <c r="I43" s="35">
        <v>13000</v>
      </c>
      <c r="J43" s="88"/>
    </row>
    <row r="44" spans="1:10" s="29" customFormat="1" ht="31.5">
      <c r="A44" s="24" t="s">
        <v>51</v>
      </c>
      <c r="B44" s="24" t="s">
        <v>152</v>
      </c>
      <c r="C44" s="24" t="s">
        <v>153</v>
      </c>
      <c r="D44" s="34" t="s">
        <v>50</v>
      </c>
      <c r="E44" s="34"/>
      <c r="F44" s="34"/>
      <c r="G44" s="34"/>
      <c r="H44" s="34"/>
      <c r="I44" s="35">
        <v>22150000</v>
      </c>
      <c r="J44" s="88"/>
    </row>
    <row r="45" spans="1:10" s="29" customFormat="1" ht="31.5">
      <c r="A45" s="24" t="s">
        <v>53</v>
      </c>
      <c r="B45" s="24" t="s">
        <v>154</v>
      </c>
      <c r="C45" s="24" t="s">
        <v>155</v>
      </c>
      <c r="D45" s="34" t="s">
        <v>52</v>
      </c>
      <c r="E45" s="34"/>
      <c r="F45" s="34"/>
      <c r="G45" s="34"/>
      <c r="H45" s="34"/>
      <c r="I45" s="35">
        <v>3500000</v>
      </c>
      <c r="J45" s="88"/>
    </row>
    <row r="46" spans="1:10" s="29" customFormat="1" ht="15.75">
      <c r="A46" s="24" t="s">
        <v>55</v>
      </c>
      <c r="B46" s="24" t="s">
        <v>156</v>
      </c>
      <c r="C46" s="24" t="s">
        <v>157</v>
      </c>
      <c r="D46" s="34" t="s">
        <v>54</v>
      </c>
      <c r="E46" s="34"/>
      <c r="F46" s="34"/>
      <c r="G46" s="34"/>
      <c r="H46" s="34"/>
      <c r="I46" s="35">
        <v>1000000</v>
      </c>
      <c r="J46" s="88"/>
    </row>
    <row r="47" spans="1:10" s="29" customFormat="1" ht="15.75">
      <c r="A47" s="24" t="s">
        <v>57</v>
      </c>
      <c r="B47" s="24" t="s">
        <v>158</v>
      </c>
      <c r="C47" s="24" t="s">
        <v>159</v>
      </c>
      <c r="D47" s="34" t="s">
        <v>56</v>
      </c>
      <c r="E47" s="34"/>
      <c r="F47" s="34"/>
      <c r="G47" s="34"/>
      <c r="H47" s="34"/>
      <c r="I47" s="35">
        <v>1250000</v>
      </c>
      <c r="J47" s="88"/>
    </row>
    <row r="48" spans="1:10" s="33" customFormat="1" ht="15.75">
      <c r="A48" s="24" t="s">
        <v>201</v>
      </c>
      <c r="B48" s="24" t="s">
        <v>186</v>
      </c>
      <c r="C48" s="24" t="s">
        <v>187</v>
      </c>
      <c r="D48" s="34" t="s">
        <v>90</v>
      </c>
      <c r="E48" s="34"/>
      <c r="F48" s="34"/>
      <c r="G48" s="34"/>
      <c r="H48" s="34"/>
      <c r="I48" s="35">
        <v>1200000</v>
      </c>
      <c r="J48" s="88"/>
    </row>
    <row r="49" spans="1:10" s="29" customFormat="1" ht="31.5">
      <c r="A49" s="24" t="s">
        <v>58</v>
      </c>
      <c r="B49" s="24"/>
      <c r="C49" s="24"/>
      <c r="D49" s="47" t="s">
        <v>119</v>
      </c>
      <c r="E49" s="47"/>
      <c r="F49" s="47"/>
      <c r="G49" s="47"/>
      <c r="H49" s="47"/>
      <c r="I49" s="26">
        <f>I50</f>
        <v>1567500</v>
      </c>
      <c r="J49" s="88"/>
    </row>
    <row r="50" spans="1:10" s="33" customFormat="1" ht="31.5">
      <c r="A50" s="30" t="s">
        <v>59</v>
      </c>
      <c r="B50" s="30"/>
      <c r="C50" s="30"/>
      <c r="D50" s="48" t="s">
        <v>119</v>
      </c>
      <c r="E50" s="48"/>
      <c r="F50" s="48"/>
      <c r="G50" s="48"/>
      <c r="H50" s="48"/>
      <c r="I50" s="32">
        <f>I51+I52+I54+I56+I59</f>
        <v>1567500</v>
      </c>
      <c r="J50" s="88"/>
    </row>
    <row r="51" spans="1:10" s="29" customFormat="1" ht="47.25">
      <c r="A51" s="24" t="s">
        <v>60</v>
      </c>
      <c r="B51" s="24" t="s">
        <v>136</v>
      </c>
      <c r="C51" s="24" t="s">
        <v>137</v>
      </c>
      <c r="D51" s="34" t="s">
        <v>8</v>
      </c>
      <c r="E51" s="34"/>
      <c r="F51" s="34"/>
      <c r="G51" s="34"/>
      <c r="H51" s="34"/>
      <c r="I51" s="35">
        <v>250000</v>
      </c>
      <c r="J51" s="88"/>
    </row>
    <row r="52" spans="1:11" s="52" customFormat="1" ht="199.5" customHeight="1">
      <c r="A52" s="49">
        <v>1513030</v>
      </c>
      <c r="B52" s="49">
        <v>3030</v>
      </c>
      <c r="C52" s="49">
        <v>1030</v>
      </c>
      <c r="D52" s="34" t="s">
        <v>61</v>
      </c>
      <c r="E52" s="47"/>
      <c r="F52" s="34"/>
      <c r="G52" s="34"/>
      <c r="H52" s="34"/>
      <c r="I52" s="50">
        <f>I53</f>
        <v>150000</v>
      </c>
      <c r="J52" s="27"/>
      <c r="K52" s="51"/>
    </row>
    <row r="53" spans="1:10" s="54" customFormat="1" ht="276" customHeight="1">
      <c r="A53" s="49">
        <v>1513031</v>
      </c>
      <c r="B53" s="49">
        <v>3031</v>
      </c>
      <c r="C53" s="49">
        <v>1030</v>
      </c>
      <c r="D53" s="36" t="s">
        <v>283</v>
      </c>
      <c r="E53" s="36"/>
      <c r="F53" s="36"/>
      <c r="G53" s="36"/>
      <c r="H53" s="36"/>
      <c r="I53" s="53">
        <v>150000</v>
      </c>
      <c r="J53" s="27"/>
    </row>
    <row r="54" spans="1:10" s="29" customFormat="1" ht="47.25">
      <c r="A54" s="49">
        <v>1513100</v>
      </c>
      <c r="B54" s="49">
        <v>3100</v>
      </c>
      <c r="C54" s="49"/>
      <c r="D54" s="34" t="s">
        <v>62</v>
      </c>
      <c r="E54" s="34"/>
      <c r="F54" s="34"/>
      <c r="G54" s="34"/>
      <c r="H54" s="34"/>
      <c r="I54" s="50">
        <f>I55</f>
        <v>10000</v>
      </c>
      <c r="J54" s="88"/>
    </row>
    <row r="55" spans="1:10" s="33" customFormat="1" ht="63">
      <c r="A55" s="55">
        <v>1513104</v>
      </c>
      <c r="B55" s="55">
        <v>3104</v>
      </c>
      <c r="C55" s="55">
        <v>1020</v>
      </c>
      <c r="D55" s="36" t="s">
        <v>63</v>
      </c>
      <c r="E55" s="36"/>
      <c r="F55" s="36"/>
      <c r="G55" s="36"/>
      <c r="H55" s="36"/>
      <c r="I55" s="37">
        <v>10000</v>
      </c>
      <c r="J55" s="88"/>
    </row>
    <row r="56" spans="1:10" s="29" customFormat="1" ht="15.75">
      <c r="A56" s="49">
        <v>1513300</v>
      </c>
      <c r="B56" s="49">
        <v>3300</v>
      </c>
      <c r="C56" s="49">
        <v>1090</v>
      </c>
      <c r="D56" s="34" t="s">
        <v>3</v>
      </c>
      <c r="E56" s="34"/>
      <c r="F56" s="34"/>
      <c r="G56" s="34"/>
      <c r="H56" s="34"/>
      <c r="I56" s="35">
        <f>I57+I58</f>
        <v>857500</v>
      </c>
      <c r="J56" s="88"/>
    </row>
    <row r="57" spans="1:10" s="29" customFormat="1" ht="31.5">
      <c r="A57" s="40" t="s">
        <v>64</v>
      </c>
      <c r="B57" s="40" t="s">
        <v>205</v>
      </c>
      <c r="C57" s="40" t="s">
        <v>146</v>
      </c>
      <c r="D57" s="36" t="s">
        <v>114</v>
      </c>
      <c r="E57" s="36"/>
      <c r="F57" s="36"/>
      <c r="G57" s="36"/>
      <c r="H57" s="36"/>
      <c r="I57" s="37">
        <v>257500</v>
      </c>
      <c r="J57" s="88"/>
    </row>
    <row r="58" spans="1:10" s="29" customFormat="1" ht="63">
      <c r="A58" s="40" t="s">
        <v>118</v>
      </c>
      <c r="B58" s="40" t="s">
        <v>206</v>
      </c>
      <c r="C58" s="40" t="s">
        <v>146</v>
      </c>
      <c r="D58" s="36" t="s">
        <v>131</v>
      </c>
      <c r="E58" s="36"/>
      <c r="F58" s="36"/>
      <c r="G58" s="36"/>
      <c r="H58" s="36"/>
      <c r="I58" s="37">
        <v>600000</v>
      </c>
      <c r="J58" s="88"/>
    </row>
    <row r="59" spans="1:10" s="33" customFormat="1" ht="15.75">
      <c r="A59" s="24" t="s">
        <v>200</v>
      </c>
      <c r="B59" s="24" t="s">
        <v>186</v>
      </c>
      <c r="C59" s="24" t="s">
        <v>187</v>
      </c>
      <c r="D59" s="34" t="s">
        <v>90</v>
      </c>
      <c r="E59" s="34"/>
      <c r="F59" s="34"/>
      <c r="G59" s="34"/>
      <c r="H59" s="34"/>
      <c r="I59" s="35">
        <v>300000</v>
      </c>
      <c r="J59" s="88"/>
    </row>
    <row r="60" spans="1:10" s="29" customFormat="1" ht="15.75">
      <c r="A60" s="43" t="s">
        <v>65</v>
      </c>
      <c r="B60" s="43"/>
      <c r="C60" s="43"/>
      <c r="D60" s="47" t="s">
        <v>67</v>
      </c>
      <c r="E60" s="47"/>
      <c r="F60" s="47"/>
      <c r="G60" s="47"/>
      <c r="H60" s="47"/>
      <c r="I60" s="26">
        <f>I61</f>
        <v>26000</v>
      </c>
      <c r="J60" s="88"/>
    </row>
    <row r="61" spans="1:10" s="33" customFormat="1" ht="15.75">
      <c r="A61" s="40" t="s">
        <v>66</v>
      </c>
      <c r="B61" s="40"/>
      <c r="C61" s="40"/>
      <c r="D61" s="48" t="s">
        <v>67</v>
      </c>
      <c r="E61" s="48"/>
      <c r="F61" s="48"/>
      <c r="G61" s="48"/>
      <c r="H61" s="48"/>
      <c r="I61" s="32">
        <f>I62</f>
        <v>26000</v>
      </c>
      <c r="J61" s="88"/>
    </row>
    <row r="62" spans="1:10" s="29" customFormat="1" ht="47.25">
      <c r="A62" s="24" t="s">
        <v>68</v>
      </c>
      <c r="B62" s="24" t="s">
        <v>136</v>
      </c>
      <c r="C62" s="24" t="s">
        <v>137</v>
      </c>
      <c r="D62" s="34" t="s">
        <v>8</v>
      </c>
      <c r="E62" s="34"/>
      <c r="F62" s="34"/>
      <c r="G62" s="34"/>
      <c r="H62" s="34"/>
      <c r="I62" s="35">
        <v>26000</v>
      </c>
      <c r="J62" s="88"/>
    </row>
    <row r="63" spans="1:10" s="29" customFormat="1" ht="15.75">
      <c r="A63" s="24" t="s">
        <v>70</v>
      </c>
      <c r="B63" s="24"/>
      <c r="C63" s="24"/>
      <c r="D63" s="47" t="s">
        <v>69</v>
      </c>
      <c r="E63" s="47"/>
      <c r="F63" s="47"/>
      <c r="G63" s="47"/>
      <c r="H63" s="47"/>
      <c r="I63" s="26">
        <f>I64</f>
        <v>2351000</v>
      </c>
      <c r="J63" s="88"/>
    </row>
    <row r="64" spans="1:10" s="33" customFormat="1" ht="31.5">
      <c r="A64" s="30" t="s">
        <v>71</v>
      </c>
      <c r="B64" s="30"/>
      <c r="C64" s="30"/>
      <c r="D64" s="48" t="s">
        <v>69</v>
      </c>
      <c r="E64" s="48"/>
      <c r="F64" s="48"/>
      <c r="G64" s="48"/>
      <c r="H64" s="48"/>
      <c r="I64" s="32">
        <f>I65+I66+I67+I68+I70</f>
        <v>2351000</v>
      </c>
      <c r="J64" s="88"/>
    </row>
    <row r="65" spans="1:10" s="29" customFormat="1" ht="47.25">
      <c r="A65" s="24" t="s">
        <v>72</v>
      </c>
      <c r="B65" s="24" t="s">
        <v>136</v>
      </c>
      <c r="C65" s="24" t="s">
        <v>137</v>
      </c>
      <c r="D65" s="34" t="s">
        <v>8</v>
      </c>
      <c r="E65" s="34"/>
      <c r="F65" s="34"/>
      <c r="G65" s="34"/>
      <c r="H65" s="34"/>
      <c r="I65" s="35">
        <v>13000</v>
      </c>
      <c r="J65" s="88"/>
    </row>
    <row r="66" spans="1:10" s="29" customFormat="1" ht="15.75">
      <c r="A66" s="24" t="s">
        <v>74</v>
      </c>
      <c r="B66" s="24" t="s">
        <v>167</v>
      </c>
      <c r="C66" s="24" t="s">
        <v>168</v>
      </c>
      <c r="D66" s="34" t="s">
        <v>73</v>
      </c>
      <c r="E66" s="34"/>
      <c r="F66" s="34"/>
      <c r="G66" s="34"/>
      <c r="H66" s="34"/>
      <c r="I66" s="42">
        <v>460000</v>
      </c>
      <c r="J66" s="88"/>
    </row>
    <row r="67" spans="1:10" s="29" customFormat="1" ht="15.75">
      <c r="A67" s="24" t="s">
        <v>76</v>
      </c>
      <c r="B67" s="24" t="s">
        <v>169</v>
      </c>
      <c r="C67" s="24" t="s">
        <v>147</v>
      </c>
      <c r="D67" s="34" t="s">
        <v>75</v>
      </c>
      <c r="E67" s="34"/>
      <c r="F67" s="34"/>
      <c r="G67" s="34"/>
      <c r="H67" s="34"/>
      <c r="I67" s="42">
        <f>50000+250000</f>
        <v>300000</v>
      </c>
      <c r="J67" s="88"/>
    </row>
    <row r="68" spans="1:10" s="29" customFormat="1" ht="15.75">
      <c r="A68" s="24" t="s">
        <v>77</v>
      </c>
      <c r="B68" s="24" t="s">
        <v>170</v>
      </c>
      <c r="C68" s="24" t="s">
        <v>171</v>
      </c>
      <c r="D68" s="34" t="s">
        <v>11</v>
      </c>
      <c r="E68" s="34"/>
      <c r="F68" s="34"/>
      <c r="G68" s="34"/>
      <c r="H68" s="34"/>
      <c r="I68" s="35">
        <f>I69</f>
        <v>51000</v>
      </c>
      <c r="J68" s="88"/>
    </row>
    <row r="69" spans="1:10" s="29" customFormat="1" ht="31.5">
      <c r="A69" s="40" t="s">
        <v>111</v>
      </c>
      <c r="B69" s="40" t="s">
        <v>172</v>
      </c>
      <c r="C69" s="40" t="s">
        <v>171</v>
      </c>
      <c r="D69" s="36" t="s">
        <v>78</v>
      </c>
      <c r="E69" s="36"/>
      <c r="F69" s="36"/>
      <c r="G69" s="36"/>
      <c r="H69" s="36"/>
      <c r="I69" s="44">
        <v>51000</v>
      </c>
      <c r="J69" s="88"/>
    </row>
    <row r="70" spans="1:10" s="29" customFormat="1" ht="15.75">
      <c r="A70" s="24" t="s">
        <v>198</v>
      </c>
      <c r="B70" s="24" t="s">
        <v>186</v>
      </c>
      <c r="C70" s="24" t="s">
        <v>187</v>
      </c>
      <c r="D70" s="34" t="s">
        <v>90</v>
      </c>
      <c r="E70" s="34"/>
      <c r="F70" s="34"/>
      <c r="G70" s="34"/>
      <c r="H70" s="34"/>
      <c r="I70" s="42">
        <f>1088000+439000</f>
        <v>1527000</v>
      </c>
      <c r="J70" s="88"/>
    </row>
    <row r="71" spans="1:10" s="29" customFormat="1" ht="31.5">
      <c r="A71" s="24" t="s">
        <v>80</v>
      </c>
      <c r="B71" s="24"/>
      <c r="C71" s="24"/>
      <c r="D71" s="47" t="s">
        <v>79</v>
      </c>
      <c r="E71" s="47"/>
      <c r="F71" s="47"/>
      <c r="G71" s="47"/>
      <c r="H71" s="47"/>
      <c r="I71" s="26">
        <f>I72</f>
        <v>108654058</v>
      </c>
      <c r="J71" s="88"/>
    </row>
    <row r="72" spans="1:10" s="33" customFormat="1" ht="31.5">
      <c r="A72" s="30" t="s">
        <v>81</v>
      </c>
      <c r="B72" s="30"/>
      <c r="C72" s="30"/>
      <c r="D72" s="48" t="s">
        <v>79</v>
      </c>
      <c r="E72" s="48"/>
      <c r="F72" s="48"/>
      <c r="G72" s="48"/>
      <c r="H72" s="48"/>
      <c r="I72" s="32">
        <f>I73+I74+I77+I79+I86+I78</f>
        <v>108654058</v>
      </c>
      <c r="J72" s="88"/>
    </row>
    <row r="73" spans="1:10" s="29" customFormat="1" ht="47.25">
      <c r="A73" s="24" t="s">
        <v>82</v>
      </c>
      <c r="B73" s="24" t="s">
        <v>136</v>
      </c>
      <c r="C73" s="24" t="s">
        <v>137</v>
      </c>
      <c r="D73" s="34" t="s">
        <v>8</v>
      </c>
      <c r="E73" s="34"/>
      <c r="F73" s="34"/>
      <c r="G73" s="34"/>
      <c r="H73" s="34"/>
      <c r="I73" s="35">
        <v>200000</v>
      </c>
      <c r="J73" s="88"/>
    </row>
    <row r="74" spans="1:10" s="29" customFormat="1" ht="31.5">
      <c r="A74" s="24" t="s">
        <v>84</v>
      </c>
      <c r="B74" s="24" t="s">
        <v>161</v>
      </c>
      <c r="C74" s="24"/>
      <c r="D74" s="34" t="s">
        <v>83</v>
      </c>
      <c r="E74" s="34"/>
      <c r="F74" s="34"/>
      <c r="G74" s="34"/>
      <c r="H74" s="34"/>
      <c r="I74" s="35">
        <f>I75+I76</f>
        <v>50327958</v>
      </c>
      <c r="J74" s="88"/>
    </row>
    <row r="75" spans="1:10" s="33" customFormat="1" ht="15.75">
      <c r="A75" s="30" t="s">
        <v>86</v>
      </c>
      <c r="B75" s="30" t="s">
        <v>162</v>
      </c>
      <c r="C75" s="30" t="s">
        <v>160</v>
      </c>
      <c r="D75" s="36" t="s">
        <v>85</v>
      </c>
      <c r="E75" s="36"/>
      <c r="F75" s="36"/>
      <c r="G75" s="36"/>
      <c r="H75" s="36"/>
      <c r="I75" s="37">
        <f>45000000+327958-10000000</f>
        <v>35327958</v>
      </c>
      <c r="J75" s="88"/>
    </row>
    <row r="76" spans="1:10" s="33" customFormat="1" ht="31.5">
      <c r="A76" s="30" t="s">
        <v>88</v>
      </c>
      <c r="B76" s="30" t="s">
        <v>163</v>
      </c>
      <c r="C76" s="30" t="s">
        <v>160</v>
      </c>
      <c r="D76" s="36" t="s">
        <v>87</v>
      </c>
      <c r="E76" s="36"/>
      <c r="F76" s="36"/>
      <c r="G76" s="36"/>
      <c r="H76" s="36"/>
      <c r="I76" s="37">
        <f>5000000+10000000</f>
        <v>15000000</v>
      </c>
      <c r="J76" s="88"/>
    </row>
    <row r="77" spans="1:10" s="29" customFormat="1" ht="15.75">
      <c r="A77" s="24" t="s">
        <v>89</v>
      </c>
      <c r="B77" s="24" t="s">
        <v>165</v>
      </c>
      <c r="C77" s="24" t="s">
        <v>164</v>
      </c>
      <c r="D77" s="34" t="s">
        <v>20</v>
      </c>
      <c r="E77" s="34"/>
      <c r="F77" s="34"/>
      <c r="G77" s="34"/>
      <c r="H77" s="34"/>
      <c r="I77" s="35">
        <f>33612000-12000000+1650158-327958+12000000</f>
        <v>34934200</v>
      </c>
      <c r="J77" s="88"/>
    </row>
    <row r="78" spans="1:10" s="29" customFormat="1" ht="31.5">
      <c r="A78" s="24" t="s">
        <v>212</v>
      </c>
      <c r="B78" s="24" t="s">
        <v>166</v>
      </c>
      <c r="C78" s="24" t="s">
        <v>164</v>
      </c>
      <c r="D78" s="34" t="s">
        <v>117</v>
      </c>
      <c r="E78" s="34"/>
      <c r="F78" s="34"/>
      <c r="G78" s="34"/>
      <c r="H78" s="34"/>
      <c r="I78" s="35">
        <v>1000000</v>
      </c>
      <c r="J78" s="88"/>
    </row>
    <row r="79" spans="1:10" s="29" customFormat="1" ht="31.5">
      <c r="A79" s="24" t="s">
        <v>92</v>
      </c>
      <c r="B79" s="24" t="s">
        <v>190</v>
      </c>
      <c r="C79" s="24" t="s">
        <v>180</v>
      </c>
      <c r="D79" s="34" t="s">
        <v>24</v>
      </c>
      <c r="E79" s="34"/>
      <c r="F79" s="34"/>
      <c r="G79" s="34"/>
      <c r="H79" s="34"/>
      <c r="I79" s="35">
        <f>I80+I81+I82+I83+I84+I85</f>
        <v>20461900</v>
      </c>
      <c r="J79" s="88"/>
    </row>
    <row r="80" spans="1:10" s="33" customFormat="1" ht="31.5">
      <c r="A80" s="30"/>
      <c r="B80" s="30"/>
      <c r="C80" s="30"/>
      <c r="D80" s="36"/>
      <c r="E80" s="36" t="s">
        <v>223</v>
      </c>
      <c r="F80" s="36"/>
      <c r="G80" s="36"/>
      <c r="H80" s="36"/>
      <c r="I80" s="37">
        <v>2651900</v>
      </c>
      <c r="J80" s="56"/>
    </row>
    <row r="81" spans="1:10" s="33" customFormat="1" ht="31.5">
      <c r="A81" s="30"/>
      <c r="B81" s="30"/>
      <c r="C81" s="30"/>
      <c r="D81" s="36"/>
      <c r="E81" s="36" t="s">
        <v>224</v>
      </c>
      <c r="F81" s="36"/>
      <c r="G81" s="36"/>
      <c r="H81" s="36"/>
      <c r="I81" s="37">
        <v>810000</v>
      </c>
      <c r="J81" s="56"/>
    </row>
    <row r="82" spans="1:10" s="33" customFormat="1" ht="15.75">
      <c r="A82" s="30"/>
      <c r="B82" s="30"/>
      <c r="C82" s="30"/>
      <c r="D82" s="36"/>
      <c r="E82" s="36" t="s">
        <v>225</v>
      </c>
      <c r="F82" s="36"/>
      <c r="G82" s="36"/>
      <c r="H82" s="36"/>
      <c r="I82" s="37">
        <v>2500000</v>
      </c>
      <c r="J82" s="56"/>
    </row>
    <row r="83" spans="1:10" s="33" customFormat="1" ht="15.75">
      <c r="A83" s="30"/>
      <c r="B83" s="30"/>
      <c r="C83" s="30"/>
      <c r="D83" s="36"/>
      <c r="E83" s="36" t="s">
        <v>226</v>
      </c>
      <c r="F83" s="36"/>
      <c r="G83" s="36"/>
      <c r="H83" s="36"/>
      <c r="I83" s="37">
        <f>9800000+3000000</f>
        <v>12800000</v>
      </c>
      <c r="J83" s="56"/>
    </row>
    <row r="84" spans="1:10" s="33" customFormat="1" ht="15.75">
      <c r="A84" s="30"/>
      <c r="B84" s="30"/>
      <c r="C84" s="30"/>
      <c r="D84" s="36"/>
      <c r="E84" s="36" t="s">
        <v>227</v>
      </c>
      <c r="F84" s="36"/>
      <c r="G84" s="36"/>
      <c r="H84" s="36"/>
      <c r="I84" s="37">
        <v>200000</v>
      </c>
      <c r="J84" s="56"/>
    </row>
    <row r="85" spans="1:10" s="33" customFormat="1" ht="15.75">
      <c r="A85" s="30"/>
      <c r="B85" s="30"/>
      <c r="C85" s="30"/>
      <c r="D85" s="36"/>
      <c r="E85" s="36" t="s">
        <v>228</v>
      </c>
      <c r="F85" s="36"/>
      <c r="G85" s="36"/>
      <c r="H85" s="36"/>
      <c r="I85" s="37">
        <v>1500000</v>
      </c>
      <c r="J85" s="56"/>
    </row>
    <row r="86" spans="1:10" s="29" customFormat="1" ht="15.75">
      <c r="A86" s="49">
        <v>4118800</v>
      </c>
      <c r="B86" s="49">
        <v>8800</v>
      </c>
      <c r="C86" s="24" t="s">
        <v>136</v>
      </c>
      <c r="D86" s="57" t="s">
        <v>4</v>
      </c>
      <c r="E86" s="57"/>
      <c r="F86" s="57"/>
      <c r="G86" s="57"/>
      <c r="H86" s="57"/>
      <c r="I86" s="35">
        <f>I87</f>
        <v>1730000</v>
      </c>
      <c r="J86" s="88"/>
    </row>
    <row r="87" spans="1:10" s="29" customFormat="1" ht="78.75">
      <c r="A87" s="40" t="s">
        <v>213</v>
      </c>
      <c r="B87" s="40" t="s">
        <v>196</v>
      </c>
      <c r="C87" s="40" t="s">
        <v>136</v>
      </c>
      <c r="D87" s="58" t="s">
        <v>284</v>
      </c>
      <c r="E87" s="58"/>
      <c r="F87" s="58"/>
      <c r="G87" s="58"/>
      <c r="H87" s="58"/>
      <c r="I87" s="35">
        <v>1730000</v>
      </c>
      <c r="J87" s="88"/>
    </row>
    <row r="88" spans="1:10" s="29" customFormat="1" ht="31.5">
      <c r="A88" s="24" t="s">
        <v>95</v>
      </c>
      <c r="B88" s="24"/>
      <c r="C88" s="24"/>
      <c r="D88" s="47" t="s">
        <v>120</v>
      </c>
      <c r="E88" s="47"/>
      <c r="F88" s="47"/>
      <c r="G88" s="47"/>
      <c r="H88" s="47"/>
      <c r="I88" s="26">
        <f>I89</f>
        <v>150000</v>
      </c>
      <c r="J88" s="88"/>
    </row>
    <row r="89" spans="1:10" s="29" customFormat="1" ht="31.5">
      <c r="A89" s="30" t="s">
        <v>94</v>
      </c>
      <c r="B89" s="30"/>
      <c r="C89" s="30"/>
      <c r="D89" s="36" t="s">
        <v>120</v>
      </c>
      <c r="E89" s="36"/>
      <c r="F89" s="36"/>
      <c r="G89" s="36"/>
      <c r="H89" s="36"/>
      <c r="I89" s="32">
        <f>I90+I91</f>
        <v>150000</v>
      </c>
      <c r="J89" s="88"/>
    </row>
    <row r="90" spans="1:10" s="29" customFormat="1" ht="15.75">
      <c r="A90" s="24" t="s">
        <v>93</v>
      </c>
      <c r="B90" s="24" t="s">
        <v>136</v>
      </c>
      <c r="C90" s="24" t="s">
        <v>137</v>
      </c>
      <c r="D90" s="34" t="s">
        <v>121</v>
      </c>
      <c r="E90" s="34"/>
      <c r="F90" s="34"/>
      <c r="G90" s="34"/>
      <c r="H90" s="34"/>
      <c r="I90" s="35">
        <v>100000</v>
      </c>
      <c r="J90" s="88"/>
    </row>
    <row r="91" spans="1:10" s="29" customFormat="1" ht="15.75">
      <c r="A91" s="24" t="s">
        <v>97</v>
      </c>
      <c r="B91" s="24" t="s">
        <v>210</v>
      </c>
      <c r="C91" s="24" t="s">
        <v>183</v>
      </c>
      <c r="D91" s="34" t="s">
        <v>122</v>
      </c>
      <c r="E91" s="34"/>
      <c r="F91" s="34"/>
      <c r="G91" s="34"/>
      <c r="H91" s="34"/>
      <c r="I91" s="35">
        <v>50000</v>
      </c>
      <c r="J91" s="88"/>
    </row>
    <row r="92" spans="1:10" s="33" customFormat="1" ht="31.5">
      <c r="A92" s="49">
        <v>4600000</v>
      </c>
      <c r="B92" s="49"/>
      <c r="C92" s="49"/>
      <c r="D92" s="47" t="s">
        <v>132</v>
      </c>
      <c r="E92" s="47"/>
      <c r="F92" s="47"/>
      <c r="G92" s="47"/>
      <c r="H92" s="47"/>
      <c r="I92" s="26">
        <f>I93</f>
        <v>12000</v>
      </c>
      <c r="J92" s="88"/>
    </row>
    <row r="93" spans="1:10" s="33" customFormat="1" ht="31.5">
      <c r="A93" s="55">
        <v>4610000</v>
      </c>
      <c r="B93" s="55"/>
      <c r="C93" s="55"/>
      <c r="D93" s="36" t="s">
        <v>115</v>
      </c>
      <c r="E93" s="36"/>
      <c r="F93" s="36"/>
      <c r="G93" s="36"/>
      <c r="H93" s="36"/>
      <c r="I93" s="37">
        <f>I94</f>
        <v>12000</v>
      </c>
      <c r="J93" s="88"/>
    </row>
    <row r="94" spans="1:10" s="33" customFormat="1" ht="47.25">
      <c r="A94" s="24" t="s">
        <v>130</v>
      </c>
      <c r="B94" s="24" t="s">
        <v>136</v>
      </c>
      <c r="C94" s="24" t="s">
        <v>137</v>
      </c>
      <c r="D94" s="34" t="s">
        <v>8</v>
      </c>
      <c r="E94" s="34"/>
      <c r="F94" s="34"/>
      <c r="G94" s="34"/>
      <c r="H94" s="34"/>
      <c r="I94" s="37">
        <v>12000</v>
      </c>
      <c r="J94" s="88"/>
    </row>
    <row r="95" spans="1:10" s="29" customFormat="1" ht="31.5">
      <c r="A95" s="24" t="s">
        <v>99</v>
      </c>
      <c r="B95" s="24"/>
      <c r="C95" s="24"/>
      <c r="D95" s="47" t="s">
        <v>98</v>
      </c>
      <c r="E95" s="47"/>
      <c r="F95" s="47"/>
      <c r="G95" s="47"/>
      <c r="H95" s="47"/>
      <c r="I95" s="26">
        <f>I96</f>
        <v>188655900</v>
      </c>
      <c r="J95" s="88"/>
    </row>
    <row r="96" spans="1:10" s="33" customFormat="1" ht="31.5">
      <c r="A96" s="30" t="s">
        <v>100</v>
      </c>
      <c r="B96" s="30"/>
      <c r="C96" s="30"/>
      <c r="D96" s="48" t="s">
        <v>98</v>
      </c>
      <c r="E96" s="48"/>
      <c r="F96" s="48"/>
      <c r="G96" s="48"/>
      <c r="H96" s="48"/>
      <c r="I96" s="32">
        <f>I98+I99+I159+I156+I158+I154+I97</f>
        <v>188655900</v>
      </c>
      <c r="J96" s="88"/>
    </row>
    <row r="97" spans="1:10" s="29" customFormat="1" ht="31.5">
      <c r="A97" s="24" t="s">
        <v>232</v>
      </c>
      <c r="B97" s="24" t="s">
        <v>152</v>
      </c>
      <c r="C97" s="24" t="s">
        <v>153</v>
      </c>
      <c r="D97" s="34" t="s">
        <v>50</v>
      </c>
      <c r="E97" s="34"/>
      <c r="F97" s="34"/>
      <c r="G97" s="34"/>
      <c r="H97" s="34"/>
      <c r="I97" s="35">
        <v>5000000</v>
      </c>
      <c r="J97" s="88"/>
    </row>
    <row r="98" spans="1:10" s="29" customFormat="1" ht="15.75">
      <c r="A98" s="24" t="s">
        <v>101</v>
      </c>
      <c r="B98" s="24" t="s">
        <v>165</v>
      </c>
      <c r="C98" s="24" t="s">
        <v>164</v>
      </c>
      <c r="D98" s="34" t="s">
        <v>1</v>
      </c>
      <c r="E98" s="34"/>
      <c r="F98" s="34"/>
      <c r="G98" s="34"/>
      <c r="H98" s="34"/>
      <c r="I98" s="35">
        <f>62165698+12000000-12000000</f>
        <v>62165698</v>
      </c>
      <c r="J98" s="88"/>
    </row>
    <row r="99" spans="1:10" s="29" customFormat="1" ht="31.5">
      <c r="A99" s="24" t="s">
        <v>102</v>
      </c>
      <c r="B99" s="24" t="s">
        <v>179</v>
      </c>
      <c r="C99" s="24" t="s">
        <v>180</v>
      </c>
      <c r="D99" s="34" t="s">
        <v>96</v>
      </c>
      <c r="E99" s="34"/>
      <c r="F99" s="34"/>
      <c r="G99" s="34"/>
      <c r="H99" s="34"/>
      <c r="I99" s="26">
        <f>I100+I123+I129</f>
        <v>81158102</v>
      </c>
      <c r="J99" s="88"/>
    </row>
    <row r="100" spans="1:10" s="61" customFormat="1" ht="15.75">
      <c r="A100" s="59"/>
      <c r="B100" s="59"/>
      <c r="C100" s="59"/>
      <c r="D100" s="47"/>
      <c r="E100" s="47" t="s">
        <v>233</v>
      </c>
      <c r="F100" s="60">
        <f>SUM(F101:F122)</f>
        <v>56509730</v>
      </c>
      <c r="G100" s="60"/>
      <c r="H100" s="60">
        <f>SUM(H101:H122)</f>
        <v>34759868</v>
      </c>
      <c r="I100" s="60">
        <f>SUM(I101:I122)</f>
        <v>32522295</v>
      </c>
      <c r="J100" s="88"/>
    </row>
    <row r="101" spans="1:10" s="29" customFormat="1" ht="15.75">
      <c r="A101" s="24"/>
      <c r="B101" s="24"/>
      <c r="C101" s="24"/>
      <c r="D101" s="34"/>
      <c r="E101" s="34" t="s">
        <v>234</v>
      </c>
      <c r="F101" s="62">
        <v>28556946</v>
      </c>
      <c r="G101" s="62">
        <v>86</v>
      </c>
      <c r="H101" s="62">
        <v>24569887</v>
      </c>
      <c r="I101" s="35">
        <v>3000000</v>
      </c>
      <c r="J101" s="88"/>
    </row>
    <row r="102" spans="1:10" s="29" customFormat="1" ht="47.25">
      <c r="A102" s="24"/>
      <c r="B102" s="24"/>
      <c r="C102" s="24"/>
      <c r="D102" s="34"/>
      <c r="E102" s="34" t="s">
        <v>235</v>
      </c>
      <c r="F102" s="62"/>
      <c r="G102" s="62"/>
      <c r="H102" s="62"/>
      <c r="I102" s="35">
        <f>12350000-2000000</f>
        <v>10350000</v>
      </c>
      <c r="J102" s="88"/>
    </row>
    <row r="103" spans="1:10" s="29" customFormat="1" ht="47.25">
      <c r="A103" s="24"/>
      <c r="B103" s="24"/>
      <c r="C103" s="24"/>
      <c r="D103" s="34"/>
      <c r="E103" s="34" t="s">
        <v>236</v>
      </c>
      <c r="F103" s="62"/>
      <c r="G103" s="62"/>
      <c r="H103" s="62"/>
      <c r="I103" s="35">
        <v>5000000</v>
      </c>
      <c r="J103" s="88"/>
    </row>
    <row r="104" spans="1:10" s="29" customFormat="1" ht="31.5">
      <c r="A104" s="24"/>
      <c r="B104" s="24"/>
      <c r="C104" s="24"/>
      <c r="D104" s="34"/>
      <c r="E104" s="34" t="s">
        <v>237</v>
      </c>
      <c r="F104" s="62"/>
      <c r="G104" s="62"/>
      <c r="H104" s="62"/>
      <c r="I104" s="35">
        <v>500000</v>
      </c>
      <c r="J104" s="88"/>
    </row>
    <row r="105" spans="1:10" s="29" customFormat="1" ht="31.5">
      <c r="A105" s="24"/>
      <c r="B105" s="24"/>
      <c r="C105" s="24"/>
      <c r="D105" s="34"/>
      <c r="E105" s="34" t="s">
        <v>238</v>
      </c>
      <c r="F105" s="62"/>
      <c r="G105" s="62"/>
      <c r="H105" s="62"/>
      <c r="I105" s="35">
        <f>5000000-3000000</f>
        <v>2000000</v>
      </c>
      <c r="J105" s="88"/>
    </row>
    <row r="106" spans="1:10" s="29" customFormat="1" ht="31.5">
      <c r="A106" s="24"/>
      <c r="B106" s="24"/>
      <c r="C106" s="24"/>
      <c r="D106" s="34"/>
      <c r="E106" s="63" t="s">
        <v>239</v>
      </c>
      <c r="F106" s="62"/>
      <c r="G106" s="62"/>
      <c r="H106" s="62"/>
      <c r="I106" s="35">
        <v>1500000</v>
      </c>
      <c r="J106" s="88"/>
    </row>
    <row r="107" spans="1:10" s="29" customFormat="1" ht="15.75">
      <c r="A107" s="24"/>
      <c r="B107" s="24"/>
      <c r="C107" s="24"/>
      <c r="D107" s="34"/>
      <c r="E107" s="34" t="s">
        <v>240</v>
      </c>
      <c r="F107" s="62"/>
      <c r="G107" s="62"/>
      <c r="H107" s="62"/>
      <c r="I107" s="35">
        <v>500000</v>
      </c>
      <c r="J107" s="88"/>
    </row>
    <row r="108" spans="1:10" s="29" customFormat="1" ht="15.75">
      <c r="A108" s="24"/>
      <c r="B108" s="24"/>
      <c r="C108" s="24"/>
      <c r="D108" s="34"/>
      <c r="E108" s="34" t="s">
        <v>241</v>
      </c>
      <c r="F108" s="62">
        <v>27952784</v>
      </c>
      <c r="G108" s="42">
        <v>36.5</v>
      </c>
      <c r="H108" s="62">
        <v>10189981</v>
      </c>
      <c r="I108" s="35">
        <f>5000000-3000000</f>
        <v>2000000</v>
      </c>
      <c r="J108" s="88"/>
    </row>
    <row r="109" spans="1:10" s="29" customFormat="1" ht="15.75">
      <c r="A109" s="24"/>
      <c r="B109" s="24"/>
      <c r="C109" s="24"/>
      <c r="D109" s="34"/>
      <c r="E109" s="34" t="s">
        <v>242</v>
      </c>
      <c r="F109" s="62"/>
      <c r="G109" s="62"/>
      <c r="H109" s="62"/>
      <c r="I109" s="35">
        <v>500000</v>
      </c>
      <c r="J109" s="88"/>
    </row>
    <row r="110" spans="1:10" s="29" customFormat="1" ht="15.75">
      <c r="A110" s="24"/>
      <c r="B110" s="24"/>
      <c r="C110" s="24"/>
      <c r="D110" s="34"/>
      <c r="E110" s="34" t="s">
        <v>243</v>
      </c>
      <c r="F110" s="62"/>
      <c r="G110" s="62"/>
      <c r="H110" s="62"/>
      <c r="I110" s="35">
        <v>4200000</v>
      </c>
      <c r="J110" s="88"/>
    </row>
    <row r="111" spans="1:10" s="29" customFormat="1" ht="31.5">
      <c r="A111" s="24"/>
      <c r="B111" s="24"/>
      <c r="C111" s="24"/>
      <c r="D111" s="34"/>
      <c r="E111" s="63" t="s">
        <v>244</v>
      </c>
      <c r="F111" s="62"/>
      <c r="G111" s="62"/>
      <c r="H111" s="62"/>
      <c r="I111" s="35">
        <v>45000</v>
      </c>
      <c r="J111" s="88"/>
    </row>
    <row r="112" spans="1:10" s="29" customFormat="1" ht="31.5">
      <c r="A112" s="24"/>
      <c r="B112" s="24"/>
      <c r="C112" s="24"/>
      <c r="D112" s="34"/>
      <c r="E112" s="63" t="s">
        <v>245</v>
      </c>
      <c r="F112" s="62"/>
      <c r="G112" s="62"/>
      <c r="H112" s="62"/>
      <c r="I112" s="35">
        <v>47628</v>
      </c>
      <c r="J112" s="88"/>
    </row>
    <row r="113" spans="1:10" s="29" customFormat="1" ht="31.5">
      <c r="A113" s="24"/>
      <c r="B113" s="24"/>
      <c r="C113" s="24"/>
      <c r="D113" s="34"/>
      <c r="E113" s="63" t="s">
        <v>246</v>
      </c>
      <c r="F113" s="62"/>
      <c r="G113" s="62"/>
      <c r="H113" s="62"/>
      <c r="I113" s="35">
        <v>44565</v>
      </c>
      <c r="J113" s="88"/>
    </row>
    <row r="114" spans="1:10" s="29" customFormat="1" ht="31.5">
      <c r="A114" s="24"/>
      <c r="B114" s="24"/>
      <c r="C114" s="24"/>
      <c r="D114" s="34"/>
      <c r="E114" s="63" t="s">
        <v>247</v>
      </c>
      <c r="F114" s="62"/>
      <c r="G114" s="62"/>
      <c r="H114" s="62"/>
      <c r="I114" s="35">
        <v>29703</v>
      </c>
      <c r="J114" s="88"/>
    </row>
    <row r="115" spans="1:10" s="29" customFormat="1" ht="31.5">
      <c r="A115" s="24"/>
      <c r="B115" s="24"/>
      <c r="C115" s="24"/>
      <c r="D115" s="34"/>
      <c r="E115" s="63" t="s">
        <v>248</v>
      </c>
      <c r="F115" s="62"/>
      <c r="G115" s="62"/>
      <c r="H115" s="62"/>
      <c r="I115" s="35">
        <v>41338</v>
      </c>
      <c r="J115" s="88"/>
    </row>
    <row r="116" spans="1:10" s="29" customFormat="1" ht="63">
      <c r="A116" s="24"/>
      <c r="B116" s="24"/>
      <c r="C116" s="24"/>
      <c r="D116" s="34"/>
      <c r="E116" s="63" t="s">
        <v>249</v>
      </c>
      <c r="F116" s="62"/>
      <c r="G116" s="62"/>
      <c r="H116" s="62"/>
      <c r="I116" s="35">
        <v>70000</v>
      </c>
      <c r="J116" s="88"/>
    </row>
    <row r="117" spans="1:10" s="29" customFormat="1" ht="15.75">
      <c r="A117" s="24"/>
      <c r="B117" s="24"/>
      <c r="C117" s="24"/>
      <c r="D117" s="34"/>
      <c r="E117" s="34" t="s">
        <v>250</v>
      </c>
      <c r="F117" s="62"/>
      <c r="G117" s="62"/>
      <c r="H117" s="62"/>
      <c r="I117" s="35">
        <v>375963</v>
      </c>
      <c r="J117" s="88"/>
    </row>
    <row r="118" spans="1:10" s="29" customFormat="1" ht="31.5">
      <c r="A118" s="24"/>
      <c r="B118" s="24"/>
      <c r="C118" s="24"/>
      <c r="D118" s="34"/>
      <c r="E118" s="34" t="s">
        <v>251</v>
      </c>
      <c r="F118" s="62"/>
      <c r="G118" s="62"/>
      <c r="H118" s="62"/>
      <c r="I118" s="35">
        <v>499988</v>
      </c>
      <c r="J118" s="88"/>
    </row>
    <row r="119" spans="1:10" s="29" customFormat="1" ht="31.5">
      <c r="A119" s="24"/>
      <c r="B119" s="24"/>
      <c r="C119" s="24"/>
      <c r="D119" s="34"/>
      <c r="E119" s="34" t="s">
        <v>285</v>
      </c>
      <c r="F119" s="62"/>
      <c r="G119" s="62"/>
      <c r="H119" s="62"/>
      <c r="I119" s="35">
        <v>420000</v>
      </c>
      <c r="J119" s="88"/>
    </row>
    <row r="120" spans="1:10" s="29" customFormat="1" ht="31.5">
      <c r="A120" s="24"/>
      <c r="B120" s="24"/>
      <c r="C120" s="24"/>
      <c r="D120" s="34"/>
      <c r="E120" s="34" t="s">
        <v>253</v>
      </c>
      <c r="F120" s="62"/>
      <c r="G120" s="62"/>
      <c r="H120" s="62"/>
      <c r="I120" s="35">
        <v>500000</v>
      </c>
      <c r="J120" s="88"/>
    </row>
    <row r="121" spans="1:10" s="29" customFormat="1" ht="63">
      <c r="A121" s="24"/>
      <c r="B121" s="24"/>
      <c r="C121" s="24"/>
      <c r="D121" s="34"/>
      <c r="E121" s="34" t="s">
        <v>252</v>
      </c>
      <c r="F121" s="62"/>
      <c r="G121" s="62"/>
      <c r="H121" s="62"/>
      <c r="I121" s="35">
        <v>492000</v>
      </c>
      <c r="J121" s="88"/>
    </row>
    <row r="122" spans="1:10" s="29" customFormat="1" ht="31.5">
      <c r="A122" s="24"/>
      <c r="B122" s="24"/>
      <c r="C122" s="24"/>
      <c r="D122" s="34"/>
      <c r="E122" s="63" t="s">
        <v>286</v>
      </c>
      <c r="F122" s="62"/>
      <c r="G122" s="62"/>
      <c r="H122" s="62"/>
      <c r="I122" s="35">
        <v>406110</v>
      </c>
      <c r="J122" s="88"/>
    </row>
    <row r="123" spans="1:10" s="61" customFormat="1" ht="15.75">
      <c r="A123" s="59"/>
      <c r="B123" s="59"/>
      <c r="C123" s="59"/>
      <c r="D123" s="47"/>
      <c r="E123" s="47" t="s">
        <v>255</v>
      </c>
      <c r="F123" s="64">
        <f>SUM(F124:F128)</f>
        <v>0</v>
      </c>
      <c r="G123" s="64">
        <f>SUM(G124:G128)</f>
        <v>0</v>
      </c>
      <c r="H123" s="64">
        <f>SUM(H124:H128)</f>
        <v>0</v>
      </c>
      <c r="I123" s="64">
        <f>SUM(I124:I128)</f>
        <v>350000</v>
      </c>
      <c r="J123" s="88"/>
    </row>
    <row r="124" spans="1:10" s="29" customFormat="1" ht="31.5">
      <c r="A124" s="24"/>
      <c r="B124" s="24"/>
      <c r="C124" s="24"/>
      <c r="D124" s="34"/>
      <c r="E124" s="34" t="s">
        <v>277</v>
      </c>
      <c r="F124" s="62"/>
      <c r="G124" s="62"/>
      <c r="H124" s="62"/>
      <c r="I124" s="35">
        <v>70000</v>
      </c>
      <c r="J124" s="88"/>
    </row>
    <row r="125" spans="1:10" s="29" customFormat="1" ht="31.5">
      <c r="A125" s="24"/>
      <c r="B125" s="24"/>
      <c r="C125" s="24"/>
      <c r="D125" s="34"/>
      <c r="E125" s="34" t="s">
        <v>278</v>
      </c>
      <c r="F125" s="62"/>
      <c r="G125" s="62"/>
      <c r="H125" s="62"/>
      <c r="I125" s="35">
        <v>70000</v>
      </c>
      <c r="J125" s="88"/>
    </row>
    <row r="126" spans="1:10" s="29" customFormat="1" ht="31.5">
      <c r="A126" s="24"/>
      <c r="B126" s="24"/>
      <c r="C126" s="24"/>
      <c r="D126" s="34"/>
      <c r="E126" s="34" t="s">
        <v>279</v>
      </c>
      <c r="F126" s="62"/>
      <c r="G126" s="62"/>
      <c r="H126" s="62"/>
      <c r="I126" s="35">
        <v>70000</v>
      </c>
      <c r="J126" s="88"/>
    </row>
    <row r="127" spans="1:10" s="29" customFormat="1" ht="47.25">
      <c r="A127" s="24"/>
      <c r="B127" s="24"/>
      <c r="C127" s="24"/>
      <c r="D127" s="34"/>
      <c r="E127" s="34" t="s">
        <v>280</v>
      </c>
      <c r="F127" s="62"/>
      <c r="G127" s="62"/>
      <c r="H127" s="62"/>
      <c r="I127" s="35">
        <v>70000</v>
      </c>
      <c r="J127" s="88"/>
    </row>
    <row r="128" spans="1:10" s="29" customFormat="1" ht="31.5">
      <c r="A128" s="24"/>
      <c r="B128" s="24"/>
      <c r="C128" s="24"/>
      <c r="D128" s="34"/>
      <c r="E128" s="34" t="s">
        <v>281</v>
      </c>
      <c r="F128" s="62"/>
      <c r="G128" s="62"/>
      <c r="H128" s="62"/>
      <c r="I128" s="35">
        <v>70000</v>
      </c>
      <c r="J128" s="88"/>
    </row>
    <row r="129" spans="1:10" s="61" customFormat="1" ht="15.75">
      <c r="A129" s="59"/>
      <c r="B129" s="59"/>
      <c r="C129" s="59"/>
      <c r="D129" s="47"/>
      <c r="E129" s="47" t="s">
        <v>254</v>
      </c>
      <c r="F129" s="64">
        <f>SUM(F130:F153)</f>
        <v>0</v>
      </c>
      <c r="G129" s="64">
        <f>SUM(G130:G153)</f>
        <v>0</v>
      </c>
      <c r="H129" s="64">
        <f>SUM(H130:H153)</f>
        <v>0</v>
      </c>
      <c r="I129" s="64">
        <f>SUM(I130:I153)</f>
        <v>48285807</v>
      </c>
      <c r="J129" s="88"/>
    </row>
    <row r="130" spans="1:10" s="29" customFormat="1" ht="31.5">
      <c r="A130" s="24"/>
      <c r="B130" s="24"/>
      <c r="C130" s="24"/>
      <c r="D130" s="34"/>
      <c r="E130" s="34" t="s">
        <v>256</v>
      </c>
      <c r="F130" s="62"/>
      <c r="G130" s="62"/>
      <c r="H130" s="62"/>
      <c r="I130" s="35">
        <v>200000</v>
      </c>
      <c r="J130" s="88"/>
    </row>
    <row r="131" spans="1:10" s="29" customFormat="1" ht="31.5">
      <c r="A131" s="24"/>
      <c r="B131" s="24"/>
      <c r="C131" s="24"/>
      <c r="D131" s="34"/>
      <c r="E131" s="34" t="s">
        <v>257</v>
      </c>
      <c r="F131" s="62"/>
      <c r="G131" s="62"/>
      <c r="H131" s="62"/>
      <c r="I131" s="35">
        <v>1000000</v>
      </c>
      <c r="J131" s="88"/>
    </row>
    <row r="132" spans="1:10" s="29" customFormat="1" ht="31.5">
      <c r="A132" s="24"/>
      <c r="B132" s="24"/>
      <c r="C132" s="24"/>
      <c r="D132" s="34"/>
      <c r="E132" s="34" t="s">
        <v>258</v>
      </c>
      <c r="F132" s="62"/>
      <c r="G132" s="62"/>
      <c r="H132" s="62"/>
      <c r="I132" s="35">
        <v>1322041</v>
      </c>
      <c r="J132" s="88"/>
    </row>
    <row r="133" spans="1:10" s="29" customFormat="1" ht="31.5">
      <c r="A133" s="24"/>
      <c r="B133" s="24"/>
      <c r="C133" s="24"/>
      <c r="D133" s="34"/>
      <c r="E133" s="34" t="s">
        <v>259</v>
      </c>
      <c r="F133" s="62"/>
      <c r="G133" s="62"/>
      <c r="H133" s="62"/>
      <c r="I133" s="35">
        <f>5263766-3000000</f>
        <v>2263766</v>
      </c>
      <c r="J133" s="88"/>
    </row>
    <row r="134" spans="1:10" s="29" customFormat="1" ht="31.5">
      <c r="A134" s="24"/>
      <c r="B134" s="24"/>
      <c r="C134" s="24"/>
      <c r="D134" s="34"/>
      <c r="E134" s="34" t="s">
        <v>260</v>
      </c>
      <c r="F134" s="62"/>
      <c r="G134" s="62"/>
      <c r="H134" s="62"/>
      <c r="I134" s="35">
        <f>1000000-500000</f>
        <v>500000</v>
      </c>
      <c r="J134" s="88"/>
    </row>
    <row r="135" spans="1:10" s="29" customFormat="1" ht="15.75">
      <c r="A135" s="24"/>
      <c r="B135" s="24"/>
      <c r="C135" s="24"/>
      <c r="D135" s="34"/>
      <c r="E135" s="34" t="s">
        <v>261</v>
      </c>
      <c r="F135" s="62"/>
      <c r="G135" s="62"/>
      <c r="H135" s="62"/>
      <c r="I135" s="35">
        <v>2000000</v>
      </c>
      <c r="J135" s="88"/>
    </row>
    <row r="136" spans="1:10" s="29" customFormat="1" ht="15.75">
      <c r="A136" s="24"/>
      <c r="B136" s="24"/>
      <c r="C136" s="24"/>
      <c r="D136" s="34"/>
      <c r="E136" s="34" t="s">
        <v>262</v>
      </c>
      <c r="F136" s="62"/>
      <c r="G136" s="62"/>
      <c r="H136" s="62"/>
      <c r="I136" s="35">
        <v>5000000</v>
      </c>
      <c r="J136" s="88"/>
    </row>
    <row r="137" spans="1:10" s="29" customFormat="1" ht="15.75">
      <c r="A137" s="24"/>
      <c r="B137" s="24"/>
      <c r="C137" s="24"/>
      <c r="D137" s="34"/>
      <c r="E137" s="34" t="s">
        <v>287</v>
      </c>
      <c r="F137" s="62"/>
      <c r="G137" s="62"/>
      <c r="H137" s="62"/>
      <c r="I137" s="35">
        <v>2700000</v>
      </c>
      <c r="J137" s="88"/>
    </row>
    <row r="138" spans="1:10" s="29" customFormat="1" ht="31.5">
      <c r="A138" s="24"/>
      <c r="B138" s="24"/>
      <c r="C138" s="24"/>
      <c r="D138" s="34"/>
      <c r="E138" s="34" t="s">
        <v>263</v>
      </c>
      <c r="F138" s="62"/>
      <c r="G138" s="62"/>
      <c r="H138" s="62"/>
      <c r="I138" s="35">
        <v>2000000</v>
      </c>
      <c r="J138" s="88"/>
    </row>
    <row r="139" spans="1:10" s="29" customFormat="1" ht="31.5">
      <c r="A139" s="24"/>
      <c r="B139" s="24"/>
      <c r="C139" s="24"/>
      <c r="D139" s="34"/>
      <c r="E139" s="34" t="s">
        <v>264</v>
      </c>
      <c r="F139" s="62"/>
      <c r="G139" s="62"/>
      <c r="H139" s="62"/>
      <c r="I139" s="35">
        <v>2000000</v>
      </c>
      <c r="J139" s="88"/>
    </row>
    <row r="140" spans="1:10" s="29" customFormat="1" ht="47.25">
      <c r="A140" s="24"/>
      <c r="B140" s="24"/>
      <c r="C140" s="24"/>
      <c r="D140" s="34"/>
      <c r="E140" s="34" t="s">
        <v>265</v>
      </c>
      <c r="F140" s="62"/>
      <c r="G140" s="62"/>
      <c r="H140" s="62"/>
      <c r="I140" s="35">
        <v>2000000</v>
      </c>
      <c r="J140" s="88"/>
    </row>
    <row r="141" spans="1:10" s="29" customFormat="1" ht="31.5">
      <c r="A141" s="24"/>
      <c r="B141" s="24"/>
      <c r="C141" s="24"/>
      <c r="D141" s="34"/>
      <c r="E141" s="34" t="s">
        <v>266</v>
      </c>
      <c r="F141" s="62"/>
      <c r="G141" s="62"/>
      <c r="H141" s="62"/>
      <c r="I141" s="35">
        <v>1000000</v>
      </c>
      <c r="J141" s="88"/>
    </row>
    <row r="142" spans="1:10" s="29" customFormat="1" ht="47.25">
      <c r="A142" s="24"/>
      <c r="B142" s="24"/>
      <c r="C142" s="24"/>
      <c r="D142" s="34"/>
      <c r="E142" s="34" t="s">
        <v>267</v>
      </c>
      <c r="F142" s="62"/>
      <c r="G142" s="62"/>
      <c r="H142" s="62"/>
      <c r="I142" s="35">
        <f>10000000-2000000</f>
        <v>8000000</v>
      </c>
      <c r="J142" s="88"/>
    </row>
    <row r="143" spans="1:10" s="29" customFormat="1" ht="47.25">
      <c r="A143" s="24"/>
      <c r="B143" s="24"/>
      <c r="C143" s="24"/>
      <c r="D143" s="34"/>
      <c r="E143" s="34" t="s">
        <v>268</v>
      </c>
      <c r="F143" s="62"/>
      <c r="G143" s="62"/>
      <c r="H143" s="62"/>
      <c r="I143" s="35">
        <v>300000</v>
      </c>
      <c r="J143" s="88"/>
    </row>
    <row r="144" spans="1:10" s="29" customFormat="1" ht="31.5">
      <c r="A144" s="24"/>
      <c r="B144" s="24"/>
      <c r="C144" s="24"/>
      <c r="D144" s="34"/>
      <c r="E144" s="34" t="s">
        <v>269</v>
      </c>
      <c r="F144" s="62"/>
      <c r="G144" s="62"/>
      <c r="H144" s="62"/>
      <c r="I144" s="35">
        <f>1500000-500000</f>
        <v>1000000</v>
      </c>
      <c r="J144" s="88"/>
    </row>
    <row r="145" spans="1:10" s="29" customFormat="1" ht="78.75">
      <c r="A145" s="24"/>
      <c r="B145" s="24"/>
      <c r="C145" s="24"/>
      <c r="D145" s="34"/>
      <c r="E145" s="34" t="s">
        <v>270</v>
      </c>
      <c r="F145" s="62"/>
      <c r="G145" s="62"/>
      <c r="H145" s="62"/>
      <c r="I145" s="35">
        <v>1000000</v>
      </c>
      <c r="J145" s="88"/>
    </row>
    <row r="146" spans="1:10" s="29" customFormat="1" ht="31.5">
      <c r="A146" s="24"/>
      <c r="B146" s="24"/>
      <c r="C146" s="24"/>
      <c r="D146" s="34"/>
      <c r="E146" s="34" t="s">
        <v>271</v>
      </c>
      <c r="F146" s="62"/>
      <c r="G146" s="62"/>
      <c r="H146" s="62"/>
      <c r="I146" s="35">
        <v>200000</v>
      </c>
      <c r="J146" s="88"/>
    </row>
    <row r="147" spans="1:10" s="29" customFormat="1" ht="31.5">
      <c r="A147" s="24"/>
      <c r="B147" s="24"/>
      <c r="C147" s="24"/>
      <c r="D147" s="34"/>
      <c r="E147" s="34" t="s">
        <v>276</v>
      </c>
      <c r="F147" s="62"/>
      <c r="G147" s="62"/>
      <c r="H147" s="62"/>
      <c r="I147" s="35">
        <v>5000000</v>
      </c>
      <c r="J147" s="88"/>
    </row>
    <row r="148" spans="1:10" s="29" customFormat="1" ht="15.75">
      <c r="A148" s="24"/>
      <c r="B148" s="24"/>
      <c r="C148" s="24"/>
      <c r="D148" s="34"/>
      <c r="E148" s="63" t="s">
        <v>272</v>
      </c>
      <c r="F148" s="62"/>
      <c r="G148" s="62"/>
      <c r="H148" s="62"/>
      <c r="I148" s="35">
        <f>5000000-1000000</f>
        <v>4000000</v>
      </c>
      <c r="J148" s="88"/>
    </row>
    <row r="149" spans="1:10" s="29" customFormat="1" ht="31.5">
      <c r="A149" s="24"/>
      <c r="B149" s="24"/>
      <c r="C149" s="24"/>
      <c r="D149" s="34"/>
      <c r="E149" s="34" t="s">
        <v>273</v>
      </c>
      <c r="F149" s="62"/>
      <c r="G149" s="62"/>
      <c r="H149" s="62"/>
      <c r="I149" s="35">
        <f>2000000-800000</f>
        <v>1200000</v>
      </c>
      <c r="J149" s="88"/>
    </row>
    <row r="150" spans="1:10" s="29" customFormat="1" ht="15.75">
      <c r="A150" s="24"/>
      <c r="B150" s="24"/>
      <c r="C150" s="24"/>
      <c r="D150" s="34"/>
      <c r="E150" s="34" t="s">
        <v>274</v>
      </c>
      <c r="F150" s="62"/>
      <c r="G150" s="62"/>
      <c r="H150" s="62"/>
      <c r="I150" s="35">
        <v>2000000</v>
      </c>
      <c r="J150" s="88"/>
    </row>
    <row r="151" spans="1:10" s="29" customFormat="1" ht="15.75">
      <c r="A151" s="24"/>
      <c r="B151" s="24"/>
      <c r="C151" s="24"/>
      <c r="D151" s="34"/>
      <c r="E151" s="34" t="s">
        <v>275</v>
      </c>
      <c r="F151" s="62"/>
      <c r="G151" s="62"/>
      <c r="H151" s="62"/>
      <c r="I151" s="35">
        <v>3000000</v>
      </c>
      <c r="J151" s="88"/>
    </row>
    <row r="152" spans="1:10" s="29" customFormat="1" ht="31.5">
      <c r="A152" s="24"/>
      <c r="B152" s="24"/>
      <c r="C152" s="24"/>
      <c r="D152" s="34"/>
      <c r="E152" s="63" t="s">
        <v>288</v>
      </c>
      <c r="F152" s="62"/>
      <c r="G152" s="62"/>
      <c r="H152" s="62"/>
      <c r="I152" s="35">
        <v>500000</v>
      </c>
      <c r="J152" s="88"/>
    </row>
    <row r="153" spans="1:10" s="29" customFormat="1" ht="47.25">
      <c r="A153" s="24"/>
      <c r="B153" s="24"/>
      <c r="C153" s="24"/>
      <c r="D153" s="34"/>
      <c r="E153" s="63" t="s">
        <v>289</v>
      </c>
      <c r="F153" s="62"/>
      <c r="G153" s="62"/>
      <c r="H153" s="62"/>
      <c r="I153" s="35">
        <v>100000</v>
      </c>
      <c r="J153" s="88"/>
    </row>
    <row r="154" spans="1:10" s="29" customFormat="1" ht="15.75">
      <c r="A154" s="24" t="s">
        <v>209</v>
      </c>
      <c r="B154" s="24" t="s">
        <v>207</v>
      </c>
      <c r="C154" s="24"/>
      <c r="D154" s="34" t="s">
        <v>208</v>
      </c>
      <c r="E154" s="34"/>
      <c r="F154" s="34"/>
      <c r="G154" s="34"/>
      <c r="H154" s="34"/>
      <c r="I154" s="35">
        <f>I155</f>
        <v>10000000</v>
      </c>
      <c r="J154" s="88"/>
    </row>
    <row r="155" spans="1:10" s="33" customFormat="1" ht="31.5">
      <c r="A155" s="30" t="s">
        <v>133</v>
      </c>
      <c r="B155" s="30" t="s">
        <v>199</v>
      </c>
      <c r="C155" s="30" t="s">
        <v>143</v>
      </c>
      <c r="D155" s="36" t="s">
        <v>134</v>
      </c>
      <c r="E155" s="36"/>
      <c r="F155" s="36"/>
      <c r="G155" s="36"/>
      <c r="H155" s="36"/>
      <c r="I155" s="37">
        <v>10000000</v>
      </c>
      <c r="J155" s="88"/>
    </row>
    <row r="156" spans="1:10" s="29" customFormat="1" ht="15.75">
      <c r="A156" s="24" t="s">
        <v>126</v>
      </c>
      <c r="B156" s="24" t="s">
        <v>181</v>
      </c>
      <c r="C156" s="24"/>
      <c r="D156" s="34" t="s">
        <v>127</v>
      </c>
      <c r="E156" s="34"/>
      <c r="F156" s="34"/>
      <c r="G156" s="34"/>
      <c r="H156" s="34"/>
      <c r="I156" s="35">
        <f>I157</f>
        <v>108100</v>
      </c>
      <c r="J156" s="88"/>
    </row>
    <row r="157" spans="1:10" s="33" customFormat="1" ht="31.5">
      <c r="A157" s="30" t="s">
        <v>128</v>
      </c>
      <c r="B157" s="30" t="s">
        <v>182</v>
      </c>
      <c r="C157" s="30" t="s">
        <v>171</v>
      </c>
      <c r="D157" s="36" t="s">
        <v>129</v>
      </c>
      <c r="E157" s="36"/>
      <c r="F157" s="36"/>
      <c r="G157" s="36"/>
      <c r="H157" s="36"/>
      <c r="I157" s="37">
        <v>108100</v>
      </c>
      <c r="J157" s="88"/>
    </row>
    <row r="158" spans="1:10" s="29" customFormat="1" ht="15.75">
      <c r="A158" s="24" t="s">
        <v>91</v>
      </c>
      <c r="B158" s="24" t="s">
        <v>186</v>
      </c>
      <c r="C158" s="24" t="s">
        <v>187</v>
      </c>
      <c r="D158" s="34" t="s">
        <v>90</v>
      </c>
      <c r="E158" s="34"/>
      <c r="F158" s="34"/>
      <c r="G158" s="34"/>
      <c r="H158" s="34"/>
      <c r="I158" s="35">
        <v>16524000</v>
      </c>
      <c r="J158" s="88"/>
    </row>
    <row r="159" spans="1:10" s="29" customFormat="1" ht="31.5">
      <c r="A159" s="43" t="s">
        <v>116</v>
      </c>
      <c r="B159" s="43" t="s">
        <v>190</v>
      </c>
      <c r="C159" s="43" t="s">
        <v>180</v>
      </c>
      <c r="D159" s="34" t="s">
        <v>24</v>
      </c>
      <c r="E159" s="63" t="s">
        <v>229</v>
      </c>
      <c r="F159" s="34"/>
      <c r="G159" s="34"/>
      <c r="H159" s="34"/>
      <c r="I159" s="35">
        <v>13700000</v>
      </c>
      <c r="J159" s="88"/>
    </row>
    <row r="160" spans="1:10" s="66" customFormat="1" ht="31.5">
      <c r="A160" s="65">
        <v>4800000</v>
      </c>
      <c r="B160" s="65"/>
      <c r="C160" s="65"/>
      <c r="D160" s="47" t="s">
        <v>123</v>
      </c>
      <c r="E160" s="47"/>
      <c r="F160" s="47"/>
      <c r="G160" s="47"/>
      <c r="H160" s="47"/>
      <c r="I160" s="26">
        <f>I161</f>
        <v>45000</v>
      </c>
      <c r="J160" s="88"/>
    </row>
    <row r="161" spans="1:10" s="33" customFormat="1" ht="31.5">
      <c r="A161" s="55">
        <v>4810000</v>
      </c>
      <c r="B161" s="55"/>
      <c r="C161" s="55"/>
      <c r="D161" s="36" t="s">
        <v>123</v>
      </c>
      <c r="E161" s="36"/>
      <c r="F161" s="36"/>
      <c r="G161" s="36"/>
      <c r="H161" s="36"/>
      <c r="I161" s="37">
        <f>I162</f>
        <v>45000</v>
      </c>
      <c r="J161" s="88"/>
    </row>
    <row r="162" spans="1:10" s="29" customFormat="1" ht="15.75">
      <c r="A162" s="24" t="s">
        <v>103</v>
      </c>
      <c r="B162" s="24" t="s">
        <v>136</v>
      </c>
      <c r="C162" s="24" t="s">
        <v>137</v>
      </c>
      <c r="D162" s="34" t="s">
        <v>121</v>
      </c>
      <c r="E162" s="34"/>
      <c r="F162" s="34"/>
      <c r="G162" s="34"/>
      <c r="H162" s="34"/>
      <c r="I162" s="35">
        <v>45000</v>
      </c>
      <c r="J162" s="88"/>
    </row>
    <row r="163" spans="1:10" s="29" customFormat="1" ht="31.5">
      <c r="A163" s="49">
        <v>5000000</v>
      </c>
      <c r="B163" s="49"/>
      <c r="C163" s="49"/>
      <c r="D163" s="47" t="s">
        <v>104</v>
      </c>
      <c r="E163" s="47"/>
      <c r="F163" s="47"/>
      <c r="G163" s="47"/>
      <c r="H163" s="47"/>
      <c r="I163" s="26">
        <f>I164</f>
        <v>21000</v>
      </c>
      <c r="J163" s="88"/>
    </row>
    <row r="164" spans="1:10" s="67" customFormat="1" ht="31.5">
      <c r="A164" s="55">
        <v>5010000</v>
      </c>
      <c r="B164" s="55"/>
      <c r="C164" s="55"/>
      <c r="D164" s="48" t="s">
        <v>104</v>
      </c>
      <c r="E164" s="48"/>
      <c r="F164" s="48"/>
      <c r="G164" s="48"/>
      <c r="H164" s="48"/>
      <c r="I164" s="32">
        <f>I165</f>
        <v>21000</v>
      </c>
      <c r="J164" s="88"/>
    </row>
    <row r="165" spans="1:10" s="29" customFormat="1" ht="54.75" customHeight="1">
      <c r="A165" s="24" t="s">
        <v>105</v>
      </c>
      <c r="B165" s="24" t="s">
        <v>136</v>
      </c>
      <c r="C165" s="24" t="s">
        <v>137</v>
      </c>
      <c r="D165" s="34" t="s">
        <v>8</v>
      </c>
      <c r="E165" s="34"/>
      <c r="F165" s="34"/>
      <c r="G165" s="34"/>
      <c r="H165" s="34"/>
      <c r="I165" s="35">
        <v>21000</v>
      </c>
      <c r="J165" s="88"/>
    </row>
    <row r="166" spans="1:10" s="29" customFormat="1" ht="31.5">
      <c r="A166" s="24" t="s">
        <v>106</v>
      </c>
      <c r="B166" s="24"/>
      <c r="C166" s="24"/>
      <c r="D166" s="47" t="s">
        <v>124</v>
      </c>
      <c r="E166" s="47"/>
      <c r="F166" s="47"/>
      <c r="G166" s="47"/>
      <c r="H166" s="47"/>
      <c r="I166" s="26">
        <f>I167</f>
        <v>50000</v>
      </c>
      <c r="J166" s="88"/>
    </row>
    <row r="167" spans="1:10" s="33" customFormat="1" ht="42" customHeight="1">
      <c r="A167" s="30" t="s">
        <v>107</v>
      </c>
      <c r="B167" s="30"/>
      <c r="C167" s="30"/>
      <c r="D167" s="48" t="s">
        <v>124</v>
      </c>
      <c r="E167" s="48"/>
      <c r="F167" s="48"/>
      <c r="G167" s="48"/>
      <c r="H167" s="48"/>
      <c r="I167" s="32">
        <f>I168</f>
        <v>50000</v>
      </c>
      <c r="J167" s="88"/>
    </row>
    <row r="168" spans="1:10" s="29" customFormat="1" ht="51" customHeight="1">
      <c r="A168" s="24" t="s">
        <v>108</v>
      </c>
      <c r="B168" s="24" t="s">
        <v>136</v>
      </c>
      <c r="C168" s="24" t="s">
        <v>137</v>
      </c>
      <c r="D168" s="34" t="s">
        <v>8</v>
      </c>
      <c r="E168" s="34"/>
      <c r="F168" s="34"/>
      <c r="G168" s="34"/>
      <c r="H168" s="34"/>
      <c r="I168" s="35">
        <v>50000</v>
      </c>
      <c r="J168" s="88"/>
    </row>
    <row r="169" spans="1:10" s="29" customFormat="1" ht="54.75" customHeight="1">
      <c r="A169" s="49">
        <v>7600000</v>
      </c>
      <c r="B169" s="49"/>
      <c r="C169" s="49"/>
      <c r="D169" s="47" t="s">
        <v>125</v>
      </c>
      <c r="E169" s="47"/>
      <c r="F169" s="47"/>
      <c r="G169" s="47"/>
      <c r="H169" s="47"/>
      <c r="I169" s="26">
        <f>I170</f>
        <v>1000000</v>
      </c>
      <c r="J169" s="88"/>
    </row>
    <row r="170" spans="1:10" s="33" customFormat="1" ht="78.75" customHeight="1">
      <c r="A170" s="55">
        <v>7610000</v>
      </c>
      <c r="B170" s="55"/>
      <c r="C170" s="55"/>
      <c r="D170" s="48" t="s">
        <v>125</v>
      </c>
      <c r="E170" s="48"/>
      <c r="F170" s="48"/>
      <c r="G170" s="48"/>
      <c r="H170" s="48"/>
      <c r="I170" s="32">
        <f>I171</f>
        <v>1000000</v>
      </c>
      <c r="J170" s="88"/>
    </row>
    <row r="171" spans="1:10" s="29" customFormat="1" ht="15.75">
      <c r="A171" s="49">
        <v>7618800</v>
      </c>
      <c r="B171" s="49">
        <v>8800</v>
      </c>
      <c r="C171" s="24" t="s">
        <v>136</v>
      </c>
      <c r="D171" s="57" t="s">
        <v>4</v>
      </c>
      <c r="E171" s="57"/>
      <c r="F171" s="57"/>
      <c r="G171" s="57"/>
      <c r="H171" s="57"/>
      <c r="I171" s="35">
        <f>I172</f>
        <v>1000000</v>
      </c>
      <c r="J171" s="91"/>
    </row>
    <row r="172" spans="1:10" s="29" customFormat="1" ht="15.75">
      <c r="A172" s="40" t="s">
        <v>214</v>
      </c>
      <c r="B172" s="40" t="s">
        <v>197</v>
      </c>
      <c r="C172" s="40" t="s">
        <v>136</v>
      </c>
      <c r="D172" s="58" t="s">
        <v>109</v>
      </c>
      <c r="E172" s="58"/>
      <c r="F172" s="58"/>
      <c r="G172" s="58"/>
      <c r="H172" s="58"/>
      <c r="I172" s="37">
        <f>500000+500000</f>
        <v>1000000</v>
      </c>
      <c r="J172" s="91"/>
    </row>
    <row r="173" spans="1:10" s="71" customFormat="1" ht="18.75">
      <c r="A173" s="68"/>
      <c r="B173" s="68"/>
      <c r="C173" s="68"/>
      <c r="D173" s="69" t="s">
        <v>5</v>
      </c>
      <c r="E173" s="69"/>
      <c r="F173" s="69"/>
      <c r="G173" s="69"/>
      <c r="H173" s="69"/>
      <c r="I173" s="70">
        <f>I13+I30+I41+I49+I60+I63+I71+I95+I163+I166+I169+I92+I88+I160</f>
        <v>383907918</v>
      </c>
      <c r="J173" s="91"/>
    </row>
    <row r="174" spans="1:10" s="71" customFormat="1" ht="18.75">
      <c r="A174" s="72"/>
      <c r="B174" s="72"/>
      <c r="C174" s="72"/>
      <c r="D174" s="73"/>
      <c r="E174" s="73"/>
      <c r="F174" s="73"/>
      <c r="G174" s="73"/>
      <c r="H174" s="73"/>
      <c r="I174" s="74"/>
      <c r="J174" s="91"/>
    </row>
    <row r="175" spans="1:10" s="71" customFormat="1" ht="18.75">
      <c r="A175" s="72"/>
      <c r="B175" s="72"/>
      <c r="C175" s="72"/>
      <c r="D175" s="73"/>
      <c r="E175" s="73"/>
      <c r="F175" s="73"/>
      <c r="G175" s="73"/>
      <c r="H175" s="73"/>
      <c r="I175" s="74"/>
      <c r="J175" s="91"/>
    </row>
    <row r="176" spans="1:10" s="29" customFormat="1" ht="8.25" customHeight="1">
      <c r="A176" s="75"/>
      <c r="B176" s="75"/>
      <c r="C176" s="75"/>
      <c r="D176" s="76"/>
      <c r="E176" s="76"/>
      <c r="F176" s="76"/>
      <c r="G176" s="76"/>
      <c r="H176" s="76"/>
      <c r="I176" s="77"/>
      <c r="J176" s="91"/>
    </row>
    <row r="177" spans="9:10" ht="15.75" hidden="1">
      <c r="I177" s="78"/>
      <c r="J177" s="91"/>
    </row>
    <row r="178" spans="1:10" s="81" customFormat="1" ht="27.75">
      <c r="A178" s="89" t="s">
        <v>299</v>
      </c>
      <c r="B178" s="89"/>
      <c r="C178" s="89"/>
      <c r="D178" s="89"/>
      <c r="E178" s="89"/>
      <c r="F178" s="90" t="s">
        <v>293</v>
      </c>
      <c r="G178" s="90"/>
      <c r="H178" s="79"/>
      <c r="I178" s="80"/>
      <c r="J178" s="91"/>
    </row>
    <row r="179" spans="9:10" ht="15.75">
      <c r="I179" s="78"/>
      <c r="J179" s="91"/>
    </row>
    <row r="180" spans="9:10" ht="6" customHeight="1">
      <c r="I180" s="78"/>
      <c r="J180" s="91"/>
    </row>
    <row r="181" spans="1:10" s="8" customFormat="1" ht="27.75">
      <c r="A181" s="1" t="s">
        <v>294</v>
      </c>
      <c r="B181" s="2"/>
      <c r="C181" s="3"/>
      <c r="D181" s="4"/>
      <c r="E181" s="5"/>
      <c r="F181" s="5"/>
      <c r="G181" s="5"/>
      <c r="H181" s="6"/>
      <c r="I181" s="7"/>
      <c r="J181" s="91"/>
    </row>
    <row r="182" spans="1:10" s="8" customFormat="1" ht="27.75">
      <c r="A182" s="87" t="s">
        <v>295</v>
      </c>
      <c r="B182" s="87"/>
      <c r="C182" s="9"/>
      <c r="D182" s="10"/>
      <c r="E182" s="9"/>
      <c r="F182" s="9"/>
      <c r="G182" s="9"/>
      <c r="H182" s="6"/>
      <c r="I182" s="9"/>
      <c r="J182" s="91"/>
    </row>
    <row r="183" spans="1:10" s="8" customFormat="1" ht="27.75">
      <c r="A183" s="87"/>
      <c r="B183" s="87"/>
      <c r="D183" s="7"/>
      <c r="G183" s="11"/>
      <c r="H183" s="6"/>
      <c r="I183" s="7"/>
      <c r="J183" s="91"/>
    </row>
    <row r="184" spans="1:10" ht="15.75">
      <c r="A184" s="82"/>
      <c r="B184" s="82"/>
      <c r="C184" s="82"/>
      <c r="D184" s="83"/>
      <c r="E184" s="83"/>
      <c r="F184" s="83"/>
      <c r="G184" s="83"/>
      <c r="H184" s="83"/>
      <c r="I184" s="12"/>
      <c r="J184" s="91"/>
    </row>
    <row r="185" spans="1:10" s="82" customFormat="1" ht="24" customHeight="1">
      <c r="A185" s="84"/>
      <c r="B185" s="84"/>
      <c r="C185" s="84"/>
      <c r="D185" s="83"/>
      <c r="E185" s="83"/>
      <c r="F185" s="83"/>
      <c r="G185" s="83"/>
      <c r="H185" s="83"/>
      <c r="I185" s="85"/>
      <c r="J185" s="91"/>
    </row>
    <row r="186" spans="1:10" s="82" customFormat="1" ht="15.75">
      <c r="A186" s="85"/>
      <c r="B186" s="85"/>
      <c r="C186" s="85"/>
      <c r="D186" s="86"/>
      <c r="E186" s="86"/>
      <c r="F186" s="86"/>
      <c r="G186" s="86"/>
      <c r="H186" s="86"/>
      <c r="I186" s="86"/>
      <c r="J186" s="91"/>
    </row>
    <row r="187" ht="15.75">
      <c r="J187" s="91"/>
    </row>
    <row r="188" ht="15.75">
      <c r="J188" s="91"/>
    </row>
    <row r="189" ht="15.75">
      <c r="J189" s="91"/>
    </row>
  </sheetData>
  <sheetProtection/>
  <mergeCells count="32">
    <mergeCell ref="G1:I1"/>
    <mergeCell ref="K1:K15"/>
    <mergeCell ref="G2:I2"/>
    <mergeCell ref="G3:I3"/>
    <mergeCell ref="G4:I4"/>
    <mergeCell ref="A7:I7"/>
    <mergeCell ref="I10:I11"/>
    <mergeCell ref="L7:P7"/>
    <mergeCell ref="A10:A11"/>
    <mergeCell ref="B10:B11"/>
    <mergeCell ref="C10:C11"/>
    <mergeCell ref="D10:D11"/>
    <mergeCell ref="E10:E11"/>
    <mergeCell ref="F10:F11"/>
    <mergeCell ref="G10:G11"/>
    <mergeCell ref="H10:H11"/>
    <mergeCell ref="J54:J55"/>
    <mergeCell ref="J56:J65"/>
    <mergeCell ref="J66:J79"/>
    <mergeCell ref="J86:J91"/>
    <mergeCell ref="J18:J26"/>
    <mergeCell ref="J27:J33"/>
    <mergeCell ref="J34:J40"/>
    <mergeCell ref="J41:J51"/>
    <mergeCell ref="A182:B182"/>
    <mergeCell ref="A183:B183"/>
    <mergeCell ref="J92:J159"/>
    <mergeCell ref="J160:J162"/>
    <mergeCell ref="A178:E178"/>
    <mergeCell ref="F178:G178"/>
    <mergeCell ref="J163:J170"/>
    <mergeCell ref="J171:J189"/>
  </mergeCells>
  <printOptions horizontalCentered="1"/>
  <pageMargins left="0.1968503937007874" right="0.1968503937007874" top="1.1811023622047245" bottom="0.2362204724409449" header="0.5118110236220472" footer="0.2362204724409449"/>
  <pageSetup fitToHeight="9" horizontalDpi="600" verticalDpi="600" orientation="landscape" paperSize="9" scale="59" r:id="rId1"/>
  <headerFooter alignWithMargins="0">
    <oddFooter>&amp;R&amp;18Сторінка &amp;P</oddFooter>
  </headerFooter>
  <rowBreaks count="4" manualBreakCount="4">
    <brk id="55" max="8" man="1"/>
    <brk id="122" max="8" man="1"/>
    <brk id="143" max="8" man="1"/>
    <brk id="164"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2016-11-22T09:17:11Z</cp:lastPrinted>
  <dcterms:created xsi:type="dcterms:W3CDTF">2014-01-17T10:52:16Z</dcterms:created>
  <dcterms:modified xsi:type="dcterms:W3CDTF">2016-11-22T09:17:12Z</dcterms:modified>
  <cp:category/>
  <cp:version/>
  <cp:contentType/>
  <cp:contentStatus/>
</cp:coreProperties>
</file>