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д. 1" sheetId="1" r:id="rId1"/>
    <sheet name="испр. д. 3" sheetId="2" r:id="rId2"/>
    <sheet name="додаток 2" sheetId="3" r:id="rId3"/>
  </sheets>
  <definedNames>
    <definedName name="_xlnm.Print_Area" localSheetId="0">'дод. 1'!$A$1:$H$24</definedName>
    <definedName name="_xlnm.Print_Area" localSheetId="2">'додаток 2'!$A$1:$I$25</definedName>
    <definedName name="_xlnm.Print_Area" localSheetId="1">'испр. д. 3'!$A$1:$Q$220</definedName>
  </definedNames>
  <calcPr fullCalcOnLoad="1"/>
</workbook>
</file>

<file path=xl/sharedStrings.xml><?xml version="1.0" encoding="utf-8"?>
<sst xmlns="http://schemas.openxmlformats.org/spreadsheetml/2006/main" count="324" uniqueCount="136">
  <si>
    <t>Відовідальні виконавці</t>
  </si>
  <si>
    <t>О.М. Лисенко</t>
  </si>
  <si>
    <t>відділ охорони здоров'я Сумської міської ради</t>
  </si>
  <si>
    <t>Заходи виконання завдань Програми</t>
  </si>
  <si>
    <t>Мета, завдання та результативні показники Програми</t>
  </si>
  <si>
    <t xml:space="preserve">до міської комплексної Програми </t>
  </si>
  <si>
    <t>загальний фонд</t>
  </si>
  <si>
    <t>спеціальний фонд</t>
  </si>
  <si>
    <t xml:space="preserve">Підпрограма ІV.                                                                                    Зниження захворюваності та  поширеності хронічних неінфекційних хвороб, які складають питому вагу  в структурі поширеності хвороб. </t>
  </si>
  <si>
    <t>Показник продукту</t>
  </si>
  <si>
    <t>Показник ефективності</t>
  </si>
  <si>
    <t>Разом</t>
  </si>
  <si>
    <t>Всього на виконання завдання, тис. грн.</t>
  </si>
  <si>
    <t xml:space="preserve"> Напрями (підпрограми), завдання Програми</t>
  </si>
  <si>
    <t>Обсяг фінансу    вання</t>
  </si>
  <si>
    <t>в тому числі по роках:</t>
  </si>
  <si>
    <t>Піпрограма ІV.                                                                     Зниження захворюваності та поширеності хронічних неінфекційних хвороб, які складають питому вагу в структурі поширеності хвороб.</t>
  </si>
  <si>
    <t>Додаток 1</t>
  </si>
  <si>
    <t>№ з/п</t>
  </si>
  <si>
    <t>Назва напряму діяльності (пріоритетні завдання)</t>
  </si>
  <si>
    <t>Перелік заходів програми</t>
  </si>
  <si>
    <t>Строк виконання заходу</t>
  </si>
  <si>
    <t>Виконавці</t>
  </si>
  <si>
    <t>Джерела фінансування</t>
  </si>
  <si>
    <t>Орієнтовні обсяги фінансування (вартість), тис. грн. у тому числі:</t>
  </si>
  <si>
    <t>Очікуваний результат</t>
  </si>
  <si>
    <t>тис.  грн.</t>
  </si>
  <si>
    <t>Додаток 3</t>
  </si>
  <si>
    <t>тис. грн.</t>
  </si>
  <si>
    <t>Додаток 2</t>
  </si>
  <si>
    <t>Показники якості</t>
  </si>
  <si>
    <t>Мета: проводити профілактичні огляди населення, своєчасно виявляти захворювання та надання необхідної медичної та профілактичної допомги на всіх стадіях захворювання, стоврити умови безпечного материнства.</t>
  </si>
  <si>
    <t>Показник витрат</t>
  </si>
  <si>
    <t>Показники витрат</t>
  </si>
  <si>
    <t>Показники продукту</t>
  </si>
  <si>
    <t>Показники ефективності</t>
  </si>
  <si>
    <t>Всього на виконання Програми</t>
  </si>
  <si>
    <t>міський бюджет</t>
  </si>
  <si>
    <t>2016-2020</t>
  </si>
  <si>
    <t>2020 (прогноз)</t>
  </si>
  <si>
    <t>1 етап</t>
  </si>
  <si>
    <t>2 етап</t>
  </si>
  <si>
    <t>2016 рік (план)</t>
  </si>
  <si>
    <t>2017 рік (прогноз)</t>
  </si>
  <si>
    <t>2018 рік (прогноз</t>
  </si>
  <si>
    <t>2019 рік (прогноз)</t>
  </si>
  <si>
    <t>080101 "Лікарні"</t>
  </si>
  <si>
    <t>Мета. Виконання вимог чинного законгодавства, забезпечення надання сучасної та якісної терапевтичної та хірургічної стоматологічної допомоги населенню.</t>
  </si>
  <si>
    <t xml:space="preserve">080500 "Загальні і спеціалізовані стоматологічні поліклініки" </t>
  </si>
  <si>
    <t>кількість осіб, які потребують терапевтичної допомоги, осіб</t>
  </si>
  <si>
    <t>Середні витрати на одне відвідування, тис. грн.</t>
  </si>
  <si>
    <t>відсоток осіб, які отримали терапевтичну допомогу, %</t>
  </si>
  <si>
    <t>кількість осіб, які потребують хірургічної допомоги, осіб</t>
  </si>
  <si>
    <t>кількість осіб, які отримали хірургічну допомогу, осіб</t>
  </si>
  <si>
    <t>кількість осіб, які отримали терапевтичну допомогу, осіб</t>
  </si>
  <si>
    <t>кількість осіб, які потребують ортопедичної допомоги, осіб</t>
  </si>
  <si>
    <t>кількість осіб, які отримали ортопедичну допомогу, осіб</t>
  </si>
  <si>
    <t>відсоток осіб, які отримали ортопедичну допомогу, %</t>
  </si>
  <si>
    <t>відсоток осіб, які отримали хірургічну допомогу, %</t>
  </si>
  <si>
    <t xml:space="preserve"> 080203 "Перинатальні центри, пологові будинки"</t>
  </si>
  <si>
    <t>080800"Первинна медико-санітарна допомога"</t>
  </si>
  <si>
    <t>Завдання 8.                                                      Надання стоматологічної допомоги.</t>
  </si>
  <si>
    <t>8.1. Надання терапевтичної стоматолгічної допомоги</t>
  </si>
  <si>
    <t>8.2. Надання хірургічної стоматолгічної допомоги</t>
  </si>
  <si>
    <t>8.3. Надання ортопедичної стоматолгічної допомоги</t>
  </si>
  <si>
    <t xml:space="preserve">Завдання 2. Забезпечити придбання  обладнання лікувально-профілактичними закладами для надання необхідної допомоги дорослому населенню міста, тис. грн. </t>
  </si>
  <si>
    <t xml:space="preserve"> 080101"Лікарні"</t>
  </si>
  <si>
    <t>080500 "Загальні і спеціалізовані стоматологічні поліклініки"</t>
  </si>
  <si>
    <t xml:space="preserve">Показник якості  </t>
  </si>
  <si>
    <t>2016 (план)</t>
  </si>
  <si>
    <t>2017     (прогноз)</t>
  </si>
  <si>
    <t>2018     (прогноз)</t>
  </si>
  <si>
    <t>2019     (прогноз)</t>
  </si>
  <si>
    <t>2020     (прогноз)</t>
  </si>
  <si>
    <t xml:space="preserve">Підпрограми V11. Розвиток  матеріально-технічної бази лікувально-профілактичних закладів міста на 2016-2020 роки              </t>
  </si>
  <si>
    <t>Мета: створення комфортних умов під час перебування хворих у стаціонарних відділеннях лікувально-профілактичних закладів та у разі амбулаторного лікування шляхом придбання сучасного медичного обладнання, проведення капітальних ремонтів приміщень відповідно до вимог сучасних санітарних норм, заміни парку санітарного автомобільного транспорту лікувально – профілактичних закладів</t>
  </si>
  <si>
    <t>«Охорона здоров'я на 2016-2020 роки»</t>
  </si>
  <si>
    <t>середні витрати на одне відвідування, тис. грн.</t>
  </si>
  <si>
    <t>"Охорона здоров'я на 2016-2020 роки"</t>
  </si>
  <si>
    <t>2016-273,0;   2017-301,4;       2018-324,0;        2019-348,3;       2020-374,4</t>
  </si>
  <si>
    <t xml:space="preserve">                                          Напрями діяльності міської комплексної Програми "Охорона здоров'я на 2016-2020 роки"</t>
  </si>
  <si>
    <t xml:space="preserve">                                                      Перелік завдань міської комплексної Програми "Охорона здоров'я на 2016-2020 роки"</t>
  </si>
  <si>
    <t>Завдання 8.                                                                        Надання стоматологічної допомоги.</t>
  </si>
  <si>
    <t>Міський голова</t>
  </si>
  <si>
    <t>Завдання 4. Забезпечити проведення капітальних ремонтів приміщень лікувально-профілактичних закладів міста, тис. грн.</t>
  </si>
  <si>
    <t>загальна площа приміщень, м.кв.</t>
  </si>
  <si>
    <t>площа приміщень, що потребують проведення ремонту, м.кв.</t>
  </si>
  <si>
    <t>площа відремонтованих приміщень,  м.кв.</t>
  </si>
  <si>
    <t>середні витрати на проведення ремонту на 1кв. м. площі,  тис.грн.</t>
  </si>
  <si>
    <t>відсоток площ відремонтованих приміщень (з початку програми до початкової потреби), %</t>
  </si>
  <si>
    <t>кількість обладнання відповідно до потреби, одиниць</t>
  </si>
  <si>
    <t>кількість  обладнання, наявного на початок року, одиниць</t>
  </si>
  <si>
    <t>кількість  обладнання, яке необхідно придбати, одиниць</t>
  </si>
  <si>
    <t>кількість придбаного обладнання, одиниць</t>
  </si>
  <si>
    <t>середні витрати на придбання одиниці обладнання, тис. грн.</t>
  </si>
  <si>
    <t>Показник якості</t>
  </si>
  <si>
    <t>відсоток забезпечення закладів обладнанням до потреби, %</t>
  </si>
  <si>
    <t>Завдання1. Забезпечити придбання медичного обладнання для надання медичної допомоги дитячому населенню міста, тис. грн.</t>
  </si>
  <si>
    <t xml:space="preserve"> 080101"Лікарні" (КУ "Сумська міська дитяча клінічна лікарня Святої Зінаїди")</t>
  </si>
  <si>
    <t>кількість наявного обладнання на початок року, одиниць</t>
  </si>
  <si>
    <t>середні витрати на придбання  одиниці обладнання, тис.грн.</t>
  </si>
  <si>
    <t>відсоток забезпечення обладнанням  наявного до потреби, %</t>
  </si>
  <si>
    <t>Завдання 5. Забезпечити проведення капітальних ремонтів покрівель лікувально-профілактичних закладів міста, тис. грн.</t>
  </si>
  <si>
    <t>площа покрівлі будівель, кв.м.</t>
  </si>
  <si>
    <t>площа покрівлі будівель, що підлягає першочерговому ремонту, кв.м.</t>
  </si>
  <si>
    <t>площа відремонтованої покрівлі будівель, кв.м.</t>
  </si>
  <si>
    <t>середні витрати на проведення ремонту на 1 кв.м. покрівлі, тис.грн.</t>
  </si>
  <si>
    <t>відсоток площі відремонтованої покрівлі до першочергової потреби (з початку програми),  %</t>
  </si>
  <si>
    <t xml:space="preserve">Завдання 9. Створення електронного реєстру пацієнту,  тис.грн. </t>
  </si>
  <si>
    <t>кількість лікувально-профілактичних закладів,де планується впрвадження мережі електронного реєстру пацієнта одиниць</t>
  </si>
  <si>
    <t>кількість лікувально-профілактичних закладів, де впрваджено мережу електронного реєстру пацієнта, одиниць</t>
  </si>
  <si>
    <t>кількість обладнання, придбаного для облаштування мережі, од.</t>
  </si>
  <si>
    <t xml:space="preserve">створення єдиної локальної мережі </t>
  </si>
  <si>
    <t>середні витрати на ридбання  обладнання, тис. грн..</t>
  </si>
  <si>
    <t xml:space="preserve">середні витрати на створення єдиної локальної мережі, тис. грн. </t>
  </si>
  <si>
    <t>Виконавець: Братушка О.В.</t>
  </si>
  <si>
    <t>2016-17456,2   2017-6773,7;       2018-9490,6;        2019-8000,2;       2020-10723,9</t>
  </si>
  <si>
    <t>2016-2233,4   2017-4790,0;       2018-4939,4;        2019-2149,0;       2020-1444,5</t>
  </si>
  <si>
    <t>забезпечити  інформаційну доступністьі</t>
  </si>
  <si>
    <t>забезпечити стан будівель лікувально-профілактичних закладів до вимог ДБН та санітарно-епідемологічних вимог</t>
  </si>
  <si>
    <t>2016-2620,0;   2017-2892,5;       2018-3109,4;        2019-3342,6;       2020-3593,3</t>
  </si>
  <si>
    <t>2016-3891,9;   2017-2345,3;       2018-1369,8;        2019-405,6;       2020-447,0</t>
  </si>
  <si>
    <t xml:space="preserve">              Результативні показники міської комплексної Програми «Охорона здоров'я  на 2016-2020 роки»</t>
  </si>
  <si>
    <t>2016-1160,9;   2017-4612,4;       2018-4959,2;        2019-5330,2;       2020-5729,95</t>
  </si>
  <si>
    <t xml:space="preserve">2016-299,3 </t>
  </si>
  <si>
    <t>досягти забезпеченості дитячого лікувально-профілактичних закладів сучасним медичним обладнанням відповідно до табелю. Оснащення та вимог сучасної медицини</t>
  </si>
  <si>
    <t>досягти забезпеченості лікувально-профілактичних закладів сучасним медичним обладнанням відповідно до табелю оснащення та вимог сучасної медицини</t>
  </si>
  <si>
    <t xml:space="preserve">Завдання  8. Забезпечити  придбання та переобладнання автотранспорту для лікувально-профілактичних закладів міста,  тис.грн. </t>
  </si>
  <si>
    <t>кількість одиниць автотранспорту в лікувально-профілактичних закладах міста, одиниць</t>
  </si>
  <si>
    <t>кількість одиниць автотранспорту, що потребують заміни, одиниць</t>
  </si>
  <si>
    <t>кількість придбаного та переобладнаного автотранспорту, одиниць</t>
  </si>
  <si>
    <t>середні витрати на придбання та переобладнання  одиниці автотранспорту, тис. грн.</t>
  </si>
  <si>
    <t>080101"Лікарні"</t>
  </si>
  <si>
    <t>2016-13225,6   2017-20514,6;       2018-15788,8;        2019-14034,0;       2020-11208,6</t>
  </si>
  <si>
    <t>2016-846,0   2017-1449,0;       2018-1142,0;        2019-457,8;       2020-1393,1</t>
  </si>
  <si>
    <t>необхідно виконати оновлення санітарного автотранспорту лікувально-профілактичних закладів, так як 90% існуючих автомашин вичерпали свій ресурс та підлягають заміні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</si>
</sst>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b/>
      <sz val="5"/>
      <name val="Times New Roman"/>
      <family val="1"/>
    </font>
    <font>
      <sz val="12"/>
      <color indexed="10"/>
      <name val="Times New Roman"/>
      <family val="1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/>
    </xf>
    <xf numFmtId="0" fontId="4" fillId="0" borderId="0" xfId="52" applyFont="1" applyFill="1" applyAlignment="1">
      <alignment wrapText="1"/>
      <protection/>
    </xf>
    <xf numFmtId="0" fontId="4" fillId="0" borderId="0" xfId="0" applyFont="1" applyAlignment="1">
      <alignment/>
    </xf>
    <xf numFmtId="0" fontId="4" fillId="0" borderId="0" xfId="52" applyFont="1" applyFill="1">
      <alignment/>
      <protection/>
    </xf>
    <xf numFmtId="0" fontId="7" fillId="0" borderId="0" xfId="0" applyFont="1" applyAlignment="1">
      <alignment/>
    </xf>
    <xf numFmtId="0" fontId="5" fillId="0" borderId="10" xfId="52" applyFont="1" applyFill="1" applyBorder="1" applyAlignment="1">
      <alignment horizontal="left" vertical="top" wrapText="1"/>
      <protection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horizontal="justify"/>
    </xf>
    <xf numFmtId="0" fontId="5" fillId="0" borderId="10" xfId="52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49" fontId="5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0" fontId="5" fillId="0" borderId="10" xfId="52" applyFont="1" applyFill="1" applyBorder="1" applyAlignment="1">
      <alignment horizontal="center" wrapText="1"/>
      <protection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164" fontId="3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justify"/>
    </xf>
    <xf numFmtId="0" fontId="5" fillId="0" borderId="10" xfId="52" applyFont="1" applyFill="1" applyBorder="1" applyAlignment="1">
      <alignment horizontal="left" wrapText="1"/>
      <protection/>
    </xf>
    <xf numFmtId="0" fontId="2" fillId="0" borderId="0" xfId="52" applyFont="1" applyFill="1" applyBorder="1" applyAlignment="1">
      <alignment wrapText="1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vertical="top" wrapText="1"/>
    </xf>
    <xf numFmtId="0" fontId="3" fillId="0" borderId="10" xfId="52" applyFont="1" applyFill="1" applyBorder="1" applyAlignment="1">
      <alignment horizontal="left" vertical="top" wrapText="1"/>
      <protection/>
    </xf>
    <xf numFmtId="0" fontId="3" fillId="0" borderId="10" xfId="0" applyFont="1" applyBorder="1" applyAlignment="1">
      <alignment vertical="top"/>
    </xf>
    <xf numFmtId="0" fontId="5" fillId="0" borderId="10" xfId="0" applyFont="1" applyFill="1" applyBorder="1" applyAlignment="1">
      <alignment horizontal="justify" vertical="top"/>
    </xf>
    <xf numFmtId="0" fontId="5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/>
    </xf>
    <xf numFmtId="0" fontId="3" fillId="0" borderId="10" xfId="52" applyFont="1" applyFill="1" applyBorder="1" applyAlignment="1">
      <alignment horizontal="justify" vertical="top" wrapText="1"/>
      <protection/>
    </xf>
    <xf numFmtId="49" fontId="8" fillId="0" borderId="0" xfId="0" applyNumberFormat="1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7" fillId="0" borderId="10" xfId="0" applyFont="1" applyBorder="1" applyAlignment="1">
      <alignment horizontal="left" vertical="top"/>
    </xf>
    <xf numFmtId="164" fontId="5" fillId="0" borderId="10" xfId="0" applyNumberFormat="1" applyFont="1" applyBorder="1" applyAlignment="1">
      <alignment horizontal="left" vertical="top"/>
    </xf>
    <xf numFmtId="164" fontId="3" fillId="33" borderId="10" xfId="52" applyNumberFormat="1" applyFont="1" applyFill="1" applyBorder="1" applyAlignment="1">
      <alignment horizontal="left" vertical="top"/>
      <protection/>
    </xf>
    <xf numFmtId="0" fontId="3" fillId="0" borderId="11" xfId="0" applyFont="1" applyBorder="1" applyAlignment="1">
      <alignment horizontal="justify"/>
    </xf>
    <xf numFmtId="0" fontId="5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left" wrapText="1"/>
    </xf>
    <xf numFmtId="49" fontId="5" fillId="0" borderId="10" xfId="52" applyNumberFormat="1" applyFont="1" applyFill="1" applyBorder="1" applyAlignment="1">
      <alignment horizontal="justify" vertical="center" wrapText="1"/>
      <protection/>
    </xf>
    <xf numFmtId="0" fontId="4" fillId="0" borderId="10" xfId="0" applyFont="1" applyBorder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164" fontId="5" fillId="0" borderId="10" xfId="0" applyNumberFormat="1" applyFont="1" applyFill="1" applyBorder="1" applyAlignment="1">
      <alignment horizontal="left" vertical="center"/>
    </xf>
    <xf numFmtId="0" fontId="2" fillId="0" borderId="10" xfId="52" applyFont="1" applyFill="1" applyBorder="1" applyAlignment="1">
      <alignment horizontal="center" vertical="top" wrapText="1"/>
      <protection/>
    </xf>
    <xf numFmtId="0" fontId="8" fillId="0" borderId="10" xfId="0" applyFont="1" applyBorder="1" applyAlignment="1">
      <alignment vertical="top" wrapText="1"/>
    </xf>
    <xf numFmtId="0" fontId="12" fillId="0" borderId="10" xfId="52" applyFont="1" applyFill="1" applyBorder="1" applyAlignment="1">
      <alignment horizontal="left" vertical="center" wrapText="1"/>
      <protection/>
    </xf>
    <xf numFmtId="49" fontId="12" fillId="33" borderId="10" xfId="52" applyNumberFormat="1" applyFont="1" applyFill="1" applyBorder="1" applyAlignment="1">
      <alignment horizontal="justify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2" fillId="33" borderId="0" xfId="52" applyFont="1" applyFill="1" applyBorder="1" applyAlignment="1">
      <alignment wrapText="1"/>
      <protection/>
    </xf>
    <xf numFmtId="164" fontId="5" fillId="0" borderId="11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164" fontId="3" fillId="0" borderId="10" xfId="0" applyNumberFormat="1" applyFont="1" applyBorder="1" applyAlignment="1">
      <alignment horizontal="left" vertical="center"/>
    </xf>
    <xf numFmtId="164" fontId="5" fillId="33" borderId="10" xfId="52" applyNumberFormat="1" applyFont="1" applyFill="1" applyBorder="1" applyAlignment="1">
      <alignment horizontal="left" vertical="center"/>
      <protection/>
    </xf>
    <xf numFmtId="164" fontId="3" fillId="33" borderId="10" xfId="52" applyNumberFormat="1" applyFont="1" applyFill="1" applyBorder="1" applyAlignment="1">
      <alignment horizontal="left" vertical="center"/>
      <protection/>
    </xf>
    <xf numFmtId="164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" fontId="3" fillId="33" borderId="10" xfId="52" applyNumberFormat="1" applyFont="1" applyFill="1" applyBorder="1" applyAlignment="1">
      <alignment horizontal="left" vertical="center"/>
      <protection/>
    </xf>
    <xf numFmtId="165" fontId="3" fillId="33" borderId="10" xfId="52" applyNumberFormat="1" applyFont="1" applyFill="1" applyBorder="1" applyAlignment="1">
      <alignment horizontal="left" vertical="center"/>
      <protection/>
    </xf>
    <xf numFmtId="164" fontId="3" fillId="33" borderId="10" xfId="0" applyNumberFormat="1" applyFont="1" applyFill="1" applyBorder="1" applyAlignment="1">
      <alignment horizontal="left" vertical="center"/>
    </xf>
    <xf numFmtId="1" fontId="3" fillId="33" borderId="10" xfId="0" applyNumberFormat="1" applyFont="1" applyFill="1" applyBorder="1" applyAlignment="1">
      <alignment horizontal="left" vertical="center"/>
    </xf>
    <xf numFmtId="164" fontId="5" fillId="33" borderId="10" xfId="0" applyNumberFormat="1" applyFont="1" applyFill="1" applyBorder="1" applyAlignment="1">
      <alignment horizontal="left" vertical="center"/>
    </xf>
    <xf numFmtId="2" fontId="3" fillId="33" borderId="1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/>
    </xf>
    <xf numFmtId="0" fontId="3" fillId="0" borderId="0" xfId="52" applyFont="1" applyFill="1" applyBorder="1" applyAlignment="1">
      <alignment horizontal="justify" vertical="top" wrapText="1"/>
      <protection/>
    </xf>
    <xf numFmtId="0" fontId="13" fillId="33" borderId="0" xfId="52" applyFont="1" applyFill="1" applyBorder="1" applyAlignment="1">
      <alignment wrapText="1"/>
      <protection/>
    </xf>
    <xf numFmtId="0" fontId="0" fillId="33" borderId="0" xfId="0" applyFill="1" applyAlignment="1">
      <alignment/>
    </xf>
    <xf numFmtId="164" fontId="12" fillId="33" borderId="10" xfId="52" applyNumberFormat="1" applyFont="1" applyFill="1" applyBorder="1" applyAlignment="1">
      <alignment horizontal="left" vertical="center"/>
      <protection/>
    </xf>
    <xf numFmtId="164" fontId="5" fillId="33" borderId="10" xfId="0" applyNumberFormat="1" applyFont="1" applyFill="1" applyBorder="1" applyAlignment="1">
      <alignment horizontal="left" wrapText="1"/>
    </xf>
    <xf numFmtId="164" fontId="3" fillId="33" borderId="10" xfId="0" applyNumberFormat="1" applyFont="1" applyFill="1" applyBorder="1" applyAlignment="1">
      <alignment horizontal="left" wrapText="1"/>
    </xf>
    <xf numFmtId="1" fontId="3" fillId="33" borderId="10" xfId="0" applyNumberFormat="1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164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164" fontId="3" fillId="33" borderId="1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left"/>
    </xf>
    <xf numFmtId="164" fontId="3" fillId="0" borderId="10" xfId="0" applyNumberFormat="1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165" fontId="3" fillId="33" borderId="10" xfId="0" applyNumberFormat="1" applyFont="1" applyFill="1" applyBorder="1" applyAlignment="1">
      <alignment horizontal="left" wrapText="1"/>
    </xf>
    <xf numFmtId="2" fontId="3" fillId="33" borderId="10" xfId="0" applyNumberFormat="1" applyFont="1" applyFill="1" applyBorder="1" applyAlignment="1">
      <alignment horizontal="left" wrapText="1"/>
    </xf>
    <xf numFmtId="2" fontId="10" fillId="33" borderId="10" xfId="0" applyNumberFormat="1" applyFont="1" applyFill="1" applyBorder="1" applyAlignment="1">
      <alignment horizontal="left" wrapText="1"/>
    </xf>
    <xf numFmtId="164" fontId="10" fillId="33" borderId="10" xfId="0" applyNumberFormat="1" applyFont="1" applyFill="1" applyBorder="1" applyAlignment="1">
      <alignment horizontal="left" wrapText="1"/>
    </xf>
    <xf numFmtId="164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164" fontId="3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64" fontId="5" fillId="33" borderId="10" xfId="52" applyNumberFormat="1" applyFont="1" applyFill="1" applyBorder="1" applyAlignment="1">
      <alignment horizontal="left"/>
      <protection/>
    </xf>
    <xf numFmtId="164" fontId="3" fillId="33" borderId="10" xfId="52" applyNumberFormat="1" applyFont="1" applyFill="1" applyBorder="1" applyAlignment="1">
      <alignment horizontal="left"/>
      <protection/>
    </xf>
    <xf numFmtId="164" fontId="5" fillId="0" borderId="10" xfId="0" applyNumberFormat="1" applyFont="1" applyFill="1" applyBorder="1" applyAlignment="1">
      <alignment horizontal="left"/>
    </xf>
    <xf numFmtId="0" fontId="8" fillId="0" borderId="10" xfId="52" applyFont="1" applyFill="1" applyBorder="1" applyAlignment="1">
      <alignment horizontal="justify" vertical="top" wrapText="1"/>
      <protection/>
    </xf>
    <xf numFmtId="1" fontId="5" fillId="33" borderId="10" xfId="52" applyNumberFormat="1" applyFont="1" applyFill="1" applyBorder="1" applyAlignment="1">
      <alignment horizontal="left"/>
      <protection/>
    </xf>
    <xf numFmtId="1" fontId="3" fillId="33" borderId="10" xfId="52" applyNumberFormat="1" applyFont="1" applyFill="1" applyBorder="1" applyAlignment="1">
      <alignment horizontal="left"/>
      <protection/>
    </xf>
    <xf numFmtId="0" fontId="3" fillId="33" borderId="10" xfId="52" applyNumberFormat="1" applyFont="1" applyFill="1" applyBorder="1" applyAlignment="1">
      <alignment horizontal="left"/>
      <protection/>
    </xf>
    <xf numFmtId="0" fontId="5" fillId="0" borderId="10" xfId="0" applyFont="1" applyFill="1" applyBorder="1" applyAlignment="1">
      <alignment horizontal="left"/>
    </xf>
    <xf numFmtId="0" fontId="8" fillId="0" borderId="10" xfId="52" applyFont="1" applyFill="1" applyBorder="1" applyAlignment="1">
      <alignment horizontal="justify" vertical="center" wrapText="1"/>
      <protection/>
    </xf>
    <xf numFmtId="0" fontId="3" fillId="0" borderId="13" xfId="52" applyFont="1" applyFill="1" applyBorder="1" applyAlignment="1">
      <alignment horizontal="justify" vertical="center" wrapText="1"/>
      <protection/>
    </xf>
    <xf numFmtId="0" fontId="8" fillId="0" borderId="13" xfId="52" applyFont="1" applyFill="1" applyBorder="1" applyAlignment="1">
      <alignment horizontal="justify" vertical="center" wrapText="1"/>
      <protection/>
    </xf>
    <xf numFmtId="2" fontId="3" fillId="33" borderId="10" xfId="52" applyNumberFormat="1" applyFont="1" applyFill="1" applyBorder="1" applyAlignment="1">
      <alignment horizontal="left"/>
      <protection/>
    </xf>
    <xf numFmtId="0" fontId="3" fillId="0" borderId="10" xfId="52" applyFont="1" applyFill="1" applyBorder="1" applyAlignment="1">
      <alignment horizontal="justify" vertical="center" wrapText="1"/>
      <protection/>
    </xf>
    <xf numFmtId="0" fontId="12" fillId="0" borderId="10" xfId="0" applyFont="1" applyBorder="1" applyAlignment="1">
      <alignment horizontal="justify" vertical="top"/>
    </xf>
    <xf numFmtId="0" fontId="12" fillId="0" borderId="10" xfId="0" applyFont="1" applyFill="1" applyBorder="1" applyAlignment="1">
      <alignment horizontal="left" vertical="top" wrapText="1"/>
    </xf>
    <xf numFmtId="165" fontId="3" fillId="33" borderId="10" xfId="0" applyNumberFormat="1" applyFont="1" applyFill="1" applyBorder="1" applyAlignment="1">
      <alignment horizontal="left"/>
    </xf>
    <xf numFmtId="164" fontId="5" fillId="33" borderId="10" xfId="0" applyNumberFormat="1" applyFont="1" applyFill="1" applyBorder="1" applyAlignment="1">
      <alignment horizontal="left"/>
    </xf>
    <xf numFmtId="164" fontId="10" fillId="0" borderId="10" xfId="0" applyNumberFormat="1" applyFont="1" applyBorder="1" applyAlignment="1">
      <alignment/>
    </xf>
    <xf numFmtId="0" fontId="10" fillId="0" borderId="0" xfId="0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0" fontId="5" fillId="0" borderId="10" xfId="52" applyFont="1" applyFill="1" applyBorder="1" applyAlignment="1">
      <alignment horizontal="center" vertical="top" wrapText="1"/>
      <protection/>
    </xf>
    <xf numFmtId="0" fontId="3" fillId="0" borderId="12" xfId="0" applyFont="1" applyBorder="1" applyAlignment="1">
      <alignment horizontal="center" vertical="top" wrapText="1"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164" fontId="48" fillId="33" borderId="10" xfId="0" applyNumberFormat="1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left" vertical="center" wrapText="1"/>
    </xf>
    <xf numFmtId="164" fontId="48" fillId="33" borderId="10" xfId="0" applyNumberFormat="1" applyFont="1" applyFill="1" applyBorder="1" applyAlignment="1">
      <alignment horizontal="left"/>
    </xf>
    <xf numFmtId="164" fontId="48" fillId="0" borderId="1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justify" vertical="top"/>
    </xf>
    <xf numFmtId="0" fontId="3" fillId="0" borderId="11" xfId="0" applyFont="1" applyBorder="1" applyAlignment="1">
      <alignment horizontal="justify" vertical="top"/>
    </xf>
    <xf numFmtId="0" fontId="3" fillId="0" borderId="13" xfId="52" applyFont="1" applyFill="1" applyBorder="1" applyAlignment="1">
      <alignment horizontal="center" wrapText="1"/>
      <protection/>
    </xf>
    <xf numFmtId="0" fontId="3" fillId="0" borderId="14" xfId="52" applyFont="1" applyFill="1" applyBorder="1" applyAlignment="1">
      <alignment horizontal="center" wrapText="1"/>
      <protection/>
    </xf>
    <xf numFmtId="0" fontId="3" fillId="0" borderId="11" xfId="52" applyFont="1" applyFill="1" applyBorder="1" applyAlignment="1">
      <alignment horizontal="center" wrapText="1"/>
      <protection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45"/>
  <sheetViews>
    <sheetView view="pageBreakPreview" zoomScale="75" zoomScaleNormal="75" zoomScaleSheetLayoutView="75" zoomScalePageLayoutView="0" workbookViewId="0" topLeftCell="A14">
      <selection activeCell="C11" sqref="C11"/>
    </sheetView>
  </sheetViews>
  <sheetFormatPr defaultColWidth="9.140625" defaultRowHeight="12.75"/>
  <cols>
    <col min="1" max="1" width="6.7109375" style="0" customWidth="1"/>
    <col min="2" max="2" width="44.00390625" style="0" customWidth="1"/>
    <col min="3" max="3" width="39.8515625" style="0" customWidth="1"/>
    <col min="4" max="4" width="12.00390625" style="0" customWidth="1"/>
    <col min="5" max="5" width="16.00390625" style="0" customWidth="1"/>
    <col min="6" max="6" width="10.57421875" style="0" customWidth="1"/>
    <col min="7" max="7" width="17.140625" style="0" customWidth="1"/>
    <col min="8" max="8" width="38.57421875" style="0" customWidth="1"/>
  </cols>
  <sheetData>
    <row r="1" spans="6:11" ht="18.75">
      <c r="F1" s="3"/>
      <c r="H1" s="5" t="s">
        <v>17</v>
      </c>
      <c r="I1" s="32"/>
      <c r="J1" s="32"/>
      <c r="K1" s="32"/>
    </row>
    <row r="2" spans="6:9" ht="18.75">
      <c r="F2" s="4" t="s">
        <v>5</v>
      </c>
      <c r="G2" s="4"/>
      <c r="H2" s="4"/>
      <c r="I2" s="4"/>
    </row>
    <row r="3" spans="1:9" ht="18.75">
      <c r="A3" s="33"/>
      <c r="F3" s="4" t="s">
        <v>76</v>
      </c>
      <c r="G3" s="134"/>
      <c r="H3" s="4"/>
      <c r="I3" s="4"/>
    </row>
    <row r="4" spans="1:8" ht="18.75">
      <c r="A4" s="33"/>
      <c r="F4" s="4"/>
      <c r="G4" s="4"/>
      <c r="H4" s="4"/>
    </row>
    <row r="5" spans="1:8" ht="18.75">
      <c r="A5" s="25" t="s">
        <v>80</v>
      </c>
      <c r="B5" s="66"/>
      <c r="C5" s="66"/>
      <c r="D5" s="66"/>
      <c r="E5" s="87"/>
      <c r="F5" s="67"/>
      <c r="G5" s="67"/>
      <c r="H5" s="67"/>
    </row>
    <row r="6" spans="1:8" ht="15.75">
      <c r="A6" s="1"/>
      <c r="B6" s="88"/>
      <c r="C6" s="88"/>
      <c r="D6" s="88"/>
      <c r="E6" s="88"/>
      <c r="F6" s="88"/>
      <c r="G6" s="88"/>
      <c r="H6" s="88"/>
    </row>
    <row r="7" spans="1:8" ht="96.75" customHeight="1">
      <c r="A7" s="34" t="s">
        <v>18</v>
      </c>
      <c r="B7" s="135" t="s">
        <v>19</v>
      </c>
      <c r="C7" s="34" t="s">
        <v>20</v>
      </c>
      <c r="D7" s="34" t="s">
        <v>21</v>
      </c>
      <c r="E7" s="34" t="s">
        <v>22</v>
      </c>
      <c r="F7" s="34" t="s">
        <v>23</v>
      </c>
      <c r="G7" s="54" t="s">
        <v>24</v>
      </c>
      <c r="H7" s="34" t="s">
        <v>25</v>
      </c>
    </row>
    <row r="8" spans="1:8" ht="84" customHeight="1">
      <c r="A8" s="39"/>
      <c r="B8" s="7" t="s">
        <v>16</v>
      </c>
      <c r="C8" s="40"/>
      <c r="D8" s="39"/>
      <c r="E8" s="39"/>
      <c r="F8" s="36"/>
      <c r="G8" s="39"/>
      <c r="H8" s="39"/>
    </row>
    <row r="9" spans="1:8" ht="31.5" customHeight="1">
      <c r="A9" s="39"/>
      <c r="B9" s="10" t="s">
        <v>82</v>
      </c>
      <c r="C9" s="36"/>
      <c r="D9" s="36"/>
      <c r="E9" s="43"/>
      <c r="F9" s="36"/>
      <c r="G9" s="36"/>
      <c r="H9" s="36"/>
    </row>
    <row r="10" spans="1:8" ht="83.25" customHeight="1">
      <c r="A10" s="39"/>
      <c r="B10" s="36"/>
      <c r="C10" s="37" t="s">
        <v>62</v>
      </c>
      <c r="D10" s="36" t="s">
        <v>38</v>
      </c>
      <c r="E10" s="43" t="s">
        <v>2</v>
      </c>
      <c r="F10" s="36" t="s">
        <v>37</v>
      </c>
      <c r="G10" s="36" t="s">
        <v>123</v>
      </c>
      <c r="H10" s="36"/>
    </row>
    <row r="11" spans="1:8" ht="80.25" customHeight="1">
      <c r="A11" s="39"/>
      <c r="B11" s="36"/>
      <c r="C11" s="37" t="s">
        <v>63</v>
      </c>
      <c r="D11" s="36" t="s">
        <v>38</v>
      </c>
      <c r="E11" s="43" t="s">
        <v>2</v>
      </c>
      <c r="F11" s="36" t="s">
        <v>37</v>
      </c>
      <c r="G11" s="36" t="s">
        <v>79</v>
      </c>
      <c r="H11" s="36"/>
    </row>
    <row r="12" spans="1:8" ht="80.25" customHeight="1">
      <c r="A12" s="39"/>
      <c r="B12" s="36"/>
      <c r="C12" s="37" t="s">
        <v>64</v>
      </c>
      <c r="D12" s="36" t="s">
        <v>38</v>
      </c>
      <c r="E12" s="43" t="s">
        <v>2</v>
      </c>
      <c r="F12" s="36" t="s">
        <v>37</v>
      </c>
      <c r="G12" s="36" t="s">
        <v>120</v>
      </c>
      <c r="H12" s="36"/>
    </row>
    <row r="13" spans="1:8" ht="64.5" customHeight="1">
      <c r="A13" s="39"/>
      <c r="B13" s="55" t="s">
        <v>74</v>
      </c>
      <c r="C13" s="36"/>
      <c r="D13" s="36"/>
      <c r="E13" s="36"/>
      <c r="F13" s="39"/>
      <c r="G13" s="39"/>
      <c r="H13" s="39"/>
    </row>
    <row r="14" spans="1:8" ht="81" customHeight="1">
      <c r="A14" s="39"/>
      <c r="B14" s="55"/>
      <c r="C14" s="36" t="s">
        <v>97</v>
      </c>
      <c r="D14" s="36" t="s">
        <v>38</v>
      </c>
      <c r="E14" s="43" t="s">
        <v>2</v>
      </c>
      <c r="F14" s="36" t="s">
        <v>37</v>
      </c>
      <c r="G14" s="36" t="s">
        <v>121</v>
      </c>
      <c r="H14" s="36" t="s">
        <v>125</v>
      </c>
    </row>
    <row r="15" spans="1:8" ht="81" customHeight="1">
      <c r="A15" s="39"/>
      <c r="B15" s="41"/>
      <c r="C15" s="38" t="s">
        <v>65</v>
      </c>
      <c r="D15" s="36" t="s">
        <v>38</v>
      </c>
      <c r="E15" s="43" t="s">
        <v>2</v>
      </c>
      <c r="F15" s="36" t="s">
        <v>37</v>
      </c>
      <c r="G15" s="36" t="s">
        <v>133</v>
      </c>
      <c r="H15" s="36" t="s">
        <v>126</v>
      </c>
    </row>
    <row r="16" spans="1:8" ht="78.75">
      <c r="A16" s="39"/>
      <c r="B16" s="30"/>
      <c r="C16" s="45" t="s">
        <v>84</v>
      </c>
      <c r="D16" s="36" t="s">
        <v>38</v>
      </c>
      <c r="E16" s="43" t="s">
        <v>2</v>
      </c>
      <c r="F16" s="36" t="s">
        <v>37</v>
      </c>
      <c r="G16" s="36" t="s">
        <v>116</v>
      </c>
      <c r="H16" s="146" t="s">
        <v>119</v>
      </c>
    </row>
    <row r="17" spans="1:8" ht="78.75">
      <c r="A17" s="39"/>
      <c r="B17" s="30"/>
      <c r="C17" s="45" t="s">
        <v>102</v>
      </c>
      <c r="D17" s="36" t="s">
        <v>38</v>
      </c>
      <c r="E17" s="43" t="s">
        <v>2</v>
      </c>
      <c r="F17" s="36" t="s">
        <v>37</v>
      </c>
      <c r="G17" s="36" t="s">
        <v>117</v>
      </c>
      <c r="H17" s="147"/>
    </row>
    <row r="18" spans="1:8" ht="94.5">
      <c r="A18" s="39"/>
      <c r="B18" s="30"/>
      <c r="C18" s="18" t="s">
        <v>127</v>
      </c>
      <c r="D18" s="36" t="s">
        <v>38</v>
      </c>
      <c r="E18" s="43" t="s">
        <v>2</v>
      </c>
      <c r="F18" s="36" t="s">
        <v>37</v>
      </c>
      <c r="G18" s="36" t="s">
        <v>134</v>
      </c>
      <c r="H18" s="36" t="s">
        <v>135</v>
      </c>
    </row>
    <row r="19" spans="1:8" ht="63">
      <c r="A19" s="39"/>
      <c r="B19" s="30"/>
      <c r="C19" s="45" t="s">
        <v>108</v>
      </c>
      <c r="D19" s="36">
        <v>2016</v>
      </c>
      <c r="E19" s="43" t="s">
        <v>2</v>
      </c>
      <c r="F19" s="36" t="s">
        <v>37</v>
      </c>
      <c r="G19" s="36" t="s">
        <v>124</v>
      </c>
      <c r="H19" s="36" t="s">
        <v>118</v>
      </c>
    </row>
    <row r="20" spans="1:8" ht="15.75">
      <c r="A20" s="82"/>
      <c r="B20" s="83"/>
      <c r="C20" s="84"/>
      <c r="D20" s="85"/>
      <c r="E20" s="86"/>
      <c r="F20" s="85"/>
      <c r="G20" s="85"/>
      <c r="H20" s="85"/>
    </row>
    <row r="21" spans="1:8" ht="15.75">
      <c r="A21" s="82"/>
      <c r="B21" s="83"/>
      <c r="C21" s="133"/>
      <c r="D21" s="85"/>
      <c r="E21" s="86"/>
      <c r="F21" s="85"/>
      <c r="G21" s="85"/>
      <c r="H21" s="85"/>
    </row>
    <row r="22" spans="1:8" ht="18.75">
      <c r="A22" s="4" t="s">
        <v>83</v>
      </c>
      <c r="B22" s="4"/>
      <c r="C22" s="4"/>
      <c r="D22" s="4"/>
      <c r="E22" s="4"/>
      <c r="F22" s="4"/>
      <c r="G22" s="4"/>
      <c r="H22" s="4" t="s">
        <v>1</v>
      </c>
    </row>
    <row r="23" spans="1:7" ht="18.75">
      <c r="A23" s="31"/>
      <c r="B23" s="4"/>
      <c r="C23" s="4"/>
      <c r="D23" s="4"/>
      <c r="E23" s="4"/>
      <c r="F23" s="4"/>
      <c r="G23" s="4"/>
    </row>
    <row r="24" spans="1:2" ht="15.75">
      <c r="A24" s="46" t="s">
        <v>115</v>
      </c>
      <c r="B24" s="1"/>
    </row>
    <row r="25" spans="1:8" ht="15.75">
      <c r="A25" s="82"/>
      <c r="B25" s="83"/>
      <c r="C25" s="84"/>
      <c r="D25" s="85"/>
      <c r="E25" s="86"/>
      <c r="F25" s="85"/>
      <c r="G25" s="85"/>
      <c r="H25" s="85"/>
    </row>
    <row r="26" spans="1:8" ht="15.75">
      <c r="A26" s="82"/>
      <c r="B26" s="83"/>
      <c r="C26" s="84"/>
      <c r="D26" s="85"/>
      <c r="E26" s="86"/>
      <c r="F26" s="85"/>
      <c r="G26" s="85"/>
      <c r="H26" s="85"/>
    </row>
    <row r="27" spans="1:8" ht="15.75">
      <c r="A27" s="82"/>
      <c r="B27" s="83"/>
      <c r="C27" s="84"/>
      <c r="D27" s="85"/>
      <c r="E27" s="86"/>
      <c r="F27" s="85"/>
      <c r="G27" s="85"/>
      <c r="H27" s="85"/>
    </row>
    <row r="28" spans="1:8" ht="15.75">
      <c r="A28" s="82"/>
      <c r="B28" s="83"/>
      <c r="C28" s="84"/>
      <c r="D28" s="85"/>
      <c r="E28" s="86"/>
      <c r="F28" s="85"/>
      <c r="G28" s="85"/>
      <c r="H28" s="85"/>
    </row>
    <row r="34" ht="15.75" customHeight="1"/>
    <row r="45" spans="1:8" ht="15.75">
      <c r="A45" s="145"/>
      <c r="B45" s="145"/>
      <c r="C45" s="145"/>
      <c r="D45" s="145"/>
      <c r="E45" s="145"/>
      <c r="F45" s="145"/>
      <c r="G45" s="145"/>
      <c r="H45" s="145"/>
    </row>
  </sheetData>
  <sheetProtection/>
  <mergeCells count="2">
    <mergeCell ref="A45:H45"/>
    <mergeCell ref="H16:H17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landscape" paperSize="9" scale="73" r:id="rId1"/>
  <rowBreaks count="1" manualBreakCount="1">
    <brk id="1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Q206"/>
  <sheetViews>
    <sheetView tabSelected="1" view="pageBreakPreview" zoomScale="75" zoomScaleNormal="75" zoomScaleSheetLayoutView="75" zoomScalePageLayoutView="0" workbookViewId="0" topLeftCell="A183">
      <selection activeCell="E121" sqref="E121"/>
    </sheetView>
  </sheetViews>
  <sheetFormatPr defaultColWidth="9.140625" defaultRowHeight="12.75"/>
  <cols>
    <col min="1" max="1" width="29.421875" style="0" customWidth="1"/>
    <col min="2" max="2" width="20.00390625" style="0" customWidth="1"/>
    <col min="3" max="4" width="9.00390625" style="0" customWidth="1"/>
    <col min="5" max="5" width="8.7109375" style="0" customWidth="1"/>
    <col min="6" max="6" width="10.00390625" style="0" customWidth="1"/>
    <col min="7" max="7" width="10.140625" style="0" customWidth="1"/>
    <col min="8" max="8" width="8.57421875" style="0" customWidth="1"/>
    <col min="9" max="9" width="9.7109375" style="0" customWidth="1"/>
    <col min="10" max="10" width="9.00390625" style="0" customWidth="1"/>
    <col min="11" max="11" width="9.7109375" style="0" customWidth="1"/>
    <col min="12" max="12" width="10.28125" style="0" customWidth="1"/>
    <col min="13" max="13" width="9.421875" style="0" customWidth="1"/>
    <col min="14" max="14" width="9.28125" style="0" customWidth="1"/>
    <col min="15" max="15" width="9.7109375" style="0" customWidth="1"/>
    <col min="16" max="16" width="8.7109375" style="0" customWidth="1"/>
    <col min="17" max="17" width="9.7109375" style="0" customWidth="1"/>
  </cols>
  <sheetData>
    <row r="1" spans="10:13" ht="18.75">
      <c r="J1" s="3"/>
      <c r="L1" s="5" t="s">
        <v>27</v>
      </c>
      <c r="M1" s="4"/>
    </row>
    <row r="2" spans="8:13" ht="18.75">
      <c r="H2" s="4"/>
      <c r="J2" s="4" t="s">
        <v>5</v>
      </c>
      <c r="K2" s="4"/>
      <c r="L2" s="4"/>
      <c r="M2" s="4"/>
    </row>
    <row r="3" spans="10:13" ht="18.75">
      <c r="J3" s="4" t="s">
        <v>76</v>
      </c>
      <c r="K3" s="4"/>
      <c r="L3" s="4"/>
      <c r="M3" s="4"/>
    </row>
    <row r="4" spans="3:6" ht="18.75">
      <c r="C4" s="4"/>
      <c r="D4" s="4"/>
      <c r="E4" s="4"/>
      <c r="F4" s="4"/>
    </row>
    <row r="5" spans="2:14" ht="18.75">
      <c r="B5" s="25" t="s">
        <v>122</v>
      </c>
      <c r="C5" s="25"/>
      <c r="D5" s="25"/>
      <c r="E5" s="25"/>
      <c r="F5" s="25"/>
      <c r="G5" s="25"/>
      <c r="H5" s="25"/>
      <c r="I5" s="25"/>
      <c r="L5" s="1"/>
      <c r="M5" s="1"/>
      <c r="N5" s="1"/>
    </row>
    <row r="6" spans="12:14" ht="15.75">
      <c r="L6" s="1"/>
      <c r="M6" s="1" t="s">
        <v>28</v>
      </c>
      <c r="N6" s="1"/>
    </row>
    <row r="7" spans="1:17" ht="15.75">
      <c r="A7" s="148" t="s">
        <v>4</v>
      </c>
      <c r="B7" s="148" t="s">
        <v>3</v>
      </c>
      <c r="C7" s="152" t="s">
        <v>40</v>
      </c>
      <c r="D7" s="153"/>
      <c r="E7" s="153"/>
      <c r="F7" s="153"/>
      <c r="G7" s="153"/>
      <c r="H7" s="153"/>
      <c r="I7" s="153"/>
      <c r="J7" s="153"/>
      <c r="K7" s="154"/>
      <c r="L7" s="152" t="s">
        <v>41</v>
      </c>
      <c r="M7" s="153"/>
      <c r="N7" s="153"/>
      <c r="O7" s="153"/>
      <c r="P7" s="153"/>
      <c r="Q7" s="154"/>
    </row>
    <row r="8" spans="1:17" ht="30" customHeight="1">
      <c r="A8" s="149"/>
      <c r="B8" s="149"/>
      <c r="C8" s="152" t="s">
        <v>42</v>
      </c>
      <c r="D8" s="153"/>
      <c r="E8" s="154"/>
      <c r="F8" s="151" t="s">
        <v>43</v>
      </c>
      <c r="G8" s="151"/>
      <c r="H8" s="151"/>
      <c r="I8" s="151" t="s">
        <v>44</v>
      </c>
      <c r="J8" s="151"/>
      <c r="K8" s="151"/>
      <c r="L8" s="151" t="s">
        <v>45</v>
      </c>
      <c r="M8" s="151"/>
      <c r="N8" s="151"/>
      <c r="O8" s="152" t="s">
        <v>39</v>
      </c>
      <c r="P8" s="153"/>
      <c r="Q8" s="154"/>
    </row>
    <row r="9" spans="1:17" ht="47.25">
      <c r="A9" s="150"/>
      <c r="B9" s="150"/>
      <c r="C9" s="50" t="s">
        <v>11</v>
      </c>
      <c r="D9" s="2" t="s">
        <v>6</v>
      </c>
      <c r="E9" s="2" t="s">
        <v>7</v>
      </c>
      <c r="F9" s="50" t="s">
        <v>11</v>
      </c>
      <c r="G9" s="2" t="s">
        <v>6</v>
      </c>
      <c r="H9" s="2" t="s">
        <v>7</v>
      </c>
      <c r="I9" s="50" t="s">
        <v>11</v>
      </c>
      <c r="J9" s="2" t="s">
        <v>6</v>
      </c>
      <c r="K9" s="2" t="s">
        <v>7</v>
      </c>
      <c r="L9" s="50" t="s">
        <v>11</v>
      </c>
      <c r="M9" s="2" t="s">
        <v>6</v>
      </c>
      <c r="N9" s="2" t="s">
        <v>7</v>
      </c>
      <c r="O9" s="50" t="s">
        <v>11</v>
      </c>
      <c r="P9" s="2" t="s">
        <v>6</v>
      </c>
      <c r="Q9" s="2" t="s">
        <v>7</v>
      </c>
    </row>
    <row r="10" spans="1:17" ht="39" customHeight="1">
      <c r="A10" s="61" t="s">
        <v>36</v>
      </c>
      <c r="B10" s="16"/>
      <c r="C10" s="68">
        <v>88387.2</v>
      </c>
      <c r="D10" s="68">
        <v>44295.1</v>
      </c>
      <c r="E10" s="68">
        <v>44092.1</v>
      </c>
      <c r="F10" s="68">
        <v>93028.5</v>
      </c>
      <c r="G10" s="68">
        <v>49865.6</v>
      </c>
      <c r="H10" s="68">
        <v>43163</v>
      </c>
      <c r="I10" s="68">
        <v>89950.9</v>
      </c>
      <c r="J10" s="68">
        <v>52956.3</v>
      </c>
      <c r="K10" s="68">
        <v>36994.6</v>
      </c>
      <c r="L10" s="68">
        <v>145842.7</v>
      </c>
      <c r="M10" s="68">
        <v>56235.8</v>
      </c>
      <c r="N10" s="68">
        <v>89606.9</v>
      </c>
      <c r="O10" s="68">
        <v>116006.2</v>
      </c>
      <c r="P10" s="68">
        <v>59725</v>
      </c>
      <c r="Q10" s="68">
        <v>56281.2</v>
      </c>
    </row>
    <row r="11" spans="1:17" ht="110.25">
      <c r="A11" s="23" t="s">
        <v>16</v>
      </c>
      <c r="B11" s="22"/>
      <c r="C11" s="60">
        <f>D11+E11</f>
        <v>35681.3</v>
      </c>
      <c r="D11" s="60">
        <v>32911.3</v>
      </c>
      <c r="E11" s="60">
        <v>2770</v>
      </c>
      <c r="F11" s="60">
        <f>G11+H11</f>
        <v>40692.299999999996</v>
      </c>
      <c r="G11" s="60">
        <v>37634.2</v>
      </c>
      <c r="H11" s="60">
        <v>3058.1</v>
      </c>
      <c r="I11" s="60">
        <f>J11+K11</f>
        <v>43099.600000000006</v>
      </c>
      <c r="J11" s="60">
        <v>39811.3</v>
      </c>
      <c r="K11" s="60">
        <v>3288.3</v>
      </c>
      <c r="L11" s="60">
        <f>M11+N11</f>
        <v>45650</v>
      </c>
      <c r="M11" s="60">
        <v>42116</v>
      </c>
      <c r="N11" s="60">
        <v>3534</v>
      </c>
      <c r="O11" s="60">
        <f>P11+Q11</f>
        <v>48355.2</v>
      </c>
      <c r="P11" s="60">
        <v>44556.2</v>
      </c>
      <c r="Q11" s="60">
        <v>3799</v>
      </c>
    </row>
    <row r="12" spans="1:17" ht="51.75" customHeight="1">
      <c r="A12" s="63" t="s">
        <v>61</v>
      </c>
      <c r="B12" s="8"/>
      <c r="C12" s="72"/>
      <c r="D12" s="73"/>
      <c r="E12" s="73"/>
      <c r="F12" s="72"/>
      <c r="G12" s="71"/>
      <c r="H12" s="71"/>
      <c r="I12" s="74"/>
      <c r="J12" s="71"/>
      <c r="K12" s="71"/>
      <c r="L12" s="71"/>
      <c r="M12" s="71"/>
      <c r="N12" s="59"/>
      <c r="O12" s="59"/>
      <c r="P12" s="59"/>
      <c r="Q12" s="69"/>
    </row>
    <row r="13" spans="1:17" ht="110.25">
      <c r="A13" s="8" t="s">
        <v>47</v>
      </c>
      <c r="B13" s="8"/>
      <c r="C13" s="72"/>
      <c r="D13" s="73"/>
      <c r="E13" s="73"/>
      <c r="F13" s="72"/>
      <c r="G13" s="71"/>
      <c r="H13" s="71"/>
      <c r="I13" s="74"/>
      <c r="J13" s="71"/>
      <c r="K13" s="71"/>
      <c r="L13" s="71"/>
      <c r="M13" s="71"/>
      <c r="N13" s="59"/>
      <c r="O13" s="59"/>
      <c r="P13" s="59"/>
      <c r="Q13" s="69"/>
    </row>
    <row r="14" spans="1:17" ht="31.5">
      <c r="A14" s="23" t="s">
        <v>12</v>
      </c>
      <c r="B14" s="8"/>
      <c r="C14" s="72">
        <f>C15+C16</f>
        <v>4053.9</v>
      </c>
      <c r="D14" s="72">
        <f aca="true" t="shared" si="0" ref="D14:Q14">D15+D16</f>
        <v>1283.9</v>
      </c>
      <c r="E14" s="72">
        <f t="shared" si="0"/>
        <v>2770</v>
      </c>
      <c r="F14" s="72">
        <f t="shared" si="0"/>
        <v>7806.280000000001</v>
      </c>
      <c r="G14" s="72">
        <f t="shared" si="0"/>
        <v>4748.2</v>
      </c>
      <c r="H14" s="72">
        <f t="shared" si="0"/>
        <v>3058.0800000000004</v>
      </c>
      <c r="I14" s="72">
        <v>8392.7</v>
      </c>
      <c r="J14" s="72">
        <f t="shared" si="0"/>
        <v>5104.31</v>
      </c>
      <c r="K14" s="72">
        <f t="shared" si="0"/>
        <v>3288.3160000000003</v>
      </c>
      <c r="L14" s="72">
        <f t="shared" si="0"/>
        <v>9021.091367</v>
      </c>
      <c r="M14" s="72">
        <f t="shared" si="0"/>
        <v>5487.133250000001</v>
      </c>
      <c r="N14" s="72">
        <f t="shared" si="0"/>
        <v>3534.0222000000003</v>
      </c>
      <c r="O14" s="72">
        <v>9697.6</v>
      </c>
      <c r="P14" s="72">
        <f t="shared" si="0"/>
        <v>5898.64574375</v>
      </c>
      <c r="Q14" s="72">
        <f t="shared" si="0"/>
        <v>3799.0188649999996</v>
      </c>
    </row>
    <row r="15" spans="1:17" ht="15.75">
      <c r="A15" s="14" t="s">
        <v>46</v>
      </c>
      <c r="B15" s="8"/>
      <c r="C15" s="72">
        <f>C36</f>
        <v>430.7</v>
      </c>
      <c r="D15" s="72"/>
      <c r="E15" s="72">
        <f aca="true" t="shared" si="1" ref="E15:Q15">E36</f>
        <v>430.7</v>
      </c>
      <c r="F15" s="72">
        <f t="shared" si="1"/>
        <v>475.49280000000005</v>
      </c>
      <c r="G15" s="72"/>
      <c r="H15" s="72">
        <f t="shared" si="1"/>
        <v>475.49280000000005</v>
      </c>
      <c r="I15" s="72">
        <f t="shared" si="1"/>
        <v>511.15476</v>
      </c>
      <c r="J15" s="72"/>
      <c r="K15" s="72">
        <f t="shared" si="1"/>
        <v>511.15476</v>
      </c>
      <c r="L15" s="72">
        <f t="shared" si="1"/>
        <v>549.491367</v>
      </c>
      <c r="M15" s="72"/>
      <c r="N15" s="72">
        <f t="shared" si="1"/>
        <v>549.491367</v>
      </c>
      <c r="O15" s="72">
        <f t="shared" si="1"/>
        <v>590.7032195249999</v>
      </c>
      <c r="P15" s="72"/>
      <c r="Q15" s="72">
        <f t="shared" si="1"/>
        <v>590.7032195249999</v>
      </c>
    </row>
    <row r="16" spans="1:17" ht="63">
      <c r="A16" s="9" t="s">
        <v>48</v>
      </c>
      <c r="B16" s="8"/>
      <c r="C16" s="72">
        <f>C17+C26+C37</f>
        <v>3623.2000000000003</v>
      </c>
      <c r="D16" s="72">
        <f>D17+D26+D35</f>
        <v>1283.9</v>
      </c>
      <c r="E16" s="72">
        <f aca="true" t="shared" si="2" ref="E16:Q16">E17+E26+E37</f>
        <v>2339.3</v>
      </c>
      <c r="F16" s="72">
        <f t="shared" si="2"/>
        <v>7330.787200000001</v>
      </c>
      <c r="G16" s="72">
        <f t="shared" si="2"/>
        <v>4748.2</v>
      </c>
      <c r="H16" s="72">
        <f t="shared" si="2"/>
        <v>2582.5872000000004</v>
      </c>
      <c r="I16" s="72">
        <f t="shared" si="2"/>
        <v>7881.471240000001</v>
      </c>
      <c r="J16" s="72">
        <f t="shared" si="2"/>
        <v>5104.31</v>
      </c>
      <c r="K16" s="72">
        <f t="shared" si="2"/>
        <v>2777.1612400000004</v>
      </c>
      <c r="L16" s="72">
        <v>8471.6</v>
      </c>
      <c r="M16" s="72">
        <f t="shared" si="2"/>
        <v>5487.133250000001</v>
      </c>
      <c r="N16" s="72">
        <f t="shared" si="2"/>
        <v>2984.5308330000003</v>
      </c>
      <c r="O16" s="72">
        <v>9106.9</v>
      </c>
      <c r="P16" s="72">
        <f t="shared" si="2"/>
        <v>5898.64574375</v>
      </c>
      <c r="Q16" s="72">
        <f t="shared" si="2"/>
        <v>3208.3156454749997</v>
      </c>
    </row>
    <row r="17" spans="1:17" ht="61.5" customHeight="1">
      <c r="A17" s="8"/>
      <c r="B17" s="8" t="s">
        <v>62</v>
      </c>
      <c r="C17" s="72">
        <f>D17+E17</f>
        <v>1160.9</v>
      </c>
      <c r="D17" s="89">
        <v>1010.9</v>
      </c>
      <c r="E17" s="72">
        <v>150</v>
      </c>
      <c r="F17" s="72">
        <f>G17+H17</f>
        <v>4612.400000000001</v>
      </c>
      <c r="G17" s="74">
        <v>4446.8</v>
      </c>
      <c r="H17" s="74">
        <v>165.6</v>
      </c>
      <c r="I17" s="74">
        <f>J17+K17</f>
        <v>4959.21</v>
      </c>
      <c r="J17" s="74">
        <f>G17*1.075</f>
        <v>4780.31</v>
      </c>
      <c r="K17" s="74">
        <v>178.9</v>
      </c>
      <c r="L17" s="74">
        <f>M17+N17</f>
        <v>5330.23325</v>
      </c>
      <c r="M17" s="74">
        <f>J17*1.075</f>
        <v>5138.833250000001</v>
      </c>
      <c r="N17" s="75">
        <v>191.4</v>
      </c>
      <c r="O17" s="75">
        <f>P17+Q17</f>
        <v>5729.9457437500005</v>
      </c>
      <c r="P17" s="74">
        <f>M17*1.075</f>
        <v>5524.245743750001</v>
      </c>
      <c r="Q17" s="75">
        <v>205.7</v>
      </c>
    </row>
    <row r="18" spans="1:17" ht="33" customHeight="1">
      <c r="A18" s="8"/>
      <c r="B18" s="21" t="s">
        <v>33</v>
      </c>
      <c r="C18" s="73"/>
      <c r="D18" s="73"/>
      <c r="E18" s="73"/>
      <c r="F18" s="73"/>
      <c r="G18" s="71"/>
      <c r="H18" s="71"/>
      <c r="I18" s="71"/>
      <c r="J18" s="71"/>
      <c r="K18" s="71"/>
      <c r="L18" s="71"/>
      <c r="M18" s="71"/>
      <c r="N18" s="59"/>
      <c r="O18" s="59"/>
      <c r="P18" s="59"/>
      <c r="Q18" s="59"/>
    </row>
    <row r="19" spans="1:17" ht="63">
      <c r="A19" s="8"/>
      <c r="B19" s="8" t="s">
        <v>49</v>
      </c>
      <c r="C19" s="73">
        <f>D19+E19</f>
        <v>78685</v>
      </c>
      <c r="D19" s="76">
        <v>76928</v>
      </c>
      <c r="E19" s="73">
        <v>1757</v>
      </c>
      <c r="F19" s="73">
        <f>G19+H19</f>
        <v>78685</v>
      </c>
      <c r="G19" s="76">
        <v>76928</v>
      </c>
      <c r="H19" s="73">
        <v>1757</v>
      </c>
      <c r="I19" s="71">
        <f>J19+K19</f>
        <v>78685</v>
      </c>
      <c r="J19" s="76">
        <v>76928</v>
      </c>
      <c r="K19" s="73">
        <v>1757</v>
      </c>
      <c r="L19" s="71">
        <f>M19+N19</f>
        <v>78685</v>
      </c>
      <c r="M19" s="76">
        <v>76928</v>
      </c>
      <c r="N19" s="73">
        <v>1757</v>
      </c>
      <c r="O19" s="59">
        <f>P19+Q19</f>
        <v>78685</v>
      </c>
      <c r="P19" s="76">
        <v>76928</v>
      </c>
      <c r="Q19" s="73">
        <v>1757</v>
      </c>
    </row>
    <row r="20" spans="1:17" ht="37.5" customHeight="1">
      <c r="A20" s="8"/>
      <c r="B20" s="21" t="s">
        <v>34</v>
      </c>
      <c r="C20" s="73"/>
      <c r="D20" s="73"/>
      <c r="E20" s="73"/>
      <c r="F20" s="73"/>
      <c r="G20" s="71"/>
      <c r="H20" s="71"/>
      <c r="I20" s="71"/>
      <c r="J20" s="71"/>
      <c r="K20" s="71"/>
      <c r="L20" s="71"/>
      <c r="M20" s="71"/>
      <c r="N20" s="59"/>
      <c r="O20" s="59"/>
      <c r="P20" s="59"/>
      <c r="Q20" s="59"/>
    </row>
    <row r="21" spans="1:17" ht="66.75" customHeight="1">
      <c r="A21" s="8"/>
      <c r="B21" s="8" t="s">
        <v>54</v>
      </c>
      <c r="C21" s="73">
        <f>D21+E21</f>
        <v>78685</v>
      </c>
      <c r="D21" s="73">
        <v>76928</v>
      </c>
      <c r="E21" s="73">
        <v>1757</v>
      </c>
      <c r="F21" s="73">
        <f>G21+H21</f>
        <v>78685</v>
      </c>
      <c r="G21" s="73">
        <v>76928</v>
      </c>
      <c r="H21" s="73">
        <v>1757</v>
      </c>
      <c r="I21" s="73">
        <f>J21+K21</f>
        <v>78685</v>
      </c>
      <c r="J21" s="73">
        <v>76928</v>
      </c>
      <c r="K21" s="73">
        <v>1757</v>
      </c>
      <c r="L21" s="73">
        <f>M21+N21</f>
        <v>78685</v>
      </c>
      <c r="M21" s="73">
        <v>76928</v>
      </c>
      <c r="N21" s="73">
        <v>1757</v>
      </c>
      <c r="O21" s="73">
        <f>P21+Q21</f>
        <v>78685</v>
      </c>
      <c r="P21" s="73">
        <v>76928</v>
      </c>
      <c r="Q21" s="73">
        <v>1757</v>
      </c>
    </row>
    <row r="22" spans="1:17" ht="31.5">
      <c r="A22" s="8"/>
      <c r="B22" s="21" t="s">
        <v>35</v>
      </c>
      <c r="C22" s="73"/>
      <c r="D22" s="73"/>
      <c r="E22" s="73"/>
      <c r="F22" s="73"/>
      <c r="G22" s="71"/>
      <c r="H22" s="71"/>
      <c r="I22" s="71"/>
      <c r="J22" s="71"/>
      <c r="K22" s="71"/>
      <c r="L22" s="71"/>
      <c r="M22" s="71"/>
      <c r="N22" s="59"/>
      <c r="O22" s="59"/>
      <c r="P22" s="59"/>
      <c r="Q22" s="59"/>
    </row>
    <row r="23" spans="1:17" ht="46.5" customHeight="1">
      <c r="A23" s="8"/>
      <c r="B23" s="8" t="s">
        <v>77</v>
      </c>
      <c r="C23" s="77">
        <f>C17/C21</f>
        <v>0.01475376501239118</v>
      </c>
      <c r="D23" s="77">
        <f aca="true" t="shared" si="3" ref="D23:Q23">D17/D21</f>
        <v>0.013140858985024957</v>
      </c>
      <c r="E23" s="77">
        <f t="shared" si="3"/>
        <v>0.08537279453614115</v>
      </c>
      <c r="F23" s="77">
        <f t="shared" si="3"/>
        <v>0.058618542288873365</v>
      </c>
      <c r="G23" s="77">
        <f t="shared" si="3"/>
        <v>0.057804700499168055</v>
      </c>
      <c r="H23" s="77">
        <f t="shared" si="3"/>
        <v>0.09425156516789983</v>
      </c>
      <c r="I23" s="77">
        <f t="shared" si="3"/>
        <v>0.06302611679481476</v>
      </c>
      <c r="J23" s="77">
        <f t="shared" si="3"/>
        <v>0.062140053036605664</v>
      </c>
      <c r="K23" s="77">
        <f t="shared" si="3"/>
        <v>0.10182128628343769</v>
      </c>
      <c r="L23" s="77">
        <f t="shared" si="3"/>
        <v>0.06774141513630298</v>
      </c>
      <c r="M23" s="77">
        <f t="shared" si="3"/>
        <v>0.06680055701435109</v>
      </c>
      <c r="N23" s="77">
        <f t="shared" si="3"/>
        <v>0.10893568582811611</v>
      </c>
      <c r="O23" s="77">
        <f t="shared" si="3"/>
        <v>0.07282132228188347</v>
      </c>
      <c r="P23" s="77">
        <f t="shared" si="3"/>
        <v>0.07181059879042742</v>
      </c>
      <c r="Q23" s="77">
        <f t="shared" si="3"/>
        <v>0.11707455890722822</v>
      </c>
    </row>
    <row r="24" spans="1:17" ht="15.75">
      <c r="A24" s="8"/>
      <c r="B24" s="21" t="s">
        <v>30</v>
      </c>
      <c r="C24" s="73"/>
      <c r="D24" s="73"/>
      <c r="E24" s="73"/>
      <c r="F24" s="73"/>
      <c r="G24" s="71"/>
      <c r="H24" s="71"/>
      <c r="I24" s="71"/>
      <c r="J24" s="71"/>
      <c r="K24" s="71"/>
      <c r="L24" s="71"/>
      <c r="M24" s="71"/>
      <c r="N24" s="59"/>
      <c r="O24" s="59"/>
      <c r="P24" s="59"/>
      <c r="Q24" s="59"/>
    </row>
    <row r="25" spans="1:17" ht="68.25" customHeight="1">
      <c r="A25" s="8"/>
      <c r="B25" s="8" t="s">
        <v>51</v>
      </c>
      <c r="C25" s="73">
        <f>C21/C19*100</f>
        <v>100</v>
      </c>
      <c r="D25" s="73">
        <f aca="true" t="shared" si="4" ref="D25:Q25">D21/D19*100</f>
        <v>100</v>
      </c>
      <c r="E25" s="73">
        <f t="shared" si="4"/>
        <v>100</v>
      </c>
      <c r="F25" s="73">
        <f t="shared" si="4"/>
        <v>100</v>
      </c>
      <c r="G25" s="73">
        <f t="shared" si="4"/>
        <v>100</v>
      </c>
      <c r="H25" s="73">
        <f t="shared" si="4"/>
        <v>100</v>
      </c>
      <c r="I25" s="73">
        <f t="shared" si="4"/>
        <v>100</v>
      </c>
      <c r="J25" s="73">
        <f t="shared" si="4"/>
        <v>100</v>
      </c>
      <c r="K25" s="73">
        <f t="shared" si="4"/>
        <v>100</v>
      </c>
      <c r="L25" s="73">
        <f t="shared" si="4"/>
        <v>100</v>
      </c>
      <c r="M25" s="73">
        <f t="shared" si="4"/>
        <v>100</v>
      </c>
      <c r="N25" s="73">
        <f t="shared" si="4"/>
        <v>100</v>
      </c>
      <c r="O25" s="73">
        <f t="shared" si="4"/>
        <v>100</v>
      </c>
      <c r="P25" s="73">
        <f t="shared" si="4"/>
        <v>100</v>
      </c>
      <c r="Q25" s="73">
        <f t="shared" si="4"/>
        <v>100</v>
      </c>
    </row>
    <row r="26" spans="1:17" ht="68.25" customHeight="1">
      <c r="A26" s="8"/>
      <c r="B26" s="8" t="s">
        <v>63</v>
      </c>
      <c r="C26" s="72">
        <f>D26+E26</f>
        <v>273</v>
      </c>
      <c r="D26" s="72">
        <v>273</v>
      </c>
      <c r="E26" s="72"/>
      <c r="F26" s="72">
        <f>G26+H26</f>
        <v>301.4</v>
      </c>
      <c r="G26" s="74">
        <v>301.4</v>
      </c>
      <c r="H26" s="74"/>
      <c r="I26" s="74">
        <f>J26+K26</f>
        <v>324</v>
      </c>
      <c r="J26" s="74">
        <v>324</v>
      </c>
      <c r="K26" s="74"/>
      <c r="L26" s="74">
        <f>M26+N26</f>
        <v>348.3</v>
      </c>
      <c r="M26" s="74">
        <v>348.3</v>
      </c>
      <c r="N26" s="75"/>
      <c r="O26" s="75">
        <f>P26+Q26</f>
        <v>374.4</v>
      </c>
      <c r="P26" s="75">
        <v>374.4</v>
      </c>
      <c r="Q26" s="75"/>
    </row>
    <row r="27" spans="1:17" ht="31.5" customHeight="1">
      <c r="A27" s="8"/>
      <c r="B27" s="21" t="s">
        <v>33</v>
      </c>
      <c r="C27" s="73"/>
      <c r="D27" s="73"/>
      <c r="E27" s="73"/>
      <c r="F27" s="73"/>
      <c r="G27" s="71"/>
      <c r="H27" s="71"/>
      <c r="I27" s="71"/>
      <c r="J27" s="71"/>
      <c r="K27" s="71"/>
      <c r="L27" s="71"/>
      <c r="M27" s="71"/>
      <c r="N27" s="59"/>
      <c r="O27" s="59"/>
      <c r="P27" s="59"/>
      <c r="Q27" s="59"/>
    </row>
    <row r="28" spans="1:17" ht="65.25" customHeight="1">
      <c r="A28" s="8"/>
      <c r="B28" s="8" t="s">
        <v>52</v>
      </c>
      <c r="C28" s="76">
        <v>113723</v>
      </c>
      <c r="D28" s="76">
        <f>C28-E28</f>
        <v>113723</v>
      </c>
      <c r="E28" s="73"/>
      <c r="F28" s="76">
        <v>113723</v>
      </c>
      <c r="G28" s="76">
        <f>F28-H28</f>
        <v>113723</v>
      </c>
      <c r="H28" s="73"/>
      <c r="I28" s="76">
        <v>113723</v>
      </c>
      <c r="J28" s="76">
        <f>I28-K28</f>
        <v>113723</v>
      </c>
      <c r="K28" s="73"/>
      <c r="L28" s="76">
        <v>113723</v>
      </c>
      <c r="M28" s="76">
        <f>L28-N28</f>
        <v>113723</v>
      </c>
      <c r="N28" s="73"/>
      <c r="O28" s="76">
        <v>113723</v>
      </c>
      <c r="P28" s="76">
        <f>O28-Q28</f>
        <v>113723</v>
      </c>
      <c r="Q28" s="73"/>
    </row>
    <row r="29" spans="1:17" ht="33" customHeight="1">
      <c r="A29" s="8"/>
      <c r="B29" s="62" t="s">
        <v>34</v>
      </c>
      <c r="C29" s="73"/>
      <c r="D29" s="73"/>
      <c r="E29" s="73"/>
      <c r="F29" s="73"/>
      <c r="G29" s="71"/>
      <c r="H29" s="71"/>
      <c r="I29" s="71"/>
      <c r="J29" s="71"/>
      <c r="K29" s="71"/>
      <c r="L29" s="71"/>
      <c r="M29" s="71"/>
      <c r="N29" s="59"/>
      <c r="O29" s="59"/>
      <c r="P29" s="59"/>
      <c r="Q29" s="59"/>
    </row>
    <row r="30" spans="1:17" ht="65.25" customHeight="1">
      <c r="A30" s="8"/>
      <c r="B30" s="8" t="s">
        <v>53</v>
      </c>
      <c r="C30" s="76">
        <f>C28</f>
        <v>113723</v>
      </c>
      <c r="D30" s="76">
        <f aca="true" t="shared" si="5" ref="D30:P30">D28</f>
        <v>113723</v>
      </c>
      <c r="E30" s="76">
        <f t="shared" si="5"/>
        <v>0</v>
      </c>
      <c r="F30" s="76">
        <f t="shared" si="5"/>
        <v>113723</v>
      </c>
      <c r="G30" s="76">
        <f t="shared" si="5"/>
        <v>113723</v>
      </c>
      <c r="H30" s="76">
        <f t="shared" si="5"/>
        <v>0</v>
      </c>
      <c r="I30" s="76">
        <f t="shared" si="5"/>
        <v>113723</v>
      </c>
      <c r="J30" s="76">
        <f t="shared" si="5"/>
        <v>113723</v>
      </c>
      <c r="K30" s="76">
        <f t="shared" si="5"/>
        <v>0</v>
      </c>
      <c r="L30" s="76">
        <f t="shared" si="5"/>
        <v>113723</v>
      </c>
      <c r="M30" s="76">
        <f t="shared" si="5"/>
        <v>113723</v>
      </c>
      <c r="N30" s="76">
        <f t="shared" si="5"/>
        <v>0</v>
      </c>
      <c r="O30" s="76">
        <f t="shared" si="5"/>
        <v>113723</v>
      </c>
      <c r="P30" s="76">
        <f t="shared" si="5"/>
        <v>113723</v>
      </c>
      <c r="Q30" s="73"/>
    </row>
    <row r="31" spans="1:17" ht="31.5">
      <c r="A31" s="8"/>
      <c r="B31" s="21" t="s">
        <v>35</v>
      </c>
      <c r="C31" s="73"/>
      <c r="D31" s="73"/>
      <c r="E31" s="73"/>
      <c r="F31" s="73"/>
      <c r="G31" s="71"/>
      <c r="H31" s="71"/>
      <c r="I31" s="71"/>
      <c r="J31" s="71"/>
      <c r="K31" s="71"/>
      <c r="L31" s="71"/>
      <c r="M31" s="71"/>
      <c r="N31" s="59"/>
      <c r="O31" s="59"/>
      <c r="P31" s="59"/>
      <c r="Q31" s="59"/>
    </row>
    <row r="32" spans="1:17" ht="47.25" customHeight="1">
      <c r="A32" s="8"/>
      <c r="B32" s="8" t="s">
        <v>50</v>
      </c>
      <c r="C32" s="77">
        <f>C26/C30</f>
        <v>0.0024005698055802258</v>
      </c>
      <c r="D32" s="77">
        <f aca="true" t="shared" si="6" ref="D32:P32">D26/D30</f>
        <v>0.0024005698055802258</v>
      </c>
      <c r="E32" s="77"/>
      <c r="F32" s="77">
        <f t="shared" si="6"/>
        <v>0.002650299411728498</v>
      </c>
      <c r="G32" s="77">
        <f t="shared" si="6"/>
        <v>0.002650299411728498</v>
      </c>
      <c r="H32" s="77"/>
      <c r="I32" s="77">
        <f t="shared" si="6"/>
        <v>0.00284902790112818</v>
      </c>
      <c r="J32" s="77">
        <f t="shared" si="6"/>
        <v>0.00284902790112818</v>
      </c>
      <c r="K32" s="77"/>
      <c r="L32" s="77">
        <f t="shared" si="6"/>
        <v>0.0030627049937127933</v>
      </c>
      <c r="M32" s="77">
        <f t="shared" si="6"/>
        <v>0.0030627049937127933</v>
      </c>
      <c r="N32" s="77"/>
      <c r="O32" s="77">
        <f t="shared" si="6"/>
        <v>0.003292210019081452</v>
      </c>
      <c r="P32" s="77">
        <f t="shared" si="6"/>
        <v>0.003292210019081452</v>
      </c>
      <c r="Q32" s="77"/>
    </row>
    <row r="33" spans="1:17" ht="15.75">
      <c r="A33" s="8"/>
      <c r="B33" s="21" t="s">
        <v>30</v>
      </c>
      <c r="C33" s="73"/>
      <c r="D33" s="73"/>
      <c r="E33" s="73"/>
      <c r="F33" s="73"/>
      <c r="G33" s="71"/>
      <c r="H33" s="71"/>
      <c r="I33" s="71"/>
      <c r="J33" s="71"/>
      <c r="K33" s="71"/>
      <c r="L33" s="71"/>
      <c r="M33" s="71"/>
      <c r="N33" s="59"/>
      <c r="O33" s="59"/>
      <c r="P33" s="59"/>
      <c r="Q33" s="59"/>
    </row>
    <row r="34" spans="1:17" ht="60.75" customHeight="1">
      <c r="A34" s="8"/>
      <c r="B34" s="8" t="s">
        <v>58</v>
      </c>
      <c r="C34" s="73">
        <f>C30/C28*100</f>
        <v>100</v>
      </c>
      <c r="D34" s="73">
        <f aca="true" t="shared" si="7" ref="D34:P34">D30/D28*100</f>
        <v>100</v>
      </c>
      <c r="E34" s="73"/>
      <c r="F34" s="73">
        <f t="shared" si="7"/>
        <v>100</v>
      </c>
      <c r="G34" s="73">
        <f t="shared" si="7"/>
        <v>100</v>
      </c>
      <c r="H34" s="73"/>
      <c r="I34" s="73">
        <f t="shared" si="7"/>
        <v>100</v>
      </c>
      <c r="J34" s="73">
        <f t="shared" si="7"/>
        <v>100</v>
      </c>
      <c r="K34" s="73"/>
      <c r="L34" s="73">
        <f t="shared" si="7"/>
        <v>100</v>
      </c>
      <c r="M34" s="73">
        <f t="shared" si="7"/>
        <v>100</v>
      </c>
      <c r="N34" s="73"/>
      <c r="O34" s="73">
        <f t="shared" si="7"/>
        <v>100</v>
      </c>
      <c r="P34" s="73">
        <f t="shared" si="7"/>
        <v>100</v>
      </c>
      <c r="Q34" s="73"/>
    </row>
    <row r="35" spans="1:17" ht="65.25" customHeight="1">
      <c r="A35" s="8"/>
      <c r="B35" s="8" t="s">
        <v>64</v>
      </c>
      <c r="C35" s="72">
        <f>D35+E35</f>
        <v>2620</v>
      </c>
      <c r="D35" s="72"/>
      <c r="E35" s="72">
        <f>E36+E37</f>
        <v>2620</v>
      </c>
      <c r="F35" s="72">
        <f aca="true" t="shared" si="8" ref="F35:Q35">F36+F37</f>
        <v>2892.4800000000005</v>
      </c>
      <c r="G35" s="72"/>
      <c r="H35" s="72">
        <f t="shared" si="8"/>
        <v>2892.4800000000005</v>
      </c>
      <c r="I35" s="72">
        <f t="shared" si="8"/>
        <v>3109.416</v>
      </c>
      <c r="J35" s="72"/>
      <c r="K35" s="72">
        <f t="shared" si="8"/>
        <v>3109.416</v>
      </c>
      <c r="L35" s="72">
        <f t="shared" si="8"/>
        <v>3342.6222000000002</v>
      </c>
      <c r="M35" s="72"/>
      <c r="N35" s="72">
        <f t="shared" si="8"/>
        <v>3342.6222000000002</v>
      </c>
      <c r="O35" s="72">
        <f t="shared" si="8"/>
        <v>3593.3188649999997</v>
      </c>
      <c r="P35" s="72"/>
      <c r="Q35" s="72">
        <f t="shared" si="8"/>
        <v>3593.3188649999997</v>
      </c>
    </row>
    <row r="36" spans="1:17" ht="24" customHeight="1">
      <c r="A36" s="8"/>
      <c r="B36" s="15" t="s">
        <v>46</v>
      </c>
      <c r="C36" s="73">
        <v>430.7</v>
      </c>
      <c r="D36" s="73"/>
      <c r="E36" s="73">
        <f>C36</f>
        <v>430.7</v>
      </c>
      <c r="F36" s="73">
        <f>E36*1.104</f>
        <v>475.49280000000005</v>
      </c>
      <c r="G36" s="71"/>
      <c r="H36" s="71">
        <f>F36</f>
        <v>475.49280000000005</v>
      </c>
      <c r="I36" s="71">
        <f>H36*1.075</f>
        <v>511.15476</v>
      </c>
      <c r="J36" s="71"/>
      <c r="K36" s="71">
        <f>I36</f>
        <v>511.15476</v>
      </c>
      <c r="L36" s="71">
        <f>K36*1.075</f>
        <v>549.491367</v>
      </c>
      <c r="M36" s="71"/>
      <c r="N36" s="71">
        <f>L36</f>
        <v>549.491367</v>
      </c>
      <c r="O36" s="71">
        <f>N36*1.075</f>
        <v>590.7032195249999</v>
      </c>
      <c r="P36" s="71"/>
      <c r="Q36" s="71">
        <f>O36</f>
        <v>590.7032195249999</v>
      </c>
    </row>
    <row r="37" spans="1:17" ht="64.5" customHeight="1">
      <c r="A37" s="8"/>
      <c r="B37" s="2" t="s">
        <v>48</v>
      </c>
      <c r="C37" s="73">
        <v>2189.3</v>
      </c>
      <c r="D37" s="73"/>
      <c r="E37" s="73">
        <f>C37</f>
        <v>2189.3</v>
      </c>
      <c r="F37" s="73">
        <f>E37*1.104</f>
        <v>2416.9872000000005</v>
      </c>
      <c r="G37" s="71"/>
      <c r="H37" s="71">
        <f>F37</f>
        <v>2416.9872000000005</v>
      </c>
      <c r="I37" s="71">
        <f>H37*1.075</f>
        <v>2598.2612400000003</v>
      </c>
      <c r="J37" s="71"/>
      <c r="K37" s="71">
        <f>I37</f>
        <v>2598.2612400000003</v>
      </c>
      <c r="L37" s="71">
        <f>K37*1.075</f>
        <v>2793.130833</v>
      </c>
      <c r="M37" s="71"/>
      <c r="N37" s="71">
        <f>L37</f>
        <v>2793.130833</v>
      </c>
      <c r="O37" s="71">
        <f>N37*1.075</f>
        <v>3002.615645475</v>
      </c>
      <c r="P37" s="71"/>
      <c r="Q37" s="71">
        <f>O37</f>
        <v>3002.615645475</v>
      </c>
    </row>
    <row r="38" spans="1:17" ht="31.5">
      <c r="A38" s="8"/>
      <c r="B38" s="21" t="s">
        <v>33</v>
      </c>
      <c r="C38" s="73"/>
      <c r="D38" s="73"/>
      <c r="E38" s="73"/>
      <c r="F38" s="73"/>
      <c r="G38" s="71"/>
      <c r="H38" s="71"/>
      <c r="I38" s="71"/>
      <c r="J38" s="71"/>
      <c r="K38" s="71"/>
      <c r="L38" s="71"/>
      <c r="M38" s="71"/>
      <c r="N38" s="59"/>
      <c r="O38" s="59"/>
      <c r="P38" s="59"/>
      <c r="Q38" s="59"/>
    </row>
    <row r="39" spans="1:17" ht="63">
      <c r="A39" s="8"/>
      <c r="B39" s="8" t="s">
        <v>55</v>
      </c>
      <c r="C39" s="76">
        <f>E39</f>
        <v>6500</v>
      </c>
      <c r="D39" s="76"/>
      <c r="E39" s="73">
        <v>6500</v>
      </c>
      <c r="F39" s="76">
        <f>H39</f>
        <v>6700</v>
      </c>
      <c r="G39" s="76"/>
      <c r="H39" s="73">
        <v>6700</v>
      </c>
      <c r="I39" s="76">
        <f>K39</f>
        <v>6800</v>
      </c>
      <c r="J39" s="76"/>
      <c r="K39" s="73">
        <v>6800</v>
      </c>
      <c r="L39" s="76">
        <f>N39</f>
        <v>6900</v>
      </c>
      <c r="M39" s="76">
        <f>L39-N39</f>
        <v>0</v>
      </c>
      <c r="N39" s="73">
        <v>6900</v>
      </c>
      <c r="O39" s="76">
        <f>Q39</f>
        <v>7000</v>
      </c>
      <c r="P39" s="76">
        <f>O39-Q39</f>
        <v>0</v>
      </c>
      <c r="Q39" s="76">
        <v>7000</v>
      </c>
    </row>
    <row r="40" spans="1:17" ht="15.75">
      <c r="A40" s="8"/>
      <c r="B40" s="15" t="s">
        <v>46</v>
      </c>
      <c r="C40" s="76">
        <v>2500</v>
      </c>
      <c r="D40" s="76"/>
      <c r="E40" s="73">
        <v>2500</v>
      </c>
      <c r="F40" s="76">
        <v>2500</v>
      </c>
      <c r="G40" s="76"/>
      <c r="H40" s="73">
        <v>2500</v>
      </c>
      <c r="I40" s="76">
        <v>2500</v>
      </c>
      <c r="J40" s="76"/>
      <c r="K40" s="73">
        <v>2500</v>
      </c>
      <c r="L40" s="76">
        <v>2500</v>
      </c>
      <c r="M40" s="76"/>
      <c r="N40" s="73">
        <v>2500</v>
      </c>
      <c r="O40" s="76">
        <v>2500</v>
      </c>
      <c r="P40" s="76"/>
      <c r="Q40" s="76">
        <v>2500</v>
      </c>
    </row>
    <row r="41" spans="1:17" ht="63">
      <c r="A41" s="8"/>
      <c r="B41" s="2" t="s">
        <v>48</v>
      </c>
      <c r="C41" s="76">
        <v>6500</v>
      </c>
      <c r="D41" s="76"/>
      <c r="E41" s="73">
        <v>6500</v>
      </c>
      <c r="F41" s="76">
        <v>6700</v>
      </c>
      <c r="G41" s="76"/>
      <c r="H41" s="73">
        <v>6700</v>
      </c>
      <c r="I41" s="76">
        <v>6800</v>
      </c>
      <c r="J41" s="76"/>
      <c r="K41" s="73">
        <v>6800</v>
      </c>
      <c r="L41" s="76">
        <v>6900</v>
      </c>
      <c r="M41" s="76"/>
      <c r="N41" s="73">
        <v>6900</v>
      </c>
      <c r="O41" s="76">
        <v>7000</v>
      </c>
      <c r="P41" s="76"/>
      <c r="Q41" s="76">
        <v>7000</v>
      </c>
    </row>
    <row r="42" spans="1:17" ht="33" customHeight="1">
      <c r="A42" s="8"/>
      <c r="B42" s="21" t="s">
        <v>34</v>
      </c>
      <c r="C42" s="73"/>
      <c r="D42" s="73"/>
      <c r="E42" s="73"/>
      <c r="F42" s="73"/>
      <c r="G42" s="71"/>
      <c r="H42" s="71"/>
      <c r="I42" s="71"/>
      <c r="J42" s="71"/>
      <c r="K42" s="71"/>
      <c r="L42" s="71"/>
      <c r="M42" s="71"/>
      <c r="N42" s="59"/>
      <c r="O42" s="59"/>
      <c r="P42" s="59"/>
      <c r="Q42" s="59"/>
    </row>
    <row r="43" spans="1:17" ht="68.25" customHeight="1">
      <c r="A43" s="8"/>
      <c r="B43" s="8" t="s">
        <v>56</v>
      </c>
      <c r="C43" s="76">
        <f>C44+C45</f>
        <v>2289</v>
      </c>
      <c r="D43" s="76">
        <f aca="true" t="shared" si="9" ref="D43:Q43">D44+D45</f>
        <v>0</v>
      </c>
      <c r="E43" s="76">
        <f t="shared" si="9"/>
        <v>2289</v>
      </c>
      <c r="F43" s="76">
        <f t="shared" si="9"/>
        <v>2293</v>
      </c>
      <c r="G43" s="76">
        <f t="shared" si="9"/>
        <v>0</v>
      </c>
      <c r="H43" s="76">
        <f t="shared" si="9"/>
        <v>2293</v>
      </c>
      <c r="I43" s="76">
        <f t="shared" si="9"/>
        <v>2295</v>
      </c>
      <c r="J43" s="76">
        <f t="shared" si="9"/>
        <v>0</v>
      </c>
      <c r="K43" s="76">
        <f t="shared" si="9"/>
        <v>2295</v>
      </c>
      <c r="L43" s="76">
        <f t="shared" si="9"/>
        <v>2306</v>
      </c>
      <c r="M43" s="76">
        <f t="shared" si="9"/>
        <v>0</v>
      </c>
      <c r="N43" s="76">
        <f t="shared" si="9"/>
        <v>2306</v>
      </c>
      <c r="O43" s="76">
        <f t="shared" si="9"/>
        <v>2310</v>
      </c>
      <c r="P43" s="76">
        <f t="shared" si="9"/>
        <v>0</v>
      </c>
      <c r="Q43" s="76">
        <f t="shared" si="9"/>
        <v>2310</v>
      </c>
    </row>
    <row r="44" spans="1:17" ht="22.5" customHeight="1">
      <c r="A44" s="8"/>
      <c r="B44" s="15" t="s">
        <v>46</v>
      </c>
      <c r="C44" s="76">
        <v>470</v>
      </c>
      <c r="D44" s="76"/>
      <c r="E44" s="76">
        <v>470</v>
      </c>
      <c r="F44" s="76">
        <v>470</v>
      </c>
      <c r="G44" s="76"/>
      <c r="H44" s="76">
        <v>470</v>
      </c>
      <c r="I44" s="76">
        <v>470</v>
      </c>
      <c r="J44" s="76"/>
      <c r="K44" s="76">
        <v>470</v>
      </c>
      <c r="L44" s="76">
        <v>470</v>
      </c>
      <c r="M44" s="76"/>
      <c r="N44" s="76">
        <v>470</v>
      </c>
      <c r="O44" s="76">
        <v>470</v>
      </c>
      <c r="P44" s="76"/>
      <c r="Q44" s="76">
        <v>470</v>
      </c>
    </row>
    <row r="45" spans="1:17" ht="68.25" customHeight="1">
      <c r="A45" s="8"/>
      <c r="B45" s="2" t="s">
        <v>48</v>
      </c>
      <c r="C45" s="76">
        <v>1819</v>
      </c>
      <c r="D45" s="76"/>
      <c r="E45" s="76">
        <v>1819</v>
      </c>
      <c r="F45" s="76">
        <v>1823</v>
      </c>
      <c r="G45" s="76"/>
      <c r="H45" s="76">
        <v>1823</v>
      </c>
      <c r="I45" s="76">
        <v>1825</v>
      </c>
      <c r="J45" s="76"/>
      <c r="K45" s="76">
        <v>1825</v>
      </c>
      <c r="L45" s="76">
        <v>1836</v>
      </c>
      <c r="M45" s="76"/>
      <c r="N45" s="76">
        <v>1836</v>
      </c>
      <c r="O45" s="76">
        <v>1840</v>
      </c>
      <c r="P45" s="76"/>
      <c r="Q45" s="76">
        <v>1840</v>
      </c>
    </row>
    <row r="46" spans="1:17" ht="31.5">
      <c r="A46" s="8"/>
      <c r="B46" s="21" t="s">
        <v>35</v>
      </c>
      <c r="C46" s="73"/>
      <c r="D46" s="73"/>
      <c r="E46" s="73"/>
      <c r="F46" s="73"/>
      <c r="G46" s="71"/>
      <c r="H46" s="71"/>
      <c r="I46" s="71"/>
      <c r="J46" s="71"/>
      <c r="K46" s="71"/>
      <c r="L46" s="71"/>
      <c r="M46" s="71"/>
      <c r="N46" s="59"/>
      <c r="O46" s="59"/>
      <c r="P46" s="59"/>
      <c r="Q46" s="59"/>
    </row>
    <row r="47" spans="1:17" ht="48.75" customHeight="1">
      <c r="A47" s="8"/>
      <c r="B47" s="8" t="s">
        <v>50</v>
      </c>
      <c r="C47" s="77">
        <f>C35/C43</f>
        <v>1.144604630843163</v>
      </c>
      <c r="D47" s="77"/>
      <c r="E47" s="77">
        <f aca="true" t="shared" si="10" ref="E47:Q47">E35/E43</f>
        <v>1.144604630843163</v>
      </c>
      <c r="F47" s="77">
        <f t="shared" si="10"/>
        <v>1.2614391626689927</v>
      </c>
      <c r="G47" s="77"/>
      <c r="H47" s="77">
        <f t="shared" si="10"/>
        <v>1.2614391626689927</v>
      </c>
      <c r="I47" s="77">
        <f t="shared" si="10"/>
        <v>1.3548653594771243</v>
      </c>
      <c r="J47" s="77"/>
      <c r="K47" s="77">
        <f t="shared" si="10"/>
        <v>1.3548653594771243</v>
      </c>
      <c r="L47" s="77">
        <f t="shared" si="10"/>
        <v>1.4495326105810928</v>
      </c>
      <c r="M47" s="77"/>
      <c r="N47" s="77">
        <f t="shared" si="10"/>
        <v>1.4495326105810928</v>
      </c>
      <c r="O47" s="77">
        <f t="shared" si="10"/>
        <v>1.555549292207792</v>
      </c>
      <c r="P47" s="77"/>
      <c r="Q47" s="77">
        <f t="shared" si="10"/>
        <v>1.555549292207792</v>
      </c>
    </row>
    <row r="48" spans="1:17" ht="24.75" customHeight="1">
      <c r="A48" s="8"/>
      <c r="B48" s="15" t="s">
        <v>46</v>
      </c>
      <c r="C48" s="77">
        <f>C36/C44</f>
        <v>0.9163829787234042</v>
      </c>
      <c r="D48" s="77"/>
      <c r="E48" s="77">
        <f aca="true" t="shared" si="11" ref="E48:Q48">E36/E44</f>
        <v>0.9163829787234042</v>
      </c>
      <c r="F48" s="77">
        <f t="shared" si="11"/>
        <v>1.0116868085106383</v>
      </c>
      <c r="G48" s="77"/>
      <c r="H48" s="77">
        <f t="shared" si="11"/>
        <v>1.0116868085106383</v>
      </c>
      <c r="I48" s="77">
        <f t="shared" si="11"/>
        <v>1.0875633191489362</v>
      </c>
      <c r="J48" s="77"/>
      <c r="K48" s="77">
        <f t="shared" si="11"/>
        <v>1.0875633191489362</v>
      </c>
      <c r="L48" s="77">
        <f t="shared" si="11"/>
        <v>1.1691305680851063</v>
      </c>
      <c r="M48" s="77"/>
      <c r="N48" s="77">
        <f t="shared" si="11"/>
        <v>1.1691305680851063</v>
      </c>
      <c r="O48" s="77">
        <f t="shared" si="11"/>
        <v>1.2568153606914891</v>
      </c>
      <c r="P48" s="77"/>
      <c r="Q48" s="77">
        <f t="shared" si="11"/>
        <v>1.2568153606914891</v>
      </c>
    </row>
    <row r="49" spans="1:17" ht="63">
      <c r="A49" s="8"/>
      <c r="B49" s="2" t="s">
        <v>48</v>
      </c>
      <c r="C49" s="77">
        <f>C37/C45</f>
        <v>1.203573391973612</v>
      </c>
      <c r="D49" s="77"/>
      <c r="E49" s="77">
        <f aca="true" t="shared" si="12" ref="E49:Q49">E37/E45</f>
        <v>1.203573391973612</v>
      </c>
      <c r="F49" s="77">
        <f t="shared" si="12"/>
        <v>1.3258295117937469</v>
      </c>
      <c r="G49" s="77"/>
      <c r="H49" s="77">
        <f t="shared" si="12"/>
        <v>1.3258295117937469</v>
      </c>
      <c r="I49" s="77">
        <f t="shared" si="12"/>
        <v>1.423704789041096</v>
      </c>
      <c r="J49" s="77"/>
      <c r="K49" s="77">
        <f t="shared" si="12"/>
        <v>1.423704789041096</v>
      </c>
      <c r="L49" s="77">
        <f t="shared" si="12"/>
        <v>1.521313089869281</v>
      </c>
      <c r="M49" s="77"/>
      <c r="N49" s="77">
        <f t="shared" si="12"/>
        <v>1.521313089869281</v>
      </c>
      <c r="O49" s="77">
        <f t="shared" si="12"/>
        <v>1.6318563290624999</v>
      </c>
      <c r="P49" s="77"/>
      <c r="Q49" s="77">
        <f t="shared" si="12"/>
        <v>1.6318563290624999</v>
      </c>
    </row>
    <row r="50" spans="1:17" ht="15.75">
      <c r="A50" s="8"/>
      <c r="B50" s="21" t="s">
        <v>30</v>
      </c>
      <c r="C50" s="72"/>
      <c r="D50" s="73"/>
      <c r="E50" s="73"/>
      <c r="F50" s="72"/>
      <c r="G50" s="71"/>
      <c r="H50" s="71"/>
      <c r="I50" s="74"/>
      <c r="J50" s="71"/>
      <c r="K50" s="71"/>
      <c r="L50" s="71"/>
      <c r="M50" s="71"/>
      <c r="N50" s="59"/>
      <c r="O50" s="59"/>
      <c r="P50" s="59"/>
      <c r="Q50" s="59"/>
    </row>
    <row r="51" spans="1:17" ht="64.5" customHeight="1">
      <c r="A51" s="8"/>
      <c r="B51" s="37" t="s">
        <v>57</v>
      </c>
      <c r="C51" s="73">
        <f>C43/C39*100</f>
        <v>35.215384615384615</v>
      </c>
      <c r="D51" s="73"/>
      <c r="E51" s="73">
        <f aca="true" t="shared" si="13" ref="E51:Q51">E43/E39*100</f>
        <v>35.215384615384615</v>
      </c>
      <c r="F51" s="73">
        <f t="shared" si="13"/>
        <v>34.223880597014926</v>
      </c>
      <c r="G51" s="73"/>
      <c r="H51" s="73">
        <f t="shared" si="13"/>
        <v>34.223880597014926</v>
      </c>
      <c r="I51" s="73">
        <f t="shared" si="13"/>
        <v>33.75</v>
      </c>
      <c r="J51" s="73"/>
      <c r="K51" s="73">
        <f t="shared" si="13"/>
        <v>33.75</v>
      </c>
      <c r="L51" s="73">
        <f t="shared" si="13"/>
        <v>33.42028985507247</v>
      </c>
      <c r="M51" s="73"/>
      <c r="N51" s="73">
        <f t="shared" si="13"/>
        <v>33.42028985507247</v>
      </c>
      <c r="O51" s="73">
        <f t="shared" si="13"/>
        <v>33</v>
      </c>
      <c r="P51" s="73"/>
      <c r="Q51" s="73">
        <f t="shared" si="13"/>
        <v>33</v>
      </c>
    </row>
    <row r="52" spans="1:17" ht="26.25" customHeight="1">
      <c r="A52" s="8"/>
      <c r="B52" s="15" t="s">
        <v>46</v>
      </c>
      <c r="C52" s="73">
        <f aca="true" t="shared" si="14" ref="C52:Q53">C44/C40*100</f>
        <v>18.8</v>
      </c>
      <c r="D52" s="73"/>
      <c r="E52" s="73">
        <f t="shared" si="14"/>
        <v>18.8</v>
      </c>
      <c r="F52" s="73">
        <f t="shared" si="14"/>
        <v>18.8</v>
      </c>
      <c r="G52" s="73"/>
      <c r="H52" s="73">
        <f t="shared" si="14"/>
        <v>18.8</v>
      </c>
      <c r="I52" s="73">
        <f t="shared" si="14"/>
        <v>18.8</v>
      </c>
      <c r="J52" s="73"/>
      <c r="K52" s="73">
        <f t="shared" si="14"/>
        <v>18.8</v>
      </c>
      <c r="L52" s="73">
        <f t="shared" si="14"/>
        <v>18.8</v>
      </c>
      <c r="M52" s="73"/>
      <c r="N52" s="73">
        <f t="shared" si="14"/>
        <v>18.8</v>
      </c>
      <c r="O52" s="73">
        <f t="shared" si="14"/>
        <v>18.8</v>
      </c>
      <c r="P52" s="73"/>
      <c r="Q52" s="73">
        <f t="shared" si="14"/>
        <v>18.8</v>
      </c>
    </row>
    <row r="53" spans="1:17" ht="67.5" customHeight="1">
      <c r="A53" s="8"/>
      <c r="B53" s="36" t="s">
        <v>48</v>
      </c>
      <c r="C53" s="73">
        <f t="shared" si="14"/>
        <v>27.984615384615385</v>
      </c>
      <c r="D53" s="73"/>
      <c r="E53" s="73">
        <f t="shared" si="14"/>
        <v>27.984615384615385</v>
      </c>
      <c r="F53" s="73">
        <f t="shared" si="14"/>
        <v>27.208955223880597</v>
      </c>
      <c r="G53" s="73"/>
      <c r="H53" s="73">
        <f t="shared" si="14"/>
        <v>27.208955223880597</v>
      </c>
      <c r="I53" s="73">
        <f t="shared" si="14"/>
        <v>26.838235294117645</v>
      </c>
      <c r="J53" s="73"/>
      <c r="K53" s="73">
        <f t="shared" si="14"/>
        <v>26.838235294117645</v>
      </c>
      <c r="L53" s="73">
        <f t="shared" si="14"/>
        <v>26.608695652173914</v>
      </c>
      <c r="M53" s="73"/>
      <c r="N53" s="73">
        <f t="shared" si="14"/>
        <v>26.608695652173914</v>
      </c>
      <c r="O53" s="73">
        <f t="shared" si="14"/>
        <v>26.285714285714285</v>
      </c>
      <c r="P53" s="73"/>
      <c r="Q53" s="73">
        <f t="shared" si="14"/>
        <v>26.285714285714285</v>
      </c>
    </row>
    <row r="54" spans="1:17" ht="78.75">
      <c r="A54" s="64" t="s">
        <v>74</v>
      </c>
      <c r="B54" s="19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</row>
    <row r="55" spans="1:17" ht="267.75">
      <c r="A55" s="2" t="s">
        <v>75</v>
      </c>
      <c r="B55" s="4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</row>
    <row r="56" spans="1:17" ht="157.5">
      <c r="A56" s="12"/>
      <c r="B56" s="128" t="s">
        <v>97</v>
      </c>
      <c r="C56" s="113"/>
      <c r="D56" s="113"/>
      <c r="E56" s="113"/>
      <c r="F56" s="113"/>
      <c r="G56" s="113"/>
      <c r="H56" s="113"/>
      <c r="I56" s="114"/>
      <c r="J56" s="114"/>
      <c r="K56" s="114"/>
      <c r="L56" s="114"/>
      <c r="M56" s="114"/>
      <c r="N56" s="114"/>
      <c r="O56" s="114"/>
      <c r="P56" s="114"/>
      <c r="Q56" s="113"/>
    </row>
    <row r="57" spans="1:17" ht="78.75">
      <c r="A57" s="12"/>
      <c r="B57" s="38" t="s">
        <v>98</v>
      </c>
      <c r="C57" s="115">
        <f>D57+E57</f>
        <v>3891.85</v>
      </c>
      <c r="D57" s="116"/>
      <c r="E57" s="116">
        <v>3891.85</v>
      </c>
      <c r="F57" s="115">
        <f>G57+H57</f>
        <v>2345.3</v>
      </c>
      <c r="G57" s="116"/>
      <c r="H57" s="116">
        <v>2345.3</v>
      </c>
      <c r="I57" s="115">
        <f>J57+K57</f>
        <v>1369.8</v>
      </c>
      <c r="J57" s="116"/>
      <c r="K57" s="116">
        <v>1369.8</v>
      </c>
      <c r="L57" s="115">
        <f>N57</f>
        <v>405.6</v>
      </c>
      <c r="M57" s="116"/>
      <c r="N57" s="116">
        <v>405.6</v>
      </c>
      <c r="O57" s="117">
        <f>Q57</f>
        <v>447</v>
      </c>
      <c r="P57" s="98"/>
      <c r="Q57" s="98">
        <v>447</v>
      </c>
    </row>
    <row r="58" spans="1:17" ht="15.75">
      <c r="A58" s="12"/>
      <c r="B58" s="118" t="s">
        <v>32</v>
      </c>
      <c r="C58" s="119"/>
      <c r="D58" s="120"/>
      <c r="E58" s="120"/>
      <c r="F58" s="119"/>
      <c r="G58" s="120"/>
      <c r="H58" s="120"/>
      <c r="I58" s="119"/>
      <c r="J58" s="120"/>
      <c r="K58" s="120"/>
      <c r="L58" s="119"/>
      <c r="M58" s="120"/>
      <c r="N58" s="121"/>
      <c r="O58" s="122"/>
      <c r="P58" s="101"/>
      <c r="Q58" s="101"/>
    </row>
    <row r="59" spans="1:17" ht="63">
      <c r="A59" s="12"/>
      <c r="B59" s="43" t="s">
        <v>90</v>
      </c>
      <c r="C59" s="120">
        <f>E59</f>
        <v>1003</v>
      </c>
      <c r="D59" s="120"/>
      <c r="E59" s="120">
        <v>1003</v>
      </c>
      <c r="F59" s="120">
        <f>H59</f>
        <v>1003</v>
      </c>
      <c r="G59" s="120"/>
      <c r="H59" s="120">
        <v>1003</v>
      </c>
      <c r="I59" s="120">
        <f>K59</f>
        <v>1003</v>
      </c>
      <c r="J59" s="120"/>
      <c r="K59" s="120">
        <v>1003</v>
      </c>
      <c r="L59" s="120">
        <f>N59</f>
        <v>1003</v>
      </c>
      <c r="M59" s="120"/>
      <c r="N59" s="120">
        <v>1003</v>
      </c>
      <c r="O59" s="101">
        <f>Q59</f>
        <v>1003</v>
      </c>
      <c r="P59" s="101"/>
      <c r="Q59" s="101">
        <v>1003</v>
      </c>
    </row>
    <row r="60" spans="1:17" ht="63">
      <c r="A60" s="12"/>
      <c r="B60" s="43" t="s">
        <v>99</v>
      </c>
      <c r="C60" s="120">
        <v>425</v>
      </c>
      <c r="D60" s="120"/>
      <c r="E60" s="120">
        <v>425</v>
      </c>
      <c r="F60" s="120">
        <f>H60</f>
        <v>439</v>
      </c>
      <c r="G60" s="120"/>
      <c r="H60" s="120">
        <f>E60+E62</f>
        <v>439</v>
      </c>
      <c r="I60" s="120">
        <f>K60</f>
        <v>498</v>
      </c>
      <c r="J60" s="120"/>
      <c r="K60" s="120">
        <f>H60+H62</f>
        <v>498</v>
      </c>
      <c r="L60" s="120">
        <f>N60</f>
        <v>525</v>
      </c>
      <c r="M60" s="120"/>
      <c r="N60" s="120">
        <f>K60+K62</f>
        <v>525</v>
      </c>
      <c r="O60" s="101">
        <f>Q60</f>
        <v>680</v>
      </c>
      <c r="P60" s="101"/>
      <c r="Q60" s="101">
        <v>680</v>
      </c>
    </row>
    <row r="61" spans="1:17" ht="31.5">
      <c r="A61" s="12"/>
      <c r="B61" s="118" t="s">
        <v>9</v>
      </c>
      <c r="C61" s="116"/>
      <c r="D61" s="121"/>
      <c r="E61" s="120"/>
      <c r="F61" s="116"/>
      <c r="G61" s="121"/>
      <c r="H61" s="121"/>
      <c r="I61" s="116"/>
      <c r="J61" s="121"/>
      <c r="K61" s="121"/>
      <c r="L61" s="116"/>
      <c r="M61" s="120"/>
      <c r="N61" s="121"/>
      <c r="O61" s="101"/>
      <c r="P61" s="101"/>
      <c r="Q61" s="101"/>
    </row>
    <row r="62" spans="1:17" ht="63">
      <c r="A62" s="56"/>
      <c r="B62" s="43" t="s">
        <v>93</v>
      </c>
      <c r="C62" s="120">
        <f>D62+E62</f>
        <v>14</v>
      </c>
      <c r="D62" s="121"/>
      <c r="E62" s="120">
        <v>14</v>
      </c>
      <c r="F62" s="120">
        <f>H62</f>
        <v>59</v>
      </c>
      <c r="G62" s="121"/>
      <c r="H62" s="121">
        <v>59</v>
      </c>
      <c r="I62" s="120">
        <f>K62</f>
        <v>27</v>
      </c>
      <c r="J62" s="121"/>
      <c r="K62" s="121">
        <v>27</v>
      </c>
      <c r="L62" s="120">
        <f>N62</f>
        <v>12</v>
      </c>
      <c r="M62" s="120"/>
      <c r="N62" s="121">
        <v>12</v>
      </c>
      <c r="O62" s="101">
        <f>Q62</f>
        <v>9</v>
      </c>
      <c r="P62" s="101"/>
      <c r="Q62" s="101">
        <v>9</v>
      </c>
    </row>
    <row r="63" spans="1:17" ht="31.5">
      <c r="A63" s="111"/>
      <c r="B63" s="123" t="s">
        <v>10</v>
      </c>
      <c r="C63" s="116"/>
      <c r="D63" s="116"/>
      <c r="E63" s="120"/>
      <c r="F63" s="116"/>
      <c r="G63" s="116"/>
      <c r="H63" s="116"/>
      <c r="I63" s="116"/>
      <c r="J63" s="116"/>
      <c r="K63" s="116"/>
      <c r="L63" s="116"/>
      <c r="M63" s="120"/>
      <c r="N63" s="116"/>
      <c r="O63" s="101"/>
      <c r="P63" s="101"/>
      <c r="Q63" s="101"/>
    </row>
    <row r="64" spans="1:17" ht="78.75">
      <c r="A64" s="42"/>
      <c r="B64" s="124" t="s">
        <v>100</v>
      </c>
      <c r="C64" s="116">
        <f>C57/C62</f>
        <v>277.9892857142857</v>
      </c>
      <c r="D64" s="116"/>
      <c r="E64" s="116">
        <f aca="true" t="shared" si="15" ref="E64:Q64">E57/E62</f>
        <v>277.9892857142857</v>
      </c>
      <c r="F64" s="116">
        <f t="shared" si="15"/>
        <v>39.750847457627124</v>
      </c>
      <c r="G64" s="116"/>
      <c r="H64" s="116">
        <f t="shared" si="15"/>
        <v>39.750847457627124</v>
      </c>
      <c r="I64" s="116">
        <f t="shared" si="15"/>
        <v>50.733333333333334</v>
      </c>
      <c r="J64" s="116"/>
      <c r="K64" s="116">
        <f t="shared" si="15"/>
        <v>50.733333333333334</v>
      </c>
      <c r="L64" s="116">
        <f t="shared" si="15"/>
        <v>33.800000000000004</v>
      </c>
      <c r="M64" s="116"/>
      <c r="N64" s="116">
        <f t="shared" si="15"/>
        <v>33.800000000000004</v>
      </c>
      <c r="O64" s="116">
        <f t="shared" si="15"/>
        <v>49.666666666666664</v>
      </c>
      <c r="P64" s="116"/>
      <c r="Q64" s="116">
        <f t="shared" si="15"/>
        <v>49.666666666666664</v>
      </c>
    </row>
    <row r="65" spans="1:17" ht="15.75">
      <c r="A65" s="12"/>
      <c r="B65" s="125" t="s">
        <v>95</v>
      </c>
      <c r="C65" s="116"/>
      <c r="D65" s="126"/>
      <c r="E65" s="120"/>
      <c r="F65" s="116"/>
      <c r="G65" s="126"/>
      <c r="H65" s="126"/>
      <c r="I65" s="116"/>
      <c r="J65" s="126"/>
      <c r="K65" s="126"/>
      <c r="L65" s="116"/>
      <c r="M65" s="120"/>
      <c r="N65" s="126"/>
      <c r="O65" s="101"/>
      <c r="P65" s="101"/>
      <c r="Q65" s="101"/>
    </row>
    <row r="66" spans="1:17" ht="78.75">
      <c r="A66" s="12"/>
      <c r="B66" s="127" t="s">
        <v>101</v>
      </c>
      <c r="C66" s="116">
        <f>C60*100/C59</f>
        <v>42.3728813559322</v>
      </c>
      <c r="D66" s="116"/>
      <c r="E66" s="116">
        <f aca="true" t="shared" si="16" ref="E66:Q66">E60*100/E59</f>
        <v>42.3728813559322</v>
      </c>
      <c r="F66" s="116">
        <f t="shared" si="16"/>
        <v>43.76869391824526</v>
      </c>
      <c r="G66" s="116"/>
      <c r="H66" s="116">
        <f t="shared" si="16"/>
        <v>43.76869391824526</v>
      </c>
      <c r="I66" s="116">
        <f t="shared" si="16"/>
        <v>49.65104685942173</v>
      </c>
      <c r="J66" s="116"/>
      <c r="K66" s="116">
        <f t="shared" si="16"/>
        <v>49.65104685942173</v>
      </c>
      <c r="L66" s="116">
        <f t="shared" si="16"/>
        <v>52.34297108673978</v>
      </c>
      <c r="M66" s="116"/>
      <c r="N66" s="116">
        <f t="shared" si="16"/>
        <v>52.34297108673978</v>
      </c>
      <c r="O66" s="116">
        <f t="shared" si="16"/>
        <v>67.79661016949153</v>
      </c>
      <c r="P66" s="116"/>
      <c r="Q66" s="116">
        <f t="shared" si="16"/>
        <v>67.79661016949153</v>
      </c>
    </row>
    <row r="67" spans="1:17" ht="219" customHeight="1">
      <c r="A67" s="42"/>
      <c r="B67" s="65" t="s">
        <v>65</v>
      </c>
      <c r="C67" s="80">
        <f>D67+E67</f>
        <v>13225.550000000001</v>
      </c>
      <c r="D67" s="80">
        <f>D68+D71</f>
        <v>34.25</v>
      </c>
      <c r="E67" s="80">
        <f>E68+E69+E70+E71</f>
        <v>13191.300000000001</v>
      </c>
      <c r="F67" s="80">
        <v>20514.6</v>
      </c>
      <c r="G67" s="80"/>
      <c r="H67" s="80">
        <v>20514.6</v>
      </c>
      <c r="I67" s="80">
        <v>15788.8</v>
      </c>
      <c r="J67" s="80"/>
      <c r="K67" s="80">
        <v>15788.8</v>
      </c>
      <c r="L67" s="80">
        <v>14034</v>
      </c>
      <c r="M67" s="80"/>
      <c r="N67" s="80">
        <v>14034</v>
      </c>
      <c r="O67" s="80">
        <v>11208.6</v>
      </c>
      <c r="P67" s="80"/>
      <c r="Q67" s="80">
        <v>11208.6</v>
      </c>
    </row>
    <row r="68" spans="1:17" ht="15.75">
      <c r="A68" s="42"/>
      <c r="B68" s="38" t="s">
        <v>66</v>
      </c>
      <c r="C68" s="78">
        <f>D68+E68</f>
        <v>9683.35</v>
      </c>
      <c r="D68" s="78">
        <v>24.15</v>
      </c>
      <c r="E68" s="78">
        <v>9659.2</v>
      </c>
      <c r="F68" s="78">
        <v>17273</v>
      </c>
      <c r="G68" s="78"/>
      <c r="H68" s="78">
        <v>17273</v>
      </c>
      <c r="I68" s="78">
        <v>12164</v>
      </c>
      <c r="J68" s="78"/>
      <c r="K68" s="78">
        <v>12164</v>
      </c>
      <c r="L68" s="78">
        <v>11164.4</v>
      </c>
      <c r="M68" s="78"/>
      <c r="N68" s="78">
        <v>11164.4</v>
      </c>
      <c r="O68" s="78">
        <v>10162.2</v>
      </c>
      <c r="P68" s="78"/>
      <c r="Q68" s="78">
        <v>10162.2</v>
      </c>
    </row>
    <row r="69" spans="1:17" ht="47.25">
      <c r="A69" s="42"/>
      <c r="B69" s="58" t="s">
        <v>60</v>
      </c>
      <c r="C69" s="78">
        <f>D69+E69</f>
        <v>1411.2</v>
      </c>
      <c r="D69" s="78"/>
      <c r="E69" s="141">
        <v>1411.2</v>
      </c>
      <c r="F69" s="78">
        <v>324</v>
      </c>
      <c r="G69" s="78"/>
      <c r="H69" s="78">
        <v>324</v>
      </c>
      <c r="I69" s="78">
        <v>1450</v>
      </c>
      <c r="J69" s="78"/>
      <c r="K69" s="78">
        <v>1450</v>
      </c>
      <c r="L69" s="78">
        <v>350</v>
      </c>
      <c r="M69" s="78"/>
      <c r="N69" s="78">
        <v>350</v>
      </c>
      <c r="O69" s="70">
        <v>325</v>
      </c>
      <c r="P69" s="70"/>
      <c r="Q69" s="70">
        <v>325</v>
      </c>
    </row>
    <row r="70" spans="1:17" ht="63">
      <c r="A70" s="42"/>
      <c r="B70" s="2" t="s">
        <v>67</v>
      </c>
      <c r="C70" s="78">
        <f>D70+E70</f>
        <v>1423</v>
      </c>
      <c r="D70" s="78"/>
      <c r="E70" s="78">
        <v>1423</v>
      </c>
      <c r="F70" s="78">
        <v>1245</v>
      </c>
      <c r="G70" s="78"/>
      <c r="H70" s="78">
        <v>1245</v>
      </c>
      <c r="I70" s="78">
        <v>670</v>
      </c>
      <c r="J70" s="78"/>
      <c r="K70" s="78">
        <v>670</v>
      </c>
      <c r="L70" s="78">
        <v>1467.7</v>
      </c>
      <c r="M70" s="78"/>
      <c r="N70" s="78">
        <v>1467.7</v>
      </c>
      <c r="O70" s="70">
        <v>91</v>
      </c>
      <c r="P70" s="70"/>
      <c r="Q70" s="70">
        <v>91</v>
      </c>
    </row>
    <row r="71" spans="1:17" ht="63">
      <c r="A71" s="42"/>
      <c r="B71" s="17" t="s">
        <v>59</v>
      </c>
      <c r="C71" s="78">
        <f>D71+E71</f>
        <v>708</v>
      </c>
      <c r="D71" s="78">
        <v>10.1</v>
      </c>
      <c r="E71" s="78">
        <v>697.9</v>
      </c>
      <c r="F71" s="78">
        <v>1672.6</v>
      </c>
      <c r="G71" s="78"/>
      <c r="H71" s="78">
        <v>1672.6</v>
      </c>
      <c r="I71" s="78">
        <v>1504.8</v>
      </c>
      <c r="J71" s="78"/>
      <c r="K71" s="78">
        <v>1504.8</v>
      </c>
      <c r="L71" s="78">
        <v>1051.9</v>
      </c>
      <c r="M71" s="78"/>
      <c r="N71" s="78">
        <v>1051.9</v>
      </c>
      <c r="O71" s="70">
        <v>630.4</v>
      </c>
      <c r="P71" s="70"/>
      <c r="Q71" s="70">
        <v>630.4</v>
      </c>
    </row>
    <row r="72" spans="1:17" ht="15.75">
      <c r="A72" s="42"/>
      <c r="B72" s="18" t="s">
        <v>32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</row>
    <row r="73" spans="1:17" ht="63">
      <c r="A73" s="42"/>
      <c r="B73" s="38" t="s">
        <v>90</v>
      </c>
      <c r="C73" s="79">
        <v>6610</v>
      </c>
      <c r="D73" s="79"/>
      <c r="E73" s="79">
        <v>6610</v>
      </c>
      <c r="F73" s="79">
        <v>6610</v>
      </c>
      <c r="G73" s="79"/>
      <c r="H73" s="79">
        <v>6610</v>
      </c>
      <c r="I73" s="79">
        <v>6610</v>
      </c>
      <c r="J73" s="79"/>
      <c r="K73" s="79">
        <v>6610</v>
      </c>
      <c r="L73" s="79">
        <v>6610</v>
      </c>
      <c r="M73" s="79"/>
      <c r="N73" s="79">
        <v>6610</v>
      </c>
      <c r="O73" s="70">
        <v>6610</v>
      </c>
      <c r="P73" s="70"/>
      <c r="Q73" s="70">
        <v>6610</v>
      </c>
    </row>
    <row r="74" spans="1:17" ht="15.75">
      <c r="A74" s="42"/>
      <c r="B74" s="58" t="s">
        <v>66</v>
      </c>
      <c r="C74" s="79">
        <v>4502</v>
      </c>
      <c r="D74" s="79"/>
      <c r="E74" s="79">
        <v>4502</v>
      </c>
      <c r="F74" s="79">
        <v>4502</v>
      </c>
      <c r="G74" s="79"/>
      <c r="H74" s="79">
        <v>4502</v>
      </c>
      <c r="I74" s="79">
        <v>4502</v>
      </c>
      <c r="J74" s="79"/>
      <c r="K74" s="79">
        <v>4502</v>
      </c>
      <c r="L74" s="79">
        <v>4502</v>
      </c>
      <c r="M74" s="79"/>
      <c r="N74" s="79">
        <v>4502</v>
      </c>
      <c r="O74" s="79">
        <v>4502</v>
      </c>
      <c r="P74" s="79"/>
      <c r="Q74" s="79">
        <v>4502</v>
      </c>
    </row>
    <row r="75" spans="1:17" ht="47.25">
      <c r="A75" s="42"/>
      <c r="B75" s="57" t="s">
        <v>60</v>
      </c>
      <c r="C75" s="79">
        <v>277</v>
      </c>
      <c r="D75" s="79"/>
      <c r="E75" s="79">
        <v>277</v>
      </c>
      <c r="F75" s="79">
        <v>277</v>
      </c>
      <c r="G75" s="79"/>
      <c r="H75" s="79">
        <v>277</v>
      </c>
      <c r="I75" s="79">
        <v>277</v>
      </c>
      <c r="J75" s="79"/>
      <c r="K75" s="79">
        <v>277</v>
      </c>
      <c r="L75" s="79">
        <v>277</v>
      </c>
      <c r="M75" s="79"/>
      <c r="N75" s="79">
        <v>277</v>
      </c>
      <c r="O75" s="70">
        <v>277</v>
      </c>
      <c r="P75" s="70"/>
      <c r="Q75" s="70">
        <v>277</v>
      </c>
    </row>
    <row r="76" spans="1:17" ht="63">
      <c r="A76" s="42"/>
      <c r="B76" s="18" t="s">
        <v>67</v>
      </c>
      <c r="C76" s="79">
        <v>661</v>
      </c>
      <c r="D76" s="79"/>
      <c r="E76" s="79">
        <v>661</v>
      </c>
      <c r="F76" s="79">
        <v>661</v>
      </c>
      <c r="G76" s="79"/>
      <c r="H76" s="79">
        <v>661</v>
      </c>
      <c r="I76" s="79">
        <v>661</v>
      </c>
      <c r="J76" s="79"/>
      <c r="K76" s="79">
        <v>661</v>
      </c>
      <c r="L76" s="79">
        <v>661</v>
      </c>
      <c r="M76" s="79"/>
      <c r="N76" s="79">
        <v>661</v>
      </c>
      <c r="O76" s="79">
        <v>661</v>
      </c>
      <c r="P76" s="79"/>
      <c r="Q76" s="79">
        <v>661</v>
      </c>
    </row>
    <row r="77" spans="1:17" ht="63">
      <c r="A77" s="42"/>
      <c r="B77" s="38" t="s">
        <v>59</v>
      </c>
      <c r="C77" s="79">
        <v>1170</v>
      </c>
      <c r="D77" s="79"/>
      <c r="E77" s="79">
        <v>1170</v>
      </c>
      <c r="F77" s="79">
        <v>1170</v>
      </c>
      <c r="G77" s="79"/>
      <c r="H77" s="79">
        <v>1170</v>
      </c>
      <c r="I77" s="79">
        <v>1170</v>
      </c>
      <c r="J77" s="79"/>
      <c r="K77" s="79">
        <v>1170</v>
      </c>
      <c r="L77" s="79">
        <v>1170</v>
      </c>
      <c r="M77" s="79"/>
      <c r="N77" s="79">
        <v>1170</v>
      </c>
      <c r="O77" s="70">
        <v>1170</v>
      </c>
      <c r="P77" s="70"/>
      <c r="Q77" s="70">
        <v>1170</v>
      </c>
    </row>
    <row r="78" spans="1:17" ht="78.75">
      <c r="A78" s="42"/>
      <c r="B78" s="58" t="s">
        <v>91</v>
      </c>
      <c r="C78" s="79">
        <v>2508</v>
      </c>
      <c r="D78" s="79"/>
      <c r="E78" s="79">
        <v>2508</v>
      </c>
      <c r="F78" s="79">
        <v>2609</v>
      </c>
      <c r="G78" s="79"/>
      <c r="H78" s="79">
        <v>2609</v>
      </c>
      <c r="I78" s="79">
        <v>2650</v>
      </c>
      <c r="J78" s="79"/>
      <c r="K78" s="79">
        <v>2654</v>
      </c>
      <c r="L78" s="79">
        <v>2729</v>
      </c>
      <c r="M78" s="79"/>
      <c r="N78" s="79">
        <v>2729</v>
      </c>
      <c r="O78" s="70">
        <v>2883</v>
      </c>
      <c r="P78" s="70"/>
      <c r="Q78" s="70">
        <v>2887</v>
      </c>
    </row>
    <row r="79" spans="1:17" ht="15.75">
      <c r="A79" s="42"/>
      <c r="B79" s="18" t="s">
        <v>66</v>
      </c>
      <c r="C79" s="79">
        <v>1423</v>
      </c>
      <c r="D79" s="79"/>
      <c r="E79" s="79">
        <v>1423</v>
      </c>
      <c r="F79" s="79">
        <v>1508</v>
      </c>
      <c r="G79" s="79"/>
      <c r="H79" s="79">
        <v>1508</v>
      </c>
      <c r="I79" s="79">
        <v>1548</v>
      </c>
      <c r="J79" s="79"/>
      <c r="K79" s="79">
        <v>1552</v>
      </c>
      <c r="L79" s="79">
        <v>1600</v>
      </c>
      <c r="M79" s="79"/>
      <c r="N79" s="79">
        <v>1600</v>
      </c>
      <c r="O79" s="70">
        <v>1731</v>
      </c>
      <c r="P79" s="70"/>
      <c r="Q79" s="70">
        <v>1735</v>
      </c>
    </row>
    <row r="80" spans="1:17" ht="47.25">
      <c r="A80" s="42"/>
      <c r="B80" s="38" t="s">
        <v>60</v>
      </c>
      <c r="C80" s="79">
        <v>126</v>
      </c>
      <c r="D80" s="79"/>
      <c r="E80" s="79">
        <v>126</v>
      </c>
      <c r="F80" s="79">
        <v>112</v>
      </c>
      <c r="G80" s="79"/>
      <c r="H80" s="79">
        <v>112</v>
      </c>
      <c r="I80" s="79">
        <v>88</v>
      </c>
      <c r="J80" s="79"/>
      <c r="K80" s="79">
        <v>88</v>
      </c>
      <c r="L80" s="79">
        <v>87</v>
      </c>
      <c r="M80" s="79"/>
      <c r="N80" s="79">
        <v>87</v>
      </c>
      <c r="O80" s="70">
        <v>86</v>
      </c>
      <c r="P80" s="70"/>
      <c r="Q80" s="70">
        <v>86</v>
      </c>
    </row>
    <row r="81" spans="1:17" ht="63">
      <c r="A81" s="42"/>
      <c r="B81" s="58" t="s">
        <v>67</v>
      </c>
      <c r="C81" s="79">
        <v>373</v>
      </c>
      <c r="D81" s="79"/>
      <c r="E81" s="79">
        <v>373</v>
      </c>
      <c r="F81" s="79">
        <v>384</v>
      </c>
      <c r="G81" s="79"/>
      <c r="H81" s="79">
        <v>384</v>
      </c>
      <c r="I81" s="79">
        <v>395</v>
      </c>
      <c r="J81" s="79"/>
      <c r="K81" s="79">
        <v>395</v>
      </c>
      <c r="L81" s="79">
        <v>402</v>
      </c>
      <c r="M81" s="79"/>
      <c r="N81" s="79">
        <v>402</v>
      </c>
      <c r="O81" s="70">
        <v>416</v>
      </c>
      <c r="P81" s="70"/>
      <c r="Q81" s="70">
        <v>416</v>
      </c>
    </row>
    <row r="82" spans="1:17" ht="63">
      <c r="A82" s="42"/>
      <c r="B82" s="27" t="s">
        <v>59</v>
      </c>
      <c r="C82" s="78">
        <v>586</v>
      </c>
      <c r="D82" s="78"/>
      <c r="E82" s="78">
        <v>586</v>
      </c>
      <c r="F82" s="78">
        <v>605</v>
      </c>
      <c r="G82" s="78"/>
      <c r="H82" s="78">
        <v>605</v>
      </c>
      <c r="I82" s="78">
        <v>619</v>
      </c>
      <c r="J82" s="78"/>
      <c r="K82" s="79">
        <v>619</v>
      </c>
      <c r="L82" s="78">
        <v>640</v>
      </c>
      <c r="M82" s="78"/>
      <c r="N82" s="78">
        <v>640</v>
      </c>
      <c r="O82" s="70">
        <v>650</v>
      </c>
      <c r="P82" s="70"/>
      <c r="Q82" s="70">
        <v>650</v>
      </c>
    </row>
    <row r="83" spans="1:17" ht="78.75">
      <c r="A83" s="42"/>
      <c r="B83" s="17" t="s">
        <v>92</v>
      </c>
      <c r="C83" s="79">
        <v>5417</v>
      </c>
      <c r="D83" s="79"/>
      <c r="E83" s="79">
        <v>5417</v>
      </c>
      <c r="F83" s="79">
        <v>5288</v>
      </c>
      <c r="G83" s="79"/>
      <c r="H83" s="79">
        <v>5288</v>
      </c>
      <c r="I83" s="79">
        <v>5195</v>
      </c>
      <c r="J83" s="79"/>
      <c r="K83" s="79">
        <v>5195</v>
      </c>
      <c r="L83" s="79">
        <v>5118</v>
      </c>
      <c r="M83" s="79"/>
      <c r="N83" s="79">
        <v>5118</v>
      </c>
      <c r="O83" s="79">
        <v>4958</v>
      </c>
      <c r="P83" s="79"/>
      <c r="Q83" s="79">
        <v>4958</v>
      </c>
    </row>
    <row r="84" spans="1:17" ht="15.75">
      <c r="A84" s="42"/>
      <c r="B84" s="38" t="s">
        <v>66</v>
      </c>
      <c r="C84" s="79">
        <v>4097</v>
      </c>
      <c r="D84" s="79"/>
      <c r="E84" s="79">
        <v>4097</v>
      </c>
      <c r="F84" s="79">
        <v>4012</v>
      </c>
      <c r="G84" s="79"/>
      <c r="H84" s="79">
        <v>4012</v>
      </c>
      <c r="I84" s="79">
        <v>3968</v>
      </c>
      <c r="J84" s="79"/>
      <c r="K84" s="79">
        <v>3968</v>
      </c>
      <c r="L84" s="79">
        <v>3920</v>
      </c>
      <c r="M84" s="79"/>
      <c r="N84" s="79">
        <v>3920</v>
      </c>
      <c r="O84" s="79">
        <v>3785</v>
      </c>
      <c r="P84" s="79"/>
      <c r="Q84" s="79">
        <v>3785</v>
      </c>
    </row>
    <row r="85" spans="1:17" ht="47.25">
      <c r="A85" s="42"/>
      <c r="B85" s="58" t="s">
        <v>60</v>
      </c>
      <c r="C85" s="79">
        <v>560</v>
      </c>
      <c r="D85" s="79"/>
      <c r="E85" s="79">
        <v>560</v>
      </c>
      <c r="F85" s="79">
        <v>546</v>
      </c>
      <c r="G85" s="79"/>
      <c r="H85" s="79">
        <v>546</v>
      </c>
      <c r="I85" s="79">
        <v>522</v>
      </c>
      <c r="J85" s="79"/>
      <c r="K85" s="79">
        <v>522</v>
      </c>
      <c r="L85" s="79">
        <v>521</v>
      </c>
      <c r="M85" s="79"/>
      <c r="N85" s="79">
        <v>521</v>
      </c>
      <c r="O85" s="70">
        <v>520</v>
      </c>
      <c r="P85" s="70"/>
      <c r="Q85" s="70">
        <v>520</v>
      </c>
    </row>
    <row r="86" spans="1:17" ht="63">
      <c r="A86" s="42"/>
      <c r="B86" s="18" t="s">
        <v>67</v>
      </c>
      <c r="C86" s="79">
        <v>176</v>
      </c>
      <c r="D86" s="79"/>
      <c r="E86" s="79">
        <v>176</v>
      </c>
      <c r="F86" s="79">
        <v>165</v>
      </c>
      <c r="G86" s="79"/>
      <c r="H86" s="79">
        <v>165</v>
      </c>
      <c r="I86" s="79">
        <v>154</v>
      </c>
      <c r="J86" s="79"/>
      <c r="K86" s="79">
        <v>154</v>
      </c>
      <c r="L86" s="79">
        <v>147</v>
      </c>
      <c r="M86" s="79"/>
      <c r="N86" s="79">
        <v>147</v>
      </c>
      <c r="O86" s="70">
        <v>133</v>
      </c>
      <c r="P86" s="70"/>
      <c r="Q86" s="70">
        <v>133</v>
      </c>
    </row>
    <row r="87" spans="1:17" ht="63">
      <c r="A87" s="42"/>
      <c r="B87" s="38" t="s">
        <v>59</v>
      </c>
      <c r="C87" s="79">
        <v>584</v>
      </c>
      <c r="D87" s="79"/>
      <c r="E87" s="79">
        <v>584</v>
      </c>
      <c r="F87" s="79">
        <v>565</v>
      </c>
      <c r="G87" s="79"/>
      <c r="H87" s="79">
        <v>565</v>
      </c>
      <c r="I87" s="79">
        <v>551</v>
      </c>
      <c r="J87" s="79"/>
      <c r="K87" s="79">
        <v>551</v>
      </c>
      <c r="L87" s="79">
        <v>530</v>
      </c>
      <c r="M87" s="79"/>
      <c r="N87" s="79">
        <v>530</v>
      </c>
      <c r="O87" s="70">
        <v>520</v>
      </c>
      <c r="P87" s="70"/>
      <c r="Q87" s="70">
        <v>520</v>
      </c>
    </row>
    <row r="88" spans="1:17" ht="33" customHeight="1">
      <c r="A88" s="42"/>
      <c r="B88" s="58" t="s">
        <v>9</v>
      </c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0"/>
      <c r="P88" s="70"/>
      <c r="Q88" s="70"/>
    </row>
    <row r="89" spans="1:17" ht="63">
      <c r="A89" s="42"/>
      <c r="B89" s="27" t="s">
        <v>93</v>
      </c>
      <c r="C89" s="78">
        <v>134</v>
      </c>
      <c r="D89" s="78">
        <v>7</v>
      </c>
      <c r="E89" s="78">
        <v>128</v>
      </c>
      <c r="F89" s="78">
        <v>93</v>
      </c>
      <c r="G89" s="78"/>
      <c r="H89" s="78">
        <v>93</v>
      </c>
      <c r="I89" s="78">
        <v>77</v>
      </c>
      <c r="J89" s="78"/>
      <c r="K89" s="79">
        <v>77</v>
      </c>
      <c r="L89" s="78">
        <v>160</v>
      </c>
      <c r="M89" s="78"/>
      <c r="N89" s="78">
        <v>160</v>
      </c>
      <c r="O89" s="70">
        <v>234</v>
      </c>
      <c r="P89" s="70"/>
      <c r="Q89" s="70">
        <v>234</v>
      </c>
    </row>
    <row r="90" spans="1:17" ht="15.75">
      <c r="A90" s="42"/>
      <c r="B90" s="17" t="s">
        <v>66</v>
      </c>
      <c r="C90" s="78">
        <f>D90+E90</f>
        <v>95</v>
      </c>
      <c r="D90" s="78">
        <v>5</v>
      </c>
      <c r="E90" s="78">
        <v>90</v>
      </c>
      <c r="F90" s="78">
        <v>44</v>
      </c>
      <c r="G90" s="78"/>
      <c r="H90" s="78">
        <v>44</v>
      </c>
      <c r="I90" s="78">
        <v>48</v>
      </c>
      <c r="J90" s="78"/>
      <c r="K90" s="78">
        <v>48</v>
      </c>
      <c r="L90" s="78">
        <v>135</v>
      </c>
      <c r="M90" s="78"/>
      <c r="N90" s="78">
        <v>135</v>
      </c>
      <c r="O90" s="70">
        <v>207</v>
      </c>
      <c r="P90" s="70"/>
      <c r="Q90" s="70">
        <v>207</v>
      </c>
    </row>
    <row r="91" spans="1:17" ht="47.25">
      <c r="A91" s="42"/>
      <c r="B91" s="38" t="s">
        <v>60</v>
      </c>
      <c r="C91" s="78">
        <v>14</v>
      </c>
      <c r="D91" s="78"/>
      <c r="E91" s="78">
        <v>14</v>
      </c>
      <c r="F91" s="78">
        <v>24</v>
      </c>
      <c r="G91" s="78"/>
      <c r="H91" s="78">
        <v>24</v>
      </c>
      <c r="I91" s="78">
        <v>1</v>
      </c>
      <c r="J91" s="78"/>
      <c r="K91" s="78">
        <v>1</v>
      </c>
      <c r="L91" s="78">
        <v>1</v>
      </c>
      <c r="M91" s="78"/>
      <c r="N91" s="78">
        <v>1</v>
      </c>
      <c r="O91" s="70">
        <v>17</v>
      </c>
      <c r="P91" s="70"/>
      <c r="Q91" s="70">
        <v>17</v>
      </c>
    </row>
    <row r="92" spans="1:17" ht="63">
      <c r="A92" s="42"/>
      <c r="B92" s="38" t="s">
        <v>67</v>
      </c>
      <c r="C92" s="78">
        <v>11</v>
      </c>
      <c r="D92" s="78"/>
      <c r="E92" s="78">
        <v>11</v>
      </c>
      <c r="F92" s="78">
        <v>11</v>
      </c>
      <c r="G92" s="78"/>
      <c r="H92" s="78">
        <v>11</v>
      </c>
      <c r="I92" s="78">
        <v>7</v>
      </c>
      <c r="J92" s="78"/>
      <c r="K92" s="78">
        <v>7</v>
      </c>
      <c r="L92" s="78">
        <v>14</v>
      </c>
      <c r="M92" s="78"/>
      <c r="N92" s="78">
        <v>14</v>
      </c>
      <c r="O92" s="70">
        <v>5</v>
      </c>
      <c r="P92" s="70"/>
      <c r="Q92" s="70">
        <v>5</v>
      </c>
    </row>
    <row r="93" spans="1:17" ht="63">
      <c r="A93" s="42"/>
      <c r="B93" s="58" t="s">
        <v>59</v>
      </c>
      <c r="C93" s="78">
        <v>19</v>
      </c>
      <c r="D93" s="78">
        <v>2</v>
      </c>
      <c r="E93" s="78">
        <v>17</v>
      </c>
      <c r="F93" s="78">
        <v>14</v>
      </c>
      <c r="G93" s="78"/>
      <c r="H93" s="78">
        <v>14</v>
      </c>
      <c r="I93" s="78">
        <v>21</v>
      </c>
      <c r="J93" s="78"/>
      <c r="K93" s="78">
        <v>21</v>
      </c>
      <c r="L93" s="79">
        <v>10</v>
      </c>
      <c r="M93" s="79"/>
      <c r="N93" s="79">
        <v>10</v>
      </c>
      <c r="O93" s="70">
        <v>5</v>
      </c>
      <c r="P93" s="70"/>
      <c r="Q93" s="70">
        <v>5</v>
      </c>
    </row>
    <row r="94" spans="1:17" ht="31.5">
      <c r="A94" s="42"/>
      <c r="B94" s="17" t="s">
        <v>10</v>
      </c>
      <c r="C94" s="78"/>
      <c r="D94" s="78"/>
      <c r="E94" s="78"/>
      <c r="F94" s="81"/>
      <c r="G94" s="81"/>
      <c r="H94" s="81"/>
      <c r="I94" s="78"/>
      <c r="J94" s="78"/>
      <c r="K94" s="78"/>
      <c r="L94" s="78"/>
      <c r="M94" s="78"/>
      <c r="N94" s="78"/>
      <c r="O94" s="70"/>
      <c r="P94" s="70"/>
      <c r="Q94" s="70"/>
    </row>
    <row r="95" spans="1:17" ht="78.75">
      <c r="A95" s="42"/>
      <c r="B95" s="38" t="s">
        <v>94</v>
      </c>
      <c r="C95" s="78">
        <v>101.7</v>
      </c>
      <c r="D95" s="78"/>
      <c r="E95" s="78">
        <v>101.7</v>
      </c>
      <c r="F95" s="81">
        <v>220.6</v>
      </c>
      <c r="G95" s="81"/>
      <c r="H95" s="81">
        <v>220.6</v>
      </c>
      <c r="I95" s="78">
        <v>205</v>
      </c>
      <c r="J95" s="78"/>
      <c r="K95" s="78">
        <v>205</v>
      </c>
      <c r="L95" s="78">
        <v>87.7</v>
      </c>
      <c r="M95" s="78"/>
      <c r="N95" s="78">
        <v>87.7</v>
      </c>
      <c r="O95" s="70">
        <v>47.9</v>
      </c>
      <c r="P95" s="70"/>
      <c r="Q95" s="70">
        <v>47.9</v>
      </c>
    </row>
    <row r="96" spans="1:17" ht="15.75">
      <c r="A96" s="42"/>
      <c r="B96" s="58" t="s">
        <v>66</v>
      </c>
      <c r="C96" s="78">
        <v>112.5</v>
      </c>
      <c r="D96" s="78">
        <v>4.83</v>
      </c>
      <c r="E96" s="78">
        <v>112.5</v>
      </c>
      <c r="F96" s="81">
        <v>392.6</v>
      </c>
      <c r="G96" s="81"/>
      <c r="H96" s="81">
        <v>392.6</v>
      </c>
      <c r="I96" s="79">
        <v>253.4</v>
      </c>
      <c r="J96" s="79"/>
      <c r="K96" s="79">
        <v>253.4</v>
      </c>
      <c r="L96" s="78">
        <v>82.7</v>
      </c>
      <c r="M96" s="78"/>
      <c r="N96" s="78">
        <v>82.7</v>
      </c>
      <c r="O96" s="29">
        <v>49.1</v>
      </c>
      <c r="P96" s="70"/>
      <c r="Q96" s="70">
        <v>49.1</v>
      </c>
    </row>
    <row r="97" spans="1:17" ht="47.25">
      <c r="A97" s="42"/>
      <c r="B97" s="28" t="s">
        <v>60</v>
      </c>
      <c r="C97" s="78">
        <f>E97</f>
        <v>100.8</v>
      </c>
      <c r="D97" s="78"/>
      <c r="E97" s="141">
        <f>E69/E91</f>
        <v>100.8</v>
      </c>
      <c r="F97" s="78">
        <v>13.5</v>
      </c>
      <c r="G97" s="78"/>
      <c r="H97" s="79">
        <v>13.5</v>
      </c>
      <c r="I97" s="78">
        <v>1450</v>
      </c>
      <c r="J97" s="78"/>
      <c r="K97" s="78">
        <v>1450</v>
      </c>
      <c r="L97" s="78">
        <v>350</v>
      </c>
      <c r="M97" s="79"/>
      <c r="N97" s="78">
        <v>350</v>
      </c>
      <c r="O97" s="70">
        <v>19.1</v>
      </c>
      <c r="P97" s="70"/>
      <c r="Q97" s="70">
        <v>19.1</v>
      </c>
    </row>
    <row r="98" spans="1:17" ht="63">
      <c r="A98" s="42"/>
      <c r="B98" s="17" t="s">
        <v>67</v>
      </c>
      <c r="C98" s="78">
        <v>129.4</v>
      </c>
      <c r="D98" s="78"/>
      <c r="E98" s="78">
        <v>129.4</v>
      </c>
      <c r="F98" s="78">
        <v>113.2</v>
      </c>
      <c r="G98" s="78"/>
      <c r="H98" s="78">
        <v>113.2</v>
      </c>
      <c r="I98" s="78">
        <v>95.7</v>
      </c>
      <c r="J98" s="78"/>
      <c r="K98" s="78">
        <v>95.7</v>
      </c>
      <c r="L98" s="78">
        <v>104.8</v>
      </c>
      <c r="M98" s="78"/>
      <c r="N98" s="78">
        <v>104.8</v>
      </c>
      <c r="O98" s="78">
        <v>18.2</v>
      </c>
      <c r="P98" s="78"/>
      <c r="Q98" s="78">
        <v>18.2</v>
      </c>
    </row>
    <row r="99" spans="1:17" ht="63">
      <c r="A99" s="42"/>
      <c r="B99" s="38" t="s">
        <v>59</v>
      </c>
      <c r="C99" s="78">
        <f>C71/C93</f>
        <v>37.26315789473684</v>
      </c>
      <c r="D99" s="78">
        <v>5.05</v>
      </c>
      <c r="E99" s="78">
        <f>E71/E93</f>
        <v>41.05294117647059</v>
      </c>
      <c r="F99" s="78">
        <v>119.5</v>
      </c>
      <c r="G99" s="78"/>
      <c r="H99" s="78">
        <v>119.5</v>
      </c>
      <c r="I99" s="78">
        <v>71.7</v>
      </c>
      <c r="J99" s="78"/>
      <c r="K99" s="78">
        <v>71.7</v>
      </c>
      <c r="L99" s="78">
        <v>105.2</v>
      </c>
      <c r="M99" s="78"/>
      <c r="N99" s="78">
        <v>105.2</v>
      </c>
      <c r="O99" s="78">
        <v>126.1</v>
      </c>
      <c r="P99" s="78"/>
      <c r="Q99" s="78">
        <v>126.1</v>
      </c>
    </row>
    <row r="100" spans="1:17" ht="15.75">
      <c r="A100" s="42"/>
      <c r="B100" s="58" t="s">
        <v>95</v>
      </c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0"/>
      <c r="P100" s="70"/>
      <c r="Q100" s="70"/>
    </row>
    <row r="101" spans="1:17" ht="78.75">
      <c r="A101" s="42"/>
      <c r="B101" s="58" t="s">
        <v>96</v>
      </c>
      <c r="C101" s="78">
        <v>2.4</v>
      </c>
      <c r="D101" s="78"/>
      <c r="E101" s="78">
        <v>2.4</v>
      </c>
      <c r="F101" s="78">
        <v>1.8</v>
      </c>
      <c r="G101" s="78"/>
      <c r="H101" s="78">
        <v>1.8</v>
      </c>
      <c r="I101" s="78">
        <v>1.5</v>
      </c>
      <c r="J101" s="78"/>
      <c r="K101" s="78">
        <v>1.5</v>
      </c>
      <c r="L101" s="78">
        <v>3.1</v>
      </c>
      <c r="M101" s="78"/>
      <c r="N101" s="78">
        <v>3.1</v>
      </c>
      <c r="O101" s="70">
        <v>4.7</v>
      </c>
      <c r="P101" s="70"/>
      <c r="Q101" s="70">
        <v>4.7</v>
      </c>
    </row>
    <row r="102" spans="1:17" ht="15.75">
      <c r="A102" s="42"/>
      <c r="B102" s="58" t="s">
        <v>66</v>
      </c>
      <c r="C102" s="78">
        <v>2.1</v>
      </c>
      <c r="D102" s="78"/>
      <c r="E102" s="78">
        <v>2.1</v>
      </c>
      <c r="F102" s="78">
        <v>1.1</v>
      </c>
      <c r="G102" s="78"/>
      <c r="H102" s="78">
        <v>1.1</v>
      </c>
      <c r="I102" s="78">
        <v>1.2</v>
      </c>
      <c r="J102" s="78"/>
      <c r="K102" s="78">
        <v>1.2</v>
      </c>
      <c r="L102" s="78">
        <v>3.4</v>
      </c>
      <c r="M102" s="78"/>
      <c r="N102" s="78">
        <v>3.4</v>
      </c>
      <c r="O102" s="70">
        <v>5.5</v>
      </c>
      <c r="P102" s="70"/>
      <c r="Q102" s="70">
        <v>5.5</v>
      </c>
    </row>
    <row r="103" spans="1:17" ht="47.25">
      <c r="A103" s="42"/>
      <c r="B103" s="57" t="s">
        <v>60</v>
      </c>
      <c r="C103" s="78">
        <v>45.5</v>
      </c>
      <c r="D103" s="78"/>
      <c r="E103" s="78">
        <v>45.5</v>
      </c>
      <c r="F103" s="78">
        <v>40.4</v>
      </c>
      <c r="G103" s="78"/>
      <c r="H103" s="78">
        <v>40.4</v>
      </c>
      <c r="I103" s="78">
        <v>31.8</v>
      </c>
      <c r="J103" s="78"/>
      <c r="K103" s="78">
        <v>31.8</v>
      </c>
      <c r="L103" s="78">
        <v>31.4</v>
      </c>
      <c r="M103" s="78"/>
      <c r="N103" s="78">
        <v>31.4</v>
      </c>
      <c r="O103" s="70">
        <v>31</v>
      </c>
      <c r="P103" s="70"/>
      <c r="Q103" s="70">
        <v>31</v>
      </c>
    </row>
    <row r="104" spans="1:17" ht="63">
      <c r="A104" s="42"/>
      <c r="B104" s="17" t="s">
        <v>67</v>
      </c>
      <c r="C104" s="78">
        <v>1.7</v>
      </c>
      <c r="D104" s="78"/>
      <c r="E104" s="78">
        <v>1.7</v>
      </c>
      <c r="F104" s="78">
        <v>1.7</v>
      </c>
      <c r="G104" s="78"/>
      <c r="H104" s="78">
        <v>1.7</v>
      </c>
      <c r="I104" s="78">
        <v>1.1</v>
      </c>
      <c r="J104" s="78"/>
      <c r="K104" s="78">
        <v>1.1</v>
      </c>
      <c r="L104" s="78">
        <v>2.1</v>
      </c>
      <c r="M104" s="78"/>
      <c r="N104" s="78">
        <v>2.1</v>
      </c>
      <c r="O104" s="70">
        <v>0.8</v>
      </c>
      <c r="P104" s="70"/>
      <c r="Q104" s="70">
        <v>0.8</v>
      </c>
    </row>
    <row r="105" spans="1:17" ht="63">
      <c r="A105" s="42"/>
      <c r="B105" s="38" t="s">
        <v>59</v>
      </c>
      <c r="C105" s="78">
        <v>50.1</v>
      </c>
      <c r="D105" s="78"/>
      <c r="E105" s="78">
        <v>50.1</v>
      </c>
      <c r="F105" s="78">
        <v>51.7</v>
      </c>
      <c r="G105" s="78"/>
      <c r="H105" s="78">
        <v>51.7</v>
      </c>
      <c r="I105" s="78">
        <v>52.9</v>
      </c>
      <c r="J105" s="78"/>
      <c r="K105" s="78">
        <v>52.9</v>
      </c>
      <c r="L105" s="78">
        <v>54.7</v>
      </c>
      <c r="M105" s="78"/>
      <c r="N105" s="78">
        <v>54.7</v>
      </c>
      <c r="O105" s="70">
        <v>55.6</v>
      </c>
      <c r="P105" s="70"/>
      <c r="Q105" s="70">
        <v>55.6</v>
      </c>
    </row>
    <row r="106" spans="1:17" ht="157.5">
      <c r="A106" s="12"/>
      <c r="B106" s="129" t="s">
        <v>84</v>
      </c>
      <c r="C106" s="90">
        <f>C107+C108+C109+C110</f>
        <v>17456.199999999997</v>
      </c>
      <c r="D106" s="90"/>
      <c r="E106" s="90">
        <f>E107+E108+E109+E110</f>
        <v>17456.199999999997</v>
      </c>
      <c r="F106" s="90">
        <f>F107+F108+F109+F110</f>
        <v>6773.7</v>
      </c>
      <c r="G106" s="90"/>
      <c r="H106" s="90">
        <f>H107+H108+H109+H110</f>
        <v>6773.7</v>
      </c>
      <c r="I106" s="90">
        <f>I107+I108+I109+I110</f>
        <v>9490.6</v>
      </c>
      <c r="J106" s="90"/>
      <c r="K106" s="90">
        <f>K107+K108+K109+K110</f>
        <v>9490.6</v>
      </c>
      <c r="L106" s="90">
        <f>L107+L108+L109+L110</f>
        <v>8000.200000000001</v>
      </c>
      <c r="M106" s="90"/>
      <c r="N106" s="90">
        <f>N107+N108+N109+N110</f>
        <v>8000.200000000001</v>
      </c>
      <c r="O106" s="90">
        <f>O107+O108+O109+O110</f>
        <v>10723.9</v>
      </c>
      <c r="P106" s="90"/>
      <c r="Q106" s="90">
        <f>Q107+Q108+Q109+Q110</f>
        <v>10723.9</v>
      </c>
    </row>
    <row r="107" spans="1:17" ht="15.75">
      <c r="A107" s="12"/>
      <c r="B107" s="38" t="s">
        <v>66</v>
      </c>
      <c r="C107" s="91">
        <f>E107</f>
        <v>12730.9</v>
      </c>
      <c r="D107" s="92"/>
      <c r="E107" s="107">
        <v>12730.9</v>
      </c>
      <c r="F107" s="91">
        <v>5069.7</v>
      </c>
      <c r="G107" s="93"/>
      <c r="H107" s="94">
        <v>5069.7</v>
      </c>
      <c r="I107" s="94">
        <v>5086.3</v>
      </c>
      <c r="J107" s="95"/>
      <c r="K107" s="94">
        <v>5086.3</v>
      </c>
      <c r="L107" s="91">
        <v>3214.3</v>
      </c>
      <c r="M107" s="91"/>
      <c r="N107" s="91">
        <v>3214.3</v>
      </c>
      <c r="O107" s="91">
        <v>4127.7</v>
      </c>
      <c r="P107" s="91"/>
      <c r="Q107" s="91">
        <v>4127.7</v>
      </c>
    </row>
    <row r="108" spans="1:17" ht="63">
      <c r="A108" s="12"/>
      <c r="B108" s="58" t="s">
        <v>59</v>
      </c>
      <c r="C108" s="96">
        <f>E108</f>
        <v>1291.3</v>
      </c>
      <c r="D108" s="96"/>
      <c r="E108" s="96">
        <v>1291.3</v>
      </c>
      <c r="F108" s="96">
        <v>564</v>
      </c>
      <c r="G108" s="97"/>
      <c r="H108" s="98">
        <v>564</v>
      </c>
      <c r="I108" s="94">
        <f>K108</f>
        <v>3224.3</v>
      </c>
      <c r="J108" s="99"/>
      <c r="K108" s="98">
        <v>3224.3</v>
      </c>
      <c r="L108" s="91">
        <v>3585.9</v>
      </c>
      <c r="M108" s="97"/>
      <c r="N108" s="100">
        <v>3585.9</v>
      </c>
      <c r="O108" s="101">
        <v>5356.2</v>
      </c>
      <c r="P108" s="101"/>
      <c r="Q108" s="101">
        <v>5356.2</v>
      </c>
    </row>
    <row r="109" spans="1:17" ht="47.25">
      <c r="A109" s="12"/>
      <c r="B109" s="2" t="s">
        <v>60</v>
      </c>
      <c r="C109" s="96">
        <v>1250</v>
      </c>
      <c r="D109" s="96"/>
      <c r="E109" s="96">
        <f>C109</f>
        <v>1250</v>
      </c>
      <c r="F109" s="96">
        <v>350</v>
      </c>
      <c r="G109" s="97"/>
      <c r="H109" s="98">
        <f>F109</f>
        <v>350</v>
      </c>
      <c r="I109" s="98">
        <v>350</v>
      </c>
      <c r="J109" s="98"/>
      <c r="K109" s="98">
        <v>350</v>
      </c>
      <c r="L109" s="91">
        <v>330</v>
      </c>
      <c r="M109" s="97"/>
      <c r="N109" s="100">
        <v>330</v>
      </c>
      <c r="O109" s="101">
        <v>330</v>
      </c>
      <c r="P109" s="101"/>
      <c r="Q109" s="101">
        <v>330</v>
      </c>
    </row>
    <row r="110" spans="1:17" ht="63">
      <c r="A110" s="12"/>
      <c r="B110" s="57" t="s">
        <v>67</v>
      </c>
      <c r="C110" s="96">
        <f>E110</f>
        <v>2184</v>
      </c>
      <c r="D110" s="96"/>
      <c r="E110" s="96">
        <v>2184</v>
      </c>
      <c r="F110" s="96">
        <v>790</v>
      </c>
      <c r="G110" s="97"/>
      <c r="H110" s="96">
        <f>F110</f>
        <v>790</v>
      </c>
      <c r="I110" s="96">
        <v>830</v>
      </c>
      <c r="J110" s="96"/>
      <c r="K110" s="96">
        <f>I110</f>
        <v>830</v>
      </c>
      <c r="L110" s="91">
        <v>870</v>
      </c>
      <c r="M110" s="97"/>
      <c r="N110" s="96">
        <f>L110</f>
        <v>870</v>
      </c>
      <c r="O110" s="101">
        <v>910</v>
      </c>
      <c r="P110" s="101"/>
      <c r="Q110" s="101">
        <f>O110</f>
        <v>910</v>
      </c>
    </row>
    <row r="111" spans="1:17" ht="15.75">
      <c r="A111" s="12"/>
      <c r="B111" s="102" t="s">
        <v>32</v>
      </c>
      <c r="C111" s="93"/>
      <c r="D111" s="93"/>
      <c r="E111" s="100"/>
      <c r="F111" s="100"/>
      <c r="G111" s="100"/>
      <c r="H111" s="100"/>
      <c r="I111" s="100"/>
      <c r="J111" s="100"/>
      <c r="K111" s="100"/>
      <c r="L111" s="91"/>
      <c r="M111" s="97"/>
      <c r="N111" s="100"/>
      <c r="O111" s="101"/>
      <c r="P111" s="101"/>
      <c r="Q111" s="101"/>
    </row>
    <row r="112" spans="1:17" ht="31.5">
      <c r="A112" s="12"/>
      <c r="B112" s="103" t="s">
        <v>85</v>
      </c>
      <c r="C112" s="93">
        <f>C113+C114+C115+C116</f>
        <v>109607.99999999999</v>
      </c>
      <c r="D112" s="93"/>
      <c r="E112" s="93">
        <f>E113+E114+E115+E116</f>
        <v>109607.99999999999</v>
      </c>
      <c r="F112" s="93">
        <f>F113+F114+F115+F116</f>
        <v>109607.99999999999</v>
      </c>
      <c r="G112" s="93"/>
      <c r="H112" s="93">
        <f>H113+H114+H115+H116</f>
        <v>109607.99999999999</v>
      </c>
      <c r="I112" s="93">
        <f>I113+I114+I115+I116</f>
        <v>109607.99999999999</v>
      </c>
      <c r="J112" s="93"/>
      <c r="K112" s="93">
        <f>K113+K114+K115+K116</f>
        <v>109637.99999999999</v>
      </c>
      <c r="L112" s="93">
        <f>L113+L114+L115+L116</f>
        <v>109607.99999999999</v>
      </c>
      <c r="M112" s="93"/>
      <c r="N112" s="93">
        <f>N113+N114+N115+N116</f>
        <v>109607.99999999999</v>
      </c>
      <c r="O112" s="93">
        <f>O113+O114+O115+O116</f>
        <v>109607.99999999999</v>
      </c>
      <c r="P112" s="93"/>
      <c r="Q112" s="93">
        <f>Q113+Q114+Q115+Q116</f>
        <v>109607.99999999999</v>
      </c>
    </row>
    <row r="113" spans="1:17" ht="15.75">
      <c r="A113" s="12"/>
      <c r="B113" s="38" t="s">
        <v>66</v>
      </c>
      <c r="C113" s="91">
        <v>89946.4</v>
      </c>
      <c r="D113" s="91"/>
      <c r="E113" s="91">
        <v>89946.4</v>
      </c>
      <c r="F113" s="91">
        <v>89946.4</v>
      </c>
      <c r="G113" s="91"/>
      <c r="H113" s="91">
        <v>89946.4</v>
      </c>
      <c r="I113" s="91">
        <v>89946.4</v>
      </c>
      <c r="J113" s="91"/>
      <c r="K113" s="91">
        <v>89946.4</v>
      </c>
      <c r="L113" s="91">
        <v>89946.4</v>
      </c>
      <c r="M113" s="91"/>
      <c r="N113" s="91">
        <v>89946.4</v>
      </c>
      <c r="O113" s="91">
        <v>89946.4</v>
      </c>
      <c r="P113" s="91"/>
      <c r="Q113" s="91">
        <v>89946.4</v>
      </c>
    </row>
    <row r="114" spans="1:17" ht="63">
      <c r="A114" s="12"/>
      <c r="B114" s="58" t="s">
        <v>59</v>
      </c>
      <c r="C114" s="93">
        <v>12513.3</v>
      </c>
      <c r="D114" s="93"/>
      <c r="E114" s="93">
        <v>12513.3</v>
      </c>
      <c r="F114" s="93">
        <v>12513.3</v>
      </c>
      <c r="G114" s="93"/>
      <c r="H114" s="93">
        <v>12513.3</v>
      </c>
      <c r="I114" s="93">
        <v>12513.3</v>
      </c>
      <c r="J114" s="93"/>
      <c r="K114" s="93">
        <v>12513.3</v>
      </c>
      <c r="L114" s="93">
        <v>12513.3</v>
      </c>
      <c r="M114" s="93"/>
      <c r="N114" s="93">
        <v>12513.3</v>
      </c>
      <c r="O114" s="93">
        <v>12513.3</v>
      </c>
      <c r="P114" s="93"/>
      <c r="Q114" s="93">
        <v>12513.3</v>
      </c>
    </row>
    <row r="115" spans="1:17" ht="47.25">
      <c r="A115" s="12"/>
      <c r="B115" s="2" t="s">
        <v>60</v>
      </c>
      <c r="C115" s="93">
        <v>4585.4</v>
      </c>
      <c r="D115" s="93"/>
      <c r="E115" s="93">
        <v>4585.4</v>
      </c>
      <c r="F115" s="93">
        <v>4585.4</v>
      </c>
      <c r="G115" s="93"/>
      <c r="H115" s="93">
        <v>4585.4</v>
      </c>
      <c r="I115" s="93">
        <v>4585.4</v>
      </c>
      <c r="J115" s="93"/>
      <c r="K115" s="93">
        <v>4585.4</v>
      </c>
      <c r="L115" s="93">
        <v>4585.4</v>
      </c>
      <c r="M115" s="93"/>
      <c r="N115" s="93">
        <v>4585.4</v>
      </c>
      <c r="O115" s="101">
        <v>4585.4</v>
      </c>
      <c r="P115" s="101"/>
      <c r="Q115" s="101">
        <v>4585.4</v>
      </c>
    </row>
    <row r="116" spans="1:17" ht="63">
      <c r="A116" s="12"/>
      <c r="B116" s="57" t="s">
        <v>67</v>
      </c>
      <c r="C116" s="93">
        <v>2562.9</v>
      </c>
      <c r="D116" s="93"/>
      <c r="E116" s="93">
        <v>2562.9</v>
      </c>
      <c r="F116" s="93">
        <v>2562.9</v>
      </c>
      <c r="G116" s="93"/>
      <c r="H116" s="93">
        <v>2562.9</v>
      </c>
      <c r="I116" s="93">
        <v>2562.9</v>
      </c>
      <c r="J116" s="93"/>
      <c r="K116" s="93">
        <v>2592.9</v>
      </c>
      <c r="L116" s="93">
        <v>2562.9</v>
      </c>
      <c r="M116" s="93"/>
      <c r="N116" s="93">
        <v>2562.9</v>
      </c>
      <c r="O116" s="101">
        <v>2562.9</v>
      </c>
      <c r="P116" s="101"/>
      <c r="Q116" s="101">
        <v>2562.9</v>
      </c>
    </row>
    <row r="117" spans="1:17" ht="63">
      <c r="A117" s="12"/>
      <c r="B117" s="103" t="s">
        <v>86</v>
      </c>
      <c r="C117" s="93">
        <f>C118+C119+C120+C121</f>
        <v>73145.59999999999</v>
      </c>
      <c r="D117" s="93"/>
      <c r="E117" s="93">
        <f>E118+E119+E120+E121</f>
        <v>73145.59999999999</v>
      </c>
      <c r="F117" s="93">
        <f>F118+F119+F120+F121</f>
        <v>56432.2</v>
      </c>
      <c r="G117" s="93"/>
      <c r="H117" s="93">
        <f>H118+H119+H120+H121</f>
        <v>56432.2</v>
      </c>
      <c r="I117" s="93">
        <f>I118+I119+I120+I121</f>
        <v>49847.6</v>
      </c>
      <c r="J117" s="93"/>
      <c r="K117" s="93">
        <f>K118+K119+K120+K121</f>
        <v>49847.9</v>
      </c>
      <c r="L117" s="93">
        <f>L118+L119+L120+L121</f>
        <v>43321.5</v>
      </c>
      <c r="M117" s="93"/>
      <c r="N117" s="93">
        <f>N118+N119+N120+N121</f>
        <v>43321.799999999996</v>
      </c>
      <c r="O117" s="91">
        <f>O118+O119+O120+O121</f>
        <v>37890.899999999994</v>
      </c>
      <c r="P117" s="93"/>
      <c r="Q117" s="93">
        <f>Q118+Q119+Q120+Q121</f>
        <v>38190.899999999994</v>
      </c>
    </row>
    <row r="118" spans="1:17" ht="15.75">
      <c r="A118" s="12"/>
      <c r="B118" s="38" t="s">
        <v>66</v>
      </c>
      <c r="C118" s="91">
        <v>58811.4</v>
      </c>
      <c r="D118" s="93"/>
      <c r="E118" s="93">
        <v>58811.4</v>
      </c>
      <c r="F118" s="93">
        <v>44332.6</v>
      </c>
      <c r="G118" s="93"/>
      <c r="H118" s="93">
        <v>44332.6</v>
      </c>
      <c r="I118" s="93">
        <v>38605.3</v>
      </c>
      <c r="J118" s="93"/>
      <c r="K118" s="91">
        <v>38605.3</v>
      </c>
      <c r="L118" s="93">
        <v>33205.3</v>
      </c>
      <c r="M118" s="93"/>
      <c r="N118" s="93">
        <v>33205.3</v>
      </c>
      <c r="O118" s="93">
        <v>29205</v>
      </c>
      <c r="P118" s="93"/>
      <c r="Q118" s="93">
        <v>29205</v>
      </c>
    </row>
    <row r="119" spans="1:17" ht="63">
      <c r="A119" s="12"/>
      <c r="B119" s="58" t="s">
        <v>59</v>
      </c>
      <c r="C119" s="95">
        <v>9650</v>
      </c>
      <c r="D119" s="95"/>
      <c r="E119" s="95">
        <v>9650</v>
      </c>
      <c r="F119" s="95">
        <v>8773.4</v>
      </c>
      <c r="G119" s="95"/>
      <c r="H119" s="94">
        <f>E119-E125</f>
        <v>8773.4</v>
      </c>
      <c r="I119" s="95">
        <v>8673.4</v>
      </c>
      <c r="J119" s="95"/>
      <c r="K119" s="94">
        <f>H119-H125</f>
        <v>8673.4</v>
      </c>
      <c r="L119" s="95">
        <v>8141.6</v>
      </c>
      <c r="M119" s="97"/>
      <c r="N119" s="96">
        <f>K119-K125</f>
        <v>8141.599999999999</v>
      </c>
      <c r="O119" s="101">
        <v>7281</v>
      </c>
      <c r="P119" s="101"/>
      <c r="Q119" s="98">
        <f>N119-N125</f>
        <v>7580.999999999999</v>
      </c>
    </row>
    <row r="120" spans="1:17" ht="47.25">
      <c r="A120" s="12"/>
      <c r="B120" s="2" t="s">
        <v>60</v>
      </c>
      <c r="C120" s="95">
        <v>2384.2</v>
      </c>
      <c r="D120" s="95"/>
      <c r="E120" s="95">
        <v>2384.2</v>
      </c>
      <c r="F120" s="94">
        <f>H120</f>
        <v>1774.1999999999998</v>
      </c>
      <c r="G120" s="94"/>
      <c r="H120" s="94">
        <f>E120-E126</f>
        <v>1774.1999999999998</v>
      </c>
      <c r="I120" s="94">
        <f>K120</f>
        <v>1439.1999999999998</v>
      </c>
      <c r="J120" s="95"/>
      <c r="K120" s="94">
        <f>H120-H126</f>
        <v>1439.1999999999998</v>
      </c>
      <c r="L120" s="94">
        <f>N120</f>
        <v>1274.1999999999998</v>
      </c>
      <c r="M120" s="97"/>
      <c r="N120" s="96">
        <f>K120-K126</f>
        <v>1274.1999999999998</v>
      </c>
      <c r="O120" s="98">
        <f>Q120</f>
        <v>1129.1999999999998</v>
      </c>
      <c r="P120" s="101"/>
      <c r="Q120" s="98">
        <f>N120-N126</f>
        <v>1129.1999999999998</v>
      </c>
    </row>
    <row r="121" spans="1:17" ht="63">
      <c r="A121" s="12"/>
      <c r="B121" s="57" t="s">
        <v>67</v>
      </c>
      <c r="C121" s="95">
        <v>2300</v>
      </c>
      <c r="D121" s="95"/>
      <c r="E121" s="95">
        <v>2300</v>
      </c>
      <c r="F121" s="94">
        <v>1552</v>
      </c>
      <c r="G121" s="94"/>
      <c r="H121" s="94">
        <f>E121-E127</f>
        <v>1552</v>
      </c>
      <c r="I121" s="94">
        <v>1129.7</v>
      </c>
      <c r="J121" s="94"/>
      <c r="K121" s="94">
        <f>H121-H127</f>
        <v>1130</v>
      </c>
      <c r="L121" s="95">
        <v>700.4</v>
      </c>
      <c r="M121" s="97"/>
      <c r="N121" s="96">
        <f>K121-K127</f>
        <v>700.7</v>
      </c>
      <c r="O121" s="98">
        <f>Q121</f>
        <v>275.70000000000005</v>
      </c>
      <c r="P121" s="101"/>
      <c r="Q121" s="98">
        <f>N121-N127</f>
        <v>275.70000000000005</v>
      </c>
    </row>
    <row r="122" spans="1:17" ht="31.5">
      <c r="A122" s="12"/>
      <c r="B122" s="102" t="s">
        <v>9</v>
      </c>
      <c r="C122" s="93"/>
      <c r="D122" s="93"/>
      <c r="E122" s="100"/>
      <c r="F122" s="100"/>
      <c r="G122" s="100"/>
      <c r="H122" s="100"/>
      <c r="I122" s="100"/>
      <c r="J122" s="100"/>
      <c r="K122" s="100"/>
      <c r="L122" s="100"/>
      <c r="M122" s="97"/>
      <c r="N122" s="100"/>
      <c r="O122" s="101"/>
      <c r="P122" s="101"/>
      <c r="Q122" s="101"/>
    </row>
    <row r="123" spans="1:17" ht="47.25">
      <c r="A123" s="12"/>
      <c r="B123" s="103" t="s">
        <v>87</v>
      </c>
      <c r="C123" s="91">
        <f>C124+C125+C126+C127</f>
        <v>16663.4</v>
      </c>
      <c r="D123" s="91"/>
      <c r="E123" s="91">
        <f>E124+E125+E126+E127</f>
        <v>16663.4</v>
      </c>
      <c r="F123" s="91">
        <f>F124+F125+F126+F127</f>
        <v>4706.6</v>
      </c>
      <c r="G123" s="91"/>
      <c r="H123" s="91">
        <f>H124+H125+H126+H127</f>
        <v>4706.6</v>
      </c>
      <c r="I123" s="91">
        <f>I124+I125+I126+I127</f>
        <v>6526.1</v>
      </c>
      <c r="J123" s="91"/>
      <c r="K123" s="91">
        <f>K124+K125+K126+K127</f>
        <v>6526.1</v>
      </c>
      <c r="L123" s="91">
        <f>L124+L125+L126+L127</f>
        <v>5130.6</v>
      </c>
      <c r="M123" s="91"/>
      <c r="N123" s="91">
        <f>N124+N125+N126+N127</f>
        <v>5130.6</v>
      </c>
      <c r="O123" s="91">
        <f>O124+O125+O126+O127</f>
        <v>3795.7999999999997</v>
      </c>
      <c r="P123" s="91"/>
      <c r="Q123" s="91">
        <f>Q124+Q125+Q126+Q127</f>
        <v>3795.7999999999997</v>
      </c>
    </row>
    <row r="124" spans="1:17" ht="15.75">
      <c r="A124" s="12"/>
      <c r="B124" s="38" t="s">
        <v>66</v>
      </c>
      <c r="C124" s="91">
        <v>14428.8</v>
      </c>
      <c r="D124" s="91"/>
      <c r="E124" s="91">
        <v>14428.8</v>
      </c>
      <c r="F124" s="91">
        <v>3849.6</v>
      </c>
      <c r="G124" s="91"/>
      <c r="H124" s="91">
        <v>3849.6</v>
      </c>
      <c r="I124" s="91">
        <v>5400</v>
      </c>
      <c r="J124" s="91"/>
      <c r="K124" s="91">
        <v>5400</v>
      </c>
      <c r="L124" s="91">
        <v>4000</v>
      </c>
      <c r="M124" s="91"/>
      <c r="N124" s="91">
        <v>4000</v>
      </c>
      <c r="O124" s="91">
        <v>2450</v>
      </c>
      <c r="P124" s="91"/>
      <c r="Q124" s="91">
        <v>2450</v>
      </c>
    </row>
    <row r="125" spans="1:17" ht="63">
      <c r="A125" s="12"/>
      <c r="B125" s="58" t="s">
        <v>59</v>
      </c>
      <c r="C125" s="91">
        <v>876.6</v>
      </c>
      <c r="D125" s="91"/>
      <c r="E125" s="96">
        <v>876.6</v>
      </c>
      <c r="F125" s="96">
        <v>100</v>
      </c>
      <c r="G125" s="96"/>
      <c r="H125" s="96">
        <v>100</v>
      </c>
      <c r="I125" s="91">
        <v>531.8</v>
      </c>
      <c r="J125" s="96"/>
      <c r="K125" s="96">
        <v>531.8</v>
      </c>
      <c r="L125" s="93">
        <v>560.6</v>
      </c>
      <c r="M125" s="97"/>
      <c r="N125" s="100">
        <v>560.6</v>
      </c>
      <c r="O125" s="101">
        <v>795.2</v>
      </c>
      <c r="P125" s="101"/>
      <c r="Q125" s="101">
        <v>795.2</v>
      </c>
    </row>
    <row r="126" spans="1:17" ht="47.25">
      <c r="A126" s="12"/>
      <c r="B126" s="2" t="s">
        <v>60</v>
      </c>
      <c r="C126" s="93">
        <v>610</v>
      </c>
      <c r="D126" s="93"/>
      <c r="E126" s="100">
        <v>610</v>
      </c>
      <c r="F126" s="96">
        <v>335</v>
      </c>
      <c r="G126" s="100"/>
      <c r="H126" s="96">
        <v>335</v>
      </c>
      <c r="I126" s="96">
        <v>165</v>
      </c>
      <c r="J126" s="100"/>
      <c r="K126" s="96">
        <v>165</v>
      </c>
      <c r="L126" s="93">
        <v>145</v>
      </c>
      <c r="M126" s="97"/>
      <c r="N126" s="100">
        <v>145</v>
      </c>
      <c r="O126" s="101">
        <v>125</v>
      </c>
      <c r="P126" s="101"/>
      <c r="Q126" s="101">
        <v>125</v>
      </c>
    </row>
    <row r="127" spans="1:17" ht="63">
      <c r="A127" s="12"/>
      <c r="B127" s="57" t="s">
        <v>67</v>
      </c>
      <c r="C127" s="93">
        <v>748</v>
      </c>
      <c r="D127" s="93"/>
      <c r="E127" s="100">
        <v>748</v>
      </c>
      <c r="F127" s="96">
        <v>422</v>
      </c>
      <c r="G127" s="100"/>
      <c r="H127" s="96">
        <v>422</v>
      </c>
      <c r="I127" s="96">
        <v>429.3</v>
      </c>
      <c r="J127" s="96"/>
      <c r="K127" s="96">
        <v>429.3</v>
      </c>
      <c r="L127" s="93">
        <v>425</v>
      </c>
      <c r="M127" s="97"/>
      <c r="N127" s="100">
        <v>425</v>
      </c>
      <c r="O127" s="101">
        <v>425.6</v>
      </c>
      <c r="P127" s="101"/>
      <c r="Q127" s="101">
        <v>425.6</v>
      </c>
    </row>
    <row r="128" spans="1:17" ht="31.5">
      <c r="A128" s="12"/>
      <c r="B128" s="102" t="s">
        <v>10</v>
      </c>
      <c r="C128" s="93"/>
      <c r="D128" s="93"/>
      <c r="E128" s="100"/>
      <c r="F128" s="100"/>
      <c r="G128" s="100"/>
      <c r="H128" s="100"/>
      <c r="I128" s="100"/>
      <c r="J128" s="100"/>
      <c r="K128" s="100"/>
      <c r="L128" s="100"/>
      <c r="M128" s="97"/>
      <c r="N128" s="100"/>
      <c r="O128" s="101"/>
      <c r="P128" s="101"/>
      <c r="Q128" s="101"/>
    </row>
    <row r="129" spans="1:17" ht="63">
      <c r="A129" s="12"/>
      <c r="B129" s="103" t="s">
        <v>88</v>
      </c>
      <c r="C129" s="104">
        <f>C106/C123</f>
        <v>1.0475773251557303</v>
      </c>
      <c r="D129" s="104"/>
      <c r="E129" s="104">
        <f>E106/E123</f>
        <v>1.0475773251557303</v>
      </c>
      <c r="F129" s="104">
        <f>F106/F123</f>
        <v>1.4391917732545785</v>
      </c>
      <c r="G129" s="104"/>
      <c r="H129" s="104">
        <f>H106/H123</f>
        <v>1.4391917732545785</v>
      </c>
      <c r="I129" s="104">
        <f>I106/I123</f>
        <v>1.4542529228789016</v>
      </c>
      <c r="J129" s="104"/>
      <c r="K129" s="104">
        <f>K106/K123</f>
        <v>1.4542529228789016</v>
      </c>
      <c r="L129" s="104">
        <f>L106/L123</f>
        <v>1.5593108018555335</v>
      </c>
      <c r="M129" s="104"/>
      <c r="N129" s="104">
        <f>N106/N123</f>
        <v>1.5593108018555335</v>
      </c>
      <c r="O129" s="104">
        <f>O106/O123</f>
        <v>2.8252015385425997</v>
      </c>
      <c r="P129" s="104"/>
      <c r="Q129" s="104">
        <f>Q106/Q123</f>
        <v>2.8252015385425997</v>
      </c>
    </row>
    <row r="130" spans="1:17" ht="15.75">
      <c r="A130" s="12"/>
      <c r="B130" s="38" t="s">
        <v>66</v>
      </c>
      <c r="C130" s="104">
        <f>E130</f>
        <v>0.8823256265247283</v>
      </c>
      <c r="D130" s="104"/>
      <c r="E130" s="104">
        <f>E107/E124</f>
        <v>0.8823256265247283</v>
      </c>
      <c r="F130" s="104">
        <f aca="true" t="shared" si="17" ref="F130:Q133">F107/F124</f>
        <v>1.3169420199501247</v>
      </c>
      <c r="G130" s="104"/>
      <c r="H130" s="104">
        <f t="shared" si="17"/>
        <v>1.3169420199501247</v>
      </c>
      <c r="I130" s="104">
        <f t="shared" si="17"/>
        <v>0.9419074074074074</v>
      </c>
      <c r="J130" s="104"/>
      <c r="K130" s="104">
        <f t="shared" si="17"/>
        <v>0.9419074074074074</v>
      </c>
      <c r="L130" s="104">
        <f t="shared" si="17"/>
        <v>0.803575</v>
      </c>
      <c r="M130" s="104"/>
      <c r="N130" s="104">
        <f t="shared" si="17"/>
        <v>0.803575</v>
      </c>
      <c r="O130" s="104">
        <f t="shared" si="17"/>
        <v>1.6847755102040816</v>
      </c>
      <c r="P130" s="104"/>
      <c r="Q130" s="104">
        <f t="shared" si="17"/>
        <v>1.6847755102040816</v>
      </c>
    </row>
    <row r="131" spans="1:17" ht="63">
      <c r="A131" s="12"/>
      <c r="B131" s="58" t="s">
        <v>59</v>
      </c>
      <c r="C131" s="105">
        <f>C108/C125</f>
        <v>1.4730778005932008</v>
      </c>
      <c r="D131" s="105"/>
      <c r="E131" s="105">
        <f>E108/E125</f>
        <v>1.4730778005932008</v>
      </c>
      <c r="F131" s="105">
        <f>F108/F125</f>
        <v>5.64</v>
      </c>
      <c r="G131" s="105"/>
      <c r="H131" s="105">
        <f t="shared" si="17"/>
        <v>5.64</v>
      </c>
      <c r="I131" s="105">
        <f t="shared" si="17"/>
        <v>6.06299360661903</v>
      </c>
      <c r="J131" s="105"/>
      <c r="K131" s="105">
        <f t="shared" si="17"/>
        <v>6.06299360661903</v>
      </c>
      <c r="L131" s="105">
        <f t="shared" si="17"/>
        <v>6.396539422047806</v>
      </c>
      <c r="M131" s="105"/>
      <c r="N131" s="105">
        <f t="shared" si="17"/>
        <v>6.396539422047806</v>
      </c>
      <c r="O131" s="105">
        <f t="shared" si="17"/>
        <v>6.73566398390342</v>
      </c>
      <c r="P131" s="105"/>
      <c r="Q131" s="105">
        <f>Q108/Q125</f>
        <v>6.73566398390342</v>
      </c>
    </row>
    <row r="132" spans="1:17" ht="47.25">
      <c r="A132" s="12"/>
      <c r="B132" s="2" t="s">
        <v>60</v>
      </c>
      <c r="C132" s="105">
        <f>C109/C126</f>
        <v>2.0491803278688523</v>
      </c>
      <c r="D132" s="105"/>
      <c r="E132" s="105">
        <f>E109/E126</f>
        <v>2.0491803278688523</v>
      </c>
      <c r="F132" s="105">
        <f>F109/F126</f>
        <v>1.044776119402985</v>
      </c>
      <c r="G132" s="105"/>
      <c r="H132" s="105">
        <f t="shared" si="17"/>
        <v>1.044776119402985</v>
      </c>
      <c r="I132" s="105">
        <f t="shared" si="17"/>
        <v>2.121212121212121</v>
      </c>
      <c r="J132" s="105"/>
      <c r="K132" s="105">
        <f t="shared" si="17"/>
        <v>2.121212121212121</v>
      </c>
      <c r="L132" s="105">
        <f t="shared" si="17"/>
        <v>2.2758620689655173</v>
      </c>
      <c r="M132" s="105"/>
      <c r="N132" s="105">
        <f t="shared" si="17"/>
        <v>2.2758620689655173</v>
      </c>
      <c r="O132" s="105">
        <f t="shared" si="17"/>
        <v>2.64</v>
      </c>
      <c r="P132" s="105"/>
      <c r="Q132" s="105">
        <f>Q109/Q126</f>
        <v>2.64</v>
      </c>
    </row>
    <row r="133" spans="1:17" ht="63">
      <c r="A133" s="12"/>
      <c r="B133" s="57" t="s">
        <v>67</v>
      </c>
      <c r="C133" s="105">
        <f>C110/C127</f>
        <v>2.9197860962566846</v>
      </c>
      <c r="D133" s="105"/>
      <c r="E133" s="105">
        <f>E110/E127</f>
        <v>2.9197860962566846</v>
      </c>
      <c r="F133" s="105">
        <f>F110/F127</f>
        <v>1.872037914691943</v>
      </c>
      <c r="G133" s="105"/>
      <c r="H133" s="105">
        <f t="shared" si="17"/>
        <v>1.872037914691943</v>
      </c>
      <c r="I133" s="105">
        <f t="shared" si="17"/>
        <v>1.9333799208013045</v>
      </c>
      <c r="J133" s="105"/>
      <c r="K133" s="105">
        <f t="shared" si="17"/>
        <v>1.9333799208013045</v>
      </c>
      <c r="L133" s="105">
        <f t="shared" si="17"/>
        <v>2.0470588235294116</v>
      </c>
      <c r="M133" s="105"/>
      <c r="N133" s="105">
        <f t="shared" si="17"/>
        <v>2.0470588235294116</v>
      </c>
      <c r="O133" s="105">
        <f t="shared" si="17"/>
        <v>2.138157894736842</v>
      </c>
      <c r="P133" s="105"/>
      <c r="Q133" s="105">
        <f>Q110/Q127</f>
        <v>2.138157894736842</v>
      </c>
    </row>
    <row r="134" spans="1:17" ht="15.75">
      <c r="A134" s="12"/>
      <c r="B134" s="27" t="s">
        <v>68</v>
      </c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</row>
    <row r="135" spans="1:17" ht="94.5">
      <c r="A135" s="12"/>
      <c r="B135" s="103" t="s">
        <v>89</v>
      </c>
      <c r="C135" s="91">
        <f>C136</f>
        <v>24.53401891470021</v>
      </c>
      <c r="D135" s="91"/>
      <c r="E135" s="91">
        <f>E136</f>
        <v>24.53401891470021</v>
      </c>
      <c r="F135" s="91">
        <f>H135</f>
        <v>8.340273815304029</v>
      </c>
      <c r="G135" s="91"/>
      <c r="H135" s="91">
        <f>H123/H117*100</f>
        <v>8.340273815304029</v>
      </c>
      <c r="I135" s="91">
        <f>K135</f>
        <v>13.092025942918358</v>
      </c>
      <c r="J135" s="91"/>
      <c r="K135" s="91">
        <f>K123/K117*100</f>
        <v>13.092025942918358</v>
      </c>
      <c r="L135" s="91">
        <f>L123/L117*100</f>
        <v>11.843080225753956</v>
      </c>
      <c r="M135" s="91"/>
      <c r="N135" s="91">
        <f>N123/N117*100</f>
        <v>11.842998213370638</v>
      </c>
      <c r="O135" s="91">
        <f>O123/O117*100</f>
        <v>10.017708737454111</v>
      </c>
      <c r="P135" s="91"/>
      <c r="Q135" s="91">
        <f>Q123/Q117*100</f>
        <v>9.939016886221589</v>
      </c>
    </row>
    <row r="136" spans="1:17" ht="15.75">
      <c r="A136" s="12"/>
      <c r="B136" s="38" t="s">
        <v>66</v>
      </c>
      <c r="C136" s="91">
        <f>C124/C118*100</f>
        <v>24.53401891470021</v>
      </c>
      <c r="D136" s="91"/>
      <c r="E136" s="91">
        <f>E124/E118*100</f>
        <v>24.53401891470021</v>
      </c>
      <c r="F136" s="91">
        <f aca="true" t="shared" si="18" ref="F136:Q139">F124/F118*100</f>
        <v>8.683451906723269</v>
      </c>
      <c r="G136" s="91"/>
      <c r="H136" s="91">
        <f t="shared" si="18"/>
        <v>8.683451906723269</v>
      </c>
      <c r="I136" s="91">
        <f t="shared" si="18"/>
        <v>13.987716712472121</v>
      </c>
      <c r="J136" s="91"/>
      <c r="K136" s="91">
        <f t="shared" si="18"/>
        <v>13.987716712472121</v>
      </c>
      <c r="L136" s="91">
        <f t="shared" si="18"/>
        <v>12.04626972200221</v>
      </c>
      <c r="M136" s="91"/>
      <c r="N136" s="91">
        <f t="shared" si="18"/>
        <v>12.04626972200221</v>
      </c>
      <c r="O136" s="91">
        <f t="shared" si="18"/>
        <v>8.388974490669405</v>
      </c>
      <c r="P136" s="91"/>
      <c r="Q136" s="91">
        <f t="shared" si="18"/>
        <v>8.388974490669405</v>
      </c>
    </row>
    <row r="137" spans="1:17" ht="63">
      <c r="A137" s="12"/>
      <c r="B137" s="58" t="s">
        <v>59</v>
      </c>
      <c r="C137" s="91">
        <f>C125/C119*100</f>
        <v>9.083937823834196</v>
      </c>
      <c r="D137" s="91"/>
      <c r="E137" s="91">
        <f>E125/E119*100</f>
        <v>9.083937823834196</v>
      </c>
      <c r="F137" s="91">
        <f>F125/F119*100</f>
        <v>1.1398089680169605</v>
      </c>
      <c r="G137" s="91"/>
      <c r="H137" s="91">
        <f t="shared" si="18"/>
        <v>1.1398089680169605</v>
      </c>
      <c r="I137" s="91">
        <f t="shared" si="18"/>
        <v>6.131390227592409</v>
      </c>
      <c r="J137" s="91"/>
      <c r="K137" s="91">
        <f t="shared" si="18"/>
        <v>6.131390227592409</v>
      </c>
      <c r="L137" s="91">
        <f t="shared" si="18"/>
        <v>6.88562444728309</v>
      </c>
      <c r="M137" s="91"/>
      <c r="N137" s="91">
        <f t="shared" si="18"/>
        <v>6.88562444728309</v>
      </c>
      <c r="O137" s="91">
        <f t="shared" si="18"/>
        <v>10.92157670649636</v>
      </c>
      <c r="P137" s="91"/>
      <c r="Q137" s="91">
        <f>Q125/Q119*100</f>
        <v>10.489381348107111</v>
      </c>
    </row>
    <row r="138" spans="1:17" ht="47.25">
      <c r="A138" s="12"/>
      <c r="B138" s="2" t="s">
        <v>60</v>
      </c>
      <c r="C138" s="91">
        <f>C126/C120*100</f>
        <v>25.585101920979785</v>
      </c>
      <c r="D138" s="91"/>
      <c r="E138" s="91">
        <f>E126/E120*100</f>
        <v>25.585101920979785</v>
      </c>
      <c r="F138" s="91">
        <f>F126/F120*100</f>
        <v>18.881749520910834</v>
      </c>
      <c r="G138" s="91"/>
      <c r="H138" s="91">
        <f t="shared" si="18"/>
        <v>18.881749520910834</v>
      </c>
      <c r="I138" s="91">
        <f t="shared" si="18"/>
        <v>11.464702612562535</v>
      </c>
      <c r="J138" s="91"/>
      <c r="K138" s="91">
        <f t="shared" si="18"/>
        <v>11.464702612562535</v>
      </c>
      <c r="L138" s="91">
        <f t="shared" si="18"/>
        <v>11.379689216763461</v>
      </c>
      <c r="M138" s="91"/>
      <c r="N138" s="91">
        <f t="shared" si="18"/>
        <v>11.379689216763461</v>
      </c>
      <c r="O138" s="91">
        <f t="shared" si="18"/>
        <v>11.069783917817926</v>
      </c>
      <c r="P138" s="91"/>
      <c r="Q138" s="91">
        <f>Q126/Q120*100</f>
        <v>11.069783917817926</v>
      </c>
    </row>
    <row r="139" spans="1:17" ht="63">
      <c r="A139" s="12"/>
      <c r="B139" s="57" t="s">
        <v>67</v>
      </c>
      <c r="C139" s="91">
        <f>C127/C121*100</f>
        <v>32.52173913043478</v>
      </c>
      <c r="D139" s="91"/>
      <c r="E139" s="91">
        <f>E127/E121*100</f>
        <v>32.52173913043478</v>
      </c>
      <c r="F139" s="91">
        <f>F127/F121*100</f>
        <v>27.190721649484534</v>
      </c>
      <c r="G139" s="91"/>
      <c r="H139" s="91">
        <f t="shared" si="18"/>
        <v>27.190721649484534</v>
      </c>
      <c r="I139" s="91">
        <f t="shared" si="18"/>
        <v>38.001239267062054</v>
      </c>
      <c r="J139" s="91"/>
      <c r="K139" s="91">
        <f t="shared" si="18"/>
        <v>37.99115044247788</v>
      </c>
      <c r="L139" s="91">
        <f t="shared" si="18"/>
        <v>60.67961165048544</v>
      </c>
      <c r="M139" s="91"/>
      <c r="N139" s="91">
        <f t="shared" si="18"/>
        <v>60.6536320822035</v>
      </c>
      <c r="O139" s="91">
        <f t="shared" si="18"/>
        <v>154.3706927820094</v>
      </c>
      <c r="P139" s="91"/>
      <c r="Q139" s="91">
        <f>Q127/Q121*100</f>
        <v>154.3706927820094</v>
      </c>
    </row>
    <row r="140" spans="1:17" ht="157.5">
      <c r="A140" s="12"/>
      <c r="B140" s="129" t="s">
        <v>102</v>
      </c>
      <c r="C140" s="90">
        <f>E140</f>
        <v>2233.4</v>
      </c>
      <c r="D140" s="90"/>
      <c r="E140" s="90">
        <f>E141+E142+E143</f>
        <v>2233.4</v>
      </c>
      <c r="F140" s="90">
        <f aca="true" t="shared" si="19" ref="F140:K140">F141+F142+F143</f>
        <v>4790</v>
      </c>
      <c r="G140" s="90"/>
      <c r="H140" s="90">
        <f t="shared" si="19"/>
        <v>4790</v>
      </c>
      <c r="I140" s="90">
        <f t="shared" si="19"/>
        <v>4939.4</v>
      </c>
      <c r="J140" s="90"/>
      <c r="K140" s="90">
        <f t="shared" si="19"/>
        <v>4939.4</v>
      </c>
      <c r="L140" s="90">
        <f aca="true" t="shared" si="20" ref="L140:Q140">L141+L142</f>
        <v>2149</v>
      </c>
      <c r="M140" s="90"/>
      <c r="N140" s="90">
        <f t="shared" si="20"/>
        <v>2149</v>
      </c>
      <c r="O140" s="90">
        <f t="shared" si="20"/>
        <v>1444.5</v>
      </c>
      <c r="P140" s="90"/>
      <c r="Q140" s="90">
        <f t="shared" si="20"/>
        <v>1444.5</v>
      </c>
    </row>
    <row r="141" spans="1:17" ht="15.75">
      <c r="A141" s="12"/>
      <c r="B141" s="38" t="s">
        <v>66</v>
      </c>
      <c r="C141" s="91">
        <f>E141</f>
        <v>1580</v>
      </c>
      <c r="D141" s="91"/>
      <c r="E141" s="91">
        <v>1580</v>
      </c>
      <c r="F141" s="91">
        <v>2381.9</v>
      </c>
      <c r="G141" s="91"/>
      <c r="H141" s="91">
        <v>2381.9</v>
      </c>
      <c r="I141" s="91">
        <v>4220.7</v>
      </c>
      <c r="J141" s="91"/>
      <c r="K141" s="91">
        <v>4220.7</v>
      </c>
      <c r="L141" s="91">
        <v>2149</v>
      </c>
      <c r="M141" s="91"/>
      <c r="N141" s="91">
        <v>2149</v>
      </c>
      <c r="O141" s="91">
        <v>1444.5</v>
      </c>
      <c r="P141" s="91"/>
      <c r="Q141" s="91">
        <v>1444.5</v>
      </c>
    </row>
    <row r="142" spans="1:17" ht="63">
      <c r="A142" s="12"/>
      <c r="B142" s="58" t="s">
        <v>59</v>
      </c>
      <c r="C142" s="96">
        <f>E142</f>
        <v>538.4</v>
      </c>
      <c r="D142" s="97"/>
      <c r="E142" s="96">
        <v>538.4</v>
      </c>
      <c r="F142" s="96">
        <v>2158.1</v>
      </c>
      <c r="G142" s="96"/>
      <c r="H142" s="91">
        <v>2158.1</v>
      </c>
      <c r="I142" s="96">
        <v>448.7</v>
      </c>
      <c r="J142" s="96"/>
      <c r="K142" s="96">
        <v>448.7</v>
      </c>
      <c r="L142" s="91"/>
      <c r="M142" s="96"/>
      <c r="N142" s="91"/>
      <c r="O142" s="101"/>
      <c r="P142" s="101"/>
      <c r="Q142" s="101"/>
    </row>
    <row r="143" spans="1:17" ht="47.25">
      <c r="A143" s="12"/>
      <c r="B143" s="2" t="s">
        <v>60</v>
      </c>
      <c r="C143" s="96">
        <f>E143</f>
        <v>115</v>
      </c>
      <c r="D143" s="97"/>
      <c r="E143" s="96">
        <v>115</v>
      </c>
      <c r="F143" s="96">
        <f>H143</f>
        <v>250</v>
      </c>
      <c r="G143" s="96"/>
      <c r="H143" s="91">
        <v>250</v>
      </c>
      <c r="I143" s="96">
        <f>K143</f>
        <v>270</v>
      </c>
      <c r="J143" s="96"/>
      <c r="K143" s="96">
        <v>270</v>
      </c>
      <c r="L143" s="91"/>
      <c r="M143" s="96"/>
      <c r="N143" s="91"/>
      <c r="O143" s="101"/>
      <c r="P143" s="101"/>
      <c r="Q143" s="101"/>
    </row>
    <row r="144" spans="1:17" ht="15.75">
      <c r="A144" s="12"/>
      <c r="B144" s="102" t="s">
        <v>32</v>
      </c>
      <c r="C144" s="96"/>
      <c r="D144" s="96"/>
      <c r="E144" s="97"/>
      <c r="F144" s="100"/>
      <c r="G144" s="100"/>
      <c r="H144" s="100"/>
      <c r="I144" s="100"/>
      <c r="J144" s="100"/>
      <c r="K144" s="100"/>
      <c r="L144" s="100"/>
      <c r="M144" s="97"/>
      <c r="N144" s="100"/>
      <c r="O144" s="101"/>
      <c r="P144" s="101"/>
      <c r="Q144" s="101"/>
    </row>
    <row r="145" spans="1:17" ht="31.5">
      <c r="A145" s="12"/>
      <c r="B145" s="103" t="s">
        <v>103</v>
      </c>
      <c r="C145" s="96">
        <f>C146+C147</f>
        <v>32638.100000000002</v>
      </c>
      <c r="D145" s="96"/>
      <c r="E145" s="96">
        <f>E146+E147</f>
        <v>32638.100000000002</v>
      </c>
      <c r="F145" s="96">
        <f>F146+F147</f>
        <v>32638.100000000002</v>
      </c>
      <c r="G145" s="96"/>
      <c r="H145" s="96">
        <f>H146+H147</f>
        <v>32638.100000000002</v>
      </c>
      <c r="I145" s="96">
        <f>I146+I147</f>
        <v>32638.100000000002</v>
      </c>
      <c r="J145" s="96"/>
      <c r="K145" s="96">
        <f>K146+K147</f>
        <v>32638.100000000002</v>
      </c>
      <c r="L145" s="96">
        <f>L146+L147</f>
        <v>32638.100000000002</v>
      </c>
      <c r="M145" s="96"/>
      <c r="N145" s="96">
        <f>N146+N147</f>
        <v>32638.100000000002</v>
      </c>
      <c r="O145" s="96">
        <f>O146+O147</f>
        <v>32638.100000000002</v>
      </c>
      <c r="P145" s="96"/>
      <c r="Q145" s="96">
        <f>Q146+Q147</f>
        <v>32638.100000000002</v>
      </c>
    </row>
    <row r="146" spans="1:17" ht="15.75">
      <c r="A146" s="12"/>
      <c r="B146" s="38" t="s">
        <v>66</v>
      </c>
      <c r="C146" s="96">
        <v>26739.9</v>
      </c>
      <c r="D146" s="96"/>
      <c r="E146" s="96">
        <v>26739.9</v>
      </c>
      <c r="F146" s="96">
        <v>26739.9</v>
      </c>
      <c r="G146" s="96"/>
      <c r="H146" s="96">
        <v>26739.9</v>
      </c>
      <c r="I146" s="96">
        <v>26739.9</v>
      </c>
      <c r="J146" s="96"/>
      <c r="K146" s="96">
        <v>26739.9</v>
      </c>
      <c r="L146" s="96">
        <v>26739.9</v>
      </c>
      <c r="M146" s="96"/>
      <c r="N146" s="96">
        <v>26739.9</v>
      </c>
      <c r="O146" s="96">
        <v>26739.9</v>
      </c>
      <c r="P146" s="96"/>
      <c r="Q146" s="96">
        <v>26739.9</v>
      </c>
    </row>
    <row r="147" spans="1:17" ht="63">
      <c r="A147" s="12"/>
      <c r="B147" s="58" t="s">
        <v>59</v>
      </c>
      <c r="C147" s="100">
        <v>5898.2</v>
      </c>
      <c r="D147" s="100"/>
      <c r="E147" s="100">
        <v>5898.2</v>
      </c>
      <c r="F147" s="100">
        <v>5898.2</v>
      </c>
      <c r="G147" s="100"/>
      <c r="H147" s="100">
        <v>5898.2</v>
      </c>
      <c r="I147" s="100">
        <v>5898.2</v>
      </c>
      <c r="J147" s="100"/>
      <c r="K147" s="100">
        <v>5898.2</v>
      </c>
      <c r="L147" s="100">
        <v>5898.2</v>
      </c>
      <c r="M147" s="100"/>
      <c r="N147" s="100">
        <v>5898.2</v>
      </c>
      <c r="O147" s="100">
        <v>5898.2</v>
      </c>
      <c r="P147" s="100"/>
      <c r="Q147" s="100">
        <v>5898.2</v>
      </c>
    </row>
    <row r="148" spans="1:17" ht="47.25">
      <c r="A148" s="12"/>
      <c r="B148" s="2" t="s">
        <v>60</v>
      </c>
      <c r="C148" s="100">
        <f>E148</f>
        <v>801</v>
      </c>
      <c r="D148" s="100"/>
      <c r="E148" s="100">
        <v>801</v>
      </c>
      <c r="F148" s="100">
        <v>801</v>
      </c>
      <c r="G148" s="100"/>
      <c r="H148" s="100">
        <v>801</v>
      </c>
      <c r="I148" s="100">
        <v>801</v>
      </c>
      <c r="J148" s="100"/>
      <c r="K148" s="100">
        <v>801</v>
      </c>
      <c r="L148" s="100"/>
      <c r="M148" s="100"/>
      <c r="N148" s="96"/>
      <c r="O148" s="100"/>
      <c r="P148" s="100"/>
      <c r="Q148" s="100"/>
    </row>
    <row r="149" spans="1:17" ht="78.75">
      <c r="A149" s="12"/>
      <c r="B149" s="103" t="s">
        <v>104</v>
      </c>
      <c r="C149" s="100">
        <f>C150+C151</f>
        <v>14698.6</v>
      </c>
      <c r="D149" s="100"/>
      <c r="E149" s="100">
        <f>C149</f>
        <v>14698.6</v>
      </c>
      <c r="F149" s="100">
        <f>F150+F151</f>
        <v>12855.5</v>
      </c>
      <c r="G149" s="100"/>
      <c r="H149" s="91">
        <f>F149</f>
        <v>12855.5</v>
      </c>
      <c r="I149" s="100">
        <f>I150+I151</f>
        <v>11338.5</v>
      </c>
      <c r="J149" s="100"/>
      <c r="K149" s="100">
        <f>K150+K151</f>
        <v>11338.5</v>
      </c>
      <c r="L149" s="96">
        <f>L150+L151</f>
        <v>6443.5</v>
      </c>
      <c r="M149" s="96"/>
      <c r="N149" s="96">
        <f>L149</f>
        <v>6443.5</v>
      </c>
      <c r="O149" s="96">
        <f>O150+O151</f>
        <v>4683.5</v>
      </c>
      <c r="P149" s="96"/>
      <c r="Q149" s="96">
        <f>O149</f>
        <v>4683.5</v>
      </c>
    </row>
    <row r="150" spans="1:17" ht="15.75">
      <c r="A150" s="12"/>
      <c r="B150" s="38" t="s">
        <v>66</v>
      </c>
      <c r="C150" s="96">
        <v>14112</v>
      </c>
      <c r="D150" s="96"/>
      <c r="E150" s="96">
        <v>14112</v>
      </c>
      <c r="F150" s="96">
        <v>10683.5</v>
      </c>
      <c r="G150" s="96"/>
      <c r="H150" s="91">
        <v>10683.5</v>
      </c>
      <c r="I150" s="96">
        <v>10441.1</v>
      </c>
      <c r="J150" s="96"/>
      <c r="K150" s="96">
        <v>10441.1</v>
      </c>
      <c r="L150" s="96">
        <v>6443.5</v>
      </c>
      <c r="M150" s="96"/>
      <c r="N150" s="96">
        <v>6443.5</v>
      </c>
      <c r="O150" s="96">
        <v>4683.5</v>
      </c>
      <c r="P150" s="96"/>
      <c r="Q150" s="96">
        <v>4683.5</v>
      </c>
    </row>
    <row r="151" spans="1:17" ht="63">
      <c r="A151" s="12"/>
      <c r="B151" s="58" t="s">
        <v>59</v>
      </c>
      <c r="C151" s="96">
        <v>586.6</v>
      </c>
      <c r="D151" s="96"/>
      <c r="E151" s="96">
        <v>586.6</v>
      </c>
      <c r="F151" s="96">
        <v>2172</v>
      </c>
      <c r="G151" s="96"/>
      <c r="H151" s="96">
        <v>2172</v>
      </c>
      <c r="I151" s="96">
        <v>897.4</v>
      </c>
      <c r="J151" s="96"/>
      <c r="K151" s="96">
        <v>897.4</v>
      </c>
      <c r="L151" s="96"/>
      <c r="M151" s="96"/>
      <c r="N151" s="96"/>
      <c r="O151" s="101"/>
      <c r="P151" s="101"/>
      <c r="Q151" s="101"/>
    </row>
    <row r="152" spans="1:17" ht="47.25">
      <c r="A152" s="12"/>
      <c r="B152" s="2" t="s">
        <v>60</v>
      </c>
      <c r="C152" s="96">
        <f>E152</f>
        <v>638</v>
      </c>
      <c r="D152" s="96"/>
      <c r="E152" s="96">
        <v>638</v>
      </c>
      <c r="F152" s="96">
        <f>H152</f>
        <v>433</v>
      </c>
      <c r="G152" s="96"/>
      <c r="H152" s="96">
        <f>E152-E157</f>
        <v>433</v>
      </c>
      <c r="I152" s="96">
        <f>K152</f>
        <v>221</v>
      </c>
      <c r="J152" s="96"/>
      <c r="K152" s="96">
        <f>H152-H157</f>
        <v>221</v>
      </c>
      <c r="L152" s="96"/>
      <c r="M152" s="96"/>
      <c r="N152" s="96"/>
      <c r="O152" s="101"/>
      <c r="P152" s="101"/>
      <c r="Q152" s="101"/>
    </row>
    <row r="153" spans="1:17" ht="31.5">
      <c r="A153" s="12"/>
      <c r="B153" s="102" t="s">
        <v>9</v>
      </c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1"/>
      <c r="P153" s="101"/>
      <c r="Q153" s="101"/>
    </row>
    <row r="154" spans="1:17" ht="63">
      <c r="A154" s="12"/>
      <c r="B154" s="103" t="s">
        <v>105</v>
      </c>
      <c r="C154" s="96">
        <f>C155+C156</f>
        <v>4696.6</v>
      </c>
      <c r="D154" s="96"/>
      <c r="E154" s="96">
        <f>E155+E156</f>
        <v>4696.6</v>
      </c>
      <c r="F154" s="96">
        <f>F155+F156</f>
        <v>5472</v>
      </c>
      <c r="G154" s="96"/>
      <c r="H154" s="96">
        <f>H155+H156</f>
        <v>5472</v>
      </c>
      <c r="I154" s="96">
        <f>I155+I156</f>
        <v>5955</v>
      </c>
      <c r="J154" s="96"/>
      <c r="K154" s="96">
        <f>K155+K156</f>
        <v>5955</v>
      </c>
      <c r="L154" s="96">
        <f>L155+L156</f>
        <v>2060</v>
      </c>
      <c r="M154" s="96"/>
      <c r="N154" s="96">
        <f>N155+N156</f>
        <v>2060</v>
      </c>
      <c r="O154" s="96">
        <f>O155+O156</f>
        <v>1300</v>
      </c>
      <c r="P154" s="96"/>
      <c r="Q154" s="96">
        <f>Q155+Q156</f>
        <v>1300</v>
      </c>
    </row>
    <row r="155" spans="1:17" ht="15.75">
      <c r="A155" s="12"/>
      <c r="B155" s="38" t="s">
        <v>66</v>
      </c>
      <c r="C155" s="96">
        <f>E155</f>
        <v>4110</v>
      </c>
      <c r="D155" s="96"/>
      <c r="E155" s="96">
        <v>4110</v>
      </c>
      <c r="F155" s="96">
        <v>3300</v>
      </c>
      <c r="G155" s="96"/>
      <c r="H155" s="96">
        <v>3300</v>
      </c>
      <c r="I155" s="96">
        <v>5057.6</v>
      </c>
      <c r="J155" s="96"/>
      <c r="K155" s="96">
        <v>5057.6</v>
      </c>
      <c r="L155" s="96">
        <v>2060</v>
      </c>
      <c r="M155" s="96"/>
      <c r="N155" s="96">
        <v>2060</v>
      </c>
      <c r="O155" s="96">
        <v>1300</v>
      </c>
      <c r="P155" s="96"/>
      <c r="Q155" s="96">
        <v>1300</v>
      </c>
    </row>
    <row r="156" spans="1:17" ht="63">
      <c r="A156" s="12"/>
      <c r="B156" s="58" t="s">
        <v>59</v>
      </c>
      <c r="C156" s="96">
        <v>586.6</v>
      </c>
      <c r="D156" s="96"/>
      <c r="E156" s="91">
        <v>586.6</v>
      </c>
      <c r="F156" s="100">
        <v>2172</v>
      </c>
      <c r="G156" s="100"/>
      <c r="H156" s="92">
        <v>2172</v>
      </c>
      <c r="I156" s="96">
        <v>897.4</v>
      </c>
      <c r="J156" s="100"/>
      <c r="K156" s="96">
        <v>897.4</v>
      </c>
      <c r="L156" s="96"/>
      <c r="M156" s="96"/>
      <c r="N156" s="96"/>
      <c r="O156" s="101"/>
      <c r="P156" s="101"/>
      <c r="Q156" s="101"/>
    </row>
    <row r="157" spans="1:17" ht="47.25">
      <c r="A157" s="12"/>
      <c r="B157" s="2" t="s">
        <v>60</v>
      </c>
      <c r="C157" s="96">
        <f>E157</f>
        <v>205</v>
      </c>
      <c r="D157" s="96"/>
      <c r="E157" s="91">
        <v>205</v>
      </c>
      <c r="F157" s="96">
        <f>H157</f>
        <v>212</v>
      </c>
      <c r="G157" s="96"/>
      <c r="H157" s="91">
        <v>212</v>
      </c>
      <c r="I157" s="96">
        <f>K157</f>
        <v>221</v>
      </c>
      <c r="J157" s="100"/>
      <c r="K157" s="96">
        <v>221</v>
      </c>
      <c r="L157" s="96"/>
      <c r="M157" s="96"/>
      <c r="N157" s="96"/>
      <c r="O157" s="101"/>
      <c r="P157" s="101"/>
      <c r="Q157" s="101"/>
    </row>
    <row r="158" spans="1:17" ht="31.5">
      <c r="A158" s="12"/>
      <c r="B158" s="102" t="s">
        <v>10</v>
      </c>
      <c r="C158" s="100"/>
      <c r="D158" s="100"/>
      <c r="E158" s="100"/>
      <c r="F158" s="96"/>
      <c r="G158" s="96"/>
      <c r="H158" s="96"/>
      <c r="I158" s="96"/>
      <c r="J158" s="96"/>
      <c r="K158" s="96"/>
      <c r="L158" s="96"/>
      <c r="M158" s="96"/>
      <c r="N158" s="100"/>
      <c r="O158" s="101"/>
      <c r="P158" s="101"/>
      <c r="Q158" s="101"/>
    </row>
    <row r="159" spans="1:17" ht="63">
      <c r="A159" s="12"/>
      <c r="B159" s="103" t="s">
        <v>106</v>
      </c>
      <c r="C159" s="130">
        <f>C160+C161</f>
        <v>1.3022597956138013</v>
      </c>
      <c r="D159" s="130"/>
      <c r="E159" s="130">
        <f>E160+E161</f>
        <v>1.3022597956138013</v>
      </c>
      <c r="F159" s="130">
        <f>F160+F161</f>
        <v>1.715388247112004</v>
      </c>
      <c r="G159" s="130"/>
      <c r="H159" s="130">
        <f>H160+H161</f>
        <v>1.715388247112004</v>
      </c>
      <c r="I159" s="130">
        <f>I160+I161</f>
        <v>1.3345262575134451</v>
      </c>
      <c r="J159" s="130"/>
      <c r="K159" s="130">
        <f>K160+K161</f>
        <v>1.3345262575134451</v>
      </c>
      <c r="L159" s="130">
        <f>L160+L161</f>
        <v>1.0432038834951456</v>
      </c>
      <c r="M159" s="130"/>
      <c r="N159" s="130">
        <f>N160+N161</f>
        <v>1.0432038834951456</v>
      </c>
      <c r="O159" s="130">
        <f>O160+O161</f>
        <v>1.1111538461538462</v>
      </c>
      <c r="P159" s="130"/>
      <c r="Q159" s="130">
        <f>Q160+Q161</f>
        <v>1.1111538461538462</v>
      </c>
    </row>
    <row r="160" spans="1:17" ht="15.75">
      <c r="A160" s="12"/>
      <c r="B160" s="38" t="s">
        <v>66</v>
      </c>
      <c r="C160" s="130">
        <f>C141/C155</f>
        <v>0.3844282238442822</v>
      </c>
      <c r="D160" s="130"/>
      <c r="E160" s="130">
        <f aca="true" t="shared" si="21" ref="E160:F162">E141/E155</f>
        <v>0.3844282238442822</v>
      </c>
      <c r="F160" s="130">
        <f t="shared" si="21"/>
        <v>0.7217878787878789</v>
      </c>
      <c r="G160" s="130"/>
      <c r="H160" s="130">
        <f aca="true" t="shared" si="22" ref="H160:I162">H141/H155</f>
        <v>0.7217878787878789</v>
      </c>
      <c r="I160" s="130">
        <f t="shared" si="22"/>
        <v>0.834526257513445</v>
      </c>
      <c r="J160" s="130"/>
      <c r="K160" s="130">
        <f>K141/K155</f>
        <v>0.834526257513445</v>
      </c>
      <c r="L160" s="130">
        <f>L141/L155</f>
        <v>1.0432038834951456</v>
      </c>
      <c r="M160" s="130"/>
      <c r="N160" s="130">
        <f>N141/N155</f>
        <v>1.0432038834951456</v>
      </c>
      <c r="O160" s="130">
        <f>O141/O155</f>
        <v>1.1111538461538462</v>
      </c>
      <c r="P160" s="130"/>
      <c r="Q160" s="130">
        <f>Q141/Q155</f>
        <v>1.1111538461538462</v>
      </c>
    </row>
    <row r="161" spans="1:17" ht="63">
      <c r="A161" s="12"/>
      <c r="B161" s="58" t="s">
        <v>59</v>
      </c>
      <c r="C161" s="130">
        <f>C142/C156</f>
        <v>0.9178315717695192</v>
      </c>
      <c r="D161" s="130"/>
      <c r="E161" s="130">
        <f t="shared" si="21"/>
        <v>0.9178315717695192</v>
      </c>
      <c r="F161" s="130">
        <f t="shared" si="21"/>
        <v>0.9936003683241252</v>
      </c>
      <c r="G161" s="130"/>
      <c r="H161" s="130">
        <f t="shared" si="22"/>
        <v>0.9936003683241252</v>
      </c>
      <c r="I161" s="130">
        <f t="shared" si="22"/>
        <v>0.5</v>
      </c>
      <c r="J161" s="130"/>
      <c r="K161" s="130">
        <f>K142/K156</f>
        <v>0.5</v>
      </c>
      <c r="L161" s="130"/>
      <c r="M161" s="130"/>
      <c r="N161" s="130"/>
      <c r="O161" s="101"/>
      <c r="P161" s="101"/>
      <c r="Q161" s="101"/>
    </row>
    <row r="162" spans="1:17" ht="47.25">
      <c r="A162" s="12"/>
      <c r="B162" s="2" t="s">
        <v>60</v>
      </c>
      <c r="C162" s="130">
        <f>E162</f>
        <v>0.5609756097560976</v>
      </c>
      <c r="D162" s="130"/>
      <c r="E162" s="130">
        <f t="shared" si="21"/>
        <v>0.5609756097560976</v>
      </c>
      <c r="F162" s="130">
        <f t="shared" si="21"/>
        <v>1.179245283018868</v>
      </c>
      <c r="G162" s="130"/>
      <c r="H162" s="130">
        <f t="shared" si="22"/>
        <v>1.179245283018868</v>
      </c>
      <c r="I162" s="130">
        <f t="shared" si="22"/>
        <v>1.2217194570135748</v>
      </c>
      <c r="J162" s="130"/>
      <c r="K162" s="130">
        <f>K143/K157</f>
        <v>1.2217194570135748</v>
      </c>
      <c r="L162" s="130"/>
      <c r="M162" s="130"/>
      <c r="N162" s="130"/>
      <c r="O162" s="101"/>
      <c r="P162" s="101"/>
      <c r="Q162" s="101"/>
    </row>
    <row r="163" spans="1:17" ht="15.75">
      <c r="A163" s="12"/>
      <c r="B163" s="27" t="s">
        <v>68</v>
      </c>
      <c r="C163" s="100"/>
      <c r="D163" s="100"/>
      <c r="E163" s="92"/>
      <c r="F163" s="100"/>
      <c r="G163" s="100"/>
      <c r="H163" s="92"/>
      <c r="I163" s="100"/>
      <c r="J163" s="100"/>
      <c r="K163" s="100"/>
      <c r="L163" s="100"/>
      <c r="M163" s="100"/>
      <c r="N163" s="100"/>
      <c r="O163" s="101"/>
      <c r="P163" s="101"/>
      <c r="Q163" s="101"/>
    </row>
    <row r="164" spans="1:17" ht="94.5">
      <c r="A164" s="12"/>
      <c r="B164" s="103" t="s">
        <v>107</v>
      </c>
      <c r="C164" s="96">
        <f>C154/C149*100</f>
        <v>31.952702978514964</v>
      </c>
      <c r="D164" s="96"/>
      <c r="E164" s="96">
        <f aca="true" t="shared" si="23" ref="E164:F167">E154/E149*100</f>
        <v>31.952702978514964</v>
      </c>
      <c r="F164" s="96">
        <f t="shared" si="23"/>
        <v>42.565438917194975</v>
      </c>
      <c r="G164" s="96"/>
      <c r="H164" s="96">
        <f aca="true" t="shared" si="24" ref="H164:I166">H154/H149*100</f>
        <v>42.565438917194975</v>
      </c>
      <c r="I164" s="96">
        <f t="shared" si="24"/>
        <v>52.52017462627332</v>
      </c>
      <c r="J164" s="96"/>
      <c r="K164" s="96">
        <f>K154/K149*100</f>
        <v>52.52017462627332</v>
      </c>
      <c r="L164" s="96">
        <f>L154/L149*100</f>
        <v>31.970202529681075</v>
      </c>
      <c r="M164" s="96"/>
      <c r="N164" s="96">
        <f>N154/N149*100</f>
        <v>31.970202529681075</v>
      </c>
      <c r="O164" s="96">
        <f>O154/O149*100</f>
        <v>27.757019323155756</v>
      </c>
      <c r="P164" s="96"/>
      <c r="Q164" s="96">
        <f>Q154/Q149*100</f>
        <v>27.757019323155756</v>
      </c>
    </row>
    <row r="165" spans="1:17" ht="15.75">
      <c r="A165" s="12"/>
      <c r="B165" s="38" t="s">
        <v>66</v>
      </c>
      <c r="C165" s="96">
        <f>C155/C150*100</f>
        <v>29.124149659863946</v>
      </c>
      <c r="D165" s="96"/>
      <c r="E165" s="96">
        <f t="shared" si="23"/>
        <v>29.124149659863946</v>
      </c>
      <c r="F165" s="96">
        <f t="shared" si="23"/>
        <v>30.888753685589926</v>
      </c>
      <c r="G165" s="96"/>
      <c r="H165" s="96">
        <f t="shared" si="24"/>
        <v>30.888753685589926</v>
      </c>
      <c r="I165" s="96">
        <f t="shared" si="24"/>
        <v>48.43934068249514</v>
      </c>
      <c r="J165" s="96"/>
      <c r="K165" s="96">
        <f>K155/K150*100</f>
        <v>48.43934068249514</v>
      </c>
      <c r="L165" s="96">
        <f>L155/L150*100</f>
        <v>31.970202529681075</v>
      </c>
      <c r="M165" s="96"/>
      <c r="N165" s="96">
        <f>N155/N150*100</f>
        <v>31.970202529681075</v>
      </c>
      <c r="O165" s="96">
        <f>O155/O150*100</f>
        <v>27.757019323155756</v>
      </c>
      <c r="P165" s="96"/>
      <c r="Q165" s="96">
        <f>Q155/Q150*100</f>
        <v>27.757019323155756</v>
      </c>
    </row>
    <row r="166" spans="1:17" ht="63">
      <c r="A166" s="12"/>
      <c r="B166" s="58" t="s">
        <v>59</v>
      </c>
      <c r="C166" s="96">
        <f>C156/C151*100</f>
        <v>100</v>
      </c>
      <c r="D166" s="96"/>
      <c r="E166" s="96">
        <f t="shared" si="23"/>
        <v>100</v>
      </c>
      <c r="F166" s="96">
        <f t="shared" si="23"/>
        <v>100</v>
      </c>
      <c r="G166" s="96"/>
      <c r="H166" s="96">
        <f t="shared" si="24"/>
        <v>100</v>
      </c>
      <c r="I166" s="96">
        <f t="shared" si="24"/>
        <v>100</v>
      </c>
      <c r="J166" s="96"/>
      <c r="K166" s="96">
        <f>K156/K151*100</f>
        <v>100</v>
      </c>
      <c r="L166" s="96"/>
      <c r="M166" s="96"/>
      <c r="N166" s="96"/>
      <c r="O166" s="96"/>
      <c r="P166" s="96"/>
      <c r="Q166" s="96"/>
    </row>
    <row r="167" spans="1:17" ht="47.25">
      <c r="A167" s="12"/>
      <c r="B167" s="2" t="s">
        <v>60</v>
      </c>
      <c r="C167" s="96">
        <f>E167</f>
        <v>32.13166144200627</v>
      </c>
      <c r="D167" s="96"/>
      <c r="E167" s="96">
        <f t="shared" si="23"/>
        <v>32.13166144200627</v>
      </c>
      <c r="F167" s="96">
        <f t="shared" si="23"/>
        <v>48.96073903002309</v>
      </c>
      <c r="G167" s="96"/>
      <c r="H167" s="96">
        <f>H157/H152*100</f>
        <v>48.96073903002309</v>
      </c>
      <c r="I167" s="96">
        <f>I157/I152*100</f>
        <v>100</v>
      </c>
      <c r="J167" s="96"/>
      <c r="K167" s="96">
        <f>K157/K152*100</f>
        <v>100</v>
      </c>
      <c r="L167" s="96"/>
      <c r="M167" s="96"/>
      <c r="N167" s="96"/>
      <c r="O167" s="96"/>
      <c r="P167" s="96"/>
      <c r="Q167" s="96"/>
    </row>
    <row r="168" spans="1:17" ht="141.75">
      <c r="A168" s="12"/>
      <c r="B168" s="142" t="s">
        <v>127</v>
      </c>
      <c r="C168" s="131">
        <f>C169+C170+C171</f>
        <v>846</v>
      </c>
      <c r="D168" s="131"/>
      <c r="E168" s="131">
        <f>E169+E170+E171</f>
        <v>846</v>
      </c>
      <c r="F168" s="131">
        <f>F169+F170+F171</f>
        <v>1449</v>
      </c>
      <c r="G168" s="131"/>
      <c r="H168" s="131">
        <f>H169+H170+H171</f>
        <v>1449</v>
      </c>
      <c r="I168" s="131">
        <f>I169+I170+I171</f>
        <v>1142</v>
      </c>
      <c r="J168" s="131"/>
      <c r="K168" s="131">
        <f>K169+K170+K171</f>
        <v>1142</v>
      </c>
      <c r="L168" s="131">
        <f>L169+L170+L171</f>
        <v>457.8</v>
      </c>
      <c r="M168" s="131"/>
      <c r="N168" s="131">
        <f>N169+N170+N171</f>
        <v>457.8</v>
      </c>
      <c r="O168" s="131">
        <f>O169+O170+O171</f>
        <v>1393.1</v>
      </c>
      <c r="P168" s="131"/>
      <c r="Q168" s="131">
        <f>Q169+Q170+Q171</f>
        <v>1393.1</v>
      </c>
    </row>
    <row r="169" spans="1:17" ht="15.75">
      <c r="A169" s="12"/>
      <c r="B169" s="38" t="s">
        <v>66</v>
      </c>
      <c r="C169" s="96">
        <v>150</v>
      </c>
      <c r="D169" s="96"/>
      <c r="E169" s="96">
        <v>150</v>
      </c>
      <c r="F169" s="96">
        <v>945</v>
      </c>
      <c r="G169" s="96"/>
      <c r="H169" s="96">
        <v>945</v>
      </c>
      <c r="I169" s="96">
        <v>818</v>
      </c>
      <c r="J169" s="96"/>
      <c r="K169" s="96">
        <v>818</v>
      </c>
      <c r="L169" s="96">
        <v>457.8</v>
      </c>
      <c r="M169" s="96"/>
      <c r="N169" s="96">
        <v>457.8</v>
      </c>
      <c r="O169" s="96">
        <v>1178.1</v>
      </c>
      <c r="P169" s="96"/>
      <c r="Q169" s="96">
        <v>1178.1</v>
      </c>
    </row>
    <row r="170" spans="1:17" ht="63">
      <c r="A170" s="12"/>
      <c r="B170" s="58" t="s">
        <v>59</v>
      </c>
      <c r="C170" s="100"/>
      <c r="D170" s="100"/>
      <c r="E170" s="100"/>
      <c r="F170" s="96">
        <v>180</v>
      </c>
      <c r="G170" s="100"/>
      <c r="H170" s="96">
        <v>180</v>
      </c>
      <c r="I170" s="100"/>
      <c r="J170" s="100"/>
      <c r="K170" s="100"/>
      <c r="L170" s="96"/>
      <c r="M170" s="96"/>
      <c r="N170" s="96"/>
      <c r="O170" s="98">
        <v>215</v>
      </c>
      <c r="P170" s="98"/>
      <c r="Q170" s="98">
        <v>215</v>
      </c>
    </row>
    <row r="171" spans="1:17" ht="47.25">
      <c r="A171" s="12"/>
      <c r="B171" s="2" t="s">
        <v>60</v>
      </c>
      <c r="C171" s="96">
        <f>E171</f>
        <v>696</v>
      </c>
      <c r="D171" s="96"/>
      <c r="E171" s="143">
        <v>696</v>
      </c>
      <c r="F171" s="96">
        <v>324</v>
      </c>
      <c r="G171" s="96"/>
      <c r="H171" s="96">
        <v>324</v>
      </c>
      <c r="I171" s="96">
        <v>324</v>
      </c>
      <c r="J171" s="96"/>
      <c r="K171" s="96">
        <v>324</v>
      </c>
      <c r="L171" s="100"/>
      <c r="M171" s="100"/>
      <c r="N171" s="100"/>
      <c r="O171" s="101"/>
      <c r="P171" s="101"/>
      <c r="Q171" s="101"/>
    </row>
    <row r="172" spans="1:17" ht="15.75">
      <c r="A172" s="12"/>
      <c r="B172" s="123" t="s">
        <v>32</v>
      </c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1"/>
      <c r="P172" s="101"/>
      <c r="Q172" s="101"/>
    </row>
    <row r="173" spans="1:17" ht="94.5">
      <c r="A173" s="12"/>
      <c r="B173" s="18" t="s">
        <v>128</v>
      </c>
      <c r="C173" s="100">
        <f>C174+C175+C176</f>
        <v>55</v>
      </c>
      <c r="D173" s="100"/>
      <c r="E173" s="100">
        <f>E174+E175+E176</f>
        <v>55</v>
      </c>
      <c r="F173" s="100">
        <f>F174+F175+F176</f>
        <v>55</v>
      </c>
      <c r="G173" s="100"/>
      <c r="H173" s="100">
        <f>H174+H175+H176</f>
        <v>55</v>
      </c>
      <c r="I173" s="100">
        <f>I174+I175+I176</f>
        <v>55</v>
      </c>
      <c r="J173" s="100"/>
      <c r="K173" s="100">
        <f>K174+K175+K176</f>
        <v>55</v>
      </c>
      <c r="L173" s="100">
        <f>L174+L175+L176</f>
        <v>55</v>
      </c>
      <c r="M173" s="100"/>
      <c r="N173" s="100">
        <f>N174+N175+N176</f>
        <v>55</v>
      </c>
      <c r="O173" s="100">
        <f>O174+O175+O176</f>
        <v>55</v>
      </c>
      <c r="P173" s="100"/>
      <c r="Q173" s="100">
        <f>Q174+Q175+Q176</f>
        <v>55</v>
      </c>
    </row>
    <row r="174" spans="1:17" ht="15.75">
      <c r="A174" s="12"/>
      <c r="B174" s="38" t="s">
        <v>66</v>
      </c>
      <c r="C174" s="100">
        <v>47</v>
      </c>
      <c r="D174" s="100"/>
      <c r="E174" s="100">
        <v>47</v>
      </c>
      <c r="F174" s="100">
        <v>47</v>
      </c>
      <c r="G174" s="100"/>
      <c r="H174" s="100">
        <v>47</v>
      </c>
      <c r="I174" s="100">
        <v>47</v>
      </c>
      <c r="J174" s="100"/>
      <c r="K174" s="100">
        <v>47</v>
      </c>
      <c r="L174" s="100">
        <v>47</v>
      </c>
      <c r="M174" s="100"/>
      <c r="N174" s="100">
        <v>47</v>
      </c>
      <c r="O174" s="100">
        <v>47</v>
      </c>
      <c r="P174" s="100"/>
      <c r="Q174" s="100">
        <v>47</v>
      </c>
    </row>
    <row r="175" spans="1:17" ht="63">
      <c r="A175" s="12"/>
      <c r="B175" s="58" t="s">
        <v>59</v>
      </c>
      <c r="C175" s="100">
        <v>3</v>
      </c>
      <c r="D175" s="100"/>
      <c r="E175" s="100">
        <v>3</v>
      </c>
      <c r="F175" s="100">
        <v>3</v>
      </c>
      <c r="G175" s="100"/>
      <c r="H175" s="100">
        <v>3</v>
      </c>
      <c r="I175" s="100">
        <v>3</v>
      </c>
      <c r="J175" s="100"/>
      <c r="K175" s="100">
        <v>3</v>
      </c>
      <c r="L175" s="100">
        <v>3</v>
      </c>
      <c r="M175" s="100"/>
      <c r="N175" s="100">
        <v>3</v>
      </c>
      <c r="O175" s="100">
        <v>3</v>
      </c>
      <c r="P175" s="100"/>
      <c r="Q175" s="100">
        <v>3</v>
      </c>
    </row>
    <row r="176" spans="1:17" ht="47.25">
      <c r="A176" s="12"/>
      <c r="B176" s="2" t="s">
        <v>60</v>
      </c>
      <c r="C176" s="100">
        <v>5</v>
      </c>
      <c r="D176" s="100"/>
      <c r="E176" s="100">
        <v>5</v>
      </c>
      <c r="F176" s="100">
        <v>5</v>
      </c>
      <c r="G176" s="100"/>
      <c r="H176" s="100">
        <v>5</v>
      </c>
      <c r="I176" s="100">
        <v>5</v>
      </c>
      <c r="J176" s="100"/>
      <c r="K176" s="100">
        <v>5</v>
      </c>
      <c r="L176" s="100">
        <v>5</v>
      </c>
      <c r="M176" s="100"/>
      <c r="N176" s="100">
        <v>5</v>
      </c>
      <c r="O176" s="101">
        <v>5</v>
      </c>
      <c r="P176" s="101"/>
      <c r="Q176" s="101">
        <v>5</v>
      </c>
    </row>
    <row r="177" spans="1:17" ht="63">
      <c r="A177" s="12"/>
      <c r="B177" s="18" t="s">
        <v>129</v>
      </c>
      <c r="C177" s="100">
        <f>C178+C179+C180</f>
        <v>37</v>
      </c>
      <c r="D177" s="100"/>
      <c r="E177" s="100">
        <f>E178+E179+E180</f>
        <v>37</v>
      </c>
      <c r="F177" s="100">
        <f>F178+F179+F180</f>
        <v>34</v>
      </c>
      <c r="G177" s="100"/>
      <c r="H177" s="100">
        <f>H178+H179+H180</f>
        <v>34</v>
      </c>
      <c r="I177" s="100">
        <f>I178+I179+I180</f>
        <v>28</v>
      </c>
      <c r="J177" s="100"/>
      <c r="K177" s="100">
        <f>K178+K179+K180</f>
        <v>28</v>
      </c>
      <c r="L177" s="100">
        <f>L178+L179+L180</f>
        <v>24</v>
      </c>
      <c r="M177" s="100"/>
      <c r="N177" s="100">
        <f>N178+N179+N180</f>
        <v>24</v>
      </c>
      <c r="O177" s="100">
        <f>O178+O179+O180</f>
        <v>20</v>
      </c>
      <c r="P177" s="100"/>
      <c r="Q177" s="100">
        <f>Q178+Q179+Q180</f>
        <v>20</v>
      </c>
    </row>
    <row r="178" spans="1:17" ht="15.75">
      <c r="A178" s="12"/>
      <c r="B178" s="38" t="s">
        <v>66</v>
      </c>
      <c r="C178" s="100">
        <v>31</v>
      </c>
      <c r="D178" s="100"/>
      <c r="E178" s="100">
        <v>31</v>
      </c>
      <c r="F178" s="100">
        <v>30</v>
      </c>
      <c r="G178" s="100"/>
      <c r="H178" s="100">
        <v>30</v>
      </c>
      <c r="I178" s="100">
        <v>26</v>
      </c>
      <c r="J178" s="100"/>
      <c r="K178" s="100">
        <v>26</v>
      </c>
      <c r="L178" s="100">
        <v>22</v>
      </c>
      <c r="M178" s="100"/>
      <c r="N178" s="100">
        <v>22</v>
      </c>
      <c r="O178" s="100">
        <v>19</v>
      </c>
      <c r="P178" s="100"/>
      <c r="Q178" s="100">
        <v>19</v>
      </c>
    </row>
    <row r="179" spans="1:17" ht="63">
      <c r="A179" s="42"/>
      <c r="B179" s="58" t="s">
        <v>59</v>
      </c>
      <c r="C179" s="100">
        <v>2</v>
      </c>
      <c r="D179" s="100"/>
      <c r="E179" s="100">
        <v>2</v>
      </c>
      <c r="F179" s="100">
        <v>2</v>
      </c>
      <c r="G179" s="100"/>
      <c r="H179" s="100">
        <v>2</v>
      </c>
      <c r="I179" s="100">
        <v>1</v>
      </c>
      <c r="J179" s="100"/>
      <c r="K179" s="100">
        <v>1</v>
      </c>
      <c r="L179" s="100">
        <v>1</v>
      </c>
      <c r="M179" s="100"/>
      <c r="N179" s="100">
        <v>1</v>
      </c>
      <c r="O179" s="101">
        <v>1</v>
      </c>
      <c r="P179" s="101"/>
      <c r="Q179" s="101">
        <v>1</v>
      </c>
    </row>
    <row r="180" spans="1:17" ht="47.25">
      <c r="A180" s="12"/>
      <c r="B180" s="2" t="s">
        <v>60</v>
      </c>
      <c r="C180" s="100">
        <v>4</v>
      </c>
      <c r="D180" s="100"/>
      <c r="E180" s="100">
        <v>4</v>
      </c>
      <c r="F180" s="100">
        <v>2</v>
      </c>
      <c r="G180" s="100"/>
      <c r="H180" s="100">
        <v>2</v>
      </c>
      <c r="I180" s="100">
        <v>1</v>
      </c>
      <c r="J180" s="100"/>
      <c r="K180" s="100">
        <v>1</v>
      </c>
      <c r="L180" s="100">
        <v>1</v>
      </c>
      <c r="M180" s="100"/>
      <c r="N180" s="100">
        <v>1</v>
      </c>
      <c r="O180" s="101"/>
      <c r="P180" s="101"/>
      <c r="Q180" s="101"/>
    </row>
    <row r="181" spans="1:17" ht="31.5">
      <c r="A181" s="12"/>
      <c r="B181" s="102" t="s">
        <v>9</v>
      </c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1"/>
      <c r="P181" s="101"/>
      <c r="Q181" s="101"/>
    </row>
    <row r="182" spans="1:17" ht="78.75">
      <c r="A182" s="12"/>
      <c r="B182" s="45" t="s">
        <v>130</v>
      </c>
      <c r="C182" s="100">
        <f>C183+C184+C185</f>
        <v>3</v>
      </c>
      <c r="D182" s="100"/>
      <c r="E182" s="100">
        <f>E183+E184+E185</f>
        <v>3</v>
      </c>
      <c r="F182" s="100">
        <f>F183+F184+F185</f>
        <v>6</v>
      </c>
      <c r="G182" s="100"/>
      <c r="H182" s="100">
        <f>H183+H184+H185</f>
        <v>6</v>
      </c>
      <c r="I182" s="100">
        <f>I183+I184+I185</f>
        <v>4</v>
      </c>
      <c r="J182" s="100"/>
      <c r="K182" s="100">
        <f>K183+K184+K185</f>
        <v>4</v>
      </c>
      <c r="L182" s="100">
        <f>L183+L184+L185</f>
        <v>2</v>
      </c>
      <c r="M182" s="100"/>
      <c r="N182" s="100">
        <f>N183+N184+N185</f>
        <v>2</v>
      </c>
      <c r="O182" s="100">
        <f>O183+O184+O185</f>
        <v>5</v>
      </c>
      <c r="P182" s="100"/>
      <c r="Q182" s="100">
        <f>Q183+Q184+Q185</f>
        <v>5</v>
      </c>
    </row>
    <row r="183" spans="1:17" ht="15.75">
      <c r="A183" s="12"/>
      <c r="B183" s="38" t="s">
        <v>66</v>
      </c>
      <c r="C183" s="100">
        <v>1</v>
      </c>
      <c r="D183" s="100"/>
      <c r="E183" s="100">
        <v>1</v>
      </c>
      <c r="F183" s="100">
        <v>4</v>
      </c>
      <c r="G183" s="100"/>
      <c r="H183" s="100">
        <v>4</v>
      </c>
      <c r="I183" s="100">
        <v>3</v>
      </c>
      <c r="J183" s="100"/>
      <c r="K183" s="100">
        <v>3</v>
      </c>
      <c r="L183" s="100">
        <v>2</v>
      </c>
      <c r="M183" s="100"/>
      <c r="N183" s="100">
        <v>2</v>
      </c>
      <c r="O183" s="100">
        <v>4</v>
      </c>
      <c r="P183" s="100"/>
      <c r="Q183" s="100">
        <v>4</v>
      </c>
    </row>
    <row r="184" spans="1:17" ht="63">
      <c r="A184" s="12"/>
      <c r="B184" s="58" t="s">
        <v>59</v>
      </c>
      <c r="C184" s="100"/>
      <c r="D184" s="100"/>
      <c r="E184" s="100"/>
      <c r="F184" s="100">
        <v>1</v>
      </c>
      <c r="G184" s="100"/>
      <c r="H184" s="100">
        <v>1</v>
      </c>
      <c r="I184" s="100"/>
      <c r="J184" s="100"/>
      <c r="K184" s="100"/>
      <c r="L184" s="100"/>
      <c r="M184" s="100"/>
      <c r="N184" s="100"/>
      <c r="O184" s="101">
        <v>1</v>
      </c>
      <c r="P184" s="101"/>
      <c r="Q184" s="101">
        <v>1</v>
      </c>
    </row>
    <row r="185" spans="1:17" ht="47.25">
      <c r="A185" s="12"/>
      <c r="B185" s="2" t="s">
        <v>60</v>
      </c>
      <c r="C185" s="100">
        <v>2</v>
      </c>
      <c r="D185" s="100"/>
      <c r="E185" s="100">
        <v>2</v>
      </c>
      <c r="F185" s="100">
        <v>1</v>
      </c>
      <c r="G185" s="100"/>
      <c r="H185" s="100">
        <v>1</v>
      </c>
      <c r="I185" s="100">
        <v>1</v>
      </c>
      <c r="J185" s="100"/>
      <c r="K185" s="100">
        <v>1</v>
      </c>
      <c r="L185" s="100"/>
      <c r="M185" s="100"/>
      <c r="N185" s="100"/>
      <c r="O185" s="101"/>
      <c r="P185" s="101"/>
      <c r="Q185" s="101"/>
    </row>
    <row r="186" spans="1:17" ht="31.5">
      <c r="A186" s="12"/>
      <c r="B186" s="27" t="s">
        <v>10</v>
      </c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1"/>
      <c r="P186" s="101"/>
      <c r="Q186" s="101"/>
    </row>
    <row r="187" spans="1:17" ht="94.5">
      <c r="A187" s="12"/>
      <c r="B187" s="103" t="s">
        <v>131</v>
      </c>
      <c r="C187" s="96">
        <f>C168/C182</f>
        <v>282</v>
      </c>
      <c r="D187" s="96"/>
      <c r="E187" s="96">
        <f>E168/E182</f>
        <v>282</v>
      </c>
      <c r="F187" s="96">
        <f>F168/F182</f>
        <v>241.5</v>
      </c>
      <c r="G187" s="96"/>
      <c r="H187" s="96">
        <f>H168/H182</f>
        <v>241.5</v>
      </c>
      <c r="I187" s="96">
        <f>I168/I182</f>
        <v>285.5</v>
      </c>
      <c r="J187" s="96"/>
      <c r="K187" s="96">
        <f>K168/K182</f>
        <v>285.5</v>
      </c>
      <c r="L187" s="96">
        <f>L168/L182</f>
        <v>228.9</v>
      </c>
      <c r="M187" s="96"/>
      <c r="N187" s="96">
        <f>N168/N182</f>
        <v>228.9</v>
      </c>
      <c r="O187" s="96">
        <f>O168/O182</f>
        <v>278.62</v>
      </c>
      <c r="P187" s="96"/>
      <c r="Q187" s="96">
        <f>Q168/Q182</f>
        <v>278.62</v>
      </c>
    </row>
    <row r="188" spans="1:17" ht="15.75">
      <c r="A188" s="12"/>
      <c r="B188" s="38" t="s">
        <v>132</v>
      </c>
      <c r="C188" s="96">
        <f>C169/C183</f>
        <v>150</v>
      </c>
      <c r="D188" s="96"/>
      <c r="E188" s="96">
        <f>E169/E183</f>
        <v>150</v>
      </c>
      <c r="F188" s="96">
        <f>F169/F183</f>
        <v>236.25</v>
      </c>
      <c r="G188" s="96"/>
      <c r="H188" s="96">
        <f>H169/H183</f>
        <v>236.25</v>
      </c>
      <c r="I188" s="96">
        <f>I169/I183</f>
        <v>272.6666666666667</v>
      </c>
      <c r="J188" s="96"/>
      <c r="K188" s="96">
        <f>K169/K183</f>
        <v>272.6666666666667</v>
      </c>
      <c r="L188" s="96">
        <f>L169/L183</f>
        <v>228.9</v>
      </c>
      <c r="M188" s="96"/>
      <c r="N188" s="96">
        <f>N169/N183</f>
        <v>228.9</v>
      </c>
      <c r="O188" s="96">
        <f>O169/O183</f>
        <v>294.525</v>
      </c>
      <c r="P188" s="96"/>
      <c r="Q188" s="96">
        <f>Q169/Q183</f>
        <v>294.525</v>
      </c>
    </row>
    <row r="189" spans="1:17" ht="63">
      <c r="A189" s="12"/>
      <c r="B189" s="58" t="s">
        <v>59</v>
      </c>
      <c r="C189" s="96"/>
      <c r="D189" s="96"/>
      <c r="E189" s="96"/>
      <c r="F189" s="96">
        <f>F170/F184</f>
        <v>180</v>
      </c>
      <c r="G189" s="96"/>
      <c r="H189" s="96">
        <f>H170/H184</f>
        <v>180</v>
      </c>
      <c r="I189" s="96"/>
      <c r="J189" s="96"/>
      <c r="K189" s="96"/>
      <c r="L189" s="96"/>
      <c r="M189" s="96"/>
      <c r="N189" s="96"/>
      <c r="O189" s="96">
        <f>O170/O184</f>
        <v>215</v>
      </c>
      <c r="P189" s="96"/>
      <c r="Q189" s="96">
        <f>Q170/Q184</f>
        <v>215</v>
      </c>
    </row>
    <row r="190" spans="1:17" ht="47.25">
      <c r="A190" s="42"/>
      <c r="B190" s="2" t="s">
        <v>60</v>
      </c>
      <c r="C190" s="96">
        <f>C171/C185</f>
        <v>348</v>
      </c>
      <c r="D190" s="96"/>
      <c r="E190" s="143">
        <f>E171/E185</f>
        <v>348</v>
      </c>
      <c r="F190" s="96">
        <f>F171/F185</f>
        <v>324</v>
      </c>
      <c r="G190" s="96"/>
      <c r="H190" s="96">
        <f>H171/H185</f>
        <v>324</v>
      </c>
      <c r="I190" s="96">
        <f>I171/I185</f>
        <v>324</v>
      </c>
      <c r="J190" s="96"/>
      <c r="K190" s="96">
        <f>K171/K185</f>
        <v>324</v>
      </c>
      <c r="L190" s="96"/>
      <c r="M190" s="96"/>
      <c r="N190" s="96"/>
      <c r="O190" s="96"/>
      <c r="P190" s="96"/>
      <c r="Q190" s="96"/>
    </row>
    <row r="191" spans="1:17" ht="78.75">
      <c r="A191" s="12"/>
      <c r="B191" s="110" t="s">
        <v>108</v>
      </c>
      <c r="C191" s="131">
        <f>C192</f>
        <v>299.3</v>
      </c>
      <c r="D191" s="131">
        <v>75.8</v>
      </c>
      <c r="E191" s="131">
        <f>E192</f>
        <v>223.5</v>
      </c>
      <c r="F191" s="131"/>
      <c r="G191" s="131"/>
      <c r="H191" s="42"/>
      <c r="I191" s="42"/>
      <c r="J191" s="42"/>
      <c r="K191" s="42"/>
      <c r="L191" s="42"/>
      <c r="M191" s="42"/>
      <c r="N191" s="42"/>
      <c r="O191" s="42"/>
      <c r="P191" s="42"/>
      <c r="Q191" s="12"/>
    </row>
    <row r="192" spans="1:17" ht="47.25">
      <c r="A192" s="12"/>
      <c r="B192" s="2" t="s">
        <v>60</v>
      </c>
      <c r="C192" s="96">
        <v>299.3</v>
      </c>
      <c r="D192" s="96">
        <v>75.8</v>
      </c>
      <c r="E192" s="96">
        <f>C192-D192</f>
        <v>223.5</v>
      </c>
      <c r="F192" s="96"/>
      <c r="G192" s="96"/>
      <c r="H192" s="42"/>
      <c r="I192" s="42"/>
      <c r="J192" s="42"/>
      <c r="K192" s="42"/>
      <c r="L192" s="42"/>
      <c r="M192" s="42"/>
      <c r="N192" s="42"/>
      <c r="O192" s="42"/>
      <c r="P192" s="42"/>
      <c r="Q192" s="12"/>
    </row>
    <row r="193" spans="1:17" ht="15.75">
      <c r="A193" s="12"/>
      <c r="B193" s="123" t="s">
        <v>32</v>
      </c>
      <c r="C193" s="100"/>
      <c r="D193" s="100"/>
      <c r="E193" s="100"/>
      <c r="F193" s="100"/>
      <c r="G193" s="100"/>
      <c r="H193" s="42"/>
      <c r="I193" s="42"/>
      <c r="J193" s="42"/>
      <c r="K193" s="42"/>
      <c r="L193" s="42"/>
      <c r="M193" s="42"/>
      <c r="N193" s="42"/>
      <c r="O193" s="42"/>
      <c r="P193" s="42"/>
      <c r="Q193" s="12"/>
    </row>
    <row r="194" spans="1:17" ht="157.5">
      <c r="A194" s="12"/>
      <c r="B194" s="18" t="s">
        <v>109</v>
      </c>
      <c r="C194" s="100">
        <v>1</v>
      </c>
      <c r="D194" s="100"/>
      <c r="E194" s="100">
        <v>1</v>
      </c>
      <c r="F194" s="100"/>
      <c r="G194" s="100"/>
      <c r="H194" s="42"/>
      <c r="I194" s="42"/>
      <c r="J194" s="42"/>
      <c r="K194" s="42"/>
      <c r="L194" s="42"/>
      <c r="M194" s="42"/>
      <c r="N194" s="42"/>
      <c r="O194" s="42"/>
      <c r="P194" s="42"/>
      <c r="Q194" s="12"/>
    </row>
    <row r="195" spans="1:17" ht="31.5">
      <c r="A195" s="12"/>
      <c r="B195" s="102" t="s">
        <v>9</v>
      </c>
      <c r="C195" s="100"/>
      <c r="D195" s="100"/>
      <c r="E195" s="100"/>
      <c r="F195" s="100"/>
      <c r="G195" s="100"/>
      <c r="H195" s="42"/>
      <c r="I195" s="42"/>
      <c r="J195" s="42"/>
      <c r="K195" s="42"/>
      <c r="L195" s="42"/>
      <c r="M195" s="42"/>
      <c r="N195" s="42"/>
      <c r="O195" s="42"/>
      <c r="P195" s="42"/>
      <c r="Q195" s="12"/>
    </row>
    <row r="196" spans="1:17" ht="141.75">
      <c r="A196" s="12"/>
      <c r="B196" s="18" t="s">
        <v>110</v>
      </c>
      <c r="C196" s="100">
        <v>1</v>
      </c>
      <c r="D196" s="100"/>
      <c r="E196" s="100">
        <v>1</v>
      </c>
      <c r="F196" s="100"/>
      <c r="G196" s="100"/>
      <c r="H196" s="12"/>
      <c r="I196" s="12"/>
      <c r="J196" s="12"/>
      <c r="K196" s="12"/>
      <c r="L196" s="12"/>
      <c r="M196" s="12"/>
      <c r="N196" s="12"/>
      <c r="O196" s="12"/>
      <c r="P196" s="42"/>
      <c r="Q196" s="12"/>
    </row>
    <row r="197" spans="1:17" ht="78.75">
      <c r="A197" s="12"/>
      <c r="B197" s="2" t="s">
        <v>111</v>
      </c>
      <c r="C197" s="100">
        <v>24</v>
      </c>
      <c r="D197" s="100"/>
      <c r="E197" s="100">
        <v>25</v>
      </c>
      <c r="F197" s="100"/>
      <c r="G197" s="100"/>
      <c r="H197" s="12"/>
      <c r="I197" s="12"/>
      <c r="J197" s="12"/>
      <c r="K197" s="12"/>
      <c r="L197" s="12"/>
      <c r="M197" s="12"/>
      <c r="N197" s="12"/>
      <c r="O197" s="12"/>
      <c r="P197" s="12"/>
      <c r="Q197" s="12"/>
    </row>
    <row r="198" spans="1:17" ht="31.5">
      <c r="A198" s="12"/>
      <c r="B198" s="2" t="s">
        <v>112</v>
      </c>
      <c r="C198" s="100"/>
      <c r="D198" s="100">
        <v>24</v>
      </c>
      <c r="E198" s="100"/>
      <c r="F198" s="100"/>
      <c r="G198" s="100"/>
      <c r="H198" s="12"/>
      <c r="I198" s="12"/>
      <c r="J198" s="12"/>
      <c r="K198" s="12"/>
      <c r="L198" s="12"/>
      <c r="M198" s="12"/>
      <c r="N198" s="12"/>
      <c r="O198" s="12"/>
      <c r="P198" s="12"/>
      <c r="Q198" s="12"/>
    </row>
    <row r="199" spans="1:17" ht="31.5">
      <c r="A199" s="12"/>
      <c r="B199" s="27" t="s">
        <v>10</v>
      </c>
      <c r="C199" s="100"/>
      <c r="D199" s="100"/>
      <c r="E199" s="100"/>
      <c r="F199" s="100"/>
      <c r="G199" s="100"/>
      <c r="H199" s="12"/>
      <c r="I199" s="12"/>
      <c r="J199" s="12"/>
      <c r="K199" s="12"/>
      <c r="L199" s="12"/>
      <c r="M199" s="12"/>
      <c r="N199" s="12"/>
      <c r="O199" s="12"/>
      <c r="P199" s="12"/>
      <c r="Q199" s="12"/>
    </row>
    <row r="200" spans="1:17" ht="63">
      <c r="A200" s="12"/>
      <c r="B200" s="2" t="s">
        <v>113</v>
      </c>
      <c r="C200" s="96">
        <f>E200</f>
        <v>8.94</v>
      </c>
      <c r="D200" s="96"/>
      <c r="E200" s="96">
        <f>E192/E197</f>
        <v>8.94</v>
      </c>
      <c r="F200" s="96"/>
      <c r="G200" s="96"/>
      <c r="H200" s="12"/>
      <c r="I200" s="12"/>
      <c r="J200" s="12"/>
      <c r="K200" s="12"/>
      <c r="L200" s="12"/>
      <c r="M200" s="12"/>
      <c r="N200" s="12"/>
      <c r="O200" s="12"/>
      <c r="P200" s="12"/>
      <c r="Q200" s="12"/>
    </row>
    <row r="201" spans="1:17" ht="63">
      <c r="A201" s="12"/>
      <c r="B201" s="2" t="s">
        <v>114</v>
      </c>
      <c r="C201" s="96">
        <f>D201</f>
        <v>3.158333333333333</v>
      </c>
      <c r="D201" s="96">
        <f>D192/D198</f>
        <v>3.158333333333333</v>
      </c>
      <c r="E201" s="96"/>
      <c r="F201" s="96"/>
      <c r="G201" s="96"/>
      <c r="H201" s="12"/>
      <c r="I201" s="12"/>
      <c r="J201" s="12"/>
      <c r="K201" s="12"/>
      <c r="L201" s="12"/>
      <c r="M201" s="12"/>
      <c r="N201" s="12"/>
      <c r="O201" s="12"/>
      <c r="P201" s="12"/>
      <c r="Q201" s="12"/>
    </row>
    <row r="204" spans="1:8" ht="18.75">
      <c r="A204" s="4" t="s">
        <v>83</v>
      </c>
      <c r="B204" s="4"/>
      <c r="C204" s="4"/>
      <c r="D204" s="4"/>
      <c r="E204" s="4"/>
      <c r="F204" s="4"/>
      <c r="G204" s="4"/>
      <c r="H204" s="4" t="s">
        <v>1</v>
      </c>
    </row>
    <row r="205" spans="1:7" ht="18.75">
      <c r="A205" s="31"/>
      <c r="B205" s="4"/>
      <c r="C205" s="4"/>
      <c r="D205" s="4"/>
      <c r="E205" s="4"/>
      <c r="F205" s="4"/>
      <c r="G205" s="4"/>
    </row>
    <row r="206" spans="1:2" ht="15.75">
      <c r="A206" s="140" t="s">
        <v>115</v>
      </c>
      <c r="B206" s="1"/>
    </row>
  </sheetData>
  <sheetProtection/>
  <mergeCells count="9">
    <mergeCell ref="A7:A9"/>
    <mergeCell ref="B7:B9"/>
    <mergeCell ref="L8:N8"/>
    <mergeCell ref="O8:Q8"/>
    <mergeCell ref="C7:K7"/>
    <mergeCell ref="L7:Q7"/>
    <mergeCell ref="C8:E8"/>
    <mergeCell ref="F8:H8"/>
    <mergeCell ref="I8:K8"/>
  </mergeCells>
  <printOptions/>
  <pageMargins left="0.7874015748031497" right="0.5905511811023623" top="1.1811023622047245" bottom="0.3937007874015748" header="0.5118110236220472" footer="0.5118110236220472"/>
  <pageSetup horizontalDpi="600" verticalDpi="600" orientation="landscape" paperSize="9" scale="67" r:id="rId1"/>
  <rowBreaks count="3" manualBreakCount="3">
    <brk id="18" max="16" man="1"/>
    <brk id="33" max="16" man="1"/>
    <brk id="48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25"/>
  <sheetViews>
    <sheetView view="pageBreakPreview" zoomScale="75" zoomScaleNormal="75" zoomScaleSheetLayoutView="75" zoomScalePageLayoutView="0" workbookViewId="0" topLeftCell="A11">
      <selection activeCell="G18" sqref="G18"/>
    </sheetView>
  </sheetViews>
  <sheetFormatPr defaultColWidth="9.140625" defaultRowHeight="12.75"/>
  <cols>
    <col min="1" max="1" width="49.421875" style="0" customWidth="1"/>
    <col min="2" max="2" width="40.140625" style="0" customWidth="1"/>
    <col min="3" max="3" width="10.140625" style="0" customWidth="1"/>
    <col min="4" max="4" width="8.57421875" style="0" customWidth="1"/>
    <col min="5" max="5" width="10.57421875" style="0" customWidth="1"/>
    <col min="6" max="6" width="11.140625" style="0" customWidth="1"/>
    <col min="7" max="8" width="10.7109375" style="0" customWidth="1"/>
    <col min="9" max="9" width="41.7109375" style="0" customWidth="1"/>
  </cols>
  <sheetData>
    <row r="1" spans="1:10" ht="18.75">
      <c r="A1" s="6"/>
      <c r="B1" s="6"/>
      <c r="C1" s="6"/>
      <c r="D1" s="6"/>
      <c r="E1" s="6"/>
      <c r="F1" s="3"/>
      <c r="I1" s="5" t="s">
        <v>29</v>
      </c>
      <c r="J1" s="32"/>
    </row>
    <row r="2" spans="1:9" ht="18.75">
      <c r="A2" s="6"/>
      <c r="B2" s="6"/>
      <c r="C2" s="6"/>
      <c r="D2" s="6"/>
      <c r="E2" s="6"/>
      <c r="F2" s="4" t="s">
        <v>5</v>
      </c>
      <c r="G2" s="4"/>
      <c r="H2" s="4"/>
      <c r="I2" s="4"/>
    </row>
    <row r="3" spans="1:9" ht="18.75">
      <c r="A3" s="6"/>
      <c r="B3" s="6"/>
      <c r="C3" s="6"/>
      <c r="D3" s="6"/>
      <c r="E3" s="6"/>
      <c r="F3" s="4" t="s">
        <v>78</v>
      </c>
      <c r="G3" s="4"/>
      <c r="H3" s="4"/>
      <c r="I3" s="4"/>
    </row>
    <row r="4" spans="1:10" ht="18.75" customHeight="1">
      <c r="A4" s="6"/>
      <c r="B4" s="6"/>
      <c r="C4" s="6"/>
      <c r="D4" s="6"/>
      <c r="E4" s="6"/>
      <c r="F4" s="1"/>
      <c r="G4" s="1"/>
      <c r="H4" s="1"/>
      <c r="I4" s="1"/>
      <c r="J4" s="32"/>
    </row>
    <row r="5" spans="1:12" ht="19.5" customHeight="1">
      <c r="A5" s="66" t="s">
        <v>81</v>
      </c>
      <c r="B5" s="66"/>
      <c r="C5" s="66"/>
      <c r="D5" s="66"/>
      <c r="E5" s="67"/>
      <c r="F5" s="67"/>
      <c r="G5" s="67"/>
      <c r="H5" s="67"/>
      <c r="I5" s="67"/>
      <c r="J5" s="32"/>
      <c r="K5" s="24"/>
      <c r="L5" s="24"/>
    </row>
    <row r="6" spans="1:12" ht="18.75">
      <c r="A6" s="6"/>
      <c r="B6" s="6"/>
      <c r="C6" s="158"/>
      <c r="D6" s="158"/>
      <c r="E6" s="158"/>
      <c r="F6" s="158"/>
      <c r="G6" s="158"/>
      <c r="H6" s="158"/>
      <c r="I6" s="158"/>
      <c r="J6" s="32"/>
      <c r="K6" s="26"/>
      <c r="L6" s="26"/>
    </row>
    <row r="7" spans="1:12" ht="18.75">
      <c r="A7" s="6"/>
      <c r="B7" s="6"/>
      <c r="C7" s="25"/>
      <c r="D7" s="25"/>
      <c r="E7" s="25"/>
      <c r="F7" s="25"/>
      <c r="G7" s="25"/>
      <c r="H7" s="25"/>
      <c r="I7" s="35" t="s">
        <v>26</v>
      </c>
      <c r="J7" s="32"/>
      <c r="K7" s="26"/>
      <c r="L7" s="26"/>
    </row>
    <row r="8" spans="1:10" ht="15.75" customHeight="1">
      <c r="A8" s="155" t="s">
        <v>13</v>
      </c>
      <c r="B8" s="156" t="s">
        <v>23</v>
      </c>
      <c r="C8" s="155" t="s">
        <v>14</v>
      </c>
      <c r="D8" s="155" t="s">
        <v>15</v>
      </c>
      <c r="E8" s="155"/>
      <c r="F8" s="155"/>
      <c r="G8" s="155"/>
      <c r="H8" s="53"/>
      <c r="I8" s="156" t="s">
        <v>0</v>
      </c>
      <c r="J8" s="32"/>
    </row>
    <row r="9" spans="1:10" ht="39" customHeight="1">
      <c r="A9" s="155"/>
      <c r="B9" s="157"/>
      <c r="C9" s="155"/>
      <c r="D9" s="36" t="s">
        <v>69</v>
      </c>
      <c r="E9" s="36" t="s">
        <v>70</v>
      </c>
      <c r="F9" s="36" t="s">
        <v>71</v>
      </c>
      <c r="G9" s="36" t="s">
        <v>72</v>
      </c>
      <c r="H9" s="36" t="s">
        <v>73</v>
      </c>
      <c r="I9" s="157"/>
      <c r="J9" s="32"/>
    </row>
    <row r="10" spans="1:10" ht="81" customHeight="1">
      <c r="A10" s="51" t="s">
        <v>8</v>
      </c>
      <c r="B10" s="136" t="s">
        <v>37</v>
      </c>
      <c r="C10" s="48"/>
      <c r="D10" s="48"/>
      <c r="E10" s="48"/>
      <c r="F10" s="48"/>
      <c r="G10" s="48"/>
      <c r="H10" s="48"/>
      <c r="I10" s="138" t="s">
        <v>2</v>
      </c>
      <c r="J10" s="32"/>
    </row>
    <row r="11" spans="1:10" ht="65.25" customHeight="1">
      <c r="A11" s="52" t="s">
        <v>31</v>
      </c>
      <c r="B11" s="137"/>
      <c r="C11" s="47"/>
      <c r="D11" s="47"/>
      <c r="E11" s="47"/>
      <c r="F11" s="47"/>
      <c r="G11" s="47"/>
      <c r="H11" s="47"/>
      <c r="I11" s="139"/>
      <c r="J11" s="32"/>
    </row>
    <row r="12" spans="1:10" ht="34.5" customHeight="1">
      <c r="A12" s="11" t="s">
        <v>61</v>
      </c>
      <c r="B12" s="138"/>
      <c r="C12" s="49">
        <f>D12+E12+F12+G12+H12</f>
        <v>38971.571367000004</v>
      </c>
      <c r="D12" s="49">
        <f>'испр. д. 3'!C14</f>
        <v>4053.9</v>
      </c>
      <c r="E12" s="49">
        <f>'испр. д. 3'!F14</f>
        <v>7806.280000000001</v>
      </c>
      <c r="F12" s="49">
        <f>'испр. д. 3'!I14</f>
        <v>8392.7</v>
      </c>
      <c r="G12" s="49">
        <f>'испр. д. 3'!L14</f>
        <v>9021.091367</v>
      </c>
      <c r="H12" s="49">
        <f>'испр. д. 3'!O14</f>
        <v>9697.6</v>
      </c>
      <c r="I12" s="136"/>
      <c r="J12" s="32"/>
    </row>
    <row r="13" spans="1:9" ht="47.25">
      <c r="A13" s="55" t="s">
        <v>74</v>
      </c>
      <c r="B13" s="136" t="s">
        <v>37</v>
      </c>
      <c r="C13" s="108"/>
      <c r="D13" s="109"/>
      <c r="E13" s="109"/>
      <c r="F13" s="109"/>
      <c r="G13" s="109"/>
      <c r="H13" s="109"/>
      <c r="I13" s="138" t="s">
        <v>2</v>
      </c>
    </row>
    <row r="14" spans="1:9" ht="141.75">
      <c r="A14" s="2" t="s">
        <v>75</v>
      </c>
      <c r="B14" s="13"/>
      <c r="C14" s="20"/>
      <c r="D14" s="42"/>
      <c r="E14" s="42"/>
      <c r="F14" s="42"/>
      <c r="G14" s="42"/>
      <c r="H14" s="42"/>
      <c r="I14" s="42"/>
    </row>
    <row r="15" spans="1:9" ht="47.25">
      <c r="A15" s="36" t="s">
        <v>97</v>
      </c>
      <c r="B15" s="13"/>
      <c r="C15" s="20">
        <f aca="true" t="shared" si="0" ref="C15:C20">SUM(D15:H15)</f>
        <v>8459.600000000002</v>
      </c>
      <c r="D15" s="42">
        <v>3891.9</v>
      </c>
      <c r="E15" s="42">
        <v>2345.3</v>
      </c>
      <c r="F15" s="42">
        <v>1369.8</v>
      </c>
      <c r="G15" s="42">
        <v>405.6</v>
      </c>
      <c r="H15" s="42">
        <v>447</v>
      </c>
      <c r="I15" s="42"/>
    </row>
    <row r="16" spans="1:9" ht="51" customHeight="1">
      <c r="A16" s="38" t="s">
        <v>65</v>
      </c>
      <c r="B16" s="42"/>
      <c r="C16" s="20">
        <f t="shared" si="0"/>
        <v>74771.6</v>
      </c>
      <c r="D16" s="112">
        <v>13225.6</v>
      </c>
      <c r="E16" s="42">
        <v>20514.6</v>
      </c>
      <c r="F16" s="42">
        <v>15788.8</v>
      </c>
      <c r="G16" s="112">
        <v>14034</v>
      </c>
      <c r="H16" s="42">
        <v>11208.6</v>
      </c>
      <c r="I16" s="42"/>
    </row>
    <row r="17" spans="1:9" ht="47.25">
      <c r="A17" s="45" t="s">
        <v>84</v>
      </c>
      <c r="B17" s="42"/>
      <c r="C17" s="20">
        <f t="shared" si="0"/>
        <v>52444.7</v>
      </c>
      <c r="D17" s="112">
        <v>17456.2</v>
      </c>
      <c r="E17" s="42">
        <v>6773.7</v>
      </c>
      <c r="F17" s="42">
        <v>9490.6</v>
      </c>
      <c r="G17" s="132">
        <v>8000.2</v>
      </c>
      <c r="H17" s="112">
        <v>10724</v>
      </c>
      <c r="I17" s="42"/>
    </row>
    <row r="18" spans="1:9" ht="47.25">
      <c r="A18" s="45" t="s">
        <v>102</v>
      </c>
      <c r="B18" s="42"/>
      <c r="C18" s="20">
        <f t="shared" si="0"/>
        <v>15556.3</v>
      </c>
      <c r="D18" s="42">
        <v>2233.4</v>
      </c>
      <c r="E18" s="42">
        <v>4790</v>
      </c>
      <c r="F18" s="42">
        <v>4939.4</v>
      </c>
      <c r="G18" s="42">
        <v>2149</v>
      </c>
      <c r="H18" s="42">
        <v>1444.5</v>
      </c>
      <c r="I18" s="42"/>
    </row>
    <row r="19" spans="1:9" ht="47.25">
      <c r="A19" s="18" t="s">
        <v>127</v>
      </c>
      <c r="B19" s="42"/>
      <c r="C19" s="20">
        <f t="shared" si="0"/>
        <v>5287.9</v>
      </c>
      <c r="D19" s="144">
        <v>846</v>
      </c>
      <c r="E19" s="112">
        <v>1449</v>
      </c>
      <c r="F19" s="112">
        <v>1142</v>
      </c>
      <c r="G19" s="42">
        <v>457.8</v>
      </c>
      <c r="H19" s="42">
        <v>1393.1</v>
      </c>
      <c r="I19" s="42"/>
    </row>
    <row r="20" spans="1:9" ht="31.5">
      <c r="A20" s="45" t="s">
        <v>108</v>
      </c>
      <c r="B20" s="42"/>
      <c r="C20" s="20">
        <f t="shared" si="0"/>
        <v>299.3</v>
      </c>
      <c r="D20" s="42">
        <v>299.3</v>
      </c>
      <c r="E20" s="42"/>
      <c r="F20" s="42"/>
      <c r="G20" s="42"/>
      <c r="H20" s="42"/>
      <c r="I20" s="42"/>
    </row>
    <row r="21" spans="1:9" ht="18.75">
      <c r="A21" s="31"/>
      <c r="B21" s="1"/>
      <c r="C21" s="1"/>
      <c r="D21" s="1"/>
      <c r="E21" s="1"/>
      <c r="F21" s="1"/>
      <c r="G21" s="1"/>
      <c r="H21" s="1"/>
      <c r="I21" s="1"/>
    </row>
    <row r="22" spans="1:9" ht="18.75">
      <c r="A22" s="31"/>
      <c r="B22" s="1"/>
      <c r="C22" s="1"/>
      <c r="D22" s="1"/>
      <c r="E22" s="1"/>
      <c r="F22" s="1"/>
      <c r="G22" s="1"/>
      <c r="H22" s="1"/>
      <c r="I22" s="1"/>
    </row>
    <row r="23" spans="1:9" ht="18.75">
      <c r="A23" s="4" t="s">
        <v>83</v>
      </c>
      <c r="B23" s="1"/>
      <c r="C23" s="1"/>
      <c r="D23" s="1"/>
      <c r="E23" s="1"/>
      <c r="F23" s="1"/>
      <c r="G23" s="1"/>
      <c r="H23" s="1"/>
      <c r="I23" s="4" t="s">
        <v>1</v>
      </c>
    </row>
    <row r="24" spans="2:9" ht="15.75">
      <c r="B24" s="1"/>
      <c r="C24" s="1"/>
      <c r="D24" s="1"/>
      <c r="E24" s="1"/>
      <c r="F24" s="1"/>
      <c r="G24" s="1"/>
      <c r="H24" s="1"/>
      <c r="I24" s="1"/>
    </row>
    <row r="25" spans="1:9" ht="15.75">
      <c r="A25" s="46" t="s">
        <v>115</v>
      </c>
      <c r="B25" s="1"/>
      <c r="C25" s="1"/>
      <c r="D25" s="1"/>
      <c r="E25" s="1"/>
      <c r="F25" s="1"/>
      <c r="G25" s="1"/>
      <c r="H25" s="1"/>
      <c r="I25" s="1"/>
    </row>
  </sheetData>
  <sheetProtection/>
  <mergeCells count="6">
    <mergeCell ref="A8:A9"/>
    <mergeCell ref="B8:B9"/>
    <mergeCell ref="C6:I6"/>
    <mergeCell ref="C8:C9"/>
    <mergeCell ref="D8:G8"/>
    <mergeCell ref="I8:I9"/>
  </mergeCells>
  <printOptions/>
  <pageMargins left="0.5118110236220472" right="0.3937007874015748" top="0.984251968503937" bottom="0.3937007874015748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user-pc</cp:lastModifiedBy>
  <cp:lastPrinted>2016-08-29T11:37:46Z</cp:lastPrinted>
  <dcterms:created xsi:type="dcterms:W3CDTF">1996-10-08T23:32:33Z</dcterms:created>
  <dcterms:modified xsi:type="dcterms:W3CDTF">2016-08-30T13:34:48Z</dcterms:modified>
  <cp:category/>
  <cp:version/>
  <cp:contentType/>
  <cp:contentStatus/>
</cp:coreProperties>
</file>