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2945" windowHeight="13080" activeTab="0"/>
  </bookViews>
  <sheets>
    <sheet name="Показники" sheetId="1" r:id="rId1"/>
  </sheets>
  <definedNames>
    <definedName name="_xlnm.Print_Area" localSheetId="0">'Показники'!$A$1:$K$72</definedName>
  </definedNames>
  <calcPr fullCalcOnLoad="1"/>
</workbook>
</file>

<file path=xl/sharedStrings.xml><?xml version="1.0" encoding="utf-8"?>
<sst xmlns="http://schemas.openxmlformats.org/spreadsheetml/2006/main" count="77" uniqueCount="62">
  <si>
    <t>Відповідальні виконавці, КТКВК, завдання програми, результативні показники</t>
  </si>
  <si>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</si>
  <si>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</si>
  <si>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</si>
  <si>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</si>
  <si>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</si>
  <si>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</si>
  <si>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</si>
  <si>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</si>
  <si>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</si>
  <si>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</si>
  <si>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>в тому числі: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</si>
  <si>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</si>
  <si>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</si>
  <si>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Результативні показники виконання завдань міської програми «Місто Суми - територія добра та милосердя»  на 2016 - 2018 роки»</t>
  </si>
  <si>
    <t>2016 рік (план)</t>
  </si>
  <si>
    <t>2018 рік (прогноз)</t>
  </si>
  <si>
    <t>2017 рік (прогноз)</t>
  </si>
  <si>
    <t>Сумський міський голова</t>
  </si>
  <si>
    <t>О.М.Лисенко</t>
  </si>
  <si>
    <t xml:space="preserve">Виконавець: </t>
  </si>
  <si>
    <t xml:space="preserve">кількість громадян, яким надана матеріальна допомога, осіб </t>
  </si>
  <si>
    <t>середній розмір матеріальної допомоги, грн</t>
  </si>
  <si>
    <t>до рішення Сумської міської програми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2016 - 2018 роки" (зі змінами)</t>
  </si>
  <si>
    <t xml:space="preserve">Відповідальні виконавці: ДСЗН Сумської міської ради </t>
  </si>
  <si>
    <t>Мета: Встановлення додаткових пільг, забезпечення належного соціального захисту окремих категорій громадян міста</t>
  </si>
  <si>
    <t>КТКВК 090412</t>
  </si>
  <si>
    <t>Підпрограма 2. Соціальні гарантії громадянам міста</t>
  </si>
  <si>
    <t>Мета: Забезпечення надання соціальних гарантій, встановлених чинним законодавством та Сумською міською радою</t>
  </si>
  <si>
    <t>0313400</t>
  </si>
  <si>
    <t>Завдання 1. Забезпечити надання матеріальної допомоги окремим громадянам.</t>
  </si>
  <si>
    <t>КТКВК 090416</t>
  </si>
  <si>
    <t xml:space="preserve"> </t>
  </si>
  <si>
    <t>Підпрограма 5. Соціальні пільги та гарантії громадянам, які мають заслуги перед містом та сім'ям загиблих</t>
  </si>
  <si>
    <t>Завдання 1. Забезпечити надання пільг по оплаті за житлово-комунальні послуги</t>
  </si>
  <si>
    <t xml:space="preserve">Показники виконання: </t>
  </si>
  <si>
    <t xml:space="preserve">Показник продукту: </t>
  </si>
  <si>
    <t>кількість отримувачів пільгових послуг, осіб, в т.ч.:</t>
  </si>
  <si>
    <t>- членів сімей загиблих в Афганістані воїнів-інтернаціоналістів (50% пільги, а у разі втрати права на отримання пільг за рахунок коштів державного бюджету - 100% пільги), чол.</t>
  </si>
  <si>
    <t>- членів сімей загиблих під час проведення антитерористичної операції (50% пільги, а у разі втрати права на отримання пільг за рахунок коштів державного бюджету - 100% пільги), чол.</t>
  </si>
  <si>
    <t>- батьків загиблих мешканців міста Суми - Героїв України, смерть яких пов'язана з участю в масових акціях громадського протесту, що відбулися у період з 21 листопада 2013 року по 21 лютого 2014 року (100% пільги), чол.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</si>
  <si>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</si>
  <si>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</si>
  <si>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на одного члена сім'ї загиблого під час проведення антитерористичної операції, грн.</t>
  </si>
  <si>
    <t>на одного з батьків загиблих мешканців міста Суми - Героїв України, смерть яких пов'язана з участю в масових акціях громадського протесту, що відбулися у період з 21 листопада 2013 року по 21 лютого 2014 року, грн.</t>
  </si>
  <si>
    <t>питома вага відшкодованих пільгових послуг до нарахованих, %</t>
  </si>
  <si>
    <t>динаміка обсягу витрат на надання додаткових гарантій у порівнянні з попереднім роком, %</t>
  </si>
  <si>
    <t xml:space="preserve">Відповідальні виконавці: ДСЗН та виконавчий комітет Сумської міської ради </t>
  </si>
  <si>
    <t>від ___ червня 2016 року № ____ - МР</t>
  </si>
  <si>
    <t>______________  Маринченко С.Б.</t>
  </si>
  <si>
    <t>КТКВК 091212</t>
  </si>
  <si>
    <t>динаміка обсягу витрат у порівнянні з попереднім роком, %</t>
  </si>
  <si>
    <t>Відповідальний виконавець: ДСЗН Сумської міської ради</t>
  </si>
  <si>
    <t>Додаток 8</t>
  </si>
  <si>
    <t>Продовження додатка 8</t>
  </si>
  <si>
    <t>Підпрограма 11. Інформування мешканців міста Суми про прийняте рішення про призначення (не призначення) житлової субсидії</t>
  </si>
  <si>
    <t>Мета: Довести до відома заявників - мешканців міста Суми інформацію про прийняте департаментом соціального захисту населення Сумської міської ради рішення про призначення (не призначення) житлової субсидії.</t>
  </si>
  <si>
    <t xml:space="preserve">Завдання 1. Письмово проінформувати заявників - мешканців міста Суми про прийняте рішення про призначення (не призначення) житлової субсидії.  </t>
  </si>
  <si>
    <t>кількість роздрукованих повідомлень про призначення (не призначення) житлової субсидії, штук</t>
  </si>
  <si>
    <t>кількість доставлених повідомлень про призначення (не призначення) житлової субсидії, штук</t>
  </si>
  <si>
    <t>середній розмір вартості роздрукованого повідомлення про призначення (не призначення) житлової субсидії, грн.</t>
  </si>
  <si>
    <t>середній розмір вартості доставленого повідомлення про призначення (не призначення) житлової субсидії, грн.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</si>
</sst>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"/>
    <numFmt numFmtId="203" formatCode="#,##0.0\ &quot;грн.&quot;"/>
    <numFmt numFmtId="204" formatCode="0.00000"/>
    <numFmt numFmtId="205" formatCode="0.0000"/>
  </numFmts>
  <fonts count="53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3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202" fontId="12" fillId="0" borderId="10" xfId="0" applyNumberFormat="1" applyFont="1" applyFill="1" applyBorder="1" applyAlignment="1">
      <alignment horizontal="center" vertical="center"/>
    </xf>
    <xf numFmtId="202" fontId="1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textRotation="180"/>
    </xf>
    <xf numFmtId="1" fontId="4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textRotation="180"/>
    </xf>
    <xf numFmtId="0" fontId="3" fillId="0" borderId="0" xfId="0" applyFont="1" applyFill="1" applyBorder="1" applyAlignment="1">
      <alignment horizontal="right" vertical="center" textRotation="180" wrapText="1"/>
    </xf>
    <xf numFmtId="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6" fillId="0" borderId="0" xfId="0" applyFont="1" applyFill="1" applyBorder="1" applyAlignment="1">
      <alignment horizontal="justify" wrapText="1"/>
    </xf>
    <xf numFmtId="0" fontId="1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shrinkToFi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4" fontId="3" fillId="0" borderId="12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left" wrapText="1"/>
    </xf>
    <xf numFmtId="0" fontId="12" fillId="0" borderId="12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left" wrapText="1"/>
    </xf>
    <xf numFmtId="4" fontId="12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 shrinkToFit="1"/>
    </xf>
    <xf numFmtId="4" fontId="12" fillId="0" borderId="12" xfId="0" applyNumberFormat="1" applyFont="1" applyFill="1" applyBorder="1" applyAlignment="1">
      <alignment horizontal="center" vertical="center"/>
    </xf>
    <xf numFmtId="202" fontId="12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 shrinkToFit="1"/>
    </xf>
    <xf numFmtId="0" fontId="0" fillId="0" borderId="14" xfId="0" applyFill="1" applyBorder="1" applyAlignment="1">
      <alignment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justify" vertical="center" wrapText="1" shrinkToFit="1"/>
    </xf>
    <xf numFmtId="0" fontId="15" fillId="0" borderId="11" xfId="0" applyFont="1" applyFill="1" applyBorder="1" applyAlignment="1">
      <alignment horizontal="justify" vertical="center" wrapText="1" shrinkToFit="1"/>
    </xf>
    <xf numFmtId="49" fontId="15" fillId="0" borderId="11" xfId="0" applyNumberFormat="1" applyFont="1" applyFill="1" applyBorder="1" applyAlignment="1">
      <alignment horizontal="justify" vertical="center" wrapText="1" shrinkToFit="1"/>
    </xf>
    <xf numFmtId="0" fontId="3" fillId="0" borderId="11" xfId="0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center" wrapText="1"/>
    </xf>
    <xf numFmtId="49" fontId="3" fillId="0" borderId="22" xfId="0" applyNumberFormat="1" applyFont="1" applyFill="1" applyBorder="1" applyAlignment="1">
      <alignment horizontal="justify" vertical="center" wrapText="1" shrinkToFit="1"/>
    </xf>
    <xf numFmtId="0" fontId="0" fillId="0" borderId="23" xfId="0" applyFill="1" applyBorder="1" applyAlignment="1">
      <alignment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49" fontId="2" fillId="0" borderId="11" xfId="0" applyNumberFormat="1" applyFont="1" applyFill="1" applyBorder="1" applyAlignment="1">
      <alignment horizontal="justify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textRotation="255" wrapText="1"/>
    </xf>
    <xf numFmtId="0" fontId="6" fillId="0" borderId="26" xfId="0" applyFont="1" applyFill="1" applyBorder="1" applyAlignment="1">
      <alignment horizontal="center" textRotation="255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3" fontId="12" fillId="0" borderId="1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textRotation="180"/>
    </xf>
    <xf numFmtId="1" fontId="4" fillId="0" borderId="11" xfId="0" applyNumberFormat="1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1" fontId="4" fillId="0" borderId="12" xfId="0" applyNumberFormat="1" applyFont="1" applyFill="1" applyBorder="1" applyAlignment="1">
      <alignment horizontal="left" wrapText="1"/>
    </xf>
    <xf numFmtId="1" fontId="5" fillId="0" borderId="11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 wrapText="1"/>
    </xf>
    <xf numFmtId="1" fontId="5" fillId="0" borderId="12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75" zoomScaleSheetLayoutView="75" zoomScalePageLayoutView="0" workbookViewId="0" topLeftCell="A53">
      <selection activeCell="A61" sqref="A61"/>
    </sheetView>
  </sheetViews>
  <sheetFormatPr defaultColWidth="9.140625" defaultRowHeight="12.75"/>
  <cols>
    <col min="1" max="1" width="62.7109375" style="12" customWidth="1"/>
    <col min="2" max="2" width="14.7109375" style="11" customWidth="1"/>
    <col min="3" max="3" width="16.140625" style="12" customWidth="1"/>
    <col min="4" max="4" width="16.00390625" style="12" customWidth="1"/>
    <col min="5" max="5" width="14.140625" style="12" customWidth="1"/>
    <col min="6" max="6" width="16.28125" style="11" customWidth="1"/>
    <col min="7" max="7" width="17.421875" style="11" customWidth="1"/>
    <col min="8" max="8" width="13.7109375" style="11" customWidth="1"/>
    <col min="9" max="9" width="17.140625" style="12" customWidth="1"/>
    <col min="10" max="10" width="16.7109375" style="12" customWidth="1"/>
    <col min="11" max="11" width="14.421875" style="12" customWidth="1"/>
    <col min="12" max="16384" width="9.140625" style="12" customWidth="1"/>
  </cols>
  <sheetData>
    <row r="1" spans="1:11" ht="20.25" customHeight="1">
      <c r="A1" s="14"/>
      <c r="B1" s="13"/>
      <c r="C1" s="14"/>
      <c r="D1" s="14"/>
      <c r="E1" s="14"/>
      <c r="F1" s="13"/>
      <c r="G1" s="13"/>
      <c r="H1" s="121" t="s">
        <v>53</v>
      </c>
      <c r="I1" s="121"/>
      <c r="J1" s="121"/>
      <c r="K1" s="121"/>
    </row>
    <row r="2" spans="1:11" ht="111.75" customHeight="1">
      <c r="A2" s="2"/>
      <c r="H2" s="125" t="s">
        <v>23</v>
      </c>
      <c r="I2" s="125"/>
      <c r="J2" s="125"/>
      <c r="K2" s="125"/>
    </row>
    <row r="3" spans="1:11" ht="18.75" customHeight="1">
      <c r="A3" s="2"/>
      <c r="H3" s="18" t="s">
        <v>48</v>
      </c>
      <c r="I3" s="19"/>
      <c r="J3" s="19"/>
      <c r="K3" s="20"/>
    </row>
    <row r="4" spans="8:10" ht="15.75">
      <c r="H4" s="3"/>
      <c r="I4" s="1"/>
      <c r="J4" s="1"/>
    </row>
    <row r="5" spans="1:11" ht="30.75" customHeight="1">
      <c r="A5" s="126" t="s">
        <v>14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3.5" thickBot="1">
      <c r="A6" s="15"/>
      <c r="B6" s="16"/>
      <c r="C6" s="17"/>
      <c r="D6" s="17"/>
      <c r="E6" s="17"/>
      <c r="F6" s="16"/>
      <c r="G6" s="16"/>
      <c r="H6" s="16"/>
      <c r="I6" s="17"/>
      <c r="J6" s="17"/>
      <c r="K6" s="17"/>
    </row>
    <row r="7" spans="1:11" s="11" customFormat="1" ht="32.25" customHeight="1">
      <c r="A7" s="136" t="s">
        <v>0</v>
      </c>
      <c r="B7" s="122" t="s">
        <v>12</v>
      </c>
      <c r="C7" s="122" t="s">
        <v>15</v>
      </c>
      <c r="D7" s="122"/>
      <c r="E7" s="122"/>
      <c r="F7" s="122" t="s">
        <v>17</v>
      </c>
      <c r="G7" s="122"/>
      <c r="H7" s="122"/>
      <c r="I7" s="122" t="s">
        <v>16</v>
      </c>
      <c r="J7" s="122"/>
      <c r="K7" s="128"/>
    </row>
    <row r="8" spans="1:11" s="11" customFormat="1" ht="15" customHeight="1">
      <c r="A8" s="137"/>
      <c r="B8" s="123"/>
      <c r="C8" s="123"/>
      <c r="D8" s="123"/>
      <c r="E8" s="123"/>
      <c r="F8" s="123"/>
      <c r="G8" s="123"/>
      <c r="H8" s="123"/>
      <c r="I8" s="123"/>
      <c r="J8" s="123"/>
      <c r="K8" s="129"/>
    </row>
    <row r="9" spans="1:11" s="11" customFormat="1" ht="18.75" customHeight="1">
      <c r="A9" s="137"/>
      <c r="B9" s="123"/>
      <c r="C9" s="123" t="s">
        <v>1</v>
      </c>
      <c r="D9" s="120" t="s">
        <v>2</v>
      </c>
      <c r="E9" s="120"/>
      <c r="F9" s="123" t="s">
        <v>1</v>
      </c>
      <c r="G9" s="120" t="s">
        <v>2</v>
      </c>
      <c r="H9" s="120"/>
      <c r="I9" s="123" t="s">
        <v>1</v>
      </c>
      <c r="J9" s="120" t="s">
        <v>2</v>
      </c>
      <c r="K9" s="127"/>
    </row>
    <row r="10" spans="1:11" s="11" customFormat="1" ht="29.25" thickBot="1">
      <c r="A10" s="138"/>
      <c r="B10" s="124"/>
      <c r="C10" s="124"/>
      <c r="D10" s="75" t="s">
        <v>3</v>
      </c>
      <c r="E10" s="75" t="s">
        <v>4</v>
      </c>
      <c r="F10" s="124"/>
      <c r="G10" s="75" t="s">
        <v>3</v>
      </c>
      <c r="H10" s="75" t="s">
        <v>4</v>
      </c>
      <c r="I10" s="124"/>
      <c r="J10" s="75" t="s">
        <v>3</v>
      </c>
      <c r="K10" s="76" t="s">
        <v>4</v>
      </c>
    </row>
    <row r="11" spans="1:11" s="11" customFormat="1" ht="15.75" customHeight="1" thickBot="1">
      <c r="A11" s="81">
        <v>1</v>
      </c>
      <c r="B11" s="82">
        <v>2</v>
      </c>
      <c r="C11" s="83">
        <v>3</v>
      </c>
      <c r="D11" s="83">
        <v>4</v>
      </c>
      <c r="E11" s="83">
        <v>5</v>
      </c>
      <c r="F11" s="83">
        <v>6</v>
      </c>
      <c r="G11" s="83">
        <v>7</v>
      </c>
      <c r="H11" s="83">
        <v>8</v>
      </c>
      <c r="I11" s="83">
        <v>9</v>
      </c>
      <c r="J11" s="83">
        <v>10</v>
      </c>
      <c r="K11" s="84">
        <v>11</v>
      </c>
    </row>
    <row r="12" spans="1:11" s="11" customFormat="1" ht="21" customHeight="1">
      <c r="A12" s="77" t="s">
        <v>5</v>
      </c>
      <c r="B12" s="78"/>
      <c r="C12" s="79">
        <f>29438028+27216</f>
        <v>29465244</v>
      </c>
      <c r="D12" s="79">
        <f>28691028+27216</f>
        <v>28718244</v>
      </c>
      <c r="E12" s="79">
        <f>747000</f>
        <v>747000</v>
      </c>
      <c r="F12" s="79">
        <f>8304253</f>
        <v>8304253</v>
      </c>
      <c r="G12" s="79">
        <f>8304253</f>
        <v>8304253</v>
      </c>
      <c r="H12" s="79">
        <v>0</v>
      </c>
      <c r="I12" s="79">
        <f>8927073</f>
        <v>8927073</v>
      </c>
      <c r="J12" s="79">
        <f>8927073</f>
        <v>8927073</v>
      </c>
      <c r="K12" s="80">
        <v>0</v>
      </c>
    </row>
    <row r="13" spans="1:14" s="25" customFormat="1" ht="17.25" customHeight="1">
      <c r="A13" s="57" t="s">
        <v>26</v>
      </c>
      <c r="B13" s="10"/>
      <c r="C13" s="55"/>
      <c r="D13" s="28"/>
      <c r="E13" s="28"/>
      <c r="F13" s="28"/>
      <c r="G13" s="28"/>
      <c r="H13" s="28"/>
      <c r="I13" s="28"/>
      <c r="J13" s="28"/>
      <c r="K13" s="58"/>
      <c r="L13" s="32"/>
      <c r="N13" s="33"/>
    </row>
    <row r="14" spans="1:14" s="25" customFormat="1" ht="33" customHeight="1">
      <c r="A14" s="59" t="s">
        <v>47</v>
      </c>
      <c r="B14" s="10"/>
      <c r="C14" s="28"/>
      <c r="D14" s="28"/>
      <c r="E14" s="28"/>
      <c r="F14" s="28"/>
      <c r="G14" s="28"/>
      <c r="H14" s="28"/>
      <c r="I14" s="28"/>
      <c r="J14" s="28"/>
      <c r="K14" s="58"/>
      <c r="L14" s="32"/>
      <c r="N14" s="33"/>
    </row>
    <row r="15" spans="1:14" s="25" customFormat="1" ht="15.75" customHeight="1">
      <c r="A15" s="114" t="s">
        <v>27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6"/>
      <c r="L15" s="34"/>
      <c r="N15" s="33"/>
    </row>
    <row r="16" spans="1:14" s="25" customFormat="1" ht="17.25" customHeight="1">
      <c r="A16" s="117" t="s">
        <v>28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9"/>
      <c r="L16" s="35"/>
      <c r="N16" s="33"/>
    </row>
    <row r="17" spans="1:14" s="27" customFormat="1" ht="23.25" customHeight="1">
      <c r="A17" s="137" t="s">
        <v>8</v>
      </c>
      <c r="B17" s="95" t="s">
        <v>11</v>
      </c>
      <c r="C17" s="7">
        <f>D17</f>
        <v>4671447</v>
      </c>
      <c r="D17" s="7">
        <f>4644231+27216</f>
        <v>4671447</v>
      </c>
      <c r="E17" s="7">
        <v>0</v>
      </c>
      <c r="F17" s="7">
        <f>G17</f>
        <v>3306167</v>
      </c>
      <c r="G17" s="7">
        <v>3306167</v>
      </c>
      <c r="H17" s="7">
        <v>0</v>
      </c>
      <c r="I17" s="7">
        <f>J17</f>
        <v>3554131</v>
      </c>
      <c r="J17" s="7">
        <v>3554131</v>
      </c>
      <c r="K17" s="60">
        <v>0</v>
      </c>
      <c r="L17" s="36"/>
      <c r="N17" s="37"/>
    </row>
    <row r="18" spans="1:14" s="27" customFormat="1" ht="23.25" customHeight="1">
      <c r="A18" s="137"/>
      <c r="B18" s="31">
        <v>1513400</v>
      </c>
      <c r="C18" s="7">
        <f>D18</f>
        <v>4437447</v>
      </c>
      <c r="D18" s="7">
        <f>4410231+27216</f>
        <v>4437447</v>
      </c>
      <c r="E18" s="7">
        <v>0</v>
      </c>
      <c r="F18" s="7">
        <f>G18</f>
        <v>3192009</v>
      </c>
      <c r="G18" s="7">
        <v>3192009</v>
      </c>
      <c r="H18" s="7">
        <v>0</v>
      </c>
      <c r="I18" s="7">
        <f>J18</f>
        <v>3431411</v>
      </c>
      <c r="J18" s="7">
        <v>3431411</v>
      </c>
      <c r="K18" s="60">
        <v>0</v>
      </c>
      <c r="L18" s="36"/>
      <c r="N18" s="37"/>
    </row>
    <row r="19" spans="1:14" s="27" customFormat="1" ht="23.25" customHeight="1">
      <c r="A19" s="137"/>
      <c r="B19" s="42" t="s">
        <v>29</v>
      </c>
      <c r="C19" s="7">
        <f>D19</f>
        <v>234000</v>
      </c>
      <c r="D19" s="7">
        <v>234000</v>
      </c>
      <c r="E19" s="7">
        <v>0</v>
      </c>
      <c r="F19" s="7">
        <f>G19</f>
        <v>114158</v>
      </c>
      <c r="G19" s="7">
        <v>114158</v>
      </c>
      <c r="H19" s="7">
        <v>0</v>
      </c>
      <c r="I19" s="7">
        <f>J19</f>
        <v>122720</v>
      </c>
      <c r="J19" s="7">
        <v>122720</v>
      </c>
      <c r="K19" s="60">
        <v>0</v>
      </c>
      <c r="L19" s="36"/>
      <c r="N19" s="37"/>
    </row>
    <row r="20" spans="1:14" s="25" customFormat="1" ht="31.5" customHeight="1">
      <c r="A20" s="61" t="s">
        <v>30</v>
      </c>
      <c r="B20" s="31">
        <v>1513400</v>
      </c>
      <c r="C20" s="4">
        <f>D20</f>
        <v>4039368</v>
      </c>
      <c r="D20" s="4">
        <f>4012152+27216</f>
        <v>4039368</v>
      </c>
      <c r="E20" s="4">
        <v>0</v>
      </c>
      <c r="F20" s="7">
        <f>G20</f>
        <v>2771924</v>
      </c>
      <c r="G20" s="7">
        <v>2771924</v>
      </c>
      <c r="H20" s="7">
        <v>0</v>
      </c>
      <c r="I20" s="7">
        <f>J20</f>
        <v>2979819</v>
      </c>
      <c r="J20" s="7">
        <v>2979819</v>
      </c>
      <c r="K20" s="60">
        <v>0</v>
      </c>
      <c r="L20" s="38"/>
      <c r="N20" s="33"/>
    </row>
    <row r="21" spans="1:14" s="25" customFormat="1" ht="18" customHeight="1">
      <c r="A21" s="62" t="s">
        <v>6</v>
      </c>
      <c r="B21" s="10"/>
      <c r="C21" s="26"/>
      <c r="D21" s="26"/>
      <c r="E21" s="26"/>
      <c r="F21" s="26"/>
      <c r="G21" s="26"/>
      <c r="H21" s="26"/>
      <c r="I21" s="26"/>
      <c r="J21" s="26"/>
      <c r="K21" s="63"/>
      <c r="L21" s="39"/>
      <c r="N21" s="33"/>
    </row>
    <row r="22" spans="1:14" s="25" customFormat="1" ht="15">
      <c r="A22" s="61" t="s">
        <v>7</v>
      </c>
      <c r="B22" s="10"/>
      <c r="C22" s="26"/>
      <c r="D22" s="26"/>
      <c r="E22" s="26"/>
      <c r="F22" s="26"/>
      <c r="G22" s="26"/>
      <c r="H22" s="26"/>
      <c r="I22" s="26"/>
      <c r="J22" s="26"/>
      <c r="K22" s="63"/>
      <c r="L22" s="39"/>
      <c r="N22" s="33"/>
    </row>
    <row r="23" spans="1:14" s="25" customFormat="1" ht="18" customHeight="1">
      <c r="A23" s="64" t="s">
        <v>21</v>
      </c>
      <c r="B23" s="10"/>
      <c r="C23" s="5">
        <f>D23+E23</f>
        <v>1328</v>
      </c>
      <c r="D23" s="5">
        <f>1322+6</f>
        <v>1328</v>
      </c>
      <c r="E23" s="5">
        <v>0</v>
      </c>
      <c r="F23" s="5">
        <f>G23+H23</f>
        <v>581</v>
      </c>
      <c r="G23" s="5">
        <v>581</v>
      </c>
      <c r="H23" s="5">
        <v>0</v>
      </c>
      <c r="I23" s="5">
        <f>J23+K23</f>
        <v>581</v>
      </c>
      <c r="J23" s="5">
        <v>581</v>
      </c>
      <c r="K23" s="65">
        <v>0</v>
      </c>
      <c r="L23" s="40"/>
      <c r="M23" s="113"/>
      <c r="N23" s="33"/>
    </row>
    <row r="24" spans="1:14" s="25" customFormat="1" ht="17.25" customHeight="1">
      <c r="A24" s="66" t="s">
        <v>10</v>
      </c>
      <c r="B24" s="10"/>
      <c r="C24" s="6"/>
      <c r="D24" s="6"/>
      <c r="E24" s="6"/>
      <c r="F24" s="6"/>
      <c r="G24" s="6"/>
      <c r="H24" s="6"/>
      <c r="I24" s="6"/>
      <c r="J24" s="6"/>
      <c r="K24" s="67"/>
      <c r="L24" s="39"/>
      <c r="M24" s="113"/>
      <c r="N24" s="33"/>
    </row>
    <row r="25" spans="1:14" s="25" customFormat="1" ht="16.5">
      <c r="A25" s="68" t="s">
        <v>22</v>
      </c>
      <c r="B25" s="10"/>
      <c r="C25" s="8">
        <f>D25+E25</f>
        <v>3041.6927710843374</v>
      </c>
      <c r="D25" s="8">
        <f>D20/D23</f>
        <v>3041.6927710843374</v>
      </c>
      <c r="E25" s="8">
        <v>0</v>
      </c>
      <c r="F25" s="8">
        <f>G25+H25</f>
        <v>4770.953528399312</v>
      </c>
      <c r="G25" s="9">
        <f>G20/G23</f>
        <v>4770.953528399312</v>
      </c>
      <c r="H25" s="8">
        <v>0</v>
      </c>
      <c r="I25" s="8">
        <f>J25+K25</f>
        <v>5128.776247848537</v>
      </c>
      <c r="J25" s="9">
        <f>J20/J23</f>
        <v>5128.776247848537</v>
      </c>
      <c r="K25" s="69">
        <v>0</v>
      </c>
      <c r="L25" s="41"/>
      <c r="N25" s="33"/>
    </row>
    <row r="26" spans="1:14" s="25" customFormat="1" ht="16.5">
      <c r="A26" s="59" t="s">
        <v>9</v>
      </c>
      <c r="B26" s="10"/>
      <c r="C26" s="8"/>
      <c r="D26" s="8"/>
      <c r="E26" s="8"/>
      <c r="F26" s="8"/>
      <c r="G26" s="9"/>
      <c r="H26" s="8"/>
      <c r="I26" s="8"/>
      <c r="J26" s="9"/>
      <c r="K26" s="69"/>
      <c r="L26" s="41"/>
      <c r="N26" s="33"/>
    </row>
    <row r="27" spans="1:14" s="25" customFormat="1" ht="38.25" customHeight="1">
      <c r="A27" s="68" t="s">
        <v>13</v>
      </c>
      <c r="B27" s="10"/>
      <c r="C27" s="29">
        <f>D27+E27</f>
        <v>117.85557981763372</v>
      </c>
      <c r="D27" s="29">
        <f>D20/3427388*100</f>
        <v>117.85557981763372</v>
      </c>
      <c r="E27" s="29">
        <v>0</v>
      </c>
      <c r="F27" s="29">
        <f>G27+H27</f>
        <v>68.62271523664097</v>
      </c>
      <c r="G27" s="30">
        <f>G20/D20*100</f>
        <v>68.62271523664097</v>
      </c>
      <c r="H27" s="29">
        <v>0</v>
      </c>
      <c r="I27" s="29">
        <f>J27+K27</f>
        <v>107.50002525321763</v>
      </c>
      <c r="J27" s="30">
        <f>J20/G20*100</f>
        <v>107.50002525321763</v>
      </c>
      <c r="K27" s="70">
        <v>0</v>
      </c>
      <c r="L27" s="41"/>
      <c r="N27" s="33"/>
    </row>
    <row r="28" spans="1:11" s="25" customFormat="1" ht="17.25" customHeight="1">
      <c r="A28" s="57" t="s">
        <v>31</v>
      </c>
      <c r="B28" s="31">
        <v>1513200</v>
      </c>
      <c r="C28" s="28" t="s">
        <v>32</v>
      </c>
      <c r="D28" s="28"/>
      <c r="E28" s="28"/>
      <c r="F28" s="28"/>
      <c r="G28" s="28"/>
      <c r="H28" s="28"/>
      <c r="I28" s="28"/>
      <c r="J28" s="28"/>
      <c r="K28" s="58"/>
    </row>
    <row r="29" spans="1:11" s="25" customFormat="1" ht="18.75" customHeight="1">
      <c r="A29" s="59" t="s">
        <v>24</v>
      </c>
      <c r="B29" s="10"/>
      <c r="C29" s="28"/>
      <c r="D29" s="28"/>
      <c r="E29" s="28"/>
      <c r="F29" s="28"/>
      <c r="G29" s="28"/>
      <c r="H29" s="28"/>
      <c r="I29" s="28"/>
      <c r="J29" s="28"/>
      <c r="K29" s="58"/>
    </row>
    <row r="30" spans="1:11" s="25" customFormat="1" ht="15.75" customHeight="1">
      <c r="A30" s="114" t="s">
        <v>33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6"/>
    </row>
    <row r="31" spans="1:11" s="11" customFormat="1" ht="17.25" customHeight="1">
      <c r="A31" s="117" t="s">
        <v>25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s="27" customFormat="1" ht="23.25" customHeight="1">
      <c r="A32" s="56" t="s">
        <v>8</v>
      </c>
      <c r="B32" s="10" t="s">
        <v>11</v>
      </c>
      <c r="C32" s="7">
        <f>D32+E32</f>
        <v>1561805</v>
      </c>
      <c r="D32" s="7">
        <f>D33+1122016</f>
        <v>1561805</v>
      </c>
      <c r="E32" s="7">
        <f>E33+0</f>
        <v>0</v>
      </c>
      <c r="F32" s="7">
        <f>G32+H32</f>
        <v>1110018</v>
      </c>
      <c r="G32" s="7">
        <f>G33+624491</f>
        <v>1110018</v>
      </c>
      <c r="H32" s="7">
        <v>0</v>
      </c>
      <c r="I32" s="7">
        <f>J32+K32</f>
        <v>1193269</v>
      </c>
      <c r="J32" s="7">
        <f>J33+671327</f>
        <v>1193269</v>
      </c>
      <c r="K32" s="60">
        <v>0</v>
      </c>
    </row>
    <row r="33" spans="1:14" s="20" customFormat="1" ht="33" customHeight="1">
      <c r="A33" s="59" t="s">
        <v>34</v>
      </c>
      <c r="B33" s="43"/>
      <c r="C33" s="4">
        <f>E33+D33</f>
        <v>439789</v>
      </c>
      <c r="D33" s="4">
        <f>453296-13507</f>
        <v>439789</v>
      </c>
      <c r="E33" s="4">
        <v>0</v>
      </c>
      <c r="F33" s="4">
        <f>H33+G33</f>
        <v>485527</v>
      </c>
      <c r="G33" s="7">
        <v>485527</v>
      </c>
      <c r="H33" s="7">
        <f>E33*1.05</f>
        <v>0</v>
      </c>
      <c r="I33" s="4">
        <f>K33+J33</f>
        <v>521942</v>
      </c>
      <c r="J33" s="7">
        <v>521942</v>
      </c>
      <c r="K33" s="60">
        <f>H33*1.043</f>
        <v>0</v>
      </c>
      <c r="L33" s="44"/>
      <c r="M33" s="45"/>
      <c r="N33" s="33"/>
    </row>
    <row r="34" spans="1:14" s="20" customFormat="1" ht="18" customHeight="1">
      <c r="A34" s="68" t="s">
        <v>35</v>
      </c>
      <c r="B34" s="43"/>
      <c r="C34" s="6"/>
      <c r="D34" s="6"/>
      <c r="E34" s="6"/>
      <c r="F34" s="6"/>
      <c r="G34" s="6"/>
      <c r="H34" s="6"/>
      <c r="I34" s="6"/>
      <c r="J34" s="6"/>
      <c r="K34" s="67"/>
      <c r="L34" s="39"/>
      <c r="N34" s="33"/>
    </row>
    <row r="35" spans="1:14" s="20" customFormat="1" ht="16.5">
      <c r="A35" s="59" t="s">
        <v>36</v>
      </c>
      <c r="B35" s="43"/>
      <c r="C35" s="6"/>
      <c r="D35" s="6"/>
      <c r="E35" s="6"/>
      <c r="F35" s="6"/>
      <c r="G35" s="6"/>
      <c r="H35" s="6"/>
      <c r="I35" s="6"/>
      <c r="J35" s="6"/>
      <c r="K35" s="67"/>
      <c r="L35" s="38"/>
      <c r="N35" s="33"/>
    </row>
    <row r="36" spans="1:15" s="20" customFormat="1" ht="19.5" customHeight="1" thickBot="1">
      <c r="A36" s="71" t="s">
        <v>37</v>
      </c>
      <c r="B36" s="72"/>
      <c r="C36" s="73">
        <f>D36+E36</f>
        <v>84</v>
      </c>
      <c r="D36" s="73">
        <f>D39+D40+D41</f>
        <v>84</v>
      </c>
      <c r="E36" s="73">
        <v>0</v>
      </c>
      <c r="F36" s="73">
        <f>G36+H36</f>
        <v>84</v>
      </c>
      <c r="G36" s="73">
        <f>G39+G40+G41</f>
        <v>84</v>
      </c>
      <c r="H36" s="73">
        <v>0</v>
      </c>
      <c r="I36" s="73">
        <f>J36+K36</f>
        <v>84</v>
      </c>
      <c r="J36" s="73">
        <f>J39+J40+J41</f>
        <v>84</v>
      </c>
      <c r="K36" s="74">
        <v>0</v>
      </c>
      <c r="L36" s="38"/>
      <c r="M36" s="40"/>
      <c r="O36" s="33"/>
    </row>
    <row r="37" spans="1:12" s="20" customFormat="1" ht="29.25" customHeight="1" thickBot="1">
      <c r="A37" s="46"/>
      <c r="B37" s="47"/>
      <c r="C37" s="48"/>
      <c r="D37" s="49"/>
      <c r="E37" s="49"/>
      <c r="F37" s="50"/>
      <c r="G37" s="51"/>
      <c r="H37" s="51"/>
      <c r="I37" s="139" t="s">
        <v>54</v>
      </c>
      <c r="J37" s="139"/>
      <c r="K37" s="139"/>
      <c r="L37" s="52"/>
    </row>
    <row r="38" spans="1:12" s="54" customFormat="1" ht="18.75" customHeight="1" thickBot="1">
      <c r="A38" s="106">
        <v>1</v>
      </c>
      <c r="B38" s="107">
        <v>2</v>
      </c>
      <c r="C38" s="107">
        <v>3</v>
      </c>
      <c r="D38" s="107">
        <v>4</v>
      </c>
      <c r="E38" s="107">
        <v>5</v>
      </c>
      <c r="F38" s="107">
        <v>6</v>
      </c>
      <c r="G38" s="107">
        <v>7</v>
      </c>
      <c r="H38" s="107">
        <v>8</v>
      </c>
      <c r="I38" s="107">
        <v>9</v>
      </c>
      <c r="J38" s="108">
        <v>10</v>
      </c>
      <c r="K38" s="109">
        <v>11</v>
      </c>
      <c r="L38" s="53"/>
    </row>
    <row r="39" spans="1:14" s="20" customFormat="1" ht="52.5" customHeight="1">
      <c r="A39" s="91" t="s">
        <v>38</v>
      </c>
      <c r="B39" s="92"/>
      <c r="C39" s="93">
        <f>D39+E39</f>
        <v>16</v>
      </c>
      <c r="D39" s="93">
        <v>16</v>
      </c>
      <c r="E39" s="93">
        <v>0</v>
      </c>
      <c r="F39" s="93">
        <f>G39+H39</f>
        <v>16</v>
      </c>
      <c r="G39" s="93">
        <v>16</v>
      </c>
      <c r="H39" s="93">
        <v>0</v>
      </c>
      <c r="I39" s="93">
        <f>J39+K39</f>
        <v>16</v>
      </c>
      <c r="J39" s="93">
        <v>16</v>
      </c>
      <c r="K39" s="94">
        <v>0</v>
      </c>
      <c r="L39" s="40"/>
      <c r="N39" s="33"/>
    </row>
    <row r="40" spans="1:14" s="20" customFormat="1" ht="52.5" customHeight="1">
      <c r="A40" s="85" t="s">
        <v>39</v>
      </c>
      <c r="B40" s="43"/>
      <c r="C40" s="5">
        <v>66</v>
      </c>
      <c r="D40" s="5">
        <v>66</v>
      </c>
      <c r="E40" s="5">
        <v>0</v>
      </c>
      <c r="F40" s="5">
        <v>66</v>
      </c>
      <c r="G40" s="5">
        <v>66</v>
      </c>
      <c r="H40" s="5">
        <v>0</v>
      </c>
      <c r="I40" s="5">
        <v>66</v>
      </c>
      <c r="J40" s="5">
        <v>66</v>
      </c>
      <c r="K40" s="65">
        <v>0</v>
      </c>
      <c r="L40" s="40"/>
      <c r="N40" s="33"/>
    </row>
    <row r="41" spans="1:14" s="20" customFormat="1" ht="63.75" customHeight="1">
      <c r="A41" s="85" t="s">
        <v>40</v>
      </c>
      <c r="B41" s="43"/>
      <c r="C41" s="5">
        <f>D41+E41</f>
        <v>2</v>
      </c>
      <c r="D41" s="5">
        <v>2</v>
      </c>
      <c r="E41" s="5">
        <v>0</v>
      </c>
      <c r="F41" s="5">
        <f>G41+H41</f>
        <v>2</v>
      </c>
      <c r="G41" s="5">
        <v>2</v>
      </c>
      <c r="H41" s="5">
        <v>0</v>
      </c>
      <c r="I41" s="5">
        <f>J41+K41</f>
        <v>2</v>
      </c>
      <c r="J41" s="5">
        <v>2</v>
      </c>
      <c r="K41" s="65">
        <v>0</v>
      </c>
      <c r="L41" s="40"/>
      <c r="N41" s="33"/>
    </row>
    <row r="42" spans="1:14" s="20" customFormat="1" ht="16.5">
      <c r="A42" s="59" t="s">
        <v>10</v>
      </c>
      <c r="B42" s="43"/>
      <c r="C42" s="6"/>
      <c r="D42" s="6"/>
      <c r="E42" s="6"/>
      <c r="F42" s="6"/>
      <c r="G42" s="6"/>
      <c r="H42" s="6"/>
      <c r="I42" s="6"/>
      <c r="J42" s="6"/>
      <c r="K42" s="67"/>
      <c r="L42" s="39"/>
      <c r="N42" s="33"/>
    </row>
    <row r="43" spans="1:14" s="20" customFormat="1" ht="30.75" customHeight="1">
      <c r="A43" s="86" t="s">
        <v>41</v>
      </c>
      <c r="B43" s="43"/>
      <c r="C43" s="8">
        <f>D43+E43</f>
        <v>5235.583333333333</v>
      </c>
      <c r="D43" s="8">
        <f>D33/D36</f>
        <v>5235.583333333333</v>
      </c>
      <c r="E43" s="8">
        <v>0</v>
      </c>
      <c r="F43" s="8">
        <f>G43+H43</f>
        <v>5780.083333333333</v>
      </c>
      <c r="G43" s="9">
        <f>G33/G36</f>
        <v>5780.083333333333</v>
      </c>
      <c r="H43" s="8">
        <v>0</v>
      </c>
      <c r="I43" s="8">
        <f>J43+K43</f>
        <v>6213.5952380952385</v>
      </c>
      <c r="J43" s="9">
        <f>J33/J36</f>
        <v>6213.5952380952385</v>
      </c>
      <c r="K43" s="69">
        <v>0</v>
      </c>
      <c r="L43" s="38"/>
      <c r="N43" s="33"/>
    </row>
    <row r="44" spans="1:14" s="20" customFormat="1" ht="33.75" customHeight="1">
      <c r="A44" s="86" t="s">
        <v>42</v>
      </c>
      <c r="B44" s="43"/>
      <c r="C44" s="8">
        <f>D44+E44</f>
        <v>8303.125</v>
      </c>
      <c r="D44" s="8">
        <f>132850/D39</f>
        <v>8303.125</v>
      </c>
      <c r="E44" s="8">
        <v>0</v>
      </c>
      <c r="F44" s="8">
        <f>G44+H44</f>
        <v>9166.625</v>
      </c>
      <c r="G44" s="9">
        <f>146666/G39</f>
        <v>9166.625</v>
      </c>
      <c r="H44" s="8">
        <v>0</v>
      </c>
      <c r="I44" s="8">
        <f>J44+K44</f>
        <v>9854.125</v>
      </c>
      <c r="J44" s="9">
        <f>157666/J39</f>
        <v>9854.125</v>
      </c>
      <c r="K44" s="69">
        <v>0</v>
      </c>
      <c r="L44" s="41"/>
      <c r="N44" s="33"/>
    </row>
    <row r="45" spans="1:14" s="20" customFormat="1" ht="33.75" customHeight="1">
      <c r="A45" s="86" t="s">
        <v>43</v>
      </c>
      <c r="B45" s="43"/>
      <c r="C45" s="8">
        <f>D45+E45</f>
        <v>4418.378787878788</v>
      </c>
      <c r="D45" s="8">
        <f>291613/D40</f>
        <v>4418.378787878788</v>
      </c>
      <c r="E45" s="8">
        <v>0</v>
      </c>
      <c r="F45" s="8">
        <f>G45+H45</f>
        <v>4877.893939393939</v>
      </c>
      <c r="G45" s="9">
        <f>321941/G40</f>
        <v>4877.893939393939</v>
      </c>
      <c r="H45" s="8">
        <v>0</v>
      </c>
      <c r="I45" s="8">
        <f>J45+K45</f>
        <v>5243.742424242424</v>
      </c>
      <c r="J45" s="9">
        <f>346087/J40</f>
        <v>5243.742424242424</v>
      </c>
      <c r="K45" s="69">
        <v>0</v>
      </c>
      <c r="L45" s="41"/>
      <c r="N45" s="33"/>
    </row>
    <row r="46" spans="1:15" ht="67.5" customHeight="1">
      <c r="A46" s="87" t="s">
        <v>44</v>
      </c>
      <c r="B46" s="43"/>
      <c r="C46" s="8">
        <f>D46+E46</f>
        <v>7663</v>
      </c>
      <c r="D46" s="8">
        <f>15326/D41</f>
        <v>7663</v>
      </c>
      <c r="E46" s="8">
        <v>0</v>
      </c>
      <c r="F46" s="8">
        <f>G46+H46</f>
        <v>8460</v>
      </c>
      <c r="G46" s="9">
        <f>16920/G41</f>
        <v>8460</v>
      </c>
      <c r="H46" s="8">
        <v>0</v>
      </c>
      <c r="I46" s="8">
        <f>J46+K46</f>
        <v>9094.5</v>
      </c>
      <c r="J46" s="9">
        <f>18189/J41</f>
        <v>9094.5</v>
      </c>
      <c r="K46" s="69">
        <v>0</v>
      </c>
      <c r="L46" s="41"/>
      <c r="M46" s="20"/>
      <c r="N46" s="33"/>
      <c r="O46" s="20"/>
    </row>
    <row r="47" spans="1:15" ht="15" customHeight="1">
      <c r="A47" s="59" t="s">
        <v>9</v>
      </c>
      <c r="B47" s="43"/>
      <c r="C47" s="6"/>
      <c r="D47" s="6"/>
      <c r="E47" s="6"/>
      <c r="F47" s="6"/>
      <c r="G47" s="6"/>
      <c r="H47" s="6"/>
      <c r="I47" s="6"/>
      <c r="J47" s="6"/>
      <c r="K47" s="67"/>
      <c r="L47" s="39"/>
      <c r="M47" s="20"/>
      <c r="N47" s="33"/>
      <c r="O47" s="20"/>
    </row>
    <row r="48" spans="1:15" ht="17.25" customHeight="1">
      <c r="A48" s="88" t="s">
        <v>45</v>
      </c>
      <c r="B48" s="43"/>
      <c r="C48" s="8">
        <f>D48+E48</f>
        <v>100</v>
      </c>
      <c r="D48" s="8">
        <v>100</v>
      </c>
      <c r="E48" s="8">
        <v>0</v>
      </c>
      <c r="F48" s="8">
        <f>G48+H48</f>
        <v>100</v>
      </c>
      <c r="G48" s="8">
        <v>100</v>
      </c>
      <c r="H48" s="8">
        <v>0</v>
      </c>
      <c r="I48" s="8">
        <f>J48+K48</f>
        <v>100</v>
      </c>
      <c r="J48" s="8">
        <v>100</v>
      </c>
      <c r="K48" s="69">
        <v>0</v>
      </c>
      <c r="L48" s="41"/>
      <c r="M48" s="20"/>
      <c r="N48" s="33"/>
      <c r="O48" s="20"/>
    </row>
    <row r="49" spans="1:15" ht="28.5" customHeight="1">
      <c r="A49" s="100" t="s">
        <v>46</v>
      </c>
      <c r="B49" s="43"/>
      <c r="C49" s="8">
        <f>D49+E49</f>
        <v>148.46751896400974</v>
      </c>
      <c r="D49" s="8">
        <f>D33/296219*100</f>
        <v>148.46751896400974</v>
      </c>
      <c r="E49" s="8">
        <v>0</v>
      </c>
      <c r="F49" s="8">
        <f>G49+H49</f>
        <v>110.39998726662104</v>
      </c>
      <c r="G49" s="8">
        <f>G33/D33*100</f>
        <v>110.39998726662104</v>
      </c>
      <c r="H49" s="8">
        <v>0</v>
      </c>
      <c r="I49" s="8">
        <f>J49+K49</f>
        <v>107.50009783184045</v>
      </c>
      <c r="J49" s="8">
        <f>J33/G33*100</f>
        <v>107.50009783184045</v>
      </c>
      <c r="K49" s="69">
        <v>0</v>
      </c>
      <c r="L49" s="41"/>
      <c r="M49" s="20"/>
      <c r="N49" s="33"/>
      <c r="O49" s="20"/>
    </row>
    <row r="50" spans="1:14" s="20" customFormat="1" ht="15.75">
      <c r="A50" s="111" t="s">
        <v>50</v>
      </c>
      <c r="B50" s="110">
        <v>1513220</v>
      </c>
      <c r="C50" s="43"/>
      <c r="D50" s="43"/>
      <c r="E50" s="43"/>
      <c r="F50" s="43"/>
      <c r="G50" s="43"/>
      <c r="H50" s="43"/>
      <c r="I50" s="43"/>
      <c r="J50" s="43"/>
      <c r="K50" s="97"/>
      <c r="N50" s="33"/>
    </row>
    <row r="51" spans="1:14" s="20" customFormat="1" ht="21" customHeight="1">
      <c r="A51" s="96" t="s">
        <v>52</v>
      </c>
      <c r="B51" s="43"/>
      <c r="C51" s="43"/>
      <c r="D51" s="43"/>
      <c r="E51" s="43"/>
      <c r="F51" s="43"/>
      <c r="G51" s="43"/>
      <c r="H51" s="43"/>
      <c r="I51" s="43"/>
      <c r="J51" s="43"/>
      <c r="K51" s="97"/>
      <c r="N51" s="33"/>
    </row>
    <row r="52" spans="1:14" s="20" customFormat="1" ht="27" customHeight="1">
      <c r="A52" s="130" t="s">
        <v>55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2"/>
      <c r="N52" s="33"/>
    </row>
    <row r="53" spans="1:14" s="20" customFormat="1" ht="22.5" customHeight="1">
      <c r="A53" s="133" t="s">
        <v>56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5"/>
      <c r="N53" s="33"/>
    </row>
    <row r="54" spans="1:14" s="20" customFormat="1" ht="45" customHeight="1">
      <c r="A54" s="98" t="s">
        <v>57</v>
      </c>
      <c r="B54" s="43"/>
      <c r="C54" s="4">
        <f>D54+E54</f>
        <v>54417</v>
      </c>
      <c r="D54" s="4">
        <f>54417+81360-81360</f>
        <v>54417</v>
      </c>
      <c r="E54" s="4">
        <v>0</v>
      </c>
      <c r="F54" s="4">
        <f>G54+H54</f>
        <v>0</v>
      </c>
      <c r="G54" s="4">
        <v>0</v>
      </c>
      <c r="H54" s="4">
        <v>0</v>
      </c>
      <c r="I54" s="4">
        <f>J54+K54</f>
        <v>0</v>
      </c>
      <c r="J54" s="4">
        <v>0</v>
      </c>
      <c r="K54" s="99">
        <v>0</v>
      </c>
      <c r="N54" s="33"/>
    </row>
    <row r="55" spans="1:14" s="20" customFormat="1" ht="14.25">
      <c r="A55" s="61" t="s">
        <v>36</v>
      </c>
      <c r="B55" s="43"/>
      <c r="C55" s="43"/>
      <c r="D55" s="43"/>
      <c r="E55" s="43"/>
      <c r="F55" s="43"/>
      <c r="G55" s="43"/>
      <c r="H55" s="43"/>
      <c r="I55" s="43"/>
      <c r="J55" s="43"/>
      <c r="K55" s="97"/>
      <c r="N55" s="33"/>
    </row>
    <row r="56" spans="1:14" s="20" customFormat="1" ht="30">
      <c r="A56" s="100" t="s">
        <v>58</v>
      </c>
      <c r="B56" s="43"/>
      <c r="C56" s="8">
        <f>D56+E56</f>
        <v>42550</v>
      </c>
      <c r="D56" s="8">
        <v>42550</v>
      </c>
      <c r="E56" s="8"/>
      <c r="F56" s="101">
        <f>G56+H56</f>
        <v>0</v>
      </c>
      <c r="G56" s="101"/>
      <c r="H56" s="101"/>
      <c r="I56" s="101">
        <f>J56+K56</f>
        <v>0</v>
      </c>
      <c r="J56" s="101"/>
      <c r="K56" s="102"/>
      <c r="N56" s="33"/>
    </row>
    <row r="57" spans="1:14" s="20" customFormat="1" ht="30">
      <c r="A57" s="100" t="s">
        <v>59</v>
      </c>
      <c r="B57" s="43"/>
      <c r="C57" s="8">
        <f>D57+E57</f>
        <v>72423</v>
      </c>
      <c r="D57" s="8">
        <v>72423</v>
      </c>
      <c r="E57" s="8"/>
      <c r="F57" s="101">
        <f>G57+H57</f>
        <v>0</v>
      </c>
      <c r="G57" s="101"/>
      <c r="H57" s="101"/>
      <c r="I57" s="101">
        <f>J57+K57</f>
        <v>0</v>
      </c>
      <c r="J57" s="101"/>
      <c r="K57" s="102"/>
      <c r="N57" s="33"/>
    </row>
    <row r="58" spans="1:14" s="20" customFormat="1" ht="14.25">
      <c r="A58" s="59" t="s">
        <v>10</v>
      </c>
      <c r="B58" s="43"/>
      <c r="C58" s="103"/>
      <c r="D58" s="103"/>
      <c r="E58" s="103"/>
      <c r="F58" s="43"/>
      <c r="G58" s="43"/>
      <c r="H58" s="43"/>
      <c r="I58" s="43"/>
      <c r="J58" s="43"/>
      <c r="K58" s="97"/>
      <c r="N58" s="33"/>
    </row>
    <row r="59" spans="1:14" s="20" customFormat="1" ht="30">
      <c r="A59" s="100" t="s">
        <v>60</v>
      </c>
      <c r="B59" s="43"/>
      <c r="C59" s="8">
        <f>D59+E59</f>
        <v>0.25</v>
      </c>
      <c r="D59" s="8">
        <v>0.25</v>
      </c>
      <c r="E59" s="8"/>
      <c r="F59" s="8">
        <f>G59+H59</f>
        <v>0</v>
      </c>
      <c r="G59" s="8"/>
      <c r="H59" s="8"/>
      <c r="I59" s="8">
        <f>J59+K59</f>
        <v>0</v>
      </c>
      <c r="J59" s="8"/>
      <c r="K59" s="69"/>
      <c r="N59" s="33"/>
    </row>
    <row r="60" spans="1:14" s="20" customFormat="1" ht="30">
      <c r="A60" s="100" t="s">
        <v>61</v>
      </c>
      <c r="B60" s="43"/>
      <c r="C60" s="8">
        <f>D60+E60</f>
        <v>0.6</v>
      </c>
      <c r="D60" s="8">
        <v>0.6</v>
      </c>
      <c r="E60" s="8"/>
      <c r="F60" s="8">
        <f>G60+H60</f>
        <v>0</v>
      </c>
      <c r="G60" s="8"/>
      <c r="H60" s="8"/>
      <c r="I60" s="8">
        <f>J60+K60</f>
        <v>0</v>
      </c>
      <c r="J60" s="8"/>
      <c r="K60" s="69"/>
      <c r="N60" s="33"/>
    </row>
    <row r="61" spans="1:14" s="20" customFormat="1" ht="14.25">
      <c r="A61" s="59" t="s">
        <v>9</v>
      </c>
      <c r="B61" s="43"/>
      <c r="C61" s="103"/>
      <c r="D61" s="103"/>
      <c r="E61" s="103"/>
      <c r="F61" s="43"/>
      <c r="G61" s="43"/>
      <c r="H61" s="43"/>
      <c r="I61" s="43"/>
      <c r="J61" s="43"/>
      <c r="K61" s="97"/>
      <c r="N61" s="33"/>
    </row>
    <row r="62" spans="1:14" s="20" customFormat="1" ht="17.25" thickBot="1">
      <c r="A62" s="90" t="s">
        <v>51</v>
      </c>
      <c r="B62" s="72"/>
      <c r="C62" s="73">
        <f>D62+E62</f>
        <v>0</v>
      </c>
      <c r="D62" s="112">
        <v>0</v>
      </c>
      <c r="E62" s="89"/>
      <c r="F62" s="104">
        <f>G62+H62</f>
        <v>0</v>
      </c>
      <c r="G62" s="104"/>
      <c r="H62" s="104"/>
      <c r="I62" s="104">
        <f>J62+K62</f>
        <v>0</v>
      </c>
      <c r="J62" s="104"/>
      <c r="K62" s="105"/>
      <c r="N62" s="33"/>
    </row>
    <row r="68" spans="1:8" s="21" customFormat="1" ht="18.75">
      <c r="A68" s="21" t="s">
        <v>18</v>
      </c>
      <c r="B68" s="22"/>
      <c r="F68" s="22"/>
      <c r="G68" s="22"/>
      <c r="H68" s="22" t="s">
        <v>19</v>
      </c>
    </row>
    <row r="70" spans="1:8" s="23" customFormat="1" ht="15.75">
      <c r="A70" s="23" t="s">
        <v>20</v>
      </c>
      <c r="B70" s="24"/>
      <c r="F70" s="24"/>
      <c r="G70" s="24"/>
      <c r="H70" s="24"/>
    </row>
    <row r="71" spans="1:8" s="23" customFormat="1" ht="15.75">
      <c r="A71" s="23" t="s">
        <v>49</v>
      </c>
      <c r="B71" s="24"/>
      <c r="F71" s="24"/>
      <c r="G71" s="24"/>
      <c r="H71" s="24"/>
    </row>
  </sheetData>
  <sheetProtection/>
  <mergeCells count="23">
    <mergeCell ref="I37:K37"/>
    <mergeCell ref="A15:K15"/>
    <mergeCell ref="A16:K16"/>
    <mergeCell ref="A5:K5"/>
    <mergeCell ref="G9:H9"/>
    <mergeCell ref="J9:K9"/>
    <mergeCell ref="I7:K8"/>
    <mergeCell ref="A52:K52"/>
    <mergeCell ref="A53:K53"/>
    <mergeCell ref="A7:A10"/>
    <mergeCell ref="A17:A19"/>
    <mergeCell ref="C9:C10"/>
    <mergeCell ref="B7:B10"/>
    <mergeCell ref="M23:M24"/>
    <mergeCell ref="A30:K30"/>
    <mergeCell ref="A31:K31"/>
    <mergeCell ref="D9:E9"/>
    <mergeCell ref="H1:K1"/>
    <mergeCell ref="C7:E8"/>
    <mergeCell ref="F7:H8"/>
    <mergeCell ref="F9:F10"/>
    <mergeCell ref="I9:I10"/>
    <mergeCell ref="H2:K2"/>
  </mergeCells>
  <printOptions horizontalCentered="1"/>
  <pageMargins left="0.7874015748031497" right="0.7874015748031497" top="1.1811023622047245" bottom="0.5905511811023623" header="0.5118110236220472" footer="0.3937007874015748"/>
  <pageSetup horizontalDpi="600" verticalDpi="600" orientation="landscape" paperSize="9" scale="52" r:id="rId1"/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2016-06-13T13:21:54Z</cp:lastPrinted>
  <dcterms:created xsi:type="dcterms:W3CDTF">1996-10-08T23:32:33Z</dcterms:created>
  <dcterms:modified xsi:type="dcterms:W3CDTF">2016-06-13T13:22:49Z</dcterms:modified>
  <cp:category/>
  <cp:version/>
  <cp:contentType/>
  <cp:contentStatus/>
</cp:coreProperties>
</file>