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1'!$A$1:$H$27</definedName>
    <definedName name="_xlnm.Print_Area" localSheetId="2">'додаток 2'!$A$1:$I$29</definedName>
    <definedName name="_xlnm.Print_Area" localSheetId="1">'испр. д. 3'!$A$1:$Q$201</definedName>
  </definedNames>
  <calcPr fullCalcOnLoad="1"/>
</workbook>
</file>

<file path=xl/sharedStrings.xml><?xml version="1.0" encoding="utf-8"?>
<sst xmlns="http://schemas.openxmlformats.org/spreadsheetml/2006/main" count="314" uniqueCount="141">
  <si>
    <t>Відовідальні виконавці</t>
  </si>
  <si>
    <t>О.М. Лисенко</t>
  </si>
  <si>
    <t>вартість пільгового рецепту (середня),           тис. грн.</t>
  </si>
  <si>
    <t>відділ охорони здоров'я Сумської міської ради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</si>
  <si>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</si>
  <si>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</si>
  <si>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</si>
  <si>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</si>
  <si>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</si>
  <si>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</si>
  <si>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</si>
  <si>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Всього на виконання завдання (тис. грн.)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</si>
  <si>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</si>
  <si>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Сумський міський голова</t>
  </si>
  <si>
    <t xml:space="preserve">Підпрограма ІV.                                                                                    Зниження захворюваності та  поширеності хронічних неінфекційних хвороб, які складають питому вагу  в структурі поширеності хвороб. </t>
  </si>
  <si>
    <t>Показник продукту</t>
  </si>
  <si>
    <t>Показник ефективності</t>
  </si>
  <si>
    <t>Разом</t>
  </si>
  <si>
    <t>Всього на виконання завдання, тис. грн.</t>
  </si>
  <si>
    <t xml:space="preserve"> Напрями (підпрограми), завдання Програми</t>
  </si>
  <si>
    <t>Обсяг фінансу    вання</t>
  </si>
  <si>
    <t>в тому числі по роках: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</si>
  <si>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</si>
  <si>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</si>
  <si>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</si>
  <si>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</si>
  <si>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</si>
  <si>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</si>
  <si>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</si>
  <si>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</si>
  <si>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</si>
  <si>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</si>
  <si>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</si>
  <si>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</si>
  <si>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</si>
  <si>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</si>
  <si>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</si>
  <si>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тис. грн.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</si>
  <si>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</si>
  <si>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</si>
  <si>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>Додаток 2</t>
  </si>
  <si>
    <t>Показники якості</t>
  </si>
  <si>
    <t>Показник якості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</si>
  <si>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</si>
  <si>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</si>
  <si>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</si>
  <si>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Показник витрат</t>
  </si>
  <si>
    <t>Показники витрат</t>
  </si>
  <si>
    <t>Показники продукту</t>
  </si>
  <si>
    <t>Показники ефективності</t>
  </si>
  <si>
    <t xml:space="preserve">Показник продукту </t>
  </si>
  <si>
    <t xml:space="preserve">Показник якості: </t>
  </si>
  <si>
    <t>% забезпечення пільговим протезуванням</t>
  </si>
  <si>
    <t>вартість протезування 1 пацієнта (середня), тис. грн.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</si>
  <si>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</si>
  <si>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</si>
  <si>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Всього на виконання Програми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</si>
  <si>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</si>
  <si>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</si>
  <si>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</si>
  <si>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3.1. Забезпечити рецептами та медичними виробами пільгову категорію населення</t>
  </si>
  <si>
    <t>2016-2020</t>
  </si>
  <si>
    <t>2020 (прогноз)</t>
  </si>
  <si>
    <t>1 етап</t>
  </si>
  <si>
    <t>2 етап</t>
  </si>
  <si>
    <t>2016 рік (план)</t>
  </si>
  <si>
    <t>2017 рік (прогноз)</t>
  </si>
  <si>
    <t>2018 рік (прогноз</t>
  </si>
  <si>
    <t>2019 рік (прогноз)</t>
  </si>
  <si>
    <t>080101 "Лікарні"</t>
  </si>
  <si>
    <t>Мета. Виконання вимог чинного законгодавства, забезпечення надання сучасної та якісної терапевтичної та хірургічної стоматологічної допомоги населенню.</t>
  </si>
  <si>
    <t xml:space="preserve">080500 "Загальні і спеціалізовані стоматологічні поліклініки" </t>
  </si>
  <si>
    <t>кількість осіб, які потребують терапевтичної допомоги, осіб</t>
  </si>
  <si>
    <t>Середні витрати на одне відвідування, тис. грн.</t>
  </si>
  <si>
    <t>відсоток осіб, які отримали терапевтичну допомогу, %</t>
  </si>
  <si>
    <t>кількість осіб, які потребують хірургічної допомоги, осіб</t>
  </si>
  <si>
    <t>кількість осіб, які отримали хірургічну допомогу, осіб</t>
  </si>
  <si>
    <t>кількість осіб, які отримали терапевтичну допомогу, осіб</t>
  </si>
  <si>
    <t>кількість осіб, які потребують ортопедичної допомоги, осіб</t>
  </si>
  <si>
    <t>кількість осіб, які отримали ортопедичну допомогу, осіб</t>
  </si>
  <si>
    <t>відсоток осіб, які отримали ортопедичну допомогу, %</t>
  </si>
  <si>
    <t>відсоток осіб, які отримали хірургічну допомогу, %</t>
  </si>
  <si>
    <t xml:space="preserve"> 080203 "Перинатальні центри, пологові будинки"</t>
  </si>
  <si>
    <t>080800"Первинна медико-санітарна допомога"</t>
  </si>
  <si>
    <t>081002 "Інші заходи по охороні здоров'я"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</si>
  <si>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</si>
  <si>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</si>
  <si>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</si>
  <si>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</si>
  <si>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>кількість обладнання відповідно до потреби, одиниць</t>
  </si>
  <si>
    <t>кількість придбаного обладнання, одиниць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</si>
  <si>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</si>
  <si>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 xml:space="preserve"> 080101"Лікарні"</t>
  </si>
  <si>
    <t>080500 "Загальні і спеціалізовані стоматологічні поліклініки"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</si>
  <si>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</si>
  <si>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</si>
  <si>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</si>
  <si>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</si>
  <si>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 xml:space="preserve">Завдання  3. Забезпечити  проведення капітальних ремонтів та придбання ліфтового обладнання лікувально-профілактичних закладів міста,  тис.грн. 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</si>
  <si>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</si>
  <si>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</si>
  <si>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</si>
  <si>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</si>
  <si>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</si>
  <si>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</si>
  <si>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</si>
  <si>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</si>
  <si>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</si>
  <si>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</si>
  <si>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2016-450,0;   2017-970,8;       2018-234,7;        2019-3408,8;       2020-264,2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</si>
  <si>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</si>
  <si>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</si>
  <si>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2016 (план)</t>
  </si>
  <si>
    <t>2017     (прогноз)</t>
  </si>
  <si>
    <t>2018     (прогноз)</t>
  </si>
  <si>
    <t>2019     (прогноз)</t>
  </si>
  <si>
    <t>2020     (прогноз)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</si>
  <si>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</si>
  <si>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</si>
  <si>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«Охорона здоров'я на 2016-2020 роки»</t>
  </si>
  <si>
    <t xml:space="preserve">                               міської комплексної Програми «Охорона здоров'я  на 2016-2020 роки»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</si>
  <si>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</si>
  <si>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</si>
  <si>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середні витрати на одне відвідування, тис. грн.</t>
  </si>
  <si>
    <t>"Охорона здоров'я на 2016-2020 роки"</t>
  </si>
  <si>
    <t>3.2. Забезпечення пільгової категорії технічними та іншимим засобами</t>
  </si>
  <si>
    <t>3.3.Забезпечити фінансування на зубопротезування порожнини рота пільгових верств населення (тис. грн.)</t>
  </si>
  <si>
    <t>2016-1625,8;   2017-1794,9; 2018-1929,5; 2019-2065,9; 2020-2212,1</t>
  </si>
  <si>
    <t>3.3.Забезпечити фінансування на зубопротезування порожнини рота пільгових верств населення</t>
  </si>
  <si>
    <t>2016-273,0;   2017-301,4;       2018-324,0;        2019-348,3;       2020-374,4</t>
  </si>
  <si>
    <t>2016-2620,0;   2017-2895,2;       2018-3109,4;        2019-3342,6;       2020-3593,3</t>
  </si>
  <si>
    <t xml:space="preserve">                                          Напрями діяльності міської комплексної Програми "Охорона здоров'я на 2016-2020 роки"</t>
  </si>
  <si>
    <t xml:space="preserve">                                                      Перелік завдань міської комплексної Програми "Охорона здоров'я на 2016-2020 роки"</t>
  </si>
  <si>
    <t>відділ охорони здоров'я Сумської міської ради, управління освіти та науки Сумської міської ради</t>
  </si>
  <si>
    <t>2016-13125,3;   2017-20516,4;       2018-15788,8;        2019-14034,0;       2020-11208,6</t>
  </si>
  <si>
    <t>Завдання 8.                                                                        Надання стоматологічної допомоги.</t>
  </si>
  <si>
    <t>2016-6244,6;   2017-6729,6; 2018-7232,7; 2019-77774,9; 2020-8358,8</t>
  </si>
  <si>
    <t>2016-1529,3;   2017-1522,7,3; 2018-11636,9; 2019-1759,7 2020-1891,6</t>
  </si>
  <si>
    <t>2016-2377,9;   2017-4612,4;       2018-5283,2;        2019-5330,2;       2020-6104,3</t>
  </si>
  <si>
    <t>Виконавець: Кіпенко Н.Б.</t>
  </si>
  <si>
    <t>Виконавець:Кіпенко Н.Б.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</si>
</sst>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88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/>
    </xf>
    <xf numFmtId="0" fontId="6" fillId="0" borderId="12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left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188" fontId="6" fillId="0" borderId="10" xfId="53" applyNumberFormat="1" applyFont="1" applyFill="1" applyBorder="1" applyAlignment="1">
      <alignment horizontal="left" vertical="top" wrapText="1"/>
      <protection/>
    </xf>
    <xf numFmtId="1" fontId="6" fillId="33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188" fontId="2" fillId="0" borderId="10" xfId="0" applyNumberFormat="1" applyFont="1" applyBorder="1" applyAlignment="1">
      <alignment horizontal="left" vertical="top"/>
    </xf>
    <xf numFmtId="188" fontId="6" fillId="0" borderId="10" xfId="0" applyNumberFormat="1" applyFont="1" applyBorder="1" applyAlignment="1">
      <alignment horizontal="left" vertical="top"/>
    </xf>
    <xf numFmtId="188" fontId="2" fillId="33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188" fontId="6" fillId="33" borderId="10" xfId="53" applyNumberFormat="1" applyFont="1" applyFill="1" applyBorder="1" applyAlignment="1">
      <alignment horizontal="left" vertical="top"/>
      <protection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justify" vertical="top" wrapText="1"/>
    </xf>
    <xf numFmtId="0" fontId="6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top"/>
    </xf>
    <xf numFmtId="188" fontId="6" fillId="0" borderId="10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left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horizontal="justify"/>
    </xf>
    <xf numFmtId="0" fontId="49" fillId="0" borderId="10" xfId="53" applyFont="1" applyFill="1" applyBorder="1" applyAlignment="1">
      <alignment horizontal="left" vertical="center" wrapText="1"/>
      <protection/>
    </xf>
    <xf numFmtId="49" fontId="49" fillId="34" borderId="10" xfId="53" applyNumberFormat="1" applyFont="1" applyFill="1" applyBorder="1" applyAlignment="1">
      <alignment horizontal="justify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4" borderId="0" xfId="53" applyFont="1" applyFill="1" applyBorder="1" applyAlignment="1">
      <alignment wrapText="1"/>
      <protection/>
    </xf>
    <xf numFmtId="188" fontId="6" fillId="0" borderId="1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88" fontId="2" fillId="0" borderId="13" xfId="0" applyNumberFormat="1" applyFont="1" applyFill="1" applyBorder="1" applyAlignment="1">
      <alignment horizontal="left" vertical="center"/>
    </xf>
    <xf numFmtId="188" fontId="2" fillId="0" borderId="10" xfId="0" applyNumberFormat="1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93" fontId="2" fillId="0" borderId="10" xfId="0" applyNumberFormat="1" applyFont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188" fontId="6" fillId="33" borderId="10" xfId="53" applyNumberFormat="1" applyFont="1" applyFill="1" applyBorder="1" applyAlignment="1">
      <alignment horizontal="left" vertical="center"/>
      <protection/>
    </xf>
    <xf numFmtId="188" fontId="2" fillId="33" borderId="10" xfId="53" applyNumberFormat="1" applyFont="1" applyFill="1" applyBorder="1" applyAlignment="1">
      <alignment horizontal="left" vertical="center"/>
      <protection/>
    </xf>
    <xf numFmtId="188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2" fillId="33" borderId="10" xfId="53" applyNumberFormat="1" applyFont="1" applyFill="1" applyBorder="1" applyAlignment="1">
      <alignment horizontal="left" vertical="center"/>
      <protection/>
    </xf>
    <xf numFmtId="193" fontId="2" fillId="33" borderId="10" xfId="53" applyNumberFormat="1" applyFont="1" applyFill="1" applyBorder="1" applyAlignment="1">
      <alignment horizontal="left" vertical="center"/>
      <protection/>
    </xf>
    <xf numFmtId="188" fontId="2" fillId="33" borderId="10" xfId="0" applyNumberFormat="1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left" vertical="center"/>
    </xf>
    <xf numFmtId="188" fontId="6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53" applyFont="1" applyFill="1" applyBorder="1" applyAlignment="1">
      <alignment horizontal="justify" vertical="top" wrapText="1"/>
      <protection/>
    </xf>
    <xf numFmtId="0" fontId="50" fillId="34" borderId="0" xfId="53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6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view="pageBreakPreview" zoomScale="75" zoomScaleNormal="75" zoomScaleSheetLayoutView="75" zoomScalePageLayoutView="0" workbookViewId="0" topLeftCell="A10">
      <selection activeCell="D38" sqref="D38"/>
    </sheetView>
  </sheetViews>
  <sheetFormatPr defaultColWidth="9.140625" defaultRowHeight="12.75"/>
  <cols>
    <col min="1" max="1" width="6.7109375" style="0" customWidth="1"/>
    <col min="2" max="2" width="44.00390625" style="0" customWidth="1"/>
    <col min="3" max="3" width="39.8515625" style="0" customWidth="1"/>
    <col min="4" max="4" width="12.00390625" style="0" customWidth="1"/>
    <col min="5" max="5" width="16.00390625" style="0" customWidth="1"/>
    <col min="6" max="6" width="10.57421875" style="0" customWidth="1"/>
    <col min="7" max="7" width="17.140625" style="0" customWidth="1"/>
    <col min="8" max="8" width="38.57421875" style="0" customWidth="1"/>
  </cols>
  <sheetData>
    <row r="1" spans="6:11" ht="18.75">
      <c r="F1" s="3"/>
      <c r="H1" s="5" t="s">
        <v>23</v>
      </c>
      <c r="I1" s="40"/>
      <c r="J1" s="40"/>
      <c r="K1" s="40"/>
    </row>
    <row r="2" spans="6:9" ht="18.75">
      <c r="F2" s="4" t="s">
        <v>6</v>
      </c>
      <c r="G2" s="4"/>
      <c r="H2" s="4"/>
      <c r="I2" s="4"/>
    </row>
    <row r="3" spans="1:9" ht="18.75">
      <c r="A3" s="41"/>
      <c r="F3" s="4" t="s">
        <v>119</v>
      </c>
      <c r="G3" s="4"/>
      <c r="H3" s="4"/>
      <c r="I3" s="4"/>
    </row>
    <row r="4" spans="1:8" ht="18.75">
      <c r="A4" s="41"/>
      <c r="F4" s="4"/>
      <c r="G4" s="4"/>
      <c r="H4" s="4"/>
    </row>
    <row r="5" spans="1:8" ht="18.75">
      <c r="A5" s="29" t="s">
        <v>131</v>
      </c>
      <c r="B5" s="93"/>
      <c r="C5" s="93"/>
      <c r="D5" s="93"/>
      <c r="E5" s="122"/>
      <c r="F5" s="94"/>
      <c r="G5" s="94"/>
      <c r="H5" s="94"/>
    </row>
    <row r="6" spans="1:8" ht="15.75">
      <c r="A6" s="1"/>
      <c r="B6" s="123"/>
      <c r="C6" s="123"/>
      <c r="D6" s="123"/>
      <c r="E6" s="123"/>
      <c r="F6" s="123"/>
      <c r="G6" s="123"/>
      <c r="H6" s="123"/>
    </row>
    <row r="7" spans="1:8" ht="96.75" customHeight="1">
      <c r="A7" s="42" t="s">
        <v>24</v>
      </c>
      <c r="B7" s="42" t="s">
        <v>25</v>
      </c>
      <c r="C7" s="42" t="s">
        <v>26</v>
      </c>
      <c r="D7" s="42" t="s">
        <v>27</v>
      </c>
      <c r="E7" s="42" t="s">
        <v>28</v>
      </c>
      <c r="F7" s="42" t="s">
        <v>29</v>
      </c>
      <c r="G7" s="72" t="s">
        <v>30</v>
      </c>
      <c r="H7" s="42" t="s">
        <v>31</v>
      </c>
    </row>
    <row r="8" spans="1:8" ht="52.5" customHeight="1">
      <c r="A8" s="48"/>
      <c r="B8" s="70" t="s">
        <v>12</v>
      </c>
      <c r="C8" s="7"/>
      <c r="D8" s="48"/>
      <c r="E8" s="48"/>
      <c r="F8" s="48"/>
      <c r="G8" s="48"/>
      <c r="H8" s="48"/>
    </row>
    <row r="9" spans="1:8" ht="63.75" customHeight="1">
      <c r="A9" s="48"/>
      <c r="B9" s="49" t="s">
        <v>59</v>
      </c>
      <c r="C9" s="49"/>
      <c r="D9" s="48"/>
      <c r="E9" s="63"/>
      <c r="F9" s="45"/>
      <c r="G9" s="48"/>
      <c r="H9" s="48"/>
    </row>
    <row r="10" spans="1:8" ht="83.25" customHeight="1">
      <c r="A10" s="48"/>
      <c r="B10" s="44"/>
      <c r="C10" s="44" t="s">
        <v>60</v>
      </c>
      <c r="D10" s="45" t="s">
        <v>61</v>
      </c>
      <c r="E10" s="47" t="s">
        <v>3</v>
      </c>
      <c r="F10" s="45" t="s">
        <v>57</v>
      </c>
      <c r="G10" s="45" t="s">
        <v>136</v>
      </c>
      <c r="H10" s="45" t="s">
        <v>38</v>
      </c>
    </row>
    <row r="11" spans="1:8" ht="81" customHeight="1">
      <c r="A11" s="48"/>
      <c r="B11" s="44"/>
      <c r="C11" s="84" t="s">
        <v>125</v>
      </c>
      <c r="D11" s="45" t="s">
        <v>61</v>
      </c>
      <c r="E11" s="47" t="s">
        <v>3</v>
      </c>
      <c r="F11" s="45" t="s">
        <v>57</v>
      </c>
      <c r="G11" s="45" t="s">
        <v>127</v>
      </c>
      <c r="H11" s="45" t="s">
        <v>122</v>
      </c>
    </row>
    <row r="12" spans="1:8" ht="80.25" customHeight="1">
      <c r="A12" s="48"/>
      <c r="B12" s="44"/>
      <c r="C12" s="44" t="s">
        <v>128</v>
      </c>
      <c r="D12" s="45" t="s">
        <v>61</v>
      </c>
      <c r="E12" s="47" t="s">
        <v>3</v>
      </c>
      <c r="F12" s="45" t="s">
        <v>57</v>
      </c>
      <c r="G12" s="45" t="s">
        <v>137</v>
      </c>
      <c r="H12" s="45" t="s">
        <v>39</v>
      </c>
    </row>
    <row r="13" spans="1:8" ht="84" customHeight="1">
      <c r="A13" s="48"/>
      <c r="B13" s="7" t="s">
        <v>22</v>
      </c>
      <c r="C13" s="49"/>
      <c r="D13" s="48"/>
      <c r="E13" s="48"/>
      <c r="F13" s="45"/>
      <c r="G13" s="48"/>
      <c r="H13" s="48"/>
    </row>
    <row r="14" spans="1:8" ht="31.5" customHeight="1">
      <c r="A14" s="48"/>
      <c r="B14" s="10" t="s">
        <v>135</v>
      </c>
      <c r="C14" s="45"/>
      <c r="D14" s="45"/>
      <c r="E14" s="52"/>
      <c r="F14" s="45"/>
      <c r="G14" s="45"/>
      <c r="H14" s="45"/>
    </row>
    <row r="15" spans="1:8" ht="83.25" customHeight="1">
      <c r="A15" s="48"/>
      <c r="B15" s="45"/>
      <c r="C15" s="46" t="s">
        <v>86</v>
      </c>
      <c r="D15" s="45" t="s">
        <v>61</v>
      </c>
      <c r="E15" s="52" t="s">
        <v>3</v>
      </c>
      <c r="F15" s="45" t="s">
        <v>57</v>
      </c>
      <c r="G15" s="45" t="s">
        <v>138</v>
      </c>
      <c r="H15" s="45"/>
    </row>
    <row r="16" spans="1:8" ht="80.25" customHeight="1">
      <c r="A16" s="48"/>
      <c r="B16" s="45"/>
      <c r="C16" s="46" t="s">
        <v>87</v>
      </c>
      <c r="D16" s="45" t="s">
        <v>61</v>
      </c>
      <c r="E16" s="52" t="s">
        <v>3</v>
      </c>
      <c r="F16" s="45" t="s">
        <v>57</v>
      </c>
      <c r="G16" s="45" t="s">
        <v>129</v>
      </c>
      <c r="H16" s="45"/>
    </row>
    <row r="17" spans="1:8" ht="80.25" customHeight="1">
      <c r="A17" s="48"/>
      <c r="B17" s="45"/>
      <c r="C17" s="46" t="s">
        <v>88</v>
      </c>
      <c r="D17" s="45" t="s">
        <v>61</v>
      </c>
      <c r="E17" s="52" t="s">
        <v>3</v>
      </c>
      <c r="F17" s="45" t="s">
        <v>57</v>
      </c>
      <c r="G17" s="45" t="s">
        <v>130</v>
      </c>
      <c r="H17" s="45"/>
    </row>
    <row r="18" spans="1:8" ht="64.5" customHeight="1">
      <c r="A18" s="48"/>
      <c r="B18" s="73" t="s">
        <v>117</v>
      </c>
      <c r="C18" s="45"/>
      <c r="D18" s="45"/>
      <c r="E18" s="45"/>
      <c r="F18" s="48"/>
      <c r="G18" s="48"/>
      <c r="H18" s="48"/>
    </row>
    <row r="19" spans="1:8" ht="81" customHeight="1">
      <c r="A19" s="48"/>
      <c r="B19" s="50"/>
      <c r="C19" s="47" t="s">
        <v>91</v>
      </c>
      <c r="D19" s="45" t="s">
        <v>61</v>
      </c>
      <c r="E19" s="52" t="s">
        <v>3</v>
      </c>
      <c r="F19" s="45" t="s">
        <v>57</v>
      </c>
      <c r="G19" s="45" t="s">
        <v>134</v>
      </c>
      <c r="H19" s="45" t="s">
        <v>110</v>
      </c>
    </row>
    <row r="20" spans="1:8" ht="78.75">
      <c r="A20" s="48"/>
      <c r="B20" s="37"/>
      <c r="C20" s="54" t="s">
        <v>98</v>
      </c>
      <c r="D20" s="45" t="s">
        <v>61</v>
      </c>
      <c r="E20" s="52" t="s">
        <v>3</v>
      </c>
      <c r="F20" s="45" t="s">
        <v>57</v>
      </c>
      <c r="G20" s="45" t="s">
        <v>109</v>
      </c>
      <c r="H20" s="45" t="s">
        <v>111</v>
      </c>
    </row>
    <row r="21" spans="1:8" ht="15.75">
      <c r="A21" s="117"/>
      <c r="B21" s="118"/>
      <c r="C21" s="119"/>
      <c r="D21" s="120"/>
      <c r="E21" s="121"/>
      <c r="F21" s="120"/>
      <c r="G21" s="120"/>
      <c r="H21" s="120"/>
    </row>
    <row r="22" spans="1:8" ht="15.75">
      <c r="A22" s="117"/>
      <c r="B22" s="118"/>
      <c r="C22" s="119"/>
      <c r="D22" s="120"/>
      <c r="E22" s="121"/>
      <c r="F22" s="120"/>
      <c r="G22" s="120"/>
      <c r="H22" s="120"/>
    </row>
    <row r="23" spans="1:8" ht="15.75">
      <c r="A23" s="117"/>
      <c r="B23" s="118"/>
      <c r="C23" s="119"/>
      <c r="D23" s="120"/>
      <c r="E23" s="121"/>
      <c r="F23" s="120"/>
      <c r="G23" s="120"/>
      <c r="H23" s="120"/>
    </row>
    <row r="24" spans="1:8" ht="15.75">
      <c r="A24" s="117"/>
      <c r="B24" s="118"/>
      <c r="C24" s="119"/>
      <c r="D24" s="120"/>
      <c r="E24" s="121"/>
      <c r="F24" s="120"/>
      <c r="G24" s="120"/>
      <c r="H24" s="120"/>
    </row>
    <row r="25" spans="1:8" ht="18.75">
      <c r="A25" s="4" t="s">
        <v>13</v>
      </c>
      <c r="B25" s="4"/>
      <c r="C25" s="4"/>
      <c r="D25" s="4"/>
      <c r="E25" s="4"/>
      <c r="F25" s="4"/>
      <c r="G25" s="4"/>
      <c r="H25" s="4" t="s">
        <v>1</v>
      </c>
    </row>
    <row r="26" spans="1:7" ht="18.75">
      <c r="A26" s="38"/>
      <c r="B26" s="4"/>
      <c r="C26" s="4"/>
      <c r="D26" s="4"/>
      <c r="E26" s="4"/>
      <c r="F26" s="4"/>
      <c r="G26" s="4"/>
    </row>
    <row r="27" spans="1:2" ht="15.75">
      <c r="A27" s="55" t="s">
        <v>139</v>
      </c>
      <c r="B27" s="1"/>
    </row>
    <row r="28" spans="1:8" ht="15.75">
      <c r="A28" s="117"/>
      <c r="B28" s="118"/>
      <c r="C28" s="119"/>
      <c r="D28" s="120"/>
      <c r="E28" s="121"/>
      <c r="F28" s="120"/>
      <c r="G28" s="120"/>
      <c r="H28" s="120"/>
    </row>
    <row r="29" spans="1:8" ht="15.75">
      <c r="A29" s="117"/>
      <c r="B29" s="118"/>
      <c r="C29" s="119"/>
      <c r="D29" s="120"/>
      <c r="E29" s="121"/>
      <c r="F29" s="120"/>
      <c r="G29" s="120"/>
      <c r="H29" s="120"/>
    </row>
    <row r="30" spans="1:8" ht="15.75">
      <c r="A30" s="117"/>
      <c r="B30" s="118"/>
      <c r="C30" s="119"/>
      <c r="D30" s="120"/>
      <c r="E30" s="121"/>
      <c r="F30" s="120"/>
      <c r="G30" s="120"/>
      <c r="H30" s="120"/>
    </row>
    <row r="31" spans="1:8" ht="15.75">
      <c r="A31" s="117"/>
      <c r="B31" s="118"/>
      <c r="C31" s="119"/>
      <c r="D31" s="120"/>
      <c r="E31" s="121"/>
      <c r="F31" s="120"/>
      <c r="G31" s="120"/>
      <c r="H31" s="120"/>
    </row>
    <row r="37" ht="15.75" customHeight="1"/>
    <row r="48" spans="1:8" ht="15.75">
      <c r="A48" s="124"/>
      <c r="B48" s="124"/>
      <c r="C48" s="124"/>
      <c r="D48" s="124"/>
      <c r="E48" s="124"/>
      <c r="F48" s="124"/>
      <c r="G48" s="124"/>
      <c r="H48" s="124"/>
    </row>
  </sheetData>
  <sheetProtection/>
  <mergeCells count="1">
    <mergeCell ref="A48:H4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3" r:id="rId1"/>
  <rowBreaks count="1" manualBreakCount="1"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00"/>
  <sheetViews>
    <sheetView tabSelected="1" view="pageBreakPreview" zoomScale="75" zoomScaleNormal="75" zoomScaleSheetLayoutView="75" zoomScalePageLayoutView="0" workbookViewId="0" topLeftCell="A64">
      <selection activeCell="E72" sqref="E72"/>
    </sheetView>
  </sheetViews>
  <sheetFormatPr defaultColWidth="9.140625" defaultRowHeight="12.75"/>
  <cols>
    <col min="1" max="1" width="29.421875" style="0" customWidth="1"/>
    <col min="2" max="2" width="20.00390625" style="0" customWidth="1"/>
    <col min="3" max="4" width="9.00390625" style="0" customWidth="1"/>
    <col min="5" max="5" width="8.7109375" style="0" customWidth="1"/>
    <col min="6" max="6" width="10.00390625" style="0" customWidth="1"/>
    <col min="7" max="7" width="10.140625" style="0" customWidth="1"/>
    <col min="8" max="8" width="8.57421875" style="0" customWidth="1"/>
    <col min="9" max="9" width="9.7109375" style="0" customWidth="1"/>
    <col min="10" max="10" width="9.00390625" style="0" customWidth="1"/>
    <col min="11" max="11" width="9.710937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7109375" style="0" customWidth="1"/>
    <col min="16" max="16" width="8.7109375" style="0" customWidth="1"/>
    <col min="17" max="17" width="9.7109375" style="0" customWidth="1"/>
  </cols>
  <sheetData>
    <row r="1" spans="10:13" ht="18.75">
      <c r="J1" s="3"/>
      <c r="L1" s="5" t="s">
        <v>36</v>
      </c>
      <c r="M1" s="4"/>
    </row>
    <row r="2" spans="8:13" ht="18.75">
      <c r="H2" s="4"/>
      <c r="J2" s="4" t="s">
        <v>6</v>
      </c>
      <c r="K2" s="4"/>
      <c r="L2" s="4"/>
      <c r="M2" s="4"/>
    </row>
    <row r="3" spans="10:13" ht="18.75">
      <c r="J3" s="4" t="s">
        <v>119</v>
      </c>
      <c r="K3" s="4"/>
      <c r="L3" s="4"/>
      <c r="M3" s="4"/>
    </row>
    <row r="4" spans="3:6" ht="18.75">
      <c r="C4" s="4"/>
      <c r="D4" s="4"/>
      <c r="E4" s="4"/>
      <c r="F4" s="4"/>
    </row>
    <row r="5" spans="2:14" ht="18.75">
      <c r="B5" s="29" t="s">
        <v>120</v>
      </c>
      <c r="C5" s="29"/>
      <c r="D5" s="29"/>
      <c r="E5" s="29"/>
      <c r="F5" s="29"/>
      <c r="G5" s="29"/>
      <c r="H5" s="29"/>
      <c r="I5" s="29"/>
      <c r="L5" s="1"/>
      <c r="M5" s="1"/>
      <c r="N5" s="1"/>
    </row>
    <row r="6" spans="12:14" ht="15.75">
      <c r="L6" s="1"/>
      <c r="M6" s="1" t="s">
        <v>37</v>
      </c>
      <c r="N6" s="1"/>
    </row>
    <row r="7" spans="1:17" ht="15.75">
      <c r="A7" s="125" t="s">
        <v>5</v>
      </c>
      <c r="B7" s="125" t="s">
        <v>4</v>
      </c>
      <c r="C7" s="129" t="s">
        <v>63</v>
      </c>
      <c r="D7" s="130"/>
      <c r="E7" s="130"/>
      <c r="F7" s="130"/>
      <c r="G7" s="130"/>
      <c r="H7" s="130"/>
      <c r="I7" s="130"/>
      <c r="J7" s="130"/>
      <c r="K7" s="131"/>
      <c r="L7" s="129" t="s">
        <v>64</v>
      </c>
      <c r="M7" s="130"/>
      <c r="N7" s="130"/>
      <c r="O7" s="130"/>
      <c r="P7" s="130"/>
      <c r="Q7" s="131"/>
    </row>
    <row r="8" spans="1:17" ht="30" customHeight="1">
      <c r="A8" s="126"/>
      <c r="B8" s="126"/>
      <c r="C8" s="129" t="s">
        <v>65</v>
      </c>
      <c r="D8" s="130"/>
      <c r="E8" s="131"/>
      <c r="F8" s="128" t="s">
        <v>66</v>
      </c>
      <c r="G8" s="128"/>
      <c r="H8" s="128"/>
      <c r="I8" s="128" t="s">
        <v>67</v>
      </c>
      <c r="J8" s="128"/>
      <c r="K8" s="128"/>
      <c r="L8" s="128" t="s">
        <v>68</v>
      </c>
      <c r="M8" s="128"/>
      <c r="N8" s="128"/>
      <c r="O8" s="129" t="s">
        <v>62</v>
      </c>
      <c r="P8" s="130"/>
      <c r="Q8" s="131"/>
    </row>
    <row r="9" spans="1:17" ht="47.25">
      <c r="A9" s="127"/>
      <c r="B9" s="127"/>
      <c r="C9" s="65" t="s">
        <v>17</v>
      </c>
      <c r="D9" s="2" t="s">
        <v>8</v>
      </c>
      <c r="E9" s="2" t="s">
        <v>9</v>
      </c>
      <c r="F9" s="65" t="s">
        <v>17</v>
      </c>
      <c r="G9" s="2" t="s">
        <v>8</v>
      </c>
      <c r="H9" s="2" t="s">
        <v>9</v>
      </c>
      <c r="I9" s="65" t="s">
        <v>17</v>
      </c>
      <c r="J9" s="2" t="s">
        <v>8</v>
      </c>
      <c r="K9" s="2" t="s">
        <v>9</v>
      </c>
      <c r="L9" s="65" t="s">
        <v>17</v>
      </c>
      <c r="M9" s="2" t="s">
        <v>8</v>
      </c>
      <c r="N9" s="2" t="s">
        <v>9</v>
      </c>
      <c r="O9" s="65" t="s">
        <v>17</v>
      </c>
      <c r="P9" s="2" t="s">
        <v>8</v>
      </c>
      <c r="Q9" s="2" t="s">
        <v>9</v>
      </c>
    </row>
    <row r="10" spans="1:17" ht="39" customHeight="1">
      <c r="A10" s="87" t="s">
        <v>56</v>
      </c>
      <c r="B10" s="19"/>
      <c r="C10" s="95">
        <v>88387.2</v>
      </c>
      <c r="D10" s="95">
        <v>44295.1</v>
      </c>
      <c r="E10" s="95">
        <v>44092.1</v>
      </c>
      <c r="F10" s="95">
        <v>93028.5</v>
      </c>
      <c r="G10" s="95">
        <v>49865.6</v>
      </c>
      <c r="H10" s="95">
        <v>43163</v>
      </c>
      <c r="I10" s="95">
        <v>89950.9</v>
      </c>
      <c r="J10" s="95">
        <v>52956.3</v>
      </c>
      <c r="K10" s="95">
        <v>36994.6</v>
      </c>
      <c r="L10" s="95">
        <v>145842.7</v>
      </c>
      <c r="M10" s="95">
        <v>56235.8</v>
      </c>
      <c r="N10" s="95">
        <v>89606.9</v>
      </c>
      <c r="O10" s="95">
        <v>116006.2</v>
      </c>
      <c r="P10" s="95">
        <v>59725</v>
      </c>
      <c r="Q10" s="95">
        <v>56281.2</v>
      </c>
    </row>
    <row r="11" spans="1:17" ht="63">
      <c r="A11" s="10" t="s">
        <v>58</v>
      </c>
      <c r="B11" s="1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7"/>
      <c r="P11" s="97"/>
      <c r="Q11" s="97"/>
    </row>
    <row r="12" spans="1:17" ht="94.5">
      <c r="A12" s="49" t="s">
        <v>59</v>
      </c>
      <c r="B12" s="3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98"/>
      <c r="O12" s="97"/>
      <c r="P12" s="97"/>
      <c r="Q12" s="97"/>
    </row>
    <row r="13" spans="1:17" ht="63">
      <c r="A13" s="26" t="s">
        <v>10</v>
      </c>
      <c r="B13" s="33"/>
      <c r="C13" s="99"/>
      <c r="D13" s="98"/>
      <c r="E13" s="98"/>
      <c r="F13" s="99"/>
      <c r="G13" s="98"/>
      <c r="H13" s="98"/>
      <c r="I13" s="99"/>
      <c r="J13" s="98"/>
      <c r="K13" s="98"/>
      <c r="L13" s="99"/>
      <c r="M13" s="98"/>
      <c r="N13" s="98"/>
      <c r="O13" s="97"/>
      <c r="P13" s="97"/>
      <c r="Q13" s="97"/>
    </row>
    <row r="14" spans="1:17" ht="31.5">
      <c r="A14" s="27" t="s">
        <v>11</v>
      </c>
      <c r="B14" s="15"/>
      <c r="C14" s="100">
        <f>SUM(C15:C17)</f>
        <v>9399.7</v>
      </c>
      <c r="D14" s="100">
        <f aca="true" t="shared" si="0" ref="D14:P14">SUM(D15:D17)</f>
        <v>9399.7</v>
      </c>
      <c r="E14" s="100"/>
      <c r="F14" s="100">
        <f t="shared" si="0"/>
        <v>10047.2612</v>
      </c>
      <c r="G14" s="100">
        <f t="shared" si="0"/>
        <v>10047.2612</v>
      </c>
      <c r="H14" s="100"/>
      <c r="I14" s="100">
        <f t="shared" si="0"/>
        <v>10799.10604</v>
      </c>
      <c r="J14" s="100">
        <f t="shared" si="0"/>
        <v>10799.10604</v>
      </c>
      <c r="K14" s="100"/>
      <c r="L14" s="100">
        <f t="shared" si="0"/>
        <v>11600.463993000001</v>
      </c>
      <c r="M14" s="100">
        <f t="shared" si="0"/>
        <v>11600.463993000001</v>
      </c>
      <c r="N14" s="100"/>
      <c r="O14" s="100">
        <f t="shared" si="0"/>
        <v>12462.496292475</v>
      </c>
      <c r="P14" s="100">
        <f t="shared" si="0"/>
        <v>12462.496292475</v>
      </c>
      <c r="Q14" s="97"/>
    </row>
    <row r="15" spans="1:17" ht="15.75">
      <c r="A15" s="17" t="s">
        <v>69</v>
      </c>
      <c r="B15" s="15"/>
      <c r="C15" s="100">
        <f>C19+C38</f>
        <v>6582.1</v>
      </c>
      <c r="D15" s="100">
        <f>D19+D38</f>
        <v>6582.1</v>
      </c>
      <c r="E15" s="100"/>
      <c r="F15" s="100">
        <f>F19+F38</f>
        <v>7102.2300000000005</v>
      </c>
      <c r="G15" s="100">
        <f>G19+G38</f>
        <v>7102.2300000000005</v>
      </c>
      <c r="H15" s="100"/>
      <c r="I15" s="100">
        <f>I19+I38</f>
        <v>7633.3</v>
      </c>
      <c r="J15" s="100">
        <f>J19+J38</f>
        <v>7633.3</v>
      </c>
      <c r="K15" s="100"/>
      <c r="L15" s="100">
        <f>L19+L38</f>
        <v>8197.1</v>
      </c>
      <c r="M15" s="100">
        <f>M19+M38</f>
        <v>8197.1</v>
      </c>
      <c r="N15" s="100"/>
      <c r="O15" s="100">
        <f>O19+O38</f>
        <v>8804</v>
      </c>
      <c r="P15" s="100">
        <f>P19+P38</f>
        <v>8804</v>
      </c>
      <c r="Q15" s="97"/>
    </row>
    <row r="16" spans="1:17" ht="31.5">
      <c r="A16" s="9" t="s">
        <v>83</v>
      </c>
      <c r="B16" s="15"/>
      <c r="C16" s="100">
        <f>C20+C39</f>
        <v>1288.3</v>
      </c>
      <c r="D16" s="100">
        <f>D20+D39</f>
        <v>1288.3</v>
      </c>
      <c r="E16" s="100"/>
      <c r="F16" s="100">
        <f>F20+F39</f>
        <v>1422.3312</v>
      </c>
      <c r="G16" s="100">
        <f>G20+G39</f>
        <v>1422.3312</v>
      </c>
      <c r="H16" s="100"/>
      <c r="I16" s="100">
        <f>I20+I39</f>
        <v>1528.9060399999998</v>
      </c>
      <c r="J16" s="100">
        <f>J20+J39</f>
        <v>1528.9060399999998</v>
      </c>
      <c r="K16" s="100"/>
      <c r="L16" s="100">
        <f>L20+L39</f>
        <v>1643.6639929999997</v>
      </c>
      <c r="M16" s="100">
        <f>M20+M39</f>
        <v>1643.6639929999997</v>
      </c>
      <c r="N16" s="100"/>
      <c r="O16" s="100">
        <f>O20+O39</f>
        <v>1766.8962924749997</v>
      </c>
      <c r="P16" s="100">
        <f>P20+P39</f>
        <v>1766.8962924749997</v>
      </c>
      <c r="Q16" s="97"/>
    </row>
    <row r="17" spans="1:17" ht="31.5">
      <c r="A17" s="32" t="s">
        <v>84</v>
      </c>
      <c r="B17" s="15"/>
      <c r="C17" s="100">
        <f>C57</f>
        <v>1529.3</v>
      </c>
      <c r="D17" s="100">
        <f aca="true" t="shared" si="1" ref="D17:P17">D57</f>
        <v>1529.3</v>
      </c>
      <c r="E17" s="100"/>
      <c r="F17" s="100">
        <f t="shared" si="1"/>
        <v>1522.7</v>
      </c>
      <c r="G17" s="100">
        <f t="shared" si="1"/>
        <v>1522.7</v>
      </c>
      <c r="H17" s="100"/>
      <c r="I17" s="100">
        <f t="shared" si="1"/>
        <v>1636.9</v>
      </c>
      <c r="J17" s="100">
        <f t="shared" si="1"/>
        <v>1636.9</v>
      </c>
      <c r="K17" s="100"/>
      <c r="L17" s="100">
        <f t="shared" si="1"/>
        <v>1759.7</v>
      </c>
      <c r="M17" s="100">
        <f t="shared" si="1"/>
        <v>1759.7</v>
      </c>
      <c r="N17" s="100"/>
      <c r="O17" s="100">
        <f t="shared" si="1"/>
        <v>1891.6</v>
      </c>
      <c r="P17" s="100">
        <f t="shared" si="1"/>
        <v>1891.6</v>
      </c>
      <c r="Q17" s="97"/>
    </row>
    <row r="18" spans="1:17" ht="78.75" customHeight="1">
      <c r="A18" s="26"/>
      <c r="B18" s="89" t="s">
        <v>121</v>
      </c>
      <c r="C18" s="86">
        <f>C19+C20</f>
        <v>6244.6</v>
      </c>
      <c r="D18" s="86">
        <f>D19+D20</f>
        <v>6244.6</v>
      </c>
      <c r="E18" s="86"/>
      <c r="F18" s="86">
        <f>F19+F20</f>
        <v>6729.6312</v>
      </c>
      <c r="G18" s="86">
        <f>F18</f>
        <v>6729.6312</v>
      </c>
      <c r="H18" s="86"/>
      <c r="I18" s="86">
        <f>I19+I20</f>
        <v>7232.70604</v>
      </c>
      <c r="J18" s="86">
        <f>J19+J20</f>
        <v>7232.70604</v>
      </c>
      <c r="K18" s="86"/>
      <c r="L18" s="86">
        <f>L19+L20</f>
        <v>7774.863993</v>
      </c>
      <c r="M18" s="86">
        <f>M19+M20</f>
        <v>7774.863993</v>
      </c>
      <c r="N18" s="86"/>
      <c r="O18" s="86">
        <f>O19+O20</f>
        <v>8358.796292474999</v>
      </c>
      <c r="P18" s="86">
        <f>P19+P20</f>
        <v>8358.796292474999</v>
      </c>
      <c r="Q18" s="85"/>
    </row>
    <row r="19" spans="1:17" ht="15.75">
      <c r="A19" s="26"/>
      <c r="B19" s="18" t="s">
        <v>69</v>
      </c>
      <c r="C19" s="35">
        <f>D19</f>
        <v>5619.3</v>
      </c>
      <c r="D19" s="35">
        <v>5619.3</v>
      </c>
      <c r="E19" s="35"/>
      <c r="F19" s="35">
        <v>6039.3</v>
      </c>
      <c r="G19" s="35">
        <f>F19</f>
        <v>6039.3</v>
      </c>
      <c r="H19" s="35"/>
      <c r="I19" s="35">
        <v>6490.6</v>
      </c>
      <c r="J19" s="35">
        <f>I19</f>
        <v>6490.6</v>
      </c>
      <c r="K19" s="35"/>
      <c r="L19" s="35">
        <v>6977.1</v>
      </c>
      <c r="M19" s="35">
        <f>L19</f>
        <v>6977.1</v>
      </c>
      <c r="N19" s="35"/>
      <c r="O19" s="35">
        <v>7501.2</v>
      </c>
      <c r="P19" s="35">
        <f>O19</f>
        <v>7501.2</v>
      </c>
      <c r="Q19" s="85"/>
    </row>
    <row r="20" spans="1:17" ht="53.25" customHeight="1">
      <c r="A20" s="26"/>
      <c r="B20" s="2" t="s">
        <v>83</v>
      </c>
      <c r="C20" s="35">
        <f>D20</f>
        <v>625.3</v>
      </c>
      <c r="D20" s="35">
        <v>625.3</v>
      </c>
      <c r="E20" s="101"/>
      <c r="F20" s="35">
        <f>D20*1.104</f>
        <v>690.3312</v>
      </c>
      <c r="G20" s="35">
        <f>F20</f>
        <v>690.3312</v>
      </c>
      <c r="H20" s="35"/>
      <c r="I20" s="35">
        <f>G20*1.075</f>
        <v>742.1060399999999</v>
      </c>
      <c r="J20" s="35">
        <f>I20</f>
        <v>742.1060399999999</v>
      </c>
      <c r="K20" s="101"/>
      <c r="L20" s="102">
        <f>J20*1.075</f>
        <v>797.7639929999998</v>
      </c>
      <c r="M20" s="35">
        <f>L20</f>
        <v>797.7639929999998</v>
      </c>
      <c r="N20" s="101"/>
      <c r="O20" s="103">
        <f>M20*1.075</f>
        <v>857.5962924749997</v>
      </c>
      <c r="P20" s="103">
        <f>O20</f>
        <v>857.5962924749997</v>
      </c>
      <c r="Q20" s="85"/>
    </row>
    <row r="21" spans="1:17" ht="15.75">
      <c r="A21" s="26"/>
      <c r="B21" s="34" t="s">
        <v>46</v>
      </c>
      <c r="C21" s="35">
        <f>D21</f>
        <v>55058</v>
      </c>
      <c r="D21" s="35">
        <f>D23+D24</f>
        <v>55058</v>
      </c>
      <c r="E21" s="35"/>
      <c r="F21" s="35">
        <f aca="true" t="shared" si="2" ref="F21:P21">F23+F24</f>
        <v>56027</v>
      </c>
      <c r="G21" s="35">
        <f t="shared" si="2"/>
        <v>56027</v>
      </c>
      <c r="H21" s="35">
        <f t="shared" si="2"/>
        <v>0</v>
      </c>
      <c r="I21" s="35">
        <f t="shared" si="2"/>
        <v>57003</v>
      </c>
      <c r="J21" s="35">
        <f t="shared" si="2"/>
        <v>57003</v>
      </c>
      <c r="K21" s="35"/>
      <c r="L21" s="35">
        <f t="shared" si="2"/>
        <v>58034</v>
      </c>
      <c r="M21" s="35">
        <f t="shared" si="2"/>
        <v>58034</v>
      </c>
      <c r="N21" s="35"/>
      <c r="O21" s="35">
        <f t="shared" si="2"/>
        <v>59123</v>
      </c>
      <c r="P21" s="35">
        <f t="shared" si="2"/>
        <v>59123</v>
      </c>
      <c r="Q21" s="85"/>
    </row>
    <row r="22" spans="1:17" ht="80.25" customHeight="1">
      <c r="A22" s="26"/>
      <c r="B22" s="21" t="s">
        <v>55</v>
      </c>
      <c r="C22" s="35">
        <f>C23+C24</f>
        <v>55058</v>
      </c>
      <c r="D22" s="35">
        <f aca="true" t="shared" si="3" ref="D22:P22">D23+D24</f>
        <v>55058</v>
      </c>
      <c r="E22" s="35"/>
      <c r="F22" s="35">
        <f t="shared" si="3"/>
        <v>56027</v>
      </c>
      <c r="G22" s="35">
        <f t="shared" si="3"/>
        <v>56027</v>
      </c>
      <c r="H22" s="35"/>
      <c r="I22" s="35">
        <f t="shared" si="3"/>
        <v>57003</v>
      </c>
      <c r="J22" s="35">
        <f t="shared" si="3"/>
        <v>57003</v>
      </c>
      <c r="K22" s="35"/>
      <c r="L22" s="35">
        <f t="shared" si="3"/>
        <v>58034</v>
      </c>
      <c r="M22" s="35">
        <f t="shared" si="3"/>
        <v>58034</v>
      </c>
      <c r="N22" s="35"/>
      <c r="O22" s="35">
        <f t="shared" si="3"/>
        <v>59123</v>
      </c>
      <c r="P22" s="35">
        <f t="shared" si="3"/>
        <v>59123</v>
      </c>
      <c r="Q22" s="85"/>
    </row>
    <row r="23" spans="1:17" ht="15.75">
      <c r="A23" s="26"/>
      <c r="B23" s="18" t="s">
        <v>69</v>
      </c>
      <c r="C23" s="35">
        <v>48561</v>
      </c>
      <c r="D23" s="35">
        <v>48561</v>
      </c>
      <c r="E23" s="35"/>
      <c r="F23" s="35">
        <v>49530</v>
      </c>
      <c r="G23" s="35">
        <f>F23</f>
        <v>49530</v>
      </c>
      <c r="H23" s="35"/>
      <c r="I23" s="35">
        <v>50506</v>
      </c>
      <c r="J23" s="35">
        <f>I23</f>
        <v>50506</v>
      </c>
      <c r="K23" s="35"/>
      <c r="L23" s="35">
        <v>51537</v>
      </c>
      <c r="M23" s="35">
        <f>L23</f>
        <v>51537</v>
      </c>
      <c r="N23" s="35"/>
      <c r="O23" s="35">
        <v>52626</v>
      </c>
      <c r="P23" s="35">
        <f>O23</f>
        <v>52626</v>
      </c>
      <c r="Q23" s="85"/>
    </row>
    <row r="24" spans="1:17" ht="47.25">
      <c r="A24" s="26"/>
      <c r="B24" s="2" t="s">
        <v>83</v>
      </c>
      <c r="C24" s="35">
        <v>6497</v>
      </c>
      <c r="D24" s="35">
        <v>6497</v>
      </c>
      <c r="E24" s="35"/>
      <c r="F24" s="35">
        <v>6497</v>
      </c>
      <c r="G24" s="35">
        <v>6497</v>
      </c>
      <c r="H24" s="35"/>
      <c r="I24" s="35">
        <v>6497</v>
      </c>
      <c r="J24" s="35">
        <v>6497</v>
      </c>
      <c r="K24" s="35"/>
      <c r="L24" s="35">
        <v>6497</v>
      </c>
      <c r="M24" s="35">
        <v>6497</v>
      </c>
      <c r="N24" s="35"/>
      <c r="O24" s="35">
        <v>6497</v>
      </c>
      <c r="P24" s="35">
        <v>6497</v>
      </c>
      <c r="Q24" s="85"/>
    </row>
    <row r="25" spans="1:17" ht="31.5">
      <c r="A25" s="26"/>
      <c r="B25" s="34" t="s">
        <v>50</v>
      </c>
      <c r="C25" s="35"/>
      <c r="D25" s="35"/>
      <c r="E25" s="101"/>
      <c r="F25" s="102"/>
      <c r="G25" s="35"/>
      <c r="H25" s="35"/>
      <c r="I25" s="102"/>
      <c r="J25" s="35"/>
      <c r="K25" s="101"/>
      <c r="L25" s="102"/>
      <c r="M25" s="35"/>
      <c r="N25" s="101"/>
      <c r="O25" s="85"/>
      <c r="P25" s="85"/>
      <c r="Q25" s="85"/>
    </row>
    <row r="26" spans="1:17" ht="64.5" customHeight="1">
      <c r="A26" s="26"/>
      <c r="B26" s="21" t="s">
        <v>45</v>
      </c>
      <c r="C26" s="24">
        <f>C27+C28</f>
        <v>23528</v>
      </c>
      <c r="D26" s="24">
        <f aca="true" t="shared" si="4" ref="D26:P26">D27+D28</f>
        <v>23528</v>
      </c>
      <c r="E26" s="24"/>
      <c r="F26" s="24">
        <f t="shared" si="4"/>
        <v>24505</v>
      </c>
      <c r="G26" s="24">
        <f t="shared" si="4"/>
        <v>24505</v>
      </c>
      <c r="H26" s="24"/>
      <c r="I26" s="24">
        <f t="shared" si="4"/>
        <v>25489</v>
      </c>
      <c r="J26" s="24">
        <f t="shared" si="4"/>
        <v>25489</v>
      </c>
      <c r="K26" s="24"/>
      <c r="L26" s="24">
        <f t="shared" si="4"/>
        <v>26531</v>
      </c>
      <c r="M26" s="24">
        <f t="shared" si="4"/>
        <v>26531</v>
      </c>
      <c r="N26" s="24"/>
      <c r="O26" s="24">
        <f t="shared" si="4"/>
        <v>27623</v>
      </c>
      <c r="P26" s="24">
        <f t="shared" si="4"/>
        <v>27623</v>
      </c>
      <c r="Q26" s="85"/>
    </row>
    <row r="27" spans="1:17" ht="15.75">
      <c r="A27" s="26"/>
      <c r="B27" s="18" t="s">
        <v>69</v>
      </c>
      <c r="C27" s="24">
        <v>20624</v>
      </c>
      <c r="D27" s="24">
        <f>C27</f>
        <v>20624</v>
      </c>
      <c r="E27" s="24"/>
      <c r="F27" s="24">
        <f>G27</f>
        <v>21601</v>
      </c>
      <c r="G27" s="24">
        <v>21601</v>
      </c>
      <c r="H27" s="24"/>
      <c r="I27" s="24">
        <f>J27</f>
        <v>22585</v>
      </c>
      <c r="J27" s="24">
        <v>22585</v>
      </c>
      <c r="K27" s="24"/>
      <c r="L27" s="24">
        <v>23627</v>
      </c>
      <c r="M27" s="24">
        <f>L27</f>
        <v>23627</v>
      </c>
      <c r="N27" s="24"/>
      <c r="O27" s="24">
        <f>P27</f>
        <v>24719</v>
      </c>
      <c r="P27" s="24">
        <v>24719</v>
      </c>
      <c r="Q27" s="85"/>
    </row>
    <row r="28" spans="1:17" ht="47.25">
      <c r="A28" s="26"/>
      <c r="B28" s="2" t="s">
        <v>83</v>
      </c>
      <c r="C28" s="24">
        <v>2904</v>
      </c>
      <c r="D28" s="24">
        <f>C28</f>
        <v>2904</v>
      </c>
      <c r="E28" s="24"/>
      <c r="F28" s="104">
        <v>2904</v>
      </c>
      <c r="G28" s="24">
        <f>F28</f>
        <v>2904</v>
      </c>
      <c r="H28" s="24"/>
      <c r="I28" s="104">
        <v>2904</v>
      </c>
      <c r="J28" s="24">
        <f>I28</f>
        <v>2904</v>
      </c>
      <c r="K28" s="24"/>
      <c r="L28" s="104">
        <v>2904</v>
      </c>
      <c r="M28" s="24">
        <f>L28</f>
        <v>2904</v>
      </c>
      <c r="N28" s="101"/>
      <c r="O28" s="85">
        <v>2904</v>
      </c>
      <c r="P28" s="85">
        <f>O28</f>
        <v>2904</v>
      </c>
      <c r="Q28" s="85"/>
    </row>
    <row r="29" spans="1:17" ht="31.5">
      <c r="A29" s="26"/>
      <c r="B29" s="34" t="s">
        <v>16</v>
      </c>
      <c r="C29" s="24"/>
      <c r="D29" s="24"/>
      <c r="E29" s="24"/>
      <c r="F29" s="104"/>
      <c r="G29" s="24"/>
      <c r="H29" s="24"/>
      <c r="I29" s="104"/>
      <c r="J29" s="24"/>
      <c r="K29" s="24"/>
      <c r="L29" s="104"/>
      <c r="M29" s="24"/>
      <c r="N29" s="101"/>
      <c r="O29" s="85"/>
      <c r="P29" s="85"/>
      <c r="Q29" s="85"/>
    </row>
    <row r="30" spans="1:17" ht="51.75" customHeight="1">
      <c r="A30" s="26"/>
      <c r="B30" s="21" t="s">
        <v>2</v>
      </c>
      <c r="C30" s="39">
        <f>C18/C26</f>
        <v>0.2654114246854811</v>
      </c>
      <c r="D30" s="39">
        <f aca="true" t="shared" si="5" ref="D30:P30">D18/D26</f>
        <v>0.2654114246854811</v>
      </c>
      <c r="E30" s="39"/>
      <c r="F30" s="39">
        <f t="shared" si="5"/>
        <v>0.27462277902468885</v>
      </c>
      <c r="G30" s="39">
        <f t="shared" si="5"/>
        <v>0.27462277902468885</v>
      </c>
      <c r="H30" s="39"/>
      <c r="I30" s="39">
        <f t="shared" si="5"/>
        <v>0.28375793636470636</v>
      </c>
      <c r="J30" s="39">
        <f t="shared" si="5"/>
        <v>0.28375793636470636</v>
      </c>
      <c r="K30" s="39"/>
      <c r="L30" s="39">
        <f t="shared" si="5"/>
        <v>0.29304828287663487</v>
      </c>
      <c r="M30" s="39">
        <f t="shared" si="5"/>
        <v>0.29304828287663487</v>
      </c>
      <c r="N30" s="39"/>
      <c r="O30" s="39">
        <f t="shared" si="5"/>
        <v>0.3026027691588531</v>
      </c>
      <c r="P30" s="39">
        <f t="shared" si="5"/>
        <v>0.3026027691588531</v>
      </c>
      <c r="Q30" s="105"/>
    </row>
    <row r="31" spans="1:17" ht="15.75">
      <c r="A31" s="26"/>
      <c r="B31" s="18" t="s">
        <v>69</v>
      </c>
      <c r="C31" s="39">
        <f>C19/C27</f>
        <v>0.2724641194724593</v>
      </c>
      <c r="D31" s="39">
        <f aca="true" t="shared" si="6" ref="D31:P31">D19/D27</f>
        <v>0.2724641194724593</v>
      </c>
      <c r="E31" s="39"/>
      <c r="F31" s="39">
        <f t="shared" si="6"/>
        <v>0.27958427850562473</v>
      </c>
      <c r="G31" s="39">
        <f t="shared" si="6"/>
        <v>0.27958427850562473</v>
      </c>
      <c r="H31" s="39"/>
      <c r="I31" s="39">
        <f t="shared" si="6"/>
        <v>0.2873854328093868</v>
      </c>
      <c r="J31" s="39">
        <f t="shared" si="6"/>
        <v>0.2873854328093868</v>
      </c>
      <c r="K31" s="39"/>
      <c r="L31" s="39">
        <f t="shared" si="6"/>
        <v>0.29530198501714144</v>
      </c>
      <c r="M31" s="39">
        <f t="shared" si="6"/>
        <v>0.29530198501714144</v>
      </c>
      <c r="N31" s="39"/>
      <c r="O31" s="39">
        <f t="shared" si="6"/>
        <v>0.3034588777863182</v>
      </c>
      <c r="P31" s="39">
        <f t="shared" si="6"/>
        <v>0.3034588777863182</v>
      </c>
      <c r="Q31" s="85"/>
    </row>
    <row r="32" spans="1:17" ht="47.25">
      <c r="A32" s="26"/>
      <c r="B32" s="2" t="s">
        <v>83</v>
      </c>
      <c r="C32" s="39">
        <f>C20/C28</f>
        <v>0.2153236914600551</v>
      </c>
      <c r="D32" s="39">
        <f aca="true" t="shared" si="7" ref="D32:P32">D20/D28</f>
        <v>0.2153236914600551</v>
      </c>
      <c r="E32" s="39"/>
      <c r="F32" s="39">
        <f t="shared" si="7"/>
        <v>0.2377173553719008</v>
      </c>
      <c r="G32" s="39">
        <f t="shared" si="7"/>
        <v>0.2377173553719008</v>
      </c>
      <c r="H32" s="39"/>
      <c r="I32" s="39">
        <f t="shared" si="7"/>
        <v>0.25554615702479333</v>
      </c>
      <c r="J32" s="39">
        <f t="shared" si="7"/>
        <v>0.25554615702479333</v>
      </c>
      <c r="K32" s="39"/>
      <c r="L32" s="39">
        <f t="shared" si="7"/>
        <v>0.2747121188016528</v>
      </c>
      <c r="M32" s="39">
        <f t="shared" si="7"/>
        <v>0.2747121188016528</v>
      </c>
      <c r="N32" s="39"/>
      <c r="O32" s="39">
        <f t="shared" si="7"/>
        <v>0.29531552771177677</v>
      </c>
      <c r="P32" s="39">
        <f t="shared" si="7"/>
        <v>0.29531552771177677</v>
      </c>
      <c r="Q32" s="85"/>
    </row>
    <row r="33" spans="1:17" ht="15.75">
      <c r="A33" s="26"/>
      <c r="B33" s="34" t="s">
        <v>51</v>
      </c>
      <c r="C33" s="39"/>
      <c r="D33" s="39"/>
      <c r="E33" s="39"/>
      <c r="F33" s="106"/>
      <c r="G33" s="39"/>
      <c r="H33" s="39"/>
      <c r="I33" s="106"/>
      <c r="J33" s="39"/>
      <c r="K33" s="39"/>
      <c r="L33" s="106"/>
      <c r="M33" s="39"/>
      <c r="N33" s="101"/>
      <c r="O33" s="85"/>
      <c r="P33" s="85"/>
      <c r="Q33" s="85"/>
    </row>
    <row r="34" spans="1:17" ht="47.25">
      <c r="A34" s="26"/>
      <c r="B34" s="21" t="s">
        <v>7</v>
      </c>
      <c r="C34" s="39">
        <f>C26/C22*100</f>
        <v>42.73311780304406</v>
      </c>
      <c r="D34" s="39">
        <f aca="true" t="shared" si="8" ref="D34:P34">D26/D22*100</f>
        <v>42.73311780304406</v>
      </c>
      <c r="E34" s="39"/>
      <c r="F34" s="39">
        <f t="shared" si="8"/>
        <v>43.737840683955945</v>
      </c>
      <c r="G34" s="39">
        <f t="shared" si="8"/>
        <v>43.737840683955945</v>
      </c>
      <c r="H34" s="39"/>
      <c r="I34" s="39">
        <f t="shared" si="8"/>
        <v>44.71519042857393</v>
      </c>
      <c r="J34" s="39">
        <f t="shared" si="8"/>
        <v>44.71519042857393</v>
      </c>
      <c r="K34" s="39"/>
      <c r="L34" s="39">
        <f t="shared" si="8"/>
        <v>45.716304235448185</v>
      </c>
      <c r="M34" s="39">
        <f t="shared" si="8"/>
        <v>45.716304235448185</v>
      </c>
      <c r="N34" s="39"/>
      <c r="O34" s="39">
        <f t="shared" si="8"/>
        <v>46.721242156182875</v>
      </c>
      <c r="P34" s="39">
        <f t="shared" si="8"/>
        <v>46.721242156182875</v>
      </c>
      <c r="Q34" s="85"/>
    </row>
    <row r="35" spans="1:17" ht="15.75">
      <c r="A35" s="26"/>
      <c r="B35" s="18" t="s">
        <v>69</v>
      </c>
      <c r="C35" s="39">
        <f>C27/C23*100</f>
        <v>42.470295092769916</v>
      </c>
      <c r="D35" s="39">
        <f aca="true" t="shared" si="9" ref="D35:P35">D27/D23*100</f>
        <v>42.470295092769916</v>
      </c>
      <c r="E35" s="39"/>
      <c r="F35" s="39">
        <f t="shared" si="9"/>
        <v>43.61195235210983</v>
      </c>
      <c r="G35" s="39">
        <f t="shared" si="9"/>
        <v>43.61195235210983</v>
      </c>
      <c r="H35" s="39"/>
      <c r="I35" s="39">
        <f t="shared" si="9"/>
        <v>44.71745931176494</v>
      </c>
      <c r="J35" s="39">
        <f t="shared" si="9"/>
        <v>44.71745931176494</v>
      </c>
      <c r="K35" s="39"/>
      <c r="L35" s="39">
        <f t="shared" si="9"/>
        <v>45.84473291033626</v>
      </c>
      <c r="M35" s="39">
        <f t="shared" si="9"/>
        <v>45.84473291033626</v>
      </c>
      <c r="N35" s="39"/>
      <c r="O35" s="39">
        <f t="shared" si="9"/>
        <v>46.97107893436704</v>
      </c>
      <c r="P35" s="39">
        <f t="shared" si="9"/>
        <v>46.97107893436704</v>
      </c>
      <c r="Q35" s="85"/>
    </row>
    <row r="36" spans="1:17" ht="47.25">
      <c r="A36" s="26"/>
      <c r="B36" s="2" t="s">
        <v>83</v>
      </c>
      <c r="C36" s="39">
        <f>C28/C24*100</f>
        <v>44.69755271663845</v>
      </c>
      <c r="D36" s="39">
        <f aca="true" t="shared" si="10" ref="D36:P36">D28/D24*100</f>
        <v>44.69755271663845</v>
      </c>
      <c r="E36" s="39"/>
      <c r="F36" s="39">
        <f t="shared" si="10"/>
        <v>44.69755271663845</v>
      </c>
      <c r="G36" s="39">
        <f t="shared" si="10"/>
        <v>44.69755271663845</v>
      </c>
      <c r="H36" s="39"/>
      <c r="I36" s="39">
        <f t="shared" si="10"/>
        <v>44.69755271663845</v>
      </c>
      <c r="J36" s="39">
        <f t="shared" si="10"/>
        <v>44.69755271663845</v>
      </c>
      <c r="K36" s="39"/>
      <c r="L36" s="39">
        <f t="shared" si="10"/>
        <v>44.69755271663845</v>
      </c>
      <c r="M36" s="39">
        <f t="shared" si="10"/>
        <v>44.69755271663845</v>
      </c>
      <c r="N36" s="39"/>
      <c r="O36" s="39">
        <f t="shared" si="10"/>
        <v>44.69755271663845</v>
      </c>
      <c r="P36" s="39">
        <f t="shared" si="10"/>
        <v>44.69755271663845</v>
      </c>
      <c r="Q36" s="85"/>
    </row>
    <row r="37" spans="1:17" ht="63.75" customHeight="1">
      <c r="A37" s="26"/>
      <c r="B37" s="84" t="s">
        <v>125</v>
      </c>
      <c r="C37" s="100">
        <f>C38+C39</f>
        <v>1625.8</v>
      </c>
      <c r="D37" s="100">
        <f aca="true" t="shared" si="11" ref="D37:P37">D38+D39</f>
        <v>1625.8</v>
      </c>
      <c r="E37" s="100"/>
      <c r="F37" s="100">
        <f t="shared" si="11"/>
        <v>1794.93</v>
      </c>
      <c r="G37" s="100">
        <f t="shared" si="11"/>
        <v>1794.93</v>
      </c>
      <c r="H37" s="100"/>
      <c r="I37" s="100">
        <f t="shared" si="11"/>
        <v>1929.5</v>
      </c>
      <c r="J37" s="100">
        <f t="shared" si="11"/>
        <v>1929.5</v>
      </c>
      <c r="K37" s="100"/>
      <c r="L37" s="100">
        <f t="shared" si="11"/>
        <v>2065.9</v>
      </c>
      <c r="M37" s="100">
        <f t="shared" si="11"/>
        <v>2065.9</v>
      </c>
      <c r="N37" s="100"/>
      <c r="O37" s="100">
        <f t="shared" si="11"/>
        <v>2212.1</v>
      </c>
      <c r="P37" s="100">
        <f t="shared" si="11"/>
        <v>2212.1</v>
      </c>
      <c r="Q37" s="85"/>
    </row>
    <row r="38" spans="1:17" ht="15.75">
      <c r="A38" s="26"/>
      <c r="B38" s="18" t="s">
        <v>69</v>
      </c>
      <c r="C38" s="102">
        <f>D38</f>
        <v>962.8</v>
      </c>
      <c r="D38" s="102">
        <v>962.8</v>
      </c>
      <c r="E38" s="102"/>
      <c r="F38" s="102">
        <v>1062.93</v>
      </c>
      <c r="G38" s="102">
        <f>F38</f>
        <v>1062.93</v>
      </c>
      <c r="H38" s="102"/>
      <c r="I38" s="102">
        <v>1142.7</v>
      </c>
      <c r="J38" s="102">
        <f>I38</f>
        <v>1142.7</v>
      </c>
      <c r="K38" s="102"/>
      <c r="L38" s="102">
        <v>1220</v>
      </c>
      <c r="M38" s="102">
        <f>L38</f>
        <v>1220</v>
      </c>
      <c r="N38" s="102"/>
      <c r="O38" s="102">
        <v>1302.8</v>
      </c>
      <c r="P38" s="102">
        <f>O38</f>
        <v>1302.8</v>
      </c>
      <c r="Q38" s="85"/>
    </row>
    <row r="39" spans="1:17" ht="47.25">
      <c r="A39" s="26"/>
      <c r="B39" s="2" t="s">
        <v>83</v>
      </c>
      <c r="C39" s="102">
        <v>663</v>
      </c>
      <c r="D39" s="102">
        <f>C39</f>
        <v>663</v>
      </c>
      <c r="E39" s="102"/>
      <c r="F39" s="102">
        <v>732</v>
      </c>
      <c r="G39" s="102">
        <f>F39</f>
        <v>732</v>
      </c>
      <c r="H39" s="102"/>
      <c r="I39" s="102">
        <v>786.8</v>
      </c>
      <c r="J39" s="102">
        <f>I39</f>
        <v>786.8</v>
      </c>
      <c r="K39" s="102"/>
      <c r="L39" s="102">
        <v>845.9</v>
      </c>
      <c r="M39" s="102">
        <f>L39</f>
        <v>845.9</v>
      </c>
      <c r="N39" s="102"/>
      <c r="O39" s="102">
        <v>909.3</v>
      </c>
      <c r="P39" s="102">
        <f>O39</f>
        <v>909.3</v>
      </c>
      <c r="Q39" s="85"/>
    </row>
    <row r="40" spans="1:17" ht="15.75">
      <c r="A40" s="26"/>
      <c r="B40" s="34" t="s">
        <v>46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85"/>
    </row>
    <row r="41" spans="1:17" ht="78" customHeight="1">
      <c r="A41" s="26"/>
      <c r="B41" s="21" t="s">
        <v>55</v>
      </c>
      <c r="C41" s="102">
        <f>C42+C43</f>
        <v>599</v>
      </c>
      <c r="D41" s="102">
        <f aca="true" t="shared" si="12" ref="D41:P41">D42+D43</f>
        <v>599</v>
      </c>
      <c r="E41" s="102"/>
      <c r="F41" s="102">
        <f t="shared" si="12"/>
        <v>607</v>
      </c>
      <c r="G41" s="102">
        <f t="shared" si="12"/>
        <v>607</v>
      </c>
      <c r="H41" s="102"/>
      <c r="I41" s="102">
        <f t="shared" si="12"/>
        <v>613</v>
      </c>
      <c r="J41" s="102">
        <f t="shared" si="12"/>
        <v>613</v>
      </c>
      <c r="K41" s="102"/>
      <c r="L41" s="102">
        <f t="shared" si="12"/>
        <v>619</v>
      </c>
      <c r="M41" s="102">
        <f t="shared" si="12"/>
        <v>619</v>
      </c>
      <c r="N41" s="102"/>
      <c r="O41" s="102">
        <f t="shared" si="12"/>
        <v>625</v>
      </c>
      <c r="P41" s="102">
        <f t="shared" si="12"/>
        <v>625</v>
      </c>
      <c r="Q41" s="85"/>
    </row>
    <row r="42" spans="1:17" ht="15.75">
      <c r="A42" s="26"/>
      <c r="B42" s="18" t="s">
        <v>69</v>
      </c>
      <c r="C42" s="102">
        <v>510</v>
      </c>
      <c r="D42" s="102">
        <v>510</v>
      </c>
      <c r="E42" s="102"/>
      <c r="F42" s="102">
        <v>515</v>
      </c>
      <c r="G42" s="102">
        <v>515</v>
      </c>
      <c r="H42" s="102"/>
      <c r="I42" s="102">
        <v>520</v>
      </c>
      <c r="J42" s="102">
        <v>520</v>
      </c>
      <c r="K42" s="102"/>
      <c r="L42" s="102">
        <v>525</v>
      </c>
      <c r="M42" s="102">
        <v>525</v>
      </c>
      <c r="N42" s="102"/>
      <c r="O42" s="102">
        <v>530</v>
      </c>
      <c r="P42" s="102">
        <v>530</v>
      </c>
      <c r="Q42" s="85"/>
    </row>
    <row r="43" spans="1:17" ht="47.25">
      <c r="A43" s="26"/>
      <c r="B43" s="2" t="s">
        <v>83</v>
      </c>
      <c r="C43" s="102">
        <v>89</v>
      </c>
      <c r="D43" s="102">
        <v>89</v>
      </c>
      <c r="E43" s="102"/>
      <c r="F43" s="102">
        <v>92</v>
      </c>
      <c r="G43" s="102">
        <v>92</v>
      </c>
      <c r="H43" s="102"/>
      <c r="I43" s="102">
        <v>93</v>
      </c>
      <c r="J43" s="102">
        <v>93</v>
      </c>
      <c r="K43" s="102"/>
      <c r="L43" s="102">
        <v>94</v>
      </c>
      <c r="M43" s="102">
        <v>94</v>
      </c>
      <c r="N43" s="102"/>
      <c r="O43" s="102">
        <v>95</v>
      </c>
      <c r="P43" s="102">
        <v>95</v>
      </c>
      <c r="Q43" s="85"/>
    </row>
    <row r="44" spans="1:17" ht="29.25" customHeight="1">
      <c r="A44" s="26"/>
      <c r="B44" s="34" t="s">
        <v>50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85"/>
    </row>
    <row r="45" spans="1:17" ht="68.25" customHeight="1">
      <c r="A45" s="26"/>
      <c r="B45" s="21" t="s">
        <v>45</v>
      </c>
      <c r="C45" s="102">
        <f>C46+C47</f>
        <v>341</v>
      </c>
      <c r="D45" s="102">
        <f aca="true" t="shared" si="13" ref="D45:P45">D46+D47</f>
        <v>341</v>
      </c>
      <c r="E45" s="102"/>
      <c r="F45" s="102">
        <f t="shared" si="13"/>
        <v>349</v>
      </c>
      <c r="G45" s="102">
        <f t="shared" si="13"/>
        <v>349</v>
      </c>
      <c r="H45" s="102"/>
      <c r="I45" s="102">
        <f t="shared" si="13"/>
        <v>355</v>
      </c>
      <c r="J45" s="102">
        <f t="shared" si="13"/>
        <v>355</v>
      </c>
      <c r="K45" s="102"/>
      <c r="L45" s="102">
        <f t="shared" si="13"/>
        <v>362</v>
      </c>
      <c r="M45" s="102">
        <f t="shared" si="13"/>
        <v>362</v>
      </c>
      <c r="N45" s="102"/>
      <c r="O45" s="102">
        <f t="shared" si="13"/>
        <v>369</v>
      </c>
      <c r="P45" s="102">
        <f t="shared" si="13"/>
        <v>369</v>
      </c>
      <c r="Q45" s="85"/>
    </row>
    <row r="46" spans="1:17" ht="15.75">
      <c r="A46" s="26"/>
      <c r="B46" s="18" t="s">
        <v>69</v>
      </c>
      <c r="C46" s="102">
        <v>308</v>
      </c>
      <c r="D46" s="102">
        <v>308</v>
      </c>
      <c r="E46" s="102"/>
      <c r="F46" s="102">
        <v>314</v>
      </c>
      <c r="G46" s="102">
        <v>314</v>
      </c>
      <c r="H46" s="102"/>
      <c r="I46" s="102">
        <v>319</v>
      </c>
      <c r="J46" s="102">
        <v>319</v>
      </c>
      <c r="K46" s="102"/>
      <c r="L46" s="102">
        <v>324</v>
      </c>
      <c r="M46" s="102">
        <v>324</v>
      </c>
      <c r="N46" s="102"/>
      <c r="O46" s="102">
        <v>329</v>
      </c>
      <c r="P46" s="102">
        <v>329</v>
      </c>
      <c r="Q46" s="85"/>
    </row>
    <row r="47" spans="1:17" ht="47.25">
      <c r="A47" s="26"/>
      <c r="B47" s="2" t="s">
        <v>83</v>
      </c>
      <c r="C47" s="102">
        <v>33</v>
      </c>
      <c r="D47" s="102">
        <v>33</v>
      </c>
      <c r="E47" s="102"/>
      <c r="F47" s="102">
        <v>35</v>
      </c>
      <c r="G47" s="102">
        <v>35</v>
      </c>
      <c r="H47" s="102"/>
      <c r="I47" s="102">
        <v>36</v>
      </c>
      <c r="J47" s="102">
        <v>36</v>
      </c>
      <c r="K47" s="102"/>
      <c r="L47" s="102">
        <v>38</v>
      </c>
      <c r="M47" s="102">
        <v>38</v>
      </c>
      <c r="N47" s="102"/>
      <c r="O47" s="102">
        <v>40</v>
      </c>
      <c r="P47" s="102">
        <v>40</v>
      </c>
      <c r="Q47" s="85"/>
    </row>
    <row r="48" spans="1:17" ht="31.5">
      <c r="A48" s="26"/>
      <c r="B48" s="34" t="s">
        <v>16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85"/>
    </row>
    <row r="49" spans="1:17" ht="51" customHeight="1">
      <c r="A49" s="26"/>
      <c r="B49" s="21" t="s">
        <v>2</v>
      </c>
      <c r="C49" s="102">
        <f>C37/C45</f>
        <v>4.767741935483871</v>
      </c>
      <c r="D49" s="102">
        <f aca="true" t="shared" si="14" ref="D49:P49">D37/D45</f>
        <v>4.767741935483871</v>
      </c>
      <c r="E49" s="102"/>
      <c r="F49" s="102">
        <f t="shared" si="14"/>
        <v>5.143065902578797</v>
      </c>
      <c r="G49" s="102">
        <f t="shared" si="14"/>
        <v>5.143065902578797</v>
      </c>
      <c r="H49" s="102"/>
      <c r="I49" s="102">
        <f t="shared" si="14"/>
        <v>5.4352112676056334</v>
      </c>
      <c r="J49" s="102">
        <f t="shared" si="14"/>
        <v>5.4352112676056334</v>
      </c>
      <c r="K49" s="102"/>
      <c r="L49" s="102">
        <f t="shared" si="14"/>
        <v>5.706906077348067</v>
      </c>
      <c r="M49" s="102">
        <f t="shared" si="14"/>
        <v>5.706906077348067</v>
      </c>
      <c r="N49" s="102"/>
      <c r="O49" s="102">
        <f t="shared" si="14"/>
        <v>5.994850948509485</v>
      </c>
      <c r="P49" s="102">
        <f t="shared" si="14"/>
        <v>5.994850948509485</v>
      </c>
      <c r="Q49" s="85"/>
    </row>
    <row r="50" spans="1:17" ht="15.75">
      <c r="A50" s="26"/>
      <c r="B50" s="18" t="s">
        <v>69</v>
      </c>
      <c r="C50" s="102">
        <f>C38/C46</f>
        <v>3.125974025974026</v>
      </c>
      <c r="D50" s="102">
        <f aca="true" t="shared" si="15" ref="D50:P50">D38/D46</f>
        <v>3.125974025974026</v>
      </c>
      <c r="E50" s="102"/>
      <c r="F50" s="102">
        <f t="shared" si="15"/>
        <v>3.385127388535032</v>
      </c>
      <c r="G50" s="102">
        <f t="shared" si="15"/>
        <v>3.385127388535032</v>
      </c>
      <c r="H50" s="102"/>
      <c r="I50" s="102">
        <f t="shared" si="15"/>
        <v>3.5821316614420065</v>
      </c>
      <c r="J50" s="102">
        <f t="shared" si="15"/>
        <v>3.5821316614420065</v>
      </c>
      <c r="K50" s="102"/>
      <c r="L50" s="102">
        <f t="shared" si="15"/>
        <v>3.765432098765432</v>
      </c>
      <c r="M50" s="102">
        <f t="shared" si="15"/>
        <v>3.765432098765432</v>
      </c>
      <c r="N50" s="102"/>
      <c r="O50" s="102">
        <f t="shared" si="15"/>
        <v>3.9598784194528873</v>
      </c>
      <c r="P50" s="102">
        <f t="shared" si="15"/>
        <v>3.9598784194528873</v>
      </c>
      <c r="Q50" s="85"/>
    </row>
    <row r="51" spans="1:17" ht="47.25">
      <c r="A51" s="26"/>
      <c r="B51" s="2" t="s">
        <v>83</v>
      </c>
      <c r="C51" s="102">
        <f>C39/C47</f>
        <v>20.09090909090909</v>
      </c>
      <c r="D51" s="102">
        <f aca="true" t="shared" si="16" ref="D51:P51">D39/D47</f>
        <v>20.09090909090909</v>
      </c>
      <c r="E51" s="102"/>
      <c r="F51" s="102">
        <f t="shared" si="16"/>
        <v>20.914285714285715</v>
      </c>
      <c r="G51" s="102">
        <f t="shared" si="16"/>
        <v>20.914285714285715</v>
      </c>
      <c r="H51" s="102"/>
      <c r="I51" s="102">
        <f t="shared" si="16"/>
        <v>21.855555555555554</v>
      </c>
      <c r="J51" s="102">
        <f t="shared" si="16"/>
        <v>21.855555555555554</v>
      </c>
      <c r="K51" s="102"/>
      <c r="L51" s="102">
        <f t="shared" si="16"/>
        <v>22.260526315789473</v>
      </c>
      <c r="M51" s="102">
        <f t="shared" si="16"/>
        <v>22.260526315789473</v>
      </c>
      <c r="N51" s="102"/>
      <c r="O51" s="102">
        <f t="shared" si="16"/>
        <v>22.732499999999998</v>
      </c>
      <c r="P51" s="102">
        <f t="shared" si="16"/>
        <v>22.732499999999998</v>
      </c>
      <c r="Q51" s="85"/>
    </row>
    <row r="52" spans="1:17" ht="15.75">
      <c r="A52" s="26"/>
      <c r="B52" s="34" t="s">
        <v>51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85"/>
    </row>
    <row r="53" spans="1:17" ht="47.25">
      <c r="A53" s="26"/>
      <c r="B53" s="21" t="s">
        <v>7</v>
      </c>
      <c r="C53" s="102">
        <f>C45/C41*100</f>
        <v>56.92821368948246</v>
      </c>
      <c r="D53" s="102">
        <f aca="true" t="shared" si="17" ref="D53:P53">D45/D41*100</f>
        <v>56.92821368948246</v>
      </c>
      <c r="E53" s="102"/>
      <c r="F53" s="102">
        <f t="shared" si="17"/>
        <v>57.49588138385503</v>
      </c>
      <c r="G53" s="102">
        <f t="shared" si="17"/>
        <v>57.49588138385503</v>
      </c>
      <c r="H53" s="102"/>
      <c r="I53" s="102">
        <f t="shared" si="17"/>
        <v>57.91190864600326</v>
      </c>
      <c r="J53" s="102">
        <f t="shared" si="17"/>
        <v>57.91190864600326</v>
      </c>
      <c r="K53" s="102"/>
      <c r="L53" s="102">
        <f t="shared" si="17"/>
        <v>58.48142164781906</v>
      </c>
      <c r="M53" s="102">
        <f t="shared" si="17"/>
        <v>58.48142164781906</v>
      </c>
      <c r="N53" s="102"/>
      <c r="O53" s="102">
        <f t="shared" si="17"/>
        <v>59.040000000000006</v>
      </c>
      <c r="P53" s="102">
        <f t="shared" si="17"/>
        <v>59.040000000000006</v>
      </c>
      <c r="Q53" s="85"/>
    </row>
    <row r="54" spans="1:17" ht="15.75">
      <c r="A54" s="26"/>
      <c r="B54" s="18" t="s">
        <v>69</v>
      </c>
      <c r="C54" s="102">
        <f>C46/C42*100</f>
        <v>60.3921568627451</v>
      </c>
      <c r="D54" s="102">
        <f aca="true" t="shared" si="18" ref="D54:P54">D46/D42*100</f>
        <v>60.3921568627451</v>
      </c>
      <c r="E54" s="102"/>
      <c r="F54" s="102">
        <f t="shared" si="18"/>
        <v>60.970873786407765</v>
      </c>
      <c r="G54" s="102">
        <f t="shared" si="18"/>
        <v>60.970873786407765</v>
      </c>
      <c r="H54" s="102"/>
      <c r="I54" s="102">
        <f t="shared" si="18"/>
        <v>61.346153846153854</v>
      </c>
      <c r="J54" s="102">
        <f t="shared" si="18"/>
        <v>61.346153846153854</v>
      </c>
      <c r="K54" s="102"/>
      <c r="L54" s="102">
        <f t="shared" si="18"/>
        <v>61.71428571428571</v>
      </c>
      <c r="M54" s="102">
        <f t="shared" si="18"/>
        <v>61.71428571428571</v>
      </c>
      <c r="N54" s="102"/>
      <c r="O54" s="102">
        <f t="shared" si="18"/>
        <v>62.075471698113205</v>
      </c>
      <c r="P54" s="102">
        <f t="shared" si="18"/>
        <v>62.075471698113205</v>
      </c>
      <c r="Q54" s="85"/>
    </row>
    <row r="55" spans="1:17" ht="47.25">
      <c r="A55" s="26"/>
      <c r="B55" s="2" t="s">
        <v>83</v>
      </c>
      <c r="C55" s="102">
        <f>C47/C43*100</f>
        <v>37.07865168539326</v>
      </c>
      <c r="D55" s="102">
        <f aca="true" t="shared" si="19" ref="D55:P55">D47/D43*100</f>
        <v>37.07865168539326</v>
      </c>
      <c r="E55" s="102"/>
      <c r="F55" s="102">
        <f t="shared" si="19"/>
        <v>38.04347826086957</v>
      </c>
      <c r="G55" s="102">
        <f t="shared" si="19"/>
        <v>38.04347826086957</v>
      </c>
      <c r="H55" s="102"/>
      <c r="I55" s="102">
        <f t="shared" si="19"/>
        <v>38.70967741935484</v>
      </c>
      <c r="J55" s="102">
        <f t="shared" si="19"/>
        <v>38.70967741935484</v>
      </c>
      <c r="K55" s="102"/>
      <c r="L55" s="102">
        <f t="shared" si="19"/>
        <v>40.42553191489361</v>
      </c>
      <c r="M55" s="102">
        <f t="shared" si="19"/>
        <v>40.42553191489361</v>
      </c>
      <c r="N55" s="102"/>
      <c r="O55" s="102">
        <f t="shared" si="19"/>
        <v>42.10526315789473</v>
      </c>
      <c r="P55" s="102">
        <f t="shared" si="19"/>
        <v>42.10526315789473</v>
      </c>
      <c r="Q55" s="85"/>
    </row>
    <row r="56" spans="1:17" ht="110.25">
      <c r="A56" s="26"/>
      <c r="B56" s="26" t="s">
        <v>126</v>
      </c>
      <c r="C56" s="100">
        <f>C57</f>
        <v>1529.3</v>
      </c>
      <c r="D56" s="100">
        <f aca="true" t="shared" si="20" ref="D56:P56">D57</f>
        <v>1529.3</v>
      </c>
      <c r="E56" s="100"/>
      <c r="F56" s="100">
        <f>G56</f>
        <v>1522.7</v>
      </c>
      <c r="G56" s="100">
        <v>1522.7</v>
      </c>
      <c r="H56" s="100"/>
      <c r="I56" s="100">
        <f t="shared" si="20"/>
        <v>1636.9</v>
      </c>
      <c r="J56" s="100">
        <f t="shared" si="20"/>
        <v>1636.9</v>
      </c>
      <c r="K56" s="100"/>
      <c r="L56" s="100">
        <f t="shared" si="20"/>
        <v>1759.7</v>
      </c>
      <c r="M56" s="100">
        <f t="shared" si="20"/>
        <v>1759.7</v>
      </c>
      <c r="N56" s="100"/>
      <c r="O56" s="100">
        <f t="shared" si="20"/>
        <v>1891.6</v>
      </c>
      <c r="P56" s="100">
        <f t="shared" si="20"/>
        <v>1891.6</v>
      </c>
      <c r="Q56" s="85"/>
    </row>
    <row r="57" spans="1:17" ht="47.25">
      <c r="A57" s="26"/>
      <c r="B57" s="26" t="s">
        <v>84</v>
      </c>
      <c r="C57" s="35">
        <f>D57</f>
        <v>1529.3</v>
      </c>
      <c r="D57" s="35">
        <v>1529.3</v>
      </c>
      <c r="E57" s="35"/>
      <c r="F57" s="102">
        <f>G57</f>
        <v>1522.7</v>
      </c>
      <c r="G57" s="35">
        <v>1522.7</v>
      </c>
      <c r="H57" s="35"/>
      <c r="I57" s="35">
        <v>1636.9</v>
      </c>
      <c r="J57" s="35">
        <f>I57</f>
        <v>1636.9</v>
      </c>
      <c r="K57" s="35"/>
      <c r="L57" s="35">
        <v>1759.7</v>
      </c>
      <c r="M57" s="35">
        <f>L57</f>
        <v>1759.7</v>
      </c>
      <c r="N57" s="35"/>
      <c r="O57" s="35">
        <v>1891.6</v>
      </c>
      <c r="P57" s="35">
        <f>O57</f>
        <v>1891.6</v>
      </c>
      <c r="Q57" s="85"/>
    </row>
    <row r="58" spans="1:17" ht="15.75">
      <c r="A58" s="26"/>
      <c r="B58" s="34" t="s">
        <v>46</v>
      </c>
      <c r="C58" s="102"/>
      <c r="D58" s="35"/>
      <c r="E58" s="101"/>
      <c r="F58" s="102"/>
      <c r="G58" s="35"/>
      <c r="H58" s="35"/>
      <c r="I58" s="102"/>
      <c r="J58" s="35"/>
      <c r="K58" s="101"/>
      <c r="L58" s="102"/>
      <c r="M58" s="35"/>
      <c r="N58" s="101"/>
      <c r="O58" s="85"/>
      <c r="P58" s="85"/>
      <c r="Q58" s="85"/>
    </row>
    <row r="59" spans="1:17" ht="82.5" customHeight="1">
      <c r="A59" s="26"/>
      <c r="B59" s="21" t="s">
        <v>54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1"/>
      <c r="O59" s="85"/>
      <c r="P59" s="85"/>
      <c r="Q59" s="85"/>
    </row>
    <row r="60" spans="1:17" ht="47.25">
      <c r="A60" s="26"/>
      <c r="B60" s="26" t="s">
        <v>84</v>
      </c>
      <c r="C60" s="102">
        <v>5084</v>
      </c>
      <c r="D60" s="102">
        <v>5084</v>
      </c>
      <c r="E60" s="102"/>
      <c r="F60" s="102">
        <v>5084</v>
      </c>
      <c r="G60" s="102">
        <v>5084</v>
      </c>
      <c r="H60" s="102"/>
      <c r="I60" s="102">
        <v>5084</v>
      </c>
      <c r="J60" s="102">
        <v>5084</v>
      </c>
      <c r="K60" s="102"/>
      <c r="L60" s="102">
        <v>5084</v>
      </c>
      <c r="M60" s="102">
        <v>5084</v>
      </c>
      <c r="N60" s="101"/>
      <c r="O60" s="85">
        <v>5084</v>
      </c>
      <c r="P60" s="85">
        <v>5084</v>
      </c>
      <c r="Q60" s="85"/>
    </row>
    <row r="61" spans="1:17" ht="31.5">
      <c r="A61" s="26"/>
      <c r="B61" s="34" t="s">
        <v>50</v>
      </c>
      <c r="C61" s="102"/>
      <c r="D61" s="35"/>
      <c r="E61" s="101"/>
      <c r="F61" s="102"/>
      <c r="G61" s="35"/>
      <c r="H61" s="35"/>
      <c r="I61" s="102"/>
      <c r="J61" s="35"/>
      <c r="K61" s="101"/>
      <c r="L61" s="102"/>
      <c r="M61" s="35"/>
      <c r="N61" s="101"/>
      <c r="O61" s="85"/>
      <c r="P61" s="85"/>
      <c r="Q61" s="85"/>
    </row>
    <row r="62" spans="1:17" ht="78.75">
      <c r="A62" s="26"/>
      <c r="B62" s="21" t="s">
        <v>44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01"/>
      <c r="O62" s="85"/>
      <c r="P62" s="85"/>
      <c r="Q62" s="85"/>
    </row>
    <row r="63" spans="1:17" ht="47.25">
      <c r="A63" s="26"/>
      <c r="B63" s="26" t="s">
        <v>84</v>
      </c>
      <c r="C63" s="35">
        <v>831</v>
      </c>
      <c r="D63" s="35">
        <v>831</v>
      </c>
      <c r="E63" s="35"/>
      <c r="F63" s="35">
        <v>900</v>
      </c>
      <c r="G63" s="35">
        <v>900</v>
      </c>
      <c r="H63" s="35"/>
      <c r="I63" s="35">
        <v>960</v>
      </c>
      <c r="J63" s="35">
        <v>960</v>
      </c>
      <c r="K63" s="35"/>
      <c r="L63" s="35">
        <v>1010</v>
      </c>
      <c r="M63" s="35">
        <v>1010</v>
      </c>
      <c r="N63" s="101"/>
      <c r="O63" s="85">
        <v>1060</v>
      </c>
      <c r="P63" s="85">
        <v>1060</v>
      </c>
      <c r="Q63" s="85"/>
    </row>
    <row r="64" spans="1:17" ht="31.5">
      <c r="A64" s="26"/>
      <c r="B64" s="34" t="s">
        <v>16</v>
      </c>
      <c r="C64" s="102"/>
      <c r="D64" s="35"/>
      <c r="E64" s="101"/>
      <c r="F64" s="102"/>
      <c r="G64" s="35"/>
      <c r="H64" s="35"/>
      <c r="I64" s="102"/>
      <c r="J64" s="35"/>
      <c r="K64" s="101"/>
      <c r="L64" s="102"/>
      <c r="M64" s="35"/>
      <c r="N64" s="101"/>
      <c r="O64" s="85"/>
      <c r="P64" s="85"/>
      <c r="Q64" s="85"/>
    </row>
    <row r="65" spans="1:17" ht="66" customHeight="1">
      <c r="A65" s="26"/>
      <c r="B65" s="21" t="s">
        <v>53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1"/>
      <c r="O65" s="85"/>
      <c r="P65" s="85"/>
      <c r="Q65" s="85"/>
    </row>
    <row r="66" spans="1:17" ht="47.25">
      <c r="A66" s="26"/>
      <c r="B66" s="26" t="s">
        <v>84</v>
      </c>
      <c r="C66" s="106">
        <f>C57/C63</f>
        <v>1.8403128760529481</v>
      </c>
      <c r="D66" s="106">
        <f>D57/D63</f>
        <v>1.8403128760529481</v>
      </c>
      <c r="E66" s="106"/>
      <c r="F66" s="106">
        <f>F57/F63</f>
        <v>1.691888888888889</v>
      </c>
      <c r="G66" s="106">
        <f>G57/G63</f>
        <v>1.691888888888889</v>
      </c>
      <c r="H66" s="106"/>
      <c r="I66" s="106">
        <f>I57/I63</f>
        <v>1.7051041666666669</v>
      </c>
      <c r="J66" s="106">
        <f>J57/J63</f>
        <v>1.7051041666666669</v>
      </c>
      <c r="K66" s="106"/>
      <c r="L66" s="106">
        <f>L57/L63</f>
        <v>1.7422772277227723</v>
      </c>
      <c r="M66" s="106">
        <f>M57/M63</f>
        <v>1.7422772277227723</v>
      </c>
      <c r="N66" s="106"/>
      <c r="O66" s="106">
        <f>O57/O63</f>
        <v>1.7845283018867923</v>
      </c>
      <c r="P66" s="106">
        <f>P57/P63</f>
        <v>1.7845283018867923</v>
      </c>
      <c r="Q66" s="85"/>
    </row>
    <row r="67" spans="1:17" ht="15.75">
      <c r="A67" s="26"/>
      <c r="B67" s="34" t="s">
        <v>51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85"/>
    </row>
    <row r="68" spans="1:17" ht="47.25">
      <c r="A68" s="26"/>
      <c r="B68" s="21" t="s">
        <v>52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85"/>
    </row>
    <row r="69" spans="1:17" ht="47.25">
      <c r="A69" s="26"/>
      <c r="B69" s="26" t="s">
        <v>84</v>
      </c>
      <c r="C69" s="102">
        <f>C63/C60*100</f>
        <v>16.34539732494099</v>
      </c>
      <c r="D69" s="102">
        <f>D63/D60*100</f>
        <v>16.34539732494099</v>
      </c>
      <c r="E69" s="102"/>
      <c r="F69" s="102">
        <f>F63/F60*100</f>
        <v>17.702596380802518</v>
      </c>
      <c r="G69" s="102">
        <f>G63/G60*100</f>
        <v>17.702596380802518</v>
      </c>
      <c r="H69" s="102"/>
      <c r="I69" s="102">
        <f>I63/I60*100</f>
        <v>18.88276947285602</v>
      </c>
      <c r="J69" s="102">
        <f>J63/J60*100</f>
        <v>18.88276947285602</v>
      </c>
      <c r="K69" s="102"/>
      <c r="L69" s="102">
        <f>L63/L60*100</f>
        <v>19.86624704956727</v>
      </c>
      <c r="M69" s="102">
        <f>M63/M60*100</f>
        <v>19.86624704956727</v>
      </c>
      <c r="N69" s="102"/>
      <c r="O69" s="102">
        <f>O63/O60*100</f>
        <v>20.849724626278523</v>
      </c>
      <c r="P69" s="102">
        <f>P63/P60*100</f>
        <v>20.849724626278523</v>
      </c>
      <c r="Q69" s="85"/>
    </row>
    <row r="70" spans="1:17" ht="110.25">
      <c r="A70" s="27" t="s">
        <v>22</v>
      </c>
      <c r="B70" s="26"/>
      <c r="C70" s="86">
        <f>D70+E70</f>
        <v>35681.3</v>
      </c>
      <c r="D70" s="86">
        <v>32911.3</v>
      </c>
      <c r="E70" s="86">
        <v>2770</v>
      </c>
      <c r="F70" s="86">
        <f>G70+H70</f>
        <v>40692.299999999996</v>
      </c>
      <c r="G70" s="86">
        <v>37634.2</v>
      </c>
      <c r="H70" s="86">
        <v>3058.1</v>
      </c>
      <c r="I70" s="86">
        <f>J70+K70</f>
        <v>43099.600000000006</v>
      </c>
      <c r="J70" s="86">
        <v>39811.3</v>
      </c>
      <c r="K70" s="86">
        <v>3288.3</v>
      </c>
      <c r="L70" s="86">
        <f>M70+N70</f>
        <v>45650</v>
      </c>
      <c r="M70" s="86">
        <v>42116</v>
      </c>
      <c r="N70" s="86">
        <v>3534</v>
      </c>
      <c r="O70" s="86">
        <f>P70+Q70</f>
        <v>48355.2</v>
      </c>
      <c r="P70" s="86">
        <v>44556.2</v>
      </c>
      <c r="Q70" s="86">
        <v>3799</v>
      </c>
    </row>
    <row r="71" spans="1:17" ht="51.75" customHeight="1">
      <c r="A71" s="90" t="s">
        <v>85</v>
      </c>
      <c r="B71" s="8"/>
      <c r="C71" s="107"/>
      <c r="D71" s="108"/>
      <c r="E71" s="108"/>
      <c r="F71" s="107"/>
      <c r="G71" s="103"/>
      <c r="H71" s="103"/>
      <c r="I71" s="109"/>
      <c r="J71" s="103"/>
      <c r="K71" s="103"/>
      <c r="L71" s="103"/>
      <c r="M71" s="103"/>
      <c r="N71" s="85"/>
      <c r="O71" s="85"/>
      <c r="P71" s="85"/>
      <c r="Q71" s="97"/>
    </row>
    <row r="72" spans="1:17" ht="110.25">
      <c r="A72" s="8" t="s">
        <v>70</v>
      </c>
      <c r="B72" s="8"/>
      <c r="C72" s="107"/>
      <c r="D72" s="108"/>
      <c r="E72" s="108"/>
      <c r="F72" s="107"/>
      <c r="G72" s="103"/>
      <c r="H72" s="103"/>
      <c r="I72" s="109"/>
      <c r="J72" s="103"/>
      <c r="K72" s="103"/>
      <c r="L72" s="103"/>
      <c r="M72" s="103"/>
      <c r="N72" s="85"/>
      <c r="O72" s="85"/>
      <c r="P72" s="85"/>
      <c r="Q72" s="97"/>
    </row>
    <row r="73" spans="1:17" ht="31.5">
      <c r="A73" s="27" t="s">
        <v>18</v>
      </c>
      <c r="B73" s="8"/>
      <c r="C73" s="107">
        <f>C74+C75</f>
        <v>5270.900000000001</v>
      </c>
      <c r="D73" s="107">
        <f aca="true" t="shared" si="21" ref="D73:Q73">D74+D75</f>
        <v>2500.9</v>
      </c>
      <c r="E73" s="107">
        <f t="shared" si="21"/>
        <v>2770</v>
      </c>
      <c r="F73" s="107">
        <f t="shared" si="21"/>
        <v>7806.280000000001</v>
      </c>
      <c r="G73" s="107">
        <f t="shared" si="21"/>
        <v>4748.2</v>
      </c>
      <c r="H73" s="107">
        <f t="shared" si="21"/>
        <v>3058.0800000000004</v>
      </c>
      <c r="I73" s="107">
        <v>8392.7</v>
      </c>
      <c r="J73" s="107">
        <f t="shared" si="21"/>
        <v>5104.31</v>
      </c>
      <c r="K73" s="107">
        <f t="shared" si="21"/>
        <v>3288.3160000000003</v>
      </c>
      <c r="L73" s="107">
        <f t="shared" si="21"/>
        <v>9021.091367</v>
      </c>
      <c r="M73" s="107">
        <f t="shared" si="21"/>
        <v>5487.133250000001</v>
      </c>
      <c r="N73" s="107">
        <f t="shared" si="21"/>
        <v>3534.0222000000003</v>
      </c>
      <c r="O73" s="107">
        <v>9697.6</v>
      </c>
      <c r="P73" s="107">
        <f t="shared" si="21"/>
        <v>5898.64574375</v>
      </c>
      <c r="Q73" s="107">
        <f t="shared" si="21"/>
        <v>3799.0188649999996</v>
      </c>
    </row>
    <row r="74" spans="1:17" ht="15.75">
      <c r="A74" s="17" t="s">
        <v>69</v>
      </c>
      <c r="B74" s="8"/>
      <c r="C74" s="107">
        <f>C95</f>
        <v>430.7</v>
      </c>
      <c r="D74" s="107"/>
      <c r="E74" s="107">
        <f aca="true" t="shared" si="22" ref="E74:Q74">E95</f>
        <v>430.7</v>
      </c>
      <c r="F74" s="107">
        <f t="shared" si="22"/>
        <v>475.49280000000005</v>
      </c>
      <c r="G74" s="107"/>
      <c r="H74" s="107">
        <f t="shared" si="22"/>
        <v>475.49280000000005</v>
      </c>
      <c r="I74" s="107">
        <f t="shared" si="22"/>
        <v>511.15476</v>
      </c>
      <c r="J74" s="107"/>
      <c r="K74" s="107">
        <f t="shared" si="22"/>
        <v>511.15476</v>
      </c>
      <c r="L74" s="107">
        <f t="shared" si="22"/>
        <v>549.491367</v>
      </c>
      <c r="M74" s="107"/>
      <c r="N74" s="107">
        <f t="shared" si="22"/>
        <v>549.491367</v>
      </c>
      <c r="O74" s="107">
        <f t="shared" si="22"/>
        <v>590.7032195249999</v>
      </c>
      <c r="P74" s="107"/>
      <c r="Q74" s="107">
        <f t="shared" si="22"/>
        <v>590.7032195249999</v>
      </c>
    </row>
    <row r="75" spans="1:17" ht="63">
      <c r="A75" s="9" t="s">
        <v>71</v>
      </c>
      <c r="B75" s="8"/>
      <c r="C75" s="107">
        <f>C76+C85+C96</f>
        <v>4840.200000000001</v>
      </c>
      <c r="D75" s="107">
        <f aca="true" t="shared" si="23" ref="D75:Q75">D76+D85+D96</f>
        <v>2500.9</v>
      </c>
      <c r="E75" s="107">
        <f t="shared" si="23"/>
        <v>2339.3</v>
      </c>
      <c r="F75" s="107">
        <f t="shared" si="23"/>
        <v>7330.787200000001</v>
      </c>
      <c r="G75" s="107">
        <f t="shared" si="23"/>
        <v>4748.2</v>
      </c>
      <c r="H75" s="107">
        <f t="shared" si="23"/>
        <v>2582.5872000000004</v>
      </c>
      <c r="I75" s="107">
        <f t="shared" si="23"/>
        <v>7881.471240000001</v>
      </c>
      <c r="J75" s="107">
        <f t="shared" si="23"/>
        <v>5104.31</v>
      </c>
      <c r="K75" s="107">
        <f t="shared" si="23"/>
        <v>2777.1612400000004</v>
      </c>
      <c r="L75" s="107">
        <v>8471.6</v>
      </c>
      <c r="M75" s="107">
        <f t="shared" si="23"/>
        <v>5487.133250000001</v>
      </c>
      <c r="N75" s="107">
        <f t="shared" si="23"/>
        <v>2984.5308330000003</v>
      </c>
      <c r="O75" s="107">
        <v>9106.9</v>
      </c>
      <c r="P75" s="107">
        <f t="shared" si="23"/>
        <v>5898.64574375</v>
      </c>
      <c r="Q75" s="107">
        <f t="shared" si="23"/>
        <v>3208.3156454749997</v>
      </c>
    </row>
    <row r="76" spans="1:17" ht="61.5" customHeight="1">
      <c r="A76" s="8"/>
      <c r="B76" s="8" t="s">
        <v>86</v>
      </c>
      <c r="C76" s="107">
        <f>D76+E76</f>
        <v>2377.9</v>
      </c>
      <c r="D76" s="107">
        <v>2227.9</v>
      </c>
      <c r="E76" s="107">
        <v>150</v>
      </c>
      <c r="F76" s="107">
        <f>G76+H76</f>
        <v>4612.400000000001</v>
      </c>
      <c r="G76" s="109">
        <v>4446.8</v>
      </c>
      <c r="H76" s="109">
        <v>165.6</v>
      </c>
      <c r="I76" s="109">
        <f>J76+K76</f>
        <v>4959.21</v>
      </c>
      <c r="J76" s="109">
        <f>G76*1.075</f>
        <v>4780.31</v>
      </c>
      <c r="K76" s="109">
        <v>178.9</v>
      </c>
      <c r="L76" s="109">
        <f>M76+N76</f>
        <v>5330.23325</v>
      </c>
      <c r="M76" s="109">
        <f>J76*1.075</f>
        <v>5138.833250000001</v>
      </c>
      <c r="N76" s="110">
        <v>191.4</v>
      </c>
      <c r="O76" s="110">
        <f>P76+Q76</f>
        <v>5729.9457437500005</v>
      </c>
      <c r="P76" s="109">
        <f>M76*1.075</f>
        <v>5524.245743750001</v>
      </c>
      <c r="Q76" s="110">
        <v>205.7</v>
      </c>
    </row>
    <row r="77" spans="1:17" ht="33" customHeight="1">
      <c r="A77" s="8"/>
      <c r="B77" s="25" t="s">
        <v>47</v>
      </c>
      <c r="C77" s="108"/>
      <c r="D77" s="108"/>
      <c r="E77" s="108"/>
      <c r="F77" s="108"/>
      <c r="G77" s="103"/>
      <c r="H77" s="103"/>
      <c r="I77" s="103"/>
      <c r="J77" s="103"/>
      <c r="K77" s="103"/>
      <c r="L77" s="103"/>
      <c r="M77" s="103"/>
      <c r="N77" s="85"/>
      <c r="O77" s="85"/>
      <c r="P77" s="85"/>
      <c r="Q77" s="85"/>
    </row>
    <row r="78" spans="1:17" ht="63">
      <c r="A78" s="8"/>
      <c r="B78" s="8" t="s">
        <v>72</v>
      </c>
      <c r="C78" s="108">
        <f>D78+E78</f>
        <v>78685</v>
      </c>
      <c r="D78" s="111">
        <v>76928</v>
      </c>
      <c r="E78" s="108">
        <v>1757</v>
      </c>
      <c r="F78" s="108">
        <f>G78+H78</f>
        <v>78685</v>
      </c>
      <c r="G78" s="111">
        <v>76928</v>
      </c>
      <c r="H78" s="108">
        <v>1757</v>
      </c>
      <c r="I78" s="103">
        <f>J78+K78</f>
        <v>78685</v>
      </c>
      <c r="J78" s="111">
        <v>76928</v>
      </c>
      <c r="K78" s="108">
        <v>1757</v>
      </c>
      <c r="L78" s="103">
        <f>M78+N78</f>
        <v>78685</v>
      </c>
      <c r="M78" s="111">
        <v>76928</v>
      </c>
      <c r="N78" s="108">
        <v>1757</v>
      </c>
      <c r="O78" s="85">
        <f>P78+Q78</f>
        <v>78685</v>
      </c>
      <c r="P78" s="111">
        <v>76928</v>
      </c>
      <c r="Q78" s="108">
        <v>1757</v>
      </c>
    </row>
    <row r="79" spans="1:17" ht="37.5" customHeight="1">
      <c r="A79" s="8"/>
      <c r="B79" s="25" t="s">
        <v>48</v>
      </c>
      <c r="C79" s="108"/>
      <c r="D79" s="108"/>
      <c r="E79" s="108"/>
      <c r="F79" s="108"/>
      <c r="G79" s="103"/>
      <c r="H79" s="103"/>
      <c r="I79" s="103"/>
      <c r="J79" s="103"/>
      <c r="K79" s="103"/>
      <c r="L79" s="103"/>
      <c r="M79" s="103"/>
      <c r="N79" s="85"/>
      <c r="O79" s="85"/>
      <c r="P79" s="85"/>
      <c r="Q79" s="85"/>
    </row>
    <row r="80" spans="1:17" ht="66.75" customHeight="1">
      <c r="A80" s="8"/>
      <c r="B80" s="8" t="s">
        <v>77</v>
      </c>
      <c r="C80" s="108">
        <f>D80+E80</f>
        <v>78685</v>
      </c>
      <c r="D80" s="108">
        <v>76928</v>
      </c>
      <c r="E80" s="108">
        <v>1757</v>
      </c>
      <c r="F80" s="108">
        <f>G80+H80</f>
        <v>78685</v>
      </c>
      <c r="G80" s="108">
        <v>76928</v>
      </c>
      <c r="H80" s="108">
        <v>1757</v>
      </c>
      <c r="I80" s="108">
        <f>J80+K80</f>
        <v>78685</v>
      </c>
      <c r="J80" s="108">
        <v>76928</v>
      </c>
      <c r="K80" s="108">
        <v>1757</v>
      </c>
      <c r="L80" s="108">
        <f>M80+N80</f>
        <v>78685</v>
      </c>
      <c r="M80" s="108">
        <v>76928</v>
      </c>
      <c r="N80" s="108">
        <v>1757</v>
      </c>
      <c r="O80" s="108">
        <f>P80+Q80</f>
        <v>78685</v>
      </c>
      <c r="P80" s="108">
        <v>76928</v>
      </c>
      <c r="Q80" s="108">
        <v>1757</v>
      </c>
    </row>
    <row r="81" spans="1:17" ht="31.5">
      <c r="A81" s="8"/>
      <c r="B81" s="25" t="s">
        <v>49</v>
      </c>
      <c r="C81" s="108"/>
      <c r="D81" s="108"/>
      <c r="E81" s="108"/>
      <c r="F81" s="108"/>
      <c r="G81" s="103"/>
      <c r="H81" s="103"/>
      <c r="I81" s="103"/>
      <c r="J81" s="103"/>
      <c r="K81" s="103"/>
      <c r="L81" s="103"/>
      <c r="M81" s="103"/>
      <c r="N81" s="85"/>
      <c r="O81" s="85"/>
      <c r="P81" s="85"/>
      <c r="Q81" s="85"/>
    </row>
    <row r="82" spans="1:17" ht="46.5" customHeight="1">
      <c r="A82" s="8"/>
      <c r="B82" s="8" t="s">
        <v>123</v>
      </c>
      <c r="C82" s="112">
        <f>C76/C80</f>
        <v>0.030220499459871642</v>
      </c>
      <c r="D82" s="112">
        <f aca="true" t="shared" si="24" ref="D82:Q82">D76/D80</f>
        <v>0.028960846505823628</v>
      </c>
      <c r="E82" s="112">
        <f t="shared" si="24"/>
        <v>0.08537279453614115</v>
      </c>
      <c r="F82" s="112">
        <f t="shared" si="24"/>
        <v>0.058618542288873365</v>
      </c>
      <c r="G82" s="112">
        <f t="shared" si="24"/>
        <v>0.057804700499168055</v>
      </c>
      <c r="H82" s="112">
        <f t="shared" si="24"/>
        <v>0.09425156516789983</v>
      </c>
      <c r="I82" s="112">
        <f t="shared" si="24"/>
        <v>0.06302611679481476</v>
      </c>
      <c r="J82" s="112">
        <f t="shared" si="24"/>
        <v>0.062140053036605664</v>
      </c>
      <c r="K82" s="112">
        <f t="shared" si="24"/>
        <v>0.10182128628343769</v>
      </c>
      <c r="L82" s="112">
        <f t="shared" si="24"/>
        <v>0.06774141513630298</v>
      </c>
      <c r="M82" s="112">
        <f t="shared" si="24"/>
        <v>0.06680055701435109</v>
      </c>
      <c r="N82" s="112">
        <f t="shared" si="24"/>
        <v>0.10893568582811611</v>
      </c>
      <c r="O82" s="112">
        <f t="shared" si="24"/>
        <v>0.07282132228188347</v>
      </c>
      <c r="P82" s="112">
        <f t="shared" si="24"/>
        <v>0.07181059879042742</v>
      </c>
      <c r="Q82" s="112">
        <f t="shared" si="24"/>
        <v>0.11707455890722822</v>
      </c>
    </row>
    <row r="83" spans="1:17" ht="15.75">
      <c r="A83" s="8"/>
      <c r="B83" s="25" t="s">
        <v>41</v>
      </c>
      <c r="C83" s="108"/>
      <c r="D83" s="108"/>
      <c r="E83" s="108"/>
      <c r="F83" s="108"/>
      <c r="G83" s="103"/>
      <c r="H83" s="103"/>
      <c r="I83" s="103"/>
      <c r="J83" s="103"/>
      <c r="K83" s="103"/>
      <c r="L83" s="103"/>
      <c r="M83" s="103"/>
      <c r="N83" s="85"/>
      <c r="O83" s="85"/>
      <c r="P83" s="85"/>
      <c r="Q83" s="85"/>
    </row>
    <row r="84" spans="1:17" ht="68.25" customHeight="1">
      <c r="A84" s="8"/>
      <c r="B84" s="8" t="s">
        <v>74</v>
      </c>
      <c r="C84" s="108">
        <f>C80/C78*100</f>
        <v>100</v>
      </c>
      <c r="D84" s="108">
        <f aca="true" t="shared" si="25" ref="D84:Q84">D80/D78*100</f>
        <v>100</v>
      </c>
      <c r="E84" s="108">
        <f t="shared" si="25"/>
        <v>100</v>
      </c>
      <c r="F84" s="108">
        <f t="shared" si="25"/>
        <v>100</v>
      </c>
      <c r="G84" s="108">
        <f t="shared" si="25"/>
        <v>100</v>
      </c>
      <c r="H84" s="108">
        <f t="shared" si="25"/>
        <v>100</v>
      </c>
      <c r="I84" s="108">
        <f t="shared" si="25"/>
        <v>100</v>
      </c>
      <c r="J84" s="108">
        <f t="shared" si="25"/>
        <v>100</v>
      </c>
      <c r="K84" s="108">
        <f t="shared" si="25"/>
        <v>100</v>
      </c>
      <c r="L84" s="108">
        <f t="shared" si="25"/>
        <v>100</v>
      </c>
      <c r="M84" s="108">
        <f t="shared" si="25"/>
        <v>100</v>
      </c>
      <c r="N84" s="108">
        <f t="shared" si="25"/>
        <v>100</v>
      </c>
      <c r="O84" s="108">
        <f t="shared" si="25"/>
        <v>100</v>
      </c>
      <c r="P84" s="108">
        <f t="shared" si="25"/>
        <v>100</v>
      </c>
      <c r="Q84" s="108">
        <f t="shared" si="25"/>
        <v>100</v>
      </c>
    </row>
    <row r="85" spans="1:17" ht="68.25" customHeight="1">
      <c r="A85" s="8"/>
      <c r="B85" s="8" t="s">
        <v>87</v>
      </c>
      <c r="C85" s="107">
        <f>D85+E85</f>
        <v>273</v>
      </c>
      <c r="D85" s="107">
        <v>273</v>
      </c>
      <c r="E85" s="107"/>
      <c r="F85" s="107">
        <f>G85+H85</f>
        <v>301.4</v>
      </c>
      <c r="G85" s="109">
        <v>301.4</v>
      </c>
      <c r="H85" s="109"/>
      <c r="I85" s="109">
        <f>J85+K85</f>
        <v>324</v>
      </c>
      <c r="J85" s="109">
        <v>324</v>
      </c>
      <c r="K85" s="109"/>
      <c r="L85" s="109">
        <f>M85+N85</f>
        <v>348.3</v>
      </c>
      <c r="M85" s="109">
        <v>348.3</v>
      </c>
      <c r="N85" s="110"/>
      <c r="O85" s="110">
        <f>P85+Q85</f>
        <v>374.4</v>
      </c>
      <c r="P85" s="110">
        <v>374.4</v>
      </c>
      <c r="Q85" s="110"/>
    </row>
    <row r="86" spans="1:17" ht="31.5" customHeight="1">
      <c r="A86" s="8"/>
      <c r="B86" s="25" t="s">
        <v>47</v>
      </c>
      <c r="C86" s="108"/>
      <c r="D86" s="108"/>
      <c r="E86" s="108"/>
      <c r="F86" s="108"/>
      <c r="G86" s="103"/>
      <c r="H86" s="103"/>
      <c r="I86" s="103"/>
      <c r="J86" s="103"/>
      <c r="K86" s="103"/>
      <c r="L86" s="103"/>
      <c r="M86" s="103"/>
      <c r="N86" s="85"/>
      <c r="O86" s="85"/>
      <c r="P86" s="85"/>
      <c r="Q86" s="85"/>
    </row>
    <row r="87" spans="1:17" ht="65.25" customHeight="1">
      <c r="A87" s="8"/>
      <c r="B87" s="8" t="s">
        <v>75</v>
      </c>
      <c r="C87" s="111">
        <v>113723</v>
      </c>
      <c r="D87" s="111">
        <f>C87-E87</f>
        <v>113723</v>
      </c>
      <c r="E87" s="108"/>
      <c r="F87" s="111">
        <v>113723</v>
      </c>
      <c r="G87" s="111">
        <f>F87-H87</f>
        <v>113723</v>
      </c>
      <c r="H87" s="108"/>
      <c r="I87" s="111">
        <v>113723</v>
      </c>
      <c r="J87" s="111">
        <f>I87-K87</f>
        <v>113723</v>
      </c>
      <c r="K87" s="108"/>
      <c r="L87" s="111">
        <v>113723</v>
      </c>
      <c r="M87" s="111">
        <f>L87-N87</f>
        <v>113723</v>
      </c>
      <c r="N87" s="108"/>
      <c r="O87" s="111">
        <v>113723</v>
      </c>
      <c r="P87" s="111">
        <f>O87-Q87</f>
        <v>113723</v>
      </c>
      <c r="Q87" s="108"/>
    </row>
    <row r="88" spans="1:17" ht="33" customHeight="1">
      <c r="A88" s="8"/>
      <c r="B88" s="88" t="s">
        <v>48</v>
      </c>
      <c r="C88" s="108"/>
      <c r="D88" s="108"/>
      <c r="E88" s="108"/>
      <c r="F88" s="108"/>
      <c r="G88" s="103"/>
      <c r="H88" s="103"/>
      <c r="I88" s="103"/>
      <c r="J88" s="103"/>
      <c r="K88" s="103"/>
      <c r="L88" s="103"/>
      <c r="M88" s="103"/>
      <c r="N88" s="85"/>
      <c r="O88" s="85"/>
      <c r="P88" s="85"/>
      <c r="Q88" s="85"/>
    </row>
    <row r="89" spans="1:17" ht="65.25" customHeight="1">
      <c r="A89" s="8"/>
      <c r="B89" s="8" t="s">
        <v>76</v>
      </c>
      <c r="C89" s="111">
        <f>C87</f>
        <v>113723</v>
      </c>
      <c r="D89" s="111">
        <f aca="true" t="shared" si="26" ref="D89:P89">D87</f>
        <v>113723</v>
      </c>
      <c r="E89" s="111">
        <f t="shared" si="26"/>
        <v>0</v>
      </c>
      <c r="F89" s="111">
        <f t="shared" si="26"/>
        <v>113723</v>
      </c>
      <c r="G89" s="111">
        <f t="shared" si="26"/>
        <v>113723</v>
      </c>
      <c r="H89" s="111">
        <f t="shared" si="26"/>
        <v>0</v>
      </c>
      <c r="I89" s="111">
        <f t="shared" si="26"/>
        <v>113723</v>
      </c>
      <c r="J89" s="111">
        <f t="shared" si="26"/>
        <v>113723</v>
      </c>
      <c r="K89" s="111">
        <f t="shared" si="26"/>
        <v>0</v>
      </c>
      <c r="L89" s="111">
        <f t="shared" si="26"/>
        <v>113723</v>
      </c>
      <c r="M89" s="111">
        <f t="shared" si="26"/>
        <v>113723</v>
      </c>
      <c r="N89" s="111">
        <f t="shared" si="26"/>
        <v>0</v>
      </c>
      <c r="O89" s="111">
        <f t="shared" si="26"/>
        <v>113723</v>
      </c>
      <c r="P89" s="111">
        <f t="shared" si="26"/>
        <v>113723</v>
      </c>
      <c r="Q89" s="108"/>
    </row>
    <row r="90" spans="1:17" ht="31.5">
      <c r="A90" s="8"/>
      <c r="B90" s="25" t="s">
        <v>49</v>
      </c>
      <c r="C90" s="108"/>
      <c r="D90" s="108"/>
      <c r="E90" s="108"/>
      <c r="F90" s="108"/>
      <c r="G90" s="103"/>
      <c r="H90" s="103"/>
      <c r="I90" s="103"/>
      <c r="J90" s="103"/>
      <c r="K90" s="103"/>
      <c r="L90" s="103"/>
      <c r="M90" s="103"/>
      <c r="N90" s="85"/>
      <c r="O90" s="85"/>
      <c r="P90" s="85"/>
      <c r="Q90" s="85"/>
    </row>
    <row r="91" spans="1:17" ht="47.25" customHeight="1">
      <c r="A91" s="8"/>
      <c r="B91" s="8" t="s">
        <v>73</v>
      </c>
      <c r="C91" s="112">
        <f>C85/C89</f>
        <v>0.0024005698055802258</v>
      </c>
      <c r="D91" s="112">
        <f aca="true" t="shared" si="27" ref="D91:P91">D85/D89</f>
        <v>0.0024005698055802258</v>
      </c>
      <c r="E91" s="112"/>
      <c r="F91" s="112">
        <f t="shared" si="27"/>
        <v>0.002650299411728498</v>
      </c>
      <c r="G91" s="112">
        <f t="shared" si="27"/>
        <v>0.002650299411728498</v>
      </c>
      <c r="H91" s="112"/>
      <c r="I91" s="112">
        <f t="shared" si="27"/>
        <v>0.00284902790112818</v>
      </c>
      <c r="J91" s="112">
        <f t="shared" si="27"/>
        <v>0.00284902790112818</v>
      </c>
      <c r="K91" s="112"/>
      <c r="L91" s="112">
        <f t="shared" si="27"/>
        <v>0.0030627049937127933</v>
      </c>
      <c r="M91" s="112">
        <f t="shared" si="27"/>
        <v>0.0030627049937127933</v>
      </c>
      <c r="N91" s="112"/>
      <c r="O91" s="112">
        <f t="shared" si="27"/>
        <v>0.003292210019081452</v>
      </c>
      <c r="P91" s="112">
        <f t="shared" si="27"/>
        <v>0.003292210019081452</v>
      </c>
      <c r="Q91" s="112"/>
    </row>
    <row r="92" spans="1:17" ht="15.75">
      <c r="A92" s="8"/>
      <c r="B92" s="25" t="s">
        <v>41</v>
      </c>
      <c r="C92" s="108"/>
      <c r="D92" s="108"/>
      <c r="E92" s="108"/>
      <c r="F92" s="108"/>
      <c r="G92" s="103"/>
      <c r="H92" s="103"/>
      <c r="I92" s="103"/>
      <c r="J92" s="103"/>
      <c r="K92" s="103"/>
      <c r="L92" s="103"/>
      <c r="M92" s="103"/>
      <c r="N92" s="85"/>
      <c r="O92" s="85"/>
      <c r="P92" s="85"/>
      <c r="Q92" s="85"/>
    </row>
    <row r="93" spans="1:17" ht="60.75" customHeight="1">
      <c r="A93" s="8"/>
      <c r="B93" s="8" t="s">
        <v>81</v>
      </c>
      <c r="C93" s="108">
        <f>C89/C87*100</f>
        <v>100</v>
      </c>
      <c r="D93" s="108">
        <f aca="true" t="shared" si="28" ref="D93:P93">D89/D87*100</f>
        <v>100</v>
      </c>
      <c r="E93" s="108"/>
      <c r="F93" s="108">
        <f t="shared" si="28"/>
        <v>100</v>
      </c>
      <c r="G93" s="108">
        <f t="shared" si="28"/>
        <v>100</v>
      </c>
      <c r="H93" s="108"/>
      <c r="I93" s="108">
        <f t="shared" si="28"/>
        <v>100</v>
      </c>
      <c r="J93" s="108">
        <f t="shared" si="28"/>
        <v>100</v>
      </c>
      <c r="K93" s="108"/>
      <c r="L93" s="108">
        <f t="shared" si="28"/>
        <v>100</v>
      </c>
      <c r="M93" s="108">
        <f t="shared" si="28"/>
        <v>100</v>
      </c>
      <c r="N93" s="108"/>
      <c r="O93" s="108">
        <f t="shared" si="28"/>
        <v>100</v>
      </c>
      <c r="P93" s="108">
        <f t="shared" si="28"/>
        <v>100</v>
      </c>
      <c r="Q93" s="108"/>
    </row>
    <row r="94" spans="1:17" ht="65.25" customHeight="1">
      <c r="A94" s="8"/>
      <c r="B94" s="8" t="s">
        <v>88</v>
      </c>
      <c r="C94" s="107">
        <f>D94+E94</f>
        <v>2620</v>
      </c>
      <c r="D94" s="107"/>
      <c r="E94" s="107">
        <f>E95+E96</f>
        <v>2620</v>
      </c>
      <c r="F94" s="107">
        <f aca="true" t="shared" si="29" ref="F94:Q94">F95+F96</f>
        <v>2892.4800000000005</v>
      </c>
      <c r="G94" s="107"/>
      <c r="H94" s="107">
        <f t="shared" si="29"/>
        <v>2892.4800000000005</v>
      </c>
      <c r="I94" s="107">
        <f t="shared" si="29"/>
        <v>3109.416</v>
      </c>
      <c r="J94" s="107"/>
      <c r="K94" s="107">
        <f t="shared" si="29"/>
        <v>3109.416</v>
      </c>
      <c r="L94" s="107">
        <f t="shared" si="29"/>
        <v>3342.6222000000002</v>
      </c>
      <c r="M94" s="107"/>
      <c r="N94" s="107">
        <f t="shared" si="29"/>
        <v>3342.6222000000002</v>
      </c>
      <c r="O94" s="107">
        <f t="shared" si="29"/>
        <v>3593.3188649999997</v>
      </c>
      <c r="P94" s="107"/>
      <c r="Q94" s="107">
        <f t="shared" si="29"/>
        <v>3593.3188649999997</v>
      </c>
    </row>
    <row r="95" spans="1:17" ht="24" customHeight="1">
      <c r="A95" s="8"/>
      <c r="B95" s="18" t="s">
        <v>69</v>
      </c>
      <c r="C95" s="108">
        <v>430.7</v>
      </c>
      <c r="D95" s="108"/>
      <c r="E95" s="108">
        <f>C95</f>
        <v>430.7</v>
      </c>
      <c r="F95" s="108">
        <f>E95*1.104</f>
        <v>475.49280000000005</v>
      </c>
      <c r="G95" s="103"/>
      <c r="H95" s="103">
        <f>F95</f>
        <v>475.49280000000005</v>
      </c>
      <c r="I95" s="103">
        <f>H95*1.075</f>
        <v>511.15476</v>
      </c>
      <c r="J95" s="103"/>
      <c r="K95" s="103">
        <f>I95</f>
        <v>511.15476</v>
      </c>
      <c r="L95" s="103">
        <f>K95*1.075</f>
        <v>549.491367</v>
      </c>
      <c r="M95" s="103"/>
      <c r="N95" s="103">
        <f>L95</f>
        <v>549.491367</v>
      </c>
      <c r="O95" s="103">
        <f>N95*1.075</f>
        <v>590.7032195249999</v>
      </c>
      <c r="P95" s="103"/>
      <c r="Q95" s="103">
        <f>O95</f>
        <v>590.7032195249999</v>
      </c>
    </row>
    <row r="96" spans="1:17" ht="64.5" customHeight="1">
      <c r="A96" s="8"/>
      <c r="B96" s="2" t="s">
        <v>71</v>
      </c>
      <c r="C96" s="108">
        <v>2189.3</v>
      </c>
      <c r="D96" s="108"/>
      <c r="E96" s="108">
        <f>C96</f>
        <v>2189.3</v>
      </c>
      <c r="F96" s="108">
        <f>E96*1.104</f>
        <v>2416.9872000000005</v>
      </c>
      <c r="G96" s="103"/>
      <c r="H96" s="103">
        <f>F96</f>
        <v>2416.9872000000005</v>
      </c>
      <c r="I96" s="103">
        <f>H96*1.075</f>
        <v>2598.2612400000003</v>
      </c>
      <c r="J96" s="103"/>
      <c r="K96" s="103">
        <f>I96</f>
        <v>2598.2612400000003</v>
      </c>
      <c r="L96" s="103">
        <f>K96*1.075</f>
        <v>2793.130833</v>
      </c>
      <c r="M96" s="103"/>
      <c r="N96" s="103">
        <f>L96</f>
        <v>2793.130833</v>
      </c>
      <c r="O96" s="103">
        <f>N96*1.075</f>
        <v>3002.615645475</v>
      </c>
      <c r="P96" s="103"/>
      <c r="Q96" s="103">
        <f>O96</f>
        <v>3002.615645475</v>
      </c>
    </row>
    <row r="97" spans="1:17" ht="31.5">
      <c r="A97" s="8"/>
      <c r="B97" s="25" t="s">
        <v>47</v>
      </c>
      <c r="C97" s="108"/>
      <c r="D97" s="108"/>
      <c r="E97" s="108"/>
      <c r="F97" s="108"/>
      <c r="G97" s="103"/>
      <c r="H97" s="103"/>
      <c r="I97" s="103"/>
      <c r="J97" s="103"/>
      <c r="K97" s="103"/>
      <c r="L97" s="103"/>
      <c r="M97" s="103"/>
      <c r="N97" s="85"/>
      <c r="O97" s="85"/>
      <c r="P97" s="85"/>
      <c r="Q97" s="85"/>
    </row>
    <row r="98" spans="1:17" ht="63">
      <c r="A98" s="8"/>
      <c r="B98" s="8" t="s">
        <v>78</v>
      </c>
      <c r="C98" s="111">
        <f>E98</f>
        <v>6500</v>
      </c>
      <c r="D98" s="111"/>
      <c r="E98" s="108">
        <v>6500</v>
      </c>
      <c r="F98" s="111">
        <f>H98</f>
        <v>6700</v>
      </c>
      <c r="G98" s="111"/>
      <c r="H98" s="108">
        <v>6700</v>
      </c>
      <c r="I98" s="111">
        <f>K98</f>
        <v>6800</v>
      </c>
      <c r="J98" s="111"/>
      <c r="K98" s="108">
        <v>6800</v>
      </c>
      <c r="L98" s="111">
        <f>N98</f>
        <v>6900</v>
      </c>
      <c r="M98" s="111">
        <f>L98-N98</f>
        <v>0</v>
      </c>
      <c r="N98" s="108">
        <v>6900</v>
      </c>
      <c r="O98" s="111">
        <f>Q98</f>
        <v>7000</v>
      </c>
      <c r="P98" s="111">
        <f>O98-Q98</f>
        <v>0</v>
      </c>
      <c r="Q98" s="111">
        <v>7000</v>
      </c>
    </row>
    <row r="99" spans="1:17" ht="15.75">
      <c r="A99" s="8"/>
      <c r="B99" s="18" t="s">
        <v>69</v>
      </c>
      <c r="C99" s="111">
        <v>2500</v>
      </c>
      <c r="D99" s="111"/>
      <c r="E99" s="108">
        <v>2500</v>
      </c>
      <c r="F99" s="111">
        <v>2500</v>
      </c>
      <c r="G99" s="111"/>
      <c r="H99" s="108">
        <v>2500</v>
      </c>
      <c r="I99" s="111">
        <v>2500</v>
      </c>
      <c r="J99" s="111"/>
      <c r="K99" s="108">
        <v>2500</v>
      </c>
      <c r="L99" s="111">
        <v>2500</v>
      </c>
      <c r="M99" s="111"/>
      <c r="N99" s="108">
        <v>2500</v>
      </c>
      <c r="O99" s="111">
        <v>2500</v>
      </c>
      <c r="P99" s="111"/>
      <c r="Q99" s="111">
        <v>2500</v>
      </c>
    </row>
    <row r="100" spans="1:17" ht="63">
      <c r="A100" s="8"/>
      <c r="B100" s="2" t="s">
        <v>71</v>
      </c>
      <c r="C100" s="111">
        <v>6500</v>
      </c>
      <c r="D100" s="111"/>
      <c r="E100" s="108">
        <v>6500</v>
      </c>
      <c r="F100" s="111">
        <v>6700</v>
      </c>
      <c r="G100" s="111"/>
      <c r="H100" s="108">
        <v>6700</v>
      </c>
      <c r="I100" s="111">
        <v>6800</v>
      </c>
      <c r="J100" s="111"/>
      <c r="K100" s="108">
        <v>6800</v>
      </c>
      <c r="L100" s="111">
        <v>6900</v>
      </c>
      <c r="M100" s="111"/>
      <c r="N100" s="108">
        <v>6900</v>
      </c>
      <c r="O100" s="111">
        <v>7000</v>
      </c>
      <c r="P100" s="111"/>
      <c r="Q100" s="111">
        <v>7000</v>
      </c>
    </row>
    <row r="101" spans="1:17" ht="33" customHeight="1">
      <c r="A101" s="8"/>
      <c r="B101" s="25" t="s">
        <v>48</v>
      </c>
      <c r="C101" s="108"/>
      <c r="D101" s="108"/>
      <c r="E101" s="108"/>
      <c r="F101" s="108"/>
      <c r="G101" s="103"/>
      <c r="H101" s="103"/>
      <c r="I101" s="103"/>
      <c r="J101" s="103"/>
      <c r="K101" s="103"/>
      <c r="L101" s="103"/>
      <c r="M101" s="103"/>
      <c r="N101" s="85"/>
      <c r="O101" s="85"/>
      <c r="P101" s="85"/>
      <c r="Q101" s="85"/>
    </row>
    <row r="102" spans="1:17" ht="68.25" customHeight="1">
      <c r="A102" s="8"/>
      <c r="B102" s="8" t="s">
        <v>79</v>
      </c>
      <c r="C102" s="111">
        <f>C103+C104</f>
        <v>2289</v>
      </c>
      <c r="D102" s="111">
        <f aca="true" t="shared" si="30" ref="D102:Q102">D103+D104</f>
        <v>0</v>
      </c>
      <c r="E102" s="111">
        <f t="shared" si="30"/>
        <v>2289</v>
      </c>
      <c r="F102" s="111">
        <f t="shared" si="30"/>
        <v>2293</v>
      </c>
      <c r="G102" s="111">
        <f t="shared" si="30"/>
        <v>0</v>
      </c>
      <c r="H102" s="111">
        <f t="shared" si="30"/>
        <v>2293</v>
      </c>
      <c r="I102" s="111">
        <f t="shared" si="30"/>
        <v>2295</v>
      </c>
      <c r="J102" s="111">
        <f t="shared" si="30"/>
        <v>0</v>
      </c>
      <c r="K102" s="111">
        <f t="shared" si="30"/>
        <v>2295</v>
      </c>
      <c r="L102" s="111">
        <f t="shared" si="30"/>
        <v>2306</v>
      </c>
      <c r="M102" s="111">
        <f t="shared" si="30"/>
        <v>0</v>
      </c>
      <c r="N102" s="111">
        <f t="shared" si="30"/>
        <v>2306</v>
      </c>
      <c r="O102" s="111">
        <f t="shared" si="30"/>
        <v>2310</v>
      </c>
      <c r="P102" s="111">
        <f t="shared" si="30"/>
        <v>0</v>
      </c>
      <c r="Q102" s="111">
        <f t="shared" si="30"/>
        <v>2310</v>
      </c>
    </row>
    <row r="103" spans="1:17" ht="22.5" customHeight="1">
      <c r="A103" s="8"/>
      <c r="B103" s="18" t="s">
        <v>69</v>
      </c>
      <c r="C103" s="111">
        <v>470</v>
      </c>
      <c r="D103" s="111"/>
      <c r="E103" s="111">
        <v>470</v>
      </c>
      <c r="F103" s="111">
        <v>470</v>
      </c>
      <c r="G103" s="111"/>
      <c r="H103" s="111">
        <v>470</v>
      </c>
      <c r="I103" s="111">
        <v>470</v>
      </c>
      <c r="J103" s="111"/>
      <c r="K103" s="111">
        <v>470</v>
      </c>
      <c r="L103" s="111">
        <v>470</v>
      </c>
      <c r="M103" s="111"/>
      <c r="N103" s="111">
        <v>470</v>
      </c>
      <c r="O103" s="111">
        <v>470</v>
      </c>
      <c r="P103" s="111"/>
      <c r="Q103" s="111">
        <v>470</v>
      </c>
    </row>
    <row r="104" spans="1:17" ht="68.25" customHeight="1">
      <c r="A104" s="8"/>
      <c r="B104" s="2" t="s">
        <v>71</v>
      </c>
      <c r="C104" s="111">
        <v>1819</v>
      </c>
      <c r="D104" s="111"/>
      <c r="E104" s="111">
        <v>1819</v>
      </c>
      <c r="F104" s="111">
        <v>1823</v>
      </c>
      <c r="G104" s="111"/>
      <c r="H104" s="111">
        <v>1823</v>
      </c>
      <c r="I104" s="111">
        <v>1825</v>
      </c>
      <c r="J104" s="111"/>
      <c r="K104" s="111">
        <v>1825</v>
      </c>
      <c r="L104" s="111">
        <v>1836</v>
      </c>
      <c r="M104" s="111"/>
      <c r="N104" s="111">
        <v>1836</v>
      </c>
      <c r="O104" s="111">
        <v>1840</v>
      </c>
      <c r="P104" s="111"/>
      <c r="Q104" s="111">
        <v>1840</v>
      </c>
    </row>
    <row r="105" spans="1:17" ht="31.5">
      <c r="A105" s="8"/>
      <c r="B105" s="25" t="s">
        <v>49</v>
      </c>
      <c r="C105" s="108"/>
      <c r="D105" s="108"/>
      <c r="E105" s="108"/>
      <c r="F105" s="108"/>
      <c r="G105" s="103"/>
      <c r="H105" s="103"/>
      <c r="I105" s="103"/>
      <c r="J105" s="103"/>
      <c r="K105" s="103"/>
      <c r="L105" s="103"/>
      <c r="M105" s="103"/>
      <c r="N105" s="85"/>
      <c r="O105" s="85"/>
      <c r="P105" s="85"/>
      <c r="Q105" s="85"/>
    </row>
    <row r="106" spans="1:17" ht="48.75" customHeight="1">
      <c r="A106" s="8"/>
      <c r="B106" s="8" t="s">
        <v>73</v>
      </c>
      <c r="C106" s="112">
        <f>C94/C102</f>
        <v>1.144604630843163</v>
      </c>
      <c r="D106" s="112"/>
      <c r="E106" s="112">
        <f aca="true" t="shared" si="31" ref="E106:Q106">E94/E102</f>
        <v>1.144604630843163</v>
      </c>
      <c r="F106" s="112">
        <f t="shared" si="31"/>
        <v>1.2614391626689927</v>
      </c>
      <c r="G106" s="112"/>
      <c r="H106" s="112">
        <f t="shared" si="31"/>
        <v>1.2614391626689927</v>
      </c>
      <c r="I106" s="112">
        <f t="shared" si="31"/>
        <v>1.3548653594771243</v>
      </c>
      <c r="J106" s="112"/>
      <c r="K106" s="112">
        <f t="shared" si="31"/>
        <v>1.3548653594771243</v>
      </c>
      <c r="L106" s="112">
        <f t="shared" si="31"/>
        <v>1.4495326105810928</v>
      </c>
      <c r="M106" s="112"/>
      <c r="N106" s="112">
        <f t="shared" si="31"/>
        <v>1.4495326105810928</v>
      </c>
      <c r="O106" s="112">
        <f t="shared" si="31"/>
        <v>1.555549292207792</v>
      </c>
      <c r="P106" s="112"/>
      <c r="Q106" s="112">
        <f t="shared" si="31"/>
        <v>1.555549292207792</v>
      </c>
    </row>
    <row r="107" spans="1:17" ht="24.75" customHeight="1">
      <c r="A107" s="8"/>
      <c r="B107" s="18" t="s">
        <v>69</v>
      </c>
      <c r="C107" s="112">
        <f>C95/C103</f>
        <v>0.9163829787234042</v>
      </c>
      <c r="D107" s="112"/>
      <c r="E107" s="112">
        <f aca="true" t="shared" si="32" ref="E107:Q107">E95/E103</f>
        <v>0.9163829787234042</v>
      </c>
      <c r="F107" s="112">
        <f t="shared" si="32"/>
        <v>1.0116868085106383</v>
      </c>
      <c r="G107" s="112"/>
      <c r="H107" s="112">
        <f t="shared" si="32"/>
        <v>1.0116868085106383</v>
      </c>
      <c r="I107" s="112">
        <f t="shared" si="32"/>
        <v>1.0875633191489362</v>
      </c>
      <c r="J107" s="112"/>
      <c r="K107" s="112">
        <f t="shared" si="32"/>
        <v>1.0875633191489362</v>
      </c>
      <c r="L107" s="112">
        <f t="shared" si="32"/>
        <v>1.1691305680851063</v>
      </c>
      <c r="M107" s="112"/>
      <c r="N107" s="112">
        <f t="shared" si="32"/>
        <v>1.1691305680851063</v>
      </c>
      <c r="O107" s="112">
        <f t="shared" si="32"/>
        <v>1.2568153606914891</v>
      </c>
      <c r="P107" s="112"/>
      <c r="Q107" s="112">
        <f t="shared" si="32"/>
        <v>1.2568153606914891</v>
      </c>
    </row>
    <row r="108" spans="1:17" ht="63">
      <c r="A108" s="8"/>
      <c r="B108" s="2" t="s">
        <v>71</v>
      </c>
      <c r="C108" s="112">
        <f>C96/C104</f>
        <v>1.203573391973612</v>
      </c>
      <c r="D108" s="112"/>
      <c r="E108" s="112">
        <f aca="true" t="shared" si="33" ref="E108:Q108">E96/E104</f>
        <v>1.203573391973612</v>
      </c>
      <c r="F108" s="112">
        <f t="shared" si="33"/>
        <v>1.3258295117937469</v>
      </c>
      <c r="G108" s="112"/>
      <c r="H108" s="112">
        <f t="shared" si="33"/>
        <v>1.3258295117937469</v>
      </c>
      <c r="I108" s="112">
        <f t="shared" si="33"/>
        <v>1.423704789041096</v>
      </c>
      <c r="J108" s="112"/>
      <c r="K108" s="112">
        <f t="shared" si="33"/>
        <v>1.423704789041096</v>
      </c>
      <c r="L108" s="112">
        <f t="shared" si="33"/>
        <v>1.521313089869281</v>
      </c>
      <c r="M108" s="112"/>
      <c r="N108" s="112">
        <f t="shared" si="33"/>
        <v>1.521313089869281</v>
      </c>
      <c r="O108" s="112">
        <f t="shared" si="33"/>
        <v>1.6318563290624999</v>
      </c>
      <c r="P108" s="112"/>
      <c r="Q108" s="112">
        <f t="shared" si="33"/>
        <v>1.6318563290624999</v>
      </c>
    </row>
    <row r="109" spans="1:17" ht="15.75">
      <c r="A109" s="8"/>
      <c r="B109" s="25" t="s">
        <v>41</v>
      </c>
      <c r="C109" s="107"/>
      <c r="D109" s="108"/>
      <c r="E109" s="108"/>
      <c r="F109" s="107"/>
      <c r="G109" s="103"/>
      <c r="H109" s="103"/>
      <c r="I109" s="109"/>
      <c r="J109" s="103"/>
      <c r="K109" s="103"/>
      <c r="L109" s="103"/>
      <c r="M109" s="103"/>
      <c r="N109" s="85"/>
      <c r="O109" s="85"/>
      <c r="P109" s="85"/>
      <c r="Q109" s="85"/>
    </row>
    <row r="110" spans="1:17" ht="64.5" customHeight="1">
      <c r="A110" s="8"/>
      <c r="B110" s="46" t="s">
        <v>80</v>
      </c>
      <c r="C110" s="108">
        <f>C102/C98*100</f>
        <v>35.215384615384615</v>
      </c>
      <c r="D110" s="108"/>
      <c r="E110" s="108">
        <f aca="true" t="shared" si="34" ref="E110:Q110">E102/E98*100</f>
        <v>35.215384615384615</v>
      </c>
      <c r="F110" s="108">
        <f t="shared" si="34"/>
        <v>34.223880597014926</v>
      </c>
      <c r="G110" s="108"/>
      <c r="H110" s="108">
        <f t="shared" si="34"/>
        <v>34.223880597014926</v>
      </c>
      <c r="I110" s="108">
        <f t="shared" si="34"/>
        <v>33.75</v>
      </c>
      <c r="J110" s="108"/>
      <c r="K110" s="108">
        <f t="shared" si="34"/>
        <v>33.75</v>
      </c>
      <c r="L110" s="108">
        <f t="shared" si="34"/>
        <v>33.42028985507247</v>
      </c>
      <c r="M110" s="108"/>
      <c r="N110" s="108">
        <f t="shared" si="34"/>
        <v>33.42028985507247</v>
      </c>
      <c r="O110" s="108">
        <f t="shared" si="34"/>
        <v>33</v>
      </c>
      <c r="P110" s="108"/>
      <c r="Q110" s="108">
        <f t="shared" si="34"/>
        <v>33</v>
      </c>
    </row>
    <row r="111" spans="1:17" ht="26.25" customHeight="1">
      <c r="A111" s="8"/>
      <c r="B111" s="18" t="s">
        <v>69</v>
      </c>
      <c r="C111" s="108">
        <f aca="true" t="shared" si="35" ref="C111:Q112">C103/C99*100</f>
        <v>18.8</v>
      </c>
      <c r="D111" s="108"/>
      <c r="E111" s="108">
        <f t="shared" si="35"/>
        <v>18.8</v>
      </c>
      <c r="F111" s="108">
        <f t="shared" si="35"/>
        <v>18.8</v>
      </c>
      <c r="G111" s="108"/>
      <c r="H111" s="108">
        <f t="shared" si="35"/>
        <v>18.8</v>
      </c>
      <c r="I111" s="108">
        <f t="shared" si="35"/>
        <v>18.8</v>
      </c>
      <c r="J111" s="108"/>
      <c r="K111" s="108">
        <f t="shared" si="35"/>
        <v>18.8</v>
      </c>
      <c r="L111" s="108">
        <f t="shared" si="35"/>
        <v>18.8</v>
      </c>
      <c r="M111" s="108"/>
      <c r="N111" s="108">
        <f t="shared" si="35"/>
        <v>18.8</v>
      </c>
      <c r="O111" s="108">
        <f t="shared" si="35"/>
        <v>18.8</v>
      </c>
      <c r="P111" s="108"/>
      <c r="Q111" s="108">
        <f t="shared" si="35"/>
        <v>18.8</v>
      </c>
    </row>
    <row r="112" spans="1:17" ht="67.5" customHeight="1">
      <c r="A112" s="8"/>
      <c r="B112" s="45" t="s">
        <v>71</v>
      </c>
      <c r="C112" s="108">
        <f t="shared" si="35"/>
        <v>27.984615384615385</v>
      </c>
      <c r="D112" s="108"/>
      <c r="E112" s="108">
        <f t="shared" si="35"/>
        <v>27.984615384615385</v>
      </c>
      <c r="F112" s="108">
        <f t="shared" si="35"/>
        <v>27.208955223880597</v>
      </c>
      <c r="G112" s="108"/>
      <c r="H112" s="108">
        <f t="shared" si="35"/>
        <v>27.208955223880597</v>
      </c>
      <c r="I112" s="108">
        <f t="shared" si="35"/>
        <v>26.838235294117645</v>
      </c>
      <c r="J112" s="108"/>
      <c r="K112" s="108">
        <f t="shared" si="35"/>
        <v>26.838235294117645</v>
      </c>
      <c r="L112" s="108">
        <f t="shared" si="35"/>
        <v>26.608695652173914</v>
      </c>
      <c r="M112" s="108"/>
      <c r="N112" s="108">
        <f t="shared" si="35"/>
        <v>26.608695652173914</v>
      </c>
      <c r="O112" s="108">
        <f t="shared" si="35"/>
        <v>26.285714285714285</v>
      </c>
      <c r="P112" s="108"/>
      <c r="Q112" s="108">
        <f t="shared" si="35"/>
        <v>26.285714285714285</v>
      </c>
    </row>
    <row r="113" spans="1:17" ht="78.75">
      <c r="A113" s="91" t="s">
        <v>117</v>
      </c>
      <c r="B113" s="22"/>
      <c r="C113" s="109">
        <f>E113</f>
        <v>41322.1</v>
      </c>
      <c r="D113" s="109"/>
      <c r="E113" s="109">
        <v>41322.1</v>
      </c>
      <c r="F113" s="109">
        <f>H113</f>
        <v>40634.9</v>
      </c>
      <c r="G113" s="109"/>
      <c r="H113" s="109">
        <v>40634.9</v>
      </c>
      <c r="I113" s="109">
        <f>K113</f>
        <v>35076.1</v>
      </c>
      <c r="J113" s="109"/>
      <c r="K113" s="109">
        <v>35076.1</v>
      </c>
      <c r="L113" s="109">
        <v>30581.2</v>
      </c>
      <c r="M113" s="109"/>
      <c r="N113" s="109">
        <v>30581.2</v>
      </c>
      <c r="O113" s="109">
        <v>25971.3</v>
      </c>
      <c r="P113" s="109"/>
      <c r="Q113" s="109">
        <v>25971.3</v>
      </c>
    </row>
    <row r="114" spans="1:17" ht="267.75">
      <c r="A114" s="2" t="s">
        <v>118</v>
      </c>
      <c r="B114" s="53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1:17" ht="211.5" customHeight="1">
      <c r="A115" s="14"/>
      <c r="B115" s="90" t="s">
        <v>91</v>
      </c>
      <c r="C115" s="109">
        <f>C116+C117+C118+C119</f>
        <v>13125.300000000001</v>
      </c>
      <c r="D115" s="109"/>
      <c r="E115" s="109">
        <f aca="true" t="shared" si="36" ref="E115:Q115">E116+E117+E118+E119</f>
        <v>13125.300000000001</v>
      </c>
      <c r="F115" s="109">
        <f t="shared" si="36"/>
        <v>20514.6</v>
      </c>
      <c r="G115" s="109"/>
      <c r="H115" s="109">
        <f t="shared" si="36"/>
        <v>20514.6</v>
      </c>
      <c r="I115" s="109">
        <f t="shared" si="36"/>
        <v>15788.8</v>
      </c>
      <c r="J115" s="109"/>
      <c r="K115" s="109">
        <f t="shared" si="36"/>
        <v>15788.8</v>
      </c>
      <c r="L115" s="109">
        <f t="shared" si="36"/>
        <v>14034</v>
      </c>
      <c r="M115" s="109"/>
      <c r="N115" s="109">
        <f t="shared" si="36"/>
        <v>14034</v>
      </c>
      <c r="O115" s="109">
        <f t="shared" si="36"/>
        <v>11208.6</v>
      </c>
      <c r="P115" s="109"/>
      <c r="Q115" s="109">
        <f t="shared" si="36"/>
        <v>11208.6</v>
      </c>
    </row>
    <row r="116" spans="1:17" ht="15.75">
      <c r="A116" s="14"/>
      <c r="B116" s="47" t="s">
        <v>92</v>
      </c>
      <c r="C116" s="108">
        <f>E116</f>
        <v>9563.1</v>
      </c>
      <c r="D116" s="108"/>
      <c r="E116" s="108">
        <v>9563.1</v>
      </c>
      <c r="F116" s="108">
        <v>17273</v>
      </c>
      <c r="G116" s="108"/>
      <c r="H116" s="108">
        <v>17273</v>
      </c>
      <c r="I116" s="108">
        <v>12164</v>
      </c>
      <c r="J116" s="108"/>
      <c r="K116" s="108">
        <v>12164</v>
      </c>
      <c r="L116" s="108">
        <v>11164.4</v>
      </c>
      <c r="M116" s="113"/>
      <c r="N116" s="108">
        <v>11164.4</v>
      </c>
      <c r="O116" s="108">
        <v>10162.2</v>
      </c>
      <c r="P116" s="108"/>
      <c r="Q116" s="108">
        <v>10162.2</v>
      </c>
    </row>
    <row r="117" spans="1:17" ht="48">
      <c r="A117" s="74"/>
      <c r="B117" s="2" t="s">
        <v>83</v>
      </c>
      <c r="C117" s="108">
        <f>E117</f>
        <v>1446.2</v>
      </c>
      <c r="D117" s="108"/>
      <c r="E117" s="108">
        <v>1446.2</v>
      </c>
      <c r="F117" s="108">
        <f>H117</f>
        <v>324</v>
      </c>
      <c r="G117" s="108"/>
      <c r="H117" s="108">
        <v>324</v>
      </c>
      <c r="I117" s="108">
        <f>K117</f>
        <v>1450</v>
      </c>
      <c r="J117" s="111"/>
      <c r="K117" s="108">
        <v>1450</v>
      </c>
      <c r="L117" s="108">
        <f>N117</f>
        <v>350</v>
      </c>
      <c r="M117" s="113"/>
      <c r="N117" s="108">
        <v>350</v>
      </c>
      <c r="O117" s="35">
        <f>Q117</f>
        <v>325</v>
      </c>
      <c r="P117" s="35"/>
      <c r="Q117" s="35">
        <v>325</v>
      </c>
    </row>
    <row r="118" spans="1:17" ht="63">
      <c r="A118" s="14"/>
      <c r="B118" s="76" t="s">
        <v>93</v>
      </c>
      <c r="C118" s="108">
        <f>E118</f>
        <v>1423</v>
      </c>
      <c r="D118" s="108"/>
      <c r="E118" s="108">
        <v>1423</v>
      </c>
      <c r="F118" s="108">
        <f>H118</f>
        <v>1245</v>
      </c>
      <c r="G118" s="108"/>
      <c r="H118" s="108">
        <v>1245</v>
      </c>
      <c r="I118" s="108">
        <f>K118</f>
        <v>670</v>
      </c>
      <c r="J118" s="108"/>
      <c r="K118" s="108">
        <v>670</v>
      </c>
      <c r="L118" s="108">
        <f>N118</f>
        <v>1467.7</v>
      </c>
      <c r="M118" s="113"/>
      <c r="N118" s="108">
        <v>1467.7</v>
      </c>
      <c r="O118" s="35">
        <f>Q118</f>
        <v>91</v>
      </c>
      <c r="P118" s="35"/>
      <c r="Q118" s="35">
        <v>91</v>
      </c>
    </row>
    <row r="119" spans="1:17" ht="64.5" customHeight="1">
      <c r="A119" s="14"/>
      <c r="B119" s="76" t="s">
        <v>82</v>
      </c>
      <c r="C119" s="108">
        <f>E119</f>
        <v>693</v>
      </c>
      <c r="D119" s="108"/>
      <c r="E119" s="108">
        <v>693</v>
      </c>
      <c r="F119" s="108">
        <v>1672.6</v>
      </c>
      <c r="G119" s="108"/>
      <c r="H119" s="108">
        <v>1672.6</v>
      </c>
      <c r="I119" s="108">
        <v>1504.8</v>
      </c>
      <c r="J119" s="108"/>
      <c r="K119" s="108">
        <v>1504.8</v>
      </c>
      <c r="L119" s="108">
        <v>1051.9</v>
      </c>
      <c r="M119" s="113"/>
      <c r="N119" s="108">
        <v>1051.9</v>
      </c>
      <c r="O119" s="101">
        <v>630.4</v>
      </c>
      <c r="P119" s="101"/>
      <c r="Q119" s="101">
        <v>630.4</v>
      </c>
    </row>
    <row r="120" spans="1:17" ht="15.75">
      <c r="A120" s="14"/>
      <c r="B120" s="81" t="s">
        <v>46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14"/>
      <c r="N120" s="108"/>
      <c r="O120" s="101"/>
      <c r="P120" s="101"/>
      <c r="Q120" s="101"/>
    </row>
    <row r="121" spans="1:17" ht="66.75" customHeight="1">
      <c r="A121" s="14"/>
      <c r="B121" s="13" t="s">
        <v>89</v>
      </c>
      <c r="C121" s="111">
        <f>C122+C123+C124+C125</f>
        <v>6610</v>
      </c>
      <c r="D121" s="111"/>
      <c r="E121" s="111">
        <f>E122+E123+E124+E125</f>
        <v>6610</v>
      </c>
      <c r="F121" s="111">
        <f>F122+F123+F124+F125</f>
        <v>6610</v>
      </c>
      <c r="G121" s="111"/>
      <c r="H121" s="111">
        <f>H122+H123+H124+H125</f>
        <v>6610</v>
      </c>
      <c r="I121" s="111">
        <f>I122+I123+I124+I125</f>
        <v>6610</v>
      </c>
      <c r="J121" s="111"/>
      <c r="K121" s="111">
        <f>K122+K123+K124+K125</f>
        <v>6610</v>
      </c>
      <c r="L121" s="111">
        <f>L122+L123+L124+L125</f>
        <v>6610</v>
      </c>
      <c r="M121" s="111"/>
      <c r="N121" s="111">
        <f>N122+N123+N124+N125</f>
        <v>6610</v>
      </c>
      <c r="O121" s="111">
        <f>O122+O123+O124+O125</f>
        <v>6610</v>
      </c>
      <c r="P121" s="111"/>
      <c r="Q121" s="111">
        <f>Q122+Q123+Q124+Q125</f>
        <v>6610</v>
      </c>
    </row>
    <row r="122" spans="1:17" ht="15.75">
      <c r="A122" s="14"/>
      <c r="B122" s="13" t="s">
        <v>92</v>
      </c>
      <c r="C122" s="111">
        <v>4502</v>
      </c>
      <c r="D122" s="111"/>
      <c r="E122" s="111">
        <v>4502</v>
      </c>
      <c r="F122" s="111">
        <v>4502</v>
      </c>
      <c r="G122" s="111"/>
      <c r="H122" s="111">
        <v>4502</v>
      </c>
      <c r="I122" s="111">
        <v>4502</v>
      </c>
      <c r="J122" s="111"/>
      <c r="K122" s="111">
        <v>4502</v>
      </c>
      <c r="L122" s="111">
        <v>4502</v>
      </c>
      <c r="M122" s="111"/>
      <c r="N122" s="111">
        <v>4502</v>
      </c>
      <c r="O122" s="111">
        <v>4502</v>
      </c>
      <c r="P122" s="111"/>
      <c r="Q122" s="111">
        <v>4502</v>
      </c>
    </row>
    <row r="123" spans="1:17" ht="47.25">
      <c r="A123" s="14"/>
      <c r="B123" s="2" t="s">
        <v>83</v>
      </c>
      <c r="C123" s="111">
        <f>E123</f>
        <v>277</v>
      </c>
      <c r="D123" s="111"/>
      <c r="E123" s="111">
        <v>277</v>
      </c>
      <c r="F123" s="111">
        <f>H123</f>
        <v>277</v>
      </c>
      <c r="G123" s="111"/>
      <c r="H123" s="111">
        <v>277</v>
      </c>
      <c r="I123" s="111">
        <f>K123</f>
        <v>277</v>
      </c>
      <c r="J123" s="111"/>
      <c r="K123" s="111">
        <v>277</v>
      </c>
      <c r="L123" s="111">
        <f>N123</f>
        <v>277</v>
      </c>
      <c r="M123" s="111"/>
      <c r="N123" s="111">
        <v>277</v>
      </c>
      <c r="O123" s="101">
        <f>Q123</f>
        <v>277</v>
      </c>
      <c r="P123" s="101"/>
      <c r="Q123" s="101">
        <v>277</v>
      </c>
    </row>
    <row r="124" spans="1:17" ht="63">
      <c r="A124" s="14"/>
      <c r="B124" s="76" t="s">
        <v>93</v>
      </c>
      <c r="C124" s="111">
        <v>661</v>
      </c>
      <c r="D124" s="111"/>
      <c r="E124" s="111">
        <v>661</v>
      </c>
      <c r="F124" s="111">
        <v>661</v>
      </c>
      <c r="G124" s="111"/>
      <c r="H124" s="111">
        <v>661</v>
      </c>
      <c r="I124" s="111">
        <v>661</v>
      </c>
      <c r="J124" s="111"/>
      <c r="K124" s="111">
        <f>I124</f>
        <v>661</v>
      </c>
      <c r="L124" s="111">
        <v>661</v>
      </c>
      <c r="M124" s="111"/>
      <c r="N124" s="111">
        <v>661</v>
      </c>
      <c r="O124" s="101">
        <v>661</v>
      </c>
      <c r="P124" s="101"/>
      <c r="Q124" s="101">
        <v>661</v>
      </c>
    </row>
    <row r="125" spans="1:17" ht="67.5" customHeight="1">
      <c r="A125" s="14"/>
      <c r="B125" s="76" t="s">
        <v>82</v>
      </c>
      <c r="C125" s="111">
        <f>E125</f>
        <v>1170</v>
      </c>
      <c r="D125" s="111"/>
      <c r="E125" s="111">
        <v>1170</v>
      </c>
      <c r="F125" s="111">
        <f>H125</f>
        <v>1170</v>
      </c>
      <c r="G125" s="111"/>
      <c r="H125" s="111">
        <v>1170</v>
      </c>
      <c r="I125" s="111">
        <f>K125</f>
        <v>1170</v>
      </c>
      <c r="J125" s="111"/>
      <c r="K125" s="111">
        <v>1170</v>
      </c>
      <c r="L125" s="111">
        <f>N125</f>
        <v>1170</v>
      </c>
      <c r="M125" s="111"/>
      <c r="N125" s="111">
        <v>1170</v>
      </c>
      <c r="O125" s="111">
        <f>Q125</f>
        <v>1170</v>
      </c>
      <c r="P125" s="111"/>
      <c r="Q125" s="111">
        <v>1170</v>
      </c>
    </row>
    <row r="126" spans="1:17" ht="84.75" customHeight="1">
      <c r="A126" s="14"/>
      <c r="B126" s="77" t="s">
        <v>94</v>
      </c>
      <c r="C126" s="111">
        <f>E126</f>
        <v>2508</v>
      </c>
      <c r="D126" s="111"/>
      <c r="E126" s="111">
        <f>E127+E128+E129+E130</f>
        <v>2508</v>
      </c>
      <c r="F126" s="111">
        <f>F127+F128+F129+F130</f>
        <v>2609</v>
      </c>
      <c r="G126" s="111"/>
      <c r="H126" s="111">
        <f>H127+H128+H129+H130</f>
        <v>2609</v>
      </c>
      <c r="I126" s="111">
        <f>I127+I128+I129+I130</f>
        <v>2650</v>
      </c>
      <c r="J126" s="111"/>
      <c r="K126" s="111">
        <f>K127+K128+K129+K130</f>
        <v>2654</v>
      </c>
      <c r="L126" s="111">
        <f>L127+L128+L129+L130</f>
        <v>2729</v>
      </c>
      <c r="M126" s="111"/>
      <c r="N126" s="111">
        <f>N127+N128+N129+N130</f>
        <v>2729</v>
      </c>
      <c r="O126" s="111">
        <f>O127+O128+O129+O130</f>
        <v>2883</v>
      </c>
      <c r="P126" s="111"/>
      <c r="Q126" s="111">
        <f>Q127+Q128+Q129+Q130</f>
        <v>2887</v>
      </c>
    </row>
    <row r="127" spans="1:17" ht="15.75">
      <c r="A127" s="14"/>
      <c r="B127" s="13" t="s">
        <v>92</v>
      </c>
      <c r="C127" s="111">
        <v>1423</v>
      </c>
      <c r="D127" s="111"/>
      <c r="E127" s="111">
        <v>1423</v>
      </c>
      <c r="F127" s="111">
        <v>1508</v>
      </c>
      <c r="G127" s="111"/>
      <c r="H127" s="111">
        <f>E127+E138</f>
        <v>1508</v>
      </c>
      <c r="I127" s="111">
        <v>1548</v>
      </c>
      <c r="J127" s="111"/>
      <c r="K127" s="111">
        <f>H127+H138</f>
        <v>1552</v>
      </c>
      <c r="L127" s="111">
        <f>N127</f>
        <v>1600</v>
      </c>
      <c r="M127" s="111"/>
      <c r="N127" s="111">
        <f>K127+K138</f>
        <v>1600</v>
      </c>
      <c r="O127" s="111">
        <v>1731</v>
      </c>
      <c r="P127" s="111"/>
      <c r="Q127" s="111">
        <f>N127+N138</f>
        <v>1735</v>
      </c>
    </row>
    <row r="128" spans="1:17" ht="47.25">
      <c r="A128" s="14"/>
      <c r="B128" s="2" t="s">
        <v>83</v>
      </c>
      <c r="C128" s="111">
        <v>126</v>
      </c>
      <c r="D128" s="111"/>
      <c r="E128" s="111">
        <v>126</v>
      </c>
      <c r="F128" s="111">
        <f>H128</f>
        <v>112</v>
      </c>
      <c r="G128" s="111"/>
      <c r="H128" s="111">
        <v>112</v>
      </c>
      <c r="I128" s="111">
        <f>K128</f>
        <v>88</v>
      </c>
      <c r="J128" s="111"/>
      <c r="K128" s="111">
        <v>88</v>
      </c>
      <c r="L128" s="111">
        <f>N128</f>
        <v>87</v>
      </c>
      <c r="M128" s="111"/>
      <c r="N128" s="111">
        <v>87</v>
      </c>
      <c r="O128" s="101">
        <f>Q128</f>
        <v>86</v>
      </c>
      <c r="P128" s="101"/>
      <c r="Q128" s="101">
        <v>86</v>
      </c>
    </row>
    <row r="129" spans="1:17" ht="63">
      <c r="A129" s="14"/>
      <c r="B129" s="76" t="s">
        <v>93</v>
      </c>
      <c r="C129" s="111">
        <v>373</v>
      </c>
      <c r="D129" s="111"/>
      <c r="E129" s="111">
        <v>373</v>
      </c>
      <c r="F129" s="111">
        <f>H129</f>
        <v>384</v>
      </c>
      <c r="G129" s="111"/>
      <c r="H129" s="111">
        <f>E129+E140</f>
        <v>384</v>
      </c>
      <c r="I129" s="111">
        <f>K129</f>
        <v>395</v>
      </c>
      <c r="J129" s="111"/>
      <c r="K129" s="111">
        <f>H129+H140</f>
        <v>395</v>
      </c>
      <c r="L129" s="111">
        <f>N129</f>
        <v>402</v>
      </c>
      <c r="M129" s="111"/>
      <c r="N129" s="111">
        <f>K129+K140</f>
        <v>402</v>
      </c>
      <c r="O129" s="24">
        <f>Q129</f>
        <v>416</v>
      </c>
      <c r="P129" s="101"/>
      <c r="Q129" s="24">
        <f>N129+N140</f>
        <v>416</v>
      </c>
    </row>
    <row r="130" spans="1:17" ht="70.5" customHeight="1">
      <c r="A130" s="14"/>
      <c r="B130" s="76" t="s">
        <v>82</v>
      </c>
      <c r="C130" s="111">
        <f>E130</f>
        <v>586</v>
      </c>
      <c r="D130" s="111"/>
      <c r="E130" s="111">
        <v>586</v>
      </c>
      <c r="F130" s="111">
        <f>H130</f>
        <v>605</v>
      </c>
      <c r="G130" s="111"/>
      <c r="H130" s="111">
        <v>605</v>
      </c>
      <c r="I130" s="111">
        <f>K130</f>
        <v>619</v>
      </c>
      <c r="J130" s="111"/>
      <c r="K130" s="111">
        <v>619</v>
      </c>
      <c r="L130" s="111">
        <f>N130</f>
        <v>640</v>
      </c>
      <c r="M130" s="111"/>
      <c r="N130" s="111">
        <v>640</v>
      </c>
      <c r="O130" s="101">
        <f>Q130</f>
        <v>650</v>
      </c>
      <c r="P130" s="101"/>
      <c r="Q130" s="101">
        <v>650</v>
      </c>
    </row>
    <row r="131" spans="1:17" ht="69.75" customHeight="1">
      <c r="A131" s="14"/>
      <c r="B131" s="77" t="s">
        <v>95</v>
      </c>
      <c r="C131" s="111">
        <f>E131</f>
        <v>5417</v>
      </c>
      <c r="D131" s="111"/>
      <c r="E131" s="111">
        <f>E132+E133+E134+E135</f>
        <v>5417</v>
      </c>
      <c r="F131" s="111">
        <f>C131-C137</f>
        <v>5288</v>
      </c>
      <c r="G131" s="111"/>
      <c r="H131" s="111">
        <f>H132+H133+H134+H135</f>
        <v>5288</v>
      </c>
      <c r="I131" s="111">
        <f>F131-F137</f>
        <v>5195</v>
      </c>
      <c r="J131" s="111"/>
      <c r="K131" s="111">
        <f>I131</f>
        <v>5195</v>
      </c>
      <c r="L131" s="111">
        <f>I131-I137</f>
        <v>5118</v>
      </c>
      <c r="M131" s="111"/>
      <c r="N131" s="111">
        <f>N132+N133+N134+N135</f>
        <v>5118</v>
      </c>
      <c r="O131" s="111">
        <f>L131-L137</f>
        <v>4958</v>
      </c>
      <c r="P131" s="111"/>
      <c r="Q131" s="111">
        <f>O131</f>
        <v>4958</v>
      </c>
    </row>
    <row r="132" spans="1:17" ht="15.75">
      <c r="A132" s="14"/>
      <c r="B132" s="13" t="s">
        <v>92</v>
      </c>
      <c r="C132" s="111">
        <v>4097</v>
      </c>
      <c r="D132" s="111"/>
      <c r="E132" s="111">
        <v>4097</v>
      </c>
      <c r="F132" s="111">
        <f>C132-C138</f>
        <v>4012</v>
      </c>
      <c r="G132" s="111"/>
      <c r="H132" s="111">
        <f>E132-E138</f>
        <v>4012</v>
      </c>
      <c r="I132" s="111">
        <f>F132-F138</f>
        <v>3968</v>
      </c>
      <c r="J132" s="111"/>
      <c r="K132" s="111">
        <f>I132</f>
        <v>3968</v>
      </c>
      <c r="L132" s="111">
        <f>I132-I138</f>
        <v>3920</v>
      </c>
      <c r="M132" s="111"/>
      <c r="N132" s="111">
        <f>K132-K138</f>
        <v>3920</v>
      </c>
      <c r="O132" s="111">
        <f>L132-L138</f>
        <v>3785</v>
      </c>
      <c r="P132" s="111"/>
      <c r="Q132" s="111">
        <f>O132</f>
        <v>3785</v>
      </c>
    </row>
    <row r="133" spans="1:17" ht="47.25">
      <c r="A133" s="14"/>
      <c r="B133" s="2" t="s">
        <v>83</v>
      </c>
      <c r="C133" s="111">
        <f>E133</f>
        <v>560</v>
      </c>
      <c r="D133" s="111"/>
      <c r="E133" s="111">
        <v>560</v>
      </c>
      <c r="F133" s="111">
        <f>C133-C139</f>
        <v>546</v>
      </c>
      <c r="G133" s="111"/>
      <c r="H133" s="111">
        <f>E133-E139</f>
        <v>546</v>
      </c>
      <c r="I133" s="111">
        <f>F133-F139</f>
        <v>522</v>
      </c>
      <c r="J133" s="111"/>
      <c r="K133" s="111">
        <f>I133</f>
        <v>522</v>
      </c>
      <c r="L133" s="111">
        <f>I133-I139</f>
        <v>521</v>
      </c>
      <c r="M133" s="111"/>
      <c r="N133" s="111">
        <f>K133-K139</f>
        <v>521</v>
      </c>
      <c r="O133" s="111">
        <f>L133-L139</f>
        <v>520</v>
      </c>
      <c r="P133" s="101"/>
      <c r="Q133" s="111">
        <f>O133</f>
        <v>520</v>
      </c>
    </row>
    <row r="134" spans="1:17" ht="63">
      <c r="A134" s="14"/>
      <c r="B134" s="76" t="s">
        <v>93</v>
      </c>
      <c r="C134" s="111">
        <f>E134</f>
        <v>176</v>
      </c>
      <c r="D134" s="111"/>
      <c r="E134" s="111">
        <v>176</v>
      </c>
      <c r="F134" s="111">
        <f>C134-C140</f>
        <v>165</v>
      </c>
      <c r="G134" s="111"/>
      <c r="H134" s="111">
        <f>E134-E140</f>
        <v>165</v>
      </c>
      <c r="I134" s="111">
        <f>F134-F140</f>
        <v>154</v>
      </c>
      <c r="J134" s="111"/>
      <c r="K134" s="111">
        <f>I134</f>
        <v>154</v>
      </c>
      <c r="L134" s="111">
        <f>I134-I140</f>
        <v>147</v>
      </c>
      <c r="M134" s="111"/>
      <c r="N134" s="111">
        <f>K134-K140</f>
        <v>147</v>
      </c>
      <c r="O134" s="111">
        <f>L134-L140</f>
        <v>133</v>
      </c>
      <c r="P134" s="101"/>
      <c r="Q134" s="111">
        <f>O134</f>
        <v>133</v>
      </c>
    </row>
    <row r="135" spans="1:17" ht="75" customHeight="1">
      <c r="A135" s="14"/>
      <c r="B135" s="80" t="s">
        <v>82</v>
      </c>
      <c r="C135" s="111">
        <f>E135</f>
        <v>584</v>
      </c>
      <c r="D135" s="111"/>
      <c r="E135" s="111">
        <f>E125-E130</f>
        <v>584</v>
      </c>
      <c r="F135" s="111">
        <f>C135-C141</f>
        <v>565</v>
      </c>
      <c r="G135" s="111"/>
      <c r="H135" s="111">
        <f>H125-H130</f>
        <v>565</v>
      </c>
      <c r="I135" s="111">
        <f>F135-F141</f>
        <v>551</v>
      </c>
      <c r="J135" s="111"/>
      <c r="K135" s="111">
        <f>I135</f>
        <v>551</v>
      </c>
      <c r="L135" s="111">
        <f>I135-I141</f>
        <v>530</v>
      </c>
      <c r="M135" s="111"/>
      <c r="N135" s="111">
        <f>N125-N130</f>
        <v>530</v>
      </c>
      <c r="O135" s="111">
        <f>L135-L141</f>
        <v>520</v>
      </c>
      <c r="P135" s="101"/>
      <c r="Q135" s="111">
        <f>O135</f>
        <v>520</v>
      </c>
    </row>
    <row r="136" spans="1:17" ht="39" customHeight="1">
      <c r="A136" s="14"/>
      <c r="B136" s="36" t="s">
        <v>15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11"/>
      <c r="N136" s="108"/>
      <c r="O136" s="101"/>
      <c r="P136" s="101"/>
      <c r="Q136" s="101"/>
    </row>
    <row r="137" spans="1:17" ht="65.25" customHeight="1">
      <c r="A137" s="14"/>
      <c r="B137" s="75" t="s">
        <v>90</v>
      </c>
      <c r="C137" s="111">
        <f>C138+C139+C140+C141</f>
        <v>129</v>
      </c>
      <c r="D137" s="111"/>
      <c r="E137" s="111">
        <f>E138+E139+E140+E141</f>
        <v>129</v>
      </c>
      <c r="F137" s="111">
        <f>F138+F139+F140+F141</f>
        <v>93</v>
      </c>
      <c r="G137" s="111"/>
      <c r="H137" s="111">
        <f>H138+H139+H140+H141</f>
        <v>93</v>
      </c>
      <c r="I137" s="111">
        <f>I138+I139+I140+I141</f>
        <v>77</v>
      </c>
      <c r="J137" s="111"/>
      <c r="K137" s="111">
        <f>K138+K139+K140+K141</f>
        <v>77</v>
      </c>
      <c r="L137" s="111">
        <f>L138+L139+L140+L141</f>
        <v>160</v>
      </c>
      <c r="M137" s="111"/>
      <c r="N137" s="111">
        <f>N138+N139+N140+N141</f>
        <v>160</v>
      </c>
      <c r="O137" s="111">
        <f>O138+O139+O140+O141</f>
        <v>234</v>
      </c>
      <c r="P137" s="111"/>
      <c r="Q137" s="111">
        <f>Q138+Q139+Q140+Q141</f>
        <v>234</v>
      </c>
    </row>
    <row r="138" spans="1:17" ht="15.75">
      <c r="A138" s="14"/>
      <c r="B138" s="47" t="s">
        <v>92</v>
      </c>
      <c r="C138" s="111">
        <v>85</v>
      </c>
      <c r="D138" s="111"/>
      <c r="E138" s="111">
        <v>85</v>
      </c>
      <c r="F138" s="111">
        <v>44</v>
      </c>
      <c r="G138" s="111"/>
      <c r="H138" s="111">
        <f>F138</f>
        <v>44</v>
      </c>
      <c r="I138" s="111">
        <v>48</v>
      </c>
      <c r="J138" s="111"/>
      <c r="K138" s="111">
        <v>48</v>
      </c>
      <c r="L138" s="111">
        <v>135</v>
      </c>
      <c r="M138" s="111"/>
      <c r="N138" s="111">
        <v>135</v>
      </c>
      <c r="O138" s="111">
        <v>207</v>
      </c>
      <c r="P138" s="111"/>
      <c r="Q138" s="111">
        <v>207</v>
      </c>
    </row>
    <row r="139" spans="1:17" ht="47.25">
      <c r="A139" s="14"/>
      <c r="B139" s="2" t="s">
        <v>83</v>
      </c>
      <c r="C139" s="111">
        <f>E139</f>
        <v>14</v>
      </c>
      <c r="D139" s="111"/>
      <c r="E139" s="111">
        <v>14</v>
      </c>
      <c r="F139" s="111">
        <f>H139</f>
        <v>24</v>
      </c>
      <c r="G139" s="111"/>
      <c r="H139" s="111">
        <v>24</v>
      </c>
      <c r="I139" s="111">
        <f>K139</f>
        <v>1</v>
      </c>
      <c r="J139" s="111"/>
      <c r="K139" s="111">
        <v>1</v>
      </c>
      <c r="L139" s="111">
        <f>N139</f>
        <v>1</v>
      </c>
      <c r="M139" s="111"/>
      <c r="N139" s="111">
        <v>1</v>
      </c>
      <c r="O139" s="101">
        <f>Q139</f>
        <v>17</v>
      </c>
      <c r="P139" s="101"/>
      <c r="Q139" s="101">
        <v>17</v>
      </c>
    </row>
    <row r="140" spans="1:17" ht="63">
      <c r="A140" s="14"/>
      <c r="B140" s="78" t="s">
        <v>93</v>
      </c>
      <c r="C140" s="111">
        <f>E140</f>
        <v>11</v>
      </c>
      <c r="D140" s="111"/>
      <c r="E140" s="111">
        <v>11</v>
      </c>
      <c r="F140" s="111">
        <f>H140</f>
        <v>11</v>
      </c>
      <c r="G140" s="111"/>
      <c r="H140" s="111">
        <v>11</v>
      </c>
      <c r="I140" s="111">
        <f>K140</f>
        <v>7</v>
      </c>
      <c r="J140" s="111"/>
      <c r="K140" s="111">
        <v>7</v>
      </c>
      <c r="L140" s="111">
        <v>14</v>
      </c>
      <c r="M140" s="111"/>
      <c r="N140" s="111">
        <v>14</v>
      </c>
      <c r="O140" s="101">
        <f>Q140</f>
        <v>5</v>
      </c>
      <c r="P140" s="101"/>
      <c r="Q140" s="101">
        <v>5</v>
      </c>
    </row>
    <row r="141" spans="1:17" ht="72" customHeight="1">
      <c r="A141" s="14"/>
      <c r="B141" s="80" t="s">
        <v>82</v>
      </c>
      <c r="C141" s="111">
        <f>E141</f>
        <v>19</v>
      </c>
      <c r="D141" s="111"/>
      <c r="E141" s="111">
        <v>19</v>
      </c>
      <c r="F141" s="111">
        <f>H141</f>
        <v>14</v>
      </c>
      <c r="G141" s="111"/>
      <c r="H141" s="111">
        <v>14</v>
      </c>
      <c r="I141" s="111">
        <f>K141</f>
        <v>21</v>
      </c>
      <c r="J141" s="111"/>
      <c r="K141" s="111">
        <v>21</v>
      </c>
      <c r="L141" s="111">
        <f>N141</f>
        <v>10</v>
      </c>
      <c r="M141" s="111"/>
      <c r="N141" s="111">
        <v>10</v>
      </c>
      <c r="O141" s="111">
        <f>Q141</f>
        <v>5</v>
      </c>
      <c r="P141" s="111"/>
      <c r="Q141" s="111">
        <v>5</v>
      </c>
    </row>
    <row r="142" spans="1:17" ht="36.75" customHeight="1">
      <c r="A142" s="14"/>
      <c r="B142" s="79" t="s">
        <v>16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11"/>
      <c r="N142" s="108"/>
      <c r="O142" s="101"/>
      <c r="P142" s="101"/>
      <c r="Q142" s="101"/>
    </row>
    <row r="143" spans="1:17" ht="62.25" customHeight="1">
      <c r="A143" s="14"/>
      <c r="B143" s="75" t="s">
        <v>96</v>
      </c>
      <c r="C143" s="108">
        <f>C115/C137</f>
        <v>101.74651162790698</v>
      </c>
      <c r="D143" s="108"/>
      <c r="E143" s="108">
        <f aca="true" t="shared" si="37" ref="E143:F147">E115/E137</f>
        <v>101.74651162790698</v>
      </c>
      <c r="F143" s="108">
        <f t="shared" si="37"/>
        <v>220.58709677419353</v>
      </c>
      <c r="G143" s="108"/>
      <c r="H143" s="108">
        <f>H115/H137</f>
        <v>220.58709677419353</v>
      </c>
      <c r="I143" s="108">
        <f>K143</f>
        <v>205.04935064935063</v>
      </c>
      <c r="J143" s="108"/>
      <c r="K143" s="108">
        <f aca="true" t="shared" si="38" ref="K143:L146">K115/K137</f>
        <v>205.04935064935063</v>
      </c>
      <c r="L143" s="108">
        <f t="shared" si="38"/>
        <v>87.7125</v>
      </c>
      <c r="M143" s="108"/>
      <c r="N143" s="108">
        <f aca="true" t="shared" si="39" ref="N143:O147">N115/N137</f>
        <v>87.7125</v>
      </c>
      <c r="O143" s="108">
        <f t="shared" si="39"/>
        <v>47.9</v>
      </c>
      <c r="P143" s="108"/>
      <c r="Q143" s="108">
        <f>Q115/Q137</f>
        <v>47.9</v>
      </c>
    </row>
    <row r="144" spans="1:17" ht="15.75">
      <c r="A144" s="14"/>
      <c r="B144" s="47" t="s">
        <v>92</v>
      </c>
      <c r="C144" s="108">
        <f>C116/C138</f>
        <v>112.50705882352942</v>
      </c>
      <c r="D144" s="108"/>
      <c r="E144" s="108">
        <f t="shared" si="37"/>
        <v>112.50705882352942</v>
      </c>
      <c r="F144" s="108">
        <f t="shared" si="37"/>
        <v>392.5681818181818</v>
      </c>
      <c r="G144" s="108"/>
      <c r="H144" s="108">
        <f>H116/H138</f>
        <v>392.5681818181818</v>
      </c>
      <c r="I144" s="108">
        <f>I116/I138</f>
        <v>253.41666666666666</v>
      </c>
      <c r="J144" s="108"/>
      <c r="K144" s="108">
        <f t="shared" si="38"/>
        <v>253.41666666666666</v>
      </c>
      <c r="L144" s="108">
        <f t="shared" si="38"/>
        <v>82.69925925925925</v>
      </c>
      <c r="M144" s="108"/>
      <c r="N144" s="108">
        <f t="shared" si="39"/>
        <v>82.69925925925925</v>
      </c>
      <c r="O144" s="108">
        <f t="shared" si="39"/>
        <v>49.09275362318841</v>
      </c>
      <c r="P144" s="108"/>
      <c r="Q144" s="108">
        <f>Q116/Q138</f>
        <v>49.09275362318841</v>
      </c>
    </row>
    <row r="145" spans="1:17" ht="47.25">
      <c r="A145" s="14"/>
      <c r="B145" s="2" t="s">
        <v>83</v>
      </c>
      <c r="C145" s="108">
        <f>C117/C139</f>
        <v>103.3</v>
      </c>
      <c r="D145" s="108"/>
      <c r="E145" s="108">
        <f t="shared" si="37"/>
        <v>103.3</v>
      </c>
      <c r="F145" s="108">
        <f t="shared" si="37"/>
        <v>13.5</v>
      </c>
      <c r="G145" s="108"/>
      <c r="H145" s="108">
        <f>H117/H139</f>
        <v>13.5</v>
      </c>
      <c r="I145" s="108">
        <f>I117/I139</f>
        <v>1450</v>
      </c>
      <c r="J145" s="108"/>
      <c r="K145" s="108">
        <f t="shared" si="38"/>
        <v>1450</v>
      </c>
      <c r="L145" s="108">
        <f t="shared" si="38"/>
        <v>350</v>
      </c>
      <c r="M145" s="108"/>
      <c r="N145" s="108">
        <f t="shared" si="39"/>
        <v>350</v>
      </c>
      <c r="O145" s="108">
        <f t="shared" si="39"/>
        <v>19.11764705882353</v>
      </c>
      <c r="P145" s="108"/>
      <c r="Q145" s="108">
        <f>Q117/Q139</f>
        <v>19.11764705882353</v>
      </c>
    </row>
    <row r="146" spans="1:17" ht="63">
      <c r="A146" s="14"/>
      <c r="B146" s="78" t="s">
        <v>93</v>
      </c>
      <c r="C146" s="108">
        <f>C118/C140</f>
        <v>129.36363636363637</v>
      </c>
      <c r="D146" s="108"/>
      <c r="E146" s="108">
        <f t="shared" si="37"/>
        <v>129.36363636363637</v>
      </c>
      <c r="F146" s="108">
        <f t="shared" si="37"/>
        <v>113.18181818181819</v>
      </c>
      <c r="G146" s="108"/>
      <c r="H146" s="108">
        <f>H118/H140</f>
        <v>113.18181818181819</v>
      </c>
      <c r="I146" s="108">
        <f>I118/I140</f>
        <v>95.71428571428571</v>
      </c>
      <c r="J146" s="108"/>
      <c r="K146" s="108">
        <f t="shared" si="38"/>
        <v>95.71428571428571</v>
      </c>
      <c r="L146" s="108">
        <f t="shared" si="38"/>
        <v>104.83571428571429</v>
      </c>
      <c r="M146" s="108"/>
      <c r="N146" s="108">
        <f t="shared" si="39"/>
        <v>104.83571428571429</v>
      </c>
      <c r="O146" s="108">
        <f t="shared" si="39"/>
        <v>18.2</v>
      </c>
      <c r="P146" s="108"/>
      <c r="Q146" s="108">
        <f>Q118/Q140</f>
        <v>18.2</v>
      </c>
    </row>
    <row r="147" spans="1:17" ht="68.25" customHeight="1">
      <c r="A147" s="14"/>
      <c r="B147" s="80" t="s">
        <v>82</v>
      </c>
      <c r="C147" s="108">
        <f>C119/C141</f>
        <v>36.473684210526315</v>
      </c>
      <c r="D147" s="108"/>
      <c r="E147" s="108">
        <f t="shared" si="37"/>
        <v>36.473684210526315</v>
      </c>
      <c r="F147" s="108">
        <f t="shared" si="37"/>
        <v>119.47142857142856</v>
      </c>
      <c r="G147" s="108"/>
      <c r="H147" s="108">
        <f>H119/H141</f>
        <v>119.47142857142856</v>
      </c>
      <c r="I147" s="108">
        <f>I119/I141</f>
        <v>71.65714285714286</v>
      </c>
      <c r="J147" s="108"/>
      <c r="K147" s="108">
        <f>K119/K141</f>
        <v>71.65714285714286</v>
      </c>
      <c r="L147" s="108">
        <f>L119/L141</f>
        <v>105.19000000000001</v>
      </c>
      <c r="M147" s="108"/>
      <c r="N147" s="108">
        <f t="shared" si="39"/>
        <v>105.19000000000001</v>
      </c>
      <c r="O147" s="108">
        <f t="shared" si="39"/>
        <v>126.08</v>
      </c>
      <c r="P147" s="108"/>
      <c r="Q147" s="108">
        <f>Q119/Q141</f>
        <v>126.08</v>
      </c>
    </row>
    <row r="148" spans="1:17" ht="15.75">
      <c r="A148" s="14"/>
      <c r="B148" s="79" t="s">
        <v>42</v>
      </c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1"/>
      <c r="P148" s="101"/>
      <c r="Q148" s="101"/>
    </row>
    <row r="149" spans="1:17" ht="84" customHeight="1">
      <c r="A149" s="14"/>
      <c r="B149" s="75" t="s">
        <v>97</v>
      </c>
      <c r="C149" s="108">
        <f>E149</f>
        <v>2.3813919143437325</v>
      </c>
      <c r="D149" s="108"/>
      <c r="E149" s="108">
        <f>E137/E131*100</f>
        <v>2.3813919143437325</v>
      </c>
      <c r="F149" s="108">
        <f>F137/F131*100</f>
        <v>1.758698940998487</v>
      </c>
      <c r="G149" s="108"/>
      <c r="H149" s="108">
        <f>H137/H131*100</f>
        <v>1.758698940998487</v>
      </c>
      <c r="I149" s="108">
        <f>I137/I131*100</f>
        <v>1.482194417709336</v>
      </c>
      <c r="J149" s="108"/>
      <c r="K149" s="108">
        <f>K137/K131*100</f>
        <v>1.482194417709336</v>
      </c>
      <c r="L149" s="108">
        <f>L137/L131*100</f>
        <v>3.1262211801484954</v>
      </c>
      <c r="M149" s="108"/>
      <c r="N149" s="108">
        <f>N137/N131*100</f>
        <v>3.1262211801484954</v>
      </c>
      <c r="O149" s="108">
        <f>O137/O131*100</f>
        <v>4.719645018152481</v>
      </c>
      <c r="P149" s="108"/>
      <c r="Q149" s="108">
        <f>Q137/Q131*100</f>
        <v>4.719645018152481</v>
      </c>
    </row>
    <row r="150" spans="1:17" ht="15.75">
      <c r="A150" s="14"/>
      <c r="B150" s="47" t="s">
        <v>92</v>
      </c>
      <c r="C150" s="108">
        <f>E150</f>
        <v>2.0746887966804977</v>
      </c>
      <c r="D150" s="108"/>
      <c r="E150" s="108">
        <f>E138/E132*100</f>
        <v>2.0746887966804977</v>
      </c>
      <c r="F150" s="108">
        <f>F138/F132*100</f>
        <v>1.0967098703888334</v>
      </c>
      <c r="G150" s="108"/>
      <c r="H150" s="108">
        <f>H138/H132*100</f>
        <v>1.0967098703888334</v>
      </c>
      <c r="I150" s="108">
        <f>I138/I132*100</f>
        <v>1.2096774193548387</v>
      </c>
      <c r="J150" s="108"/>
      <c r="K150" s="108">
        <f>K138/K132*100</f>
        <v>1.2096774193548387</v>
      </c>
      <c r="L150" s="108">
        <f>L138/L132*100</f>
        <v>3.4438775510204076</v>
      </c>
      <c r="M150" s="108"/>
      <c r="N150" s="108">
        <f>N138/N132*100</f>
        <v>3.4438775510204076</v>
      </c>
      <c r="O150" s="108">
        <f>O138/O132*100</f>
        <v>5.4689564068692205</v>
      </c>
      <c r="P150" s="108"/>
      <c r="Q150" s="108">
        <f>Q138/Q132*100</f>
        <v>5.4689564068692205</v>
      </c>
    </row>
    <row r="151" spans="1:17" ht="47.25">
      <c r="A151" s="14"/>
      <c r="B151" s="2" t="s">
        <v>83</v>
      </c>
      <c r="C151" s="108">
        <f>C128/C123*100</f>
        <v>45.48736462093863</v>
      </c>
      <c r="D151" s="108"/>
      <c r="E151" s="108">
        <f>E128/E123*100</f>
        <v>45.48736462093863</v>
      </c>
      <c r="F151" s="108">
        <f>F128/F123*100</f>
        <v>40.43321299638989</v>
      </c>
      <c r="G151" s="108"/>
      <c r="H151" s="108">
        <f>H128/H123*100</f>
        <v>40.43321299638989</v>
      </c>
      <c r="I151" s="108">
        <f>I128/I123*100</f>
        <v>31.768953068592058</v>
      </c>
      <c r="J151" s="108"/>
      <c r="K151" s="108">
        <f>K128/K123*100</f>
        <v>31.768953068592058</v>
      </c>
      <c r="L151" s="108">
        <f>L128/L123*100</f>
        <v>31.40794223826715</v>
      </c>
      <c r="M151" s="108"/>
      <c r="N151" s="108">
        <f>N128/N123*100</f>
        <v>31.40794223826715</v>
      </c>
      <c r="O151" s="108">
        <f>O128/O123*100</f>
        <v>31.046931407942242</v>
      </c>
      <c r="P151" s="108"/>
      <c r="Q151" s="108">
        <f>Q128/Q123*100</f>
        <v>31.046931407942242</v>
      </c>
    </row>
    <row r="152" spans="1:17" ht="63">
      <c r="A152" s="14"/>
      <c r="B152" s="78" t="s">
        <v>93</v>
      </c>
      <c r="C152" s="108">
        <f>C140/C124*100</f>
        <v>1.6641452344931922</v>
      </c>
      <c r="D152" s="108"/>
      <c r="E152" s="108">
        <f aca="true" t="shared" si="40" ref="E152:Q152">E140/E124*100</f>
        <v>1.6641452344931922</v>
      </c>
      <c r="F152" s="108">
        <f t="shared" si="40"/>
        <v>1.6641452344931922</v>
      </c>
      <c r="G152" s="108"/>
      <c r="H152" s="108">
        <f t="shared" si="40"/>
        <v>1.6641452344931922</v>
      </c>
      <c r="I152" s="108">
        <f t="shared" si="40"/>
        <v>1.059001512859304</v>
      </c>
      <c r="J152" s="108"/>
      <c r="K152" s="108">
        <f t="shared" si="40"/>
        <v>1.059001512859304</v>
      </c>
      <c r="L152" s="108">
        <f t="shared" si="40"/>
        <v>2.118003025718608</v>
      </c>
      <c r="M152" s="108"/>
      <c r="N152" s="108">
        <f t="shared" si="40"/>
        <v>2.118003025718608</v>
      </c>
      <c r="O152" s="108">
        <f t="shared" si="40"/>
        <v>0.7564296520423601</v>
      </c>
      <c r="P152" s="108"/>
      <c r="Q152" s="108">
        <f t="shared" si="40"/>
        <v>0.7564296520423601</v>
      </c>
    </row>
    <row r="153" spans="1:17" ht="65.25" customHeight="1">
      <c r="A153" s="14"/>
      <c r="B153" s="80" t="s">
        <v>82</v>
      </c>
      <c r="C153" s="108">
        <f>C130/C125*100</f>
        <v>50.085470085470085</v>
      </c>
      <c r="D153" s="108"/>
      <c r="E153" s="108">
        <f>E130/E125*100</f>
        <v>50.085470085470085</v>
      </c>
      <c r="F153" s="108">
        <f>F130/F125*100</f>
        <v>51.70940170940172</v>
      </c>
      <c r="G153" s="108"/>
      <c r="H153" s="108">
        <f>H130/H125*100</f>
        <v>51.70940170940172</v>
      </c>
      <c r="I153" s="108">
        <f>I130/I125*100</f>
        <v>52.90598290598291</v>
      </c>
      <c r="J153" s="108"/>
      <c r="K153" s="108">
        <f>K130/K125*100</f>
        <v>52.90598290598291</v>
      </c>
      <c r="L153" s="108">
        <f>L130/L125*100</f>
        <v>54.700854700854705</v>
      </c>
      <c r="M153" s="108"/>
      <c r="N153" s="108">
        <f>N130/N125*100</f>
        <v>54.700854700854705</v>
      </c>
      <c r="O153" s="108">
        <f>O130/O125*100</f>
        <v>55.55555555555556</v>
      </c>
      <c r="P153" s="108"/>
      <c r="Q153" s="108">
        <f>Q130/Q125*100</f>
        <v>55.55555555555556</v>
      </c>
    </row>
    <row r="154" spans="1:17" ht="132" customHeight="1">
      <c r="A154" s="14"/>
      <c r="B154" s="92" t="s">
        <v>98</v>
      </c>
      <c r="C154" s="115">
        <f>E154</f>
        <v>450</v>
      </c>
      <c r="D154" s="115"/>
      <c r="E154" s="115">
        <f>E155+E156+E157</f>
        <v>450</v>
      </c>
      <c r="F154" s="115">
        <f>F155+F156</f>
        <v>970.8</v>
      </c>
      <c r="G154" s="115"/>
      <c r="H154" s="115">
        <f aca="true" t="shared" si="41" ref="H154:Q154">H155+H156</f>
        <v>970.8</v>
      </c>
      <c r="I154" s="115">
        <f t="shared" si="41"/>
        <v>237.4</v>
      </c>
      <c r="J154" s="115"/>
      <c r="K154" s="115">
        <f t="shared" si="41"/>
        <v>237.4</v>
      </c>
      <c r="L154" s="115">
        <f t="shared" si="41"/>
        <v>3108.8</v>
      </c>
      <c r="M154" s="115"/>
      <c r="N154" s="115">
        <v>3108.8</v>
      </c>
      <c r="O154" s="115">
        <f t="shared" si="41"/>
        <v>264.2</v>
      </c>
      <c r="P154" s="115"/>
      <c r="Q154" s="115">
        <f t="shared" si="41"/>
        <v>264.2</v>
      </c>
    </row>
    <row r="155" spans="1:17" ht="15.75">
      <c r="A155" s="14"/>
      <c r="B155" s="47" t="s">
        <v>92</v>
      </c>
      <c r="C155" s="113">
        <f>E155</f>
        <v>270</v>
      </c>
      <c r="D155" s="113"/>
      <c r="E155" s="113">
        <v>270</v>
      </c>
      <c r="F155" s="113">
        <f>H155</f>
        <v>970.8</v>
      </c>
      <c r="G155" s="113"/>
      <c r="H155" s="113">
        <v>970.8</v>
      </c>
      <c r="I155" s="113">
        <v>237.4</v>
      </c>
      <c r="J155" s="113"/>
      <c r="K155" s="113">
        <v>237.4</v>
      </c>
      <c r="L155" s="113">
        <f>N155</f>
        <v>1750.4</v>
      </c>
      <c r="M155" s="113"/>
      <c r="N155" s="113">
        <v>1750.4</v>
      </c>
      <c r="O155" s="113">
        <v>264.2</v>
      </c>
      <c r="P155" s="113"/>
      <c r="Q155" s="113">
        <v>264.2</v>
      </c>
    </row>
    <row r="156" spans="1:17" ht="71.25" customHeight="1">
      <c r="A156" s="14"/>
      <c r="B156" s="80" t="s">
        <v>82</v>
      </c>
      <c r="C156" s="113">
        <f>E156</f>
        <v>109</v>
      </c>
      <c r="D156" s="113"/>
      <c r="E156" s="113">
        <v>109</v>
      </c>
      <c r="F156" s="113"/>
      <c r="G156" s="113"/>
      <c r="H156" s="113"/>
      <c r="I156" s="113"/>
      <c r="J156" s="113"/>
      <c r="K156" s="113"/>
      <c r="L156" s="113">
        <v>1358.4</v>
      </c>
      <c r="M156" s="113"/>
      <c r="N156" s="113">
        <v>1358.4</v>
      </c>
      <c r="O156" s="101"/>
      <c r="P156" s="101"/>
      <c r="Q156" s="101"/>
    </row>
    <row r="157" spans="1:17" ht="52.5" customHeight="1">
      <c r="A157" s="14"/>
      <c r="B157" s="2" t="s">
        <v>83</v>
      </c>
      <c r="C157" s="113">
        <f>E157</f>
        <v>71</v>
      </c>
      <c r="D157" s="113"/>
      <c r="E157" s="113">
        <v>71</v>
      </c>
      <c r="F157" s="113"/>
      <c r="G157" s="113"/>
      <c r="H157" s="113"/>
      <c r="I157" s="113"/>
      <c r="J157" s="113"/>
      <c r="K157" s="113"/>
      <c r="L157" s="113"/>
      <c r="M157" s="113"/>
      <c r="N157" s="113"/>
      <c r="O157" s="101"/>
      <c r="P157" s="101"/>
      <c r="Q157" s="101"/>
    </row>
    <row r="158" spans="1:17" ht="15.75">
      <c r="A158" s="14"/>
      <c r="B158" s="31" t="s">
        <v>46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01"/>
      <c r="P158" s="101"/>
      <c r="Q158" s="101"/>
    </row>
    <row r="159" spans="1:17" ht="114.75" customHeight="1">
      <c r="A159" s="14"/>
      <c r="B159" s="21" t="s">
        <v>99</v>
      </c>
      <c r="C159" s="114">
        <f>E159</f>
        <v>31</v>
      </c>
      <c r="D159" s="114"/>
      <c r="E159" s="114">
        <f>E160+E161+E162</f>
        <v>31</v>
      </c>
      <c r="F159" s="114">
        <f>F160+F161+F162</f>
        <v>31</v>
      </c>
      <c r="G159" s="114"/>
      <c r="H159" s="114">
        <f>H160+H161+H162</f>
        <v>31</v>
      </c>
      <c r="I159" s="114">
        <f>I160+I161+I162</f>
        <v>31</v>
      </c>
      <c r="J159" s="114"/>
      <c r="K159" s="114">
        <f>K160+K161+K162</f>
        <v>31</v>
      </c>
      <c r="L159" s="114">
        <f>L160+L161+L162</f>
        <v>31</v>
      </c>
      <c r="M159" s="114"/>
      <c r="N159" s="114">
        <f>N160+N161+N162</f>
        <v>31</v>
      </c>
      <c r="O159" s="114">
        <f>O160+O161+O162</f>
        <v>31</v>
      </c>
      <c r="P159" s="114"/>
      <c r="Q159" s="114">
        <f>Q160+Q161+Q162</f>
        <v>31</v>
      </c>
    </row>
    <row r="160" spans="1:17" ht="15.75">
      <c r="A160" s="14"/>
      <c r="B160" s="47" t="s">
        <v>92</v>
      </c>
      <c r="C160" s="114">
        <v>25</v>
      </c>
      <c r="D160" s="114"/>
      <c r="E160" s="114">
        <v>25</v>
      </c>
      <c r="F160" s="114">
        <v>25</v>
      </c>
      <c r="G160" s="114"/>
      <c r="H160" s="114">
        <v>25</v>
      </c>
      <c r="I160" s="114">
        <v>25</v>
      </c>
      <c r="J160" s="114"/>
      <c r="K160" s="114">
        <v>25</v>
      </c>
      <c r="L160" s="114">
        <v>25</v>
      </c>
      <c r="M160" s="114"/>
      <c r="N160" s="114">
        <v>25</v>
      </c>
      <c r="O160" s="101">
        <v>25</v>
      </c>
      <c r="P160" s="101"/>
      <c r="Q160" s="101">
        <v>25</v>
      </c>
    </row>
    <row r="161" spans="1:17" ht="70.5" customHeight="1">
      <c r="A161" s="14"/>
      <c r="B161" s="80" t="s">
        <v>82</v>
      </c>
      <c r="C161" s="114">
        <f>E161</f>
        <v>5</v>
      </c>
      <c r="D161" s="114"/>
      <c r="E161" s="114">
        <v>5</v>
      </c>
      <c r="F161" s="114">
        <v>5</v>
      </c>
      <c r="G161" s="114"/>
      <c r="H161" s="114">
        <v>5</v>
      </c>
      <c r="I161" s="114">
        <v>5</v>
      </c>
      <c r="J161" s="114"/>
      <c r="K161" s="114">
        <v>5</v>
      </c>
      <c r="L161" s="114">
        <v>5</v>
      </c>
      <c r="M161" s="114"/>
      <c r="N161" s="114">
        <v>5</v>
      </c>
      <c r="O161" s="114">
        <v>5</v>
      </c>
      <c r="P161" s="114"/>
      <c r="Q161" s="114">
        <v>5</v>
      </c>
    </row>
    <row r="162" spans="1:17" ht="63">
      <c r="A162" s="14"/>
      <c r="B162" s="78" t="s">
        <v>93</v>
      </c>
      <c r="C162" s="114">
        <v>1</v>
      </c>
      <c r="D162" s="114"/>
      <c r="E162" s="114">
        <v>1</v>
      </c>
      <c r="F162" s="114">
        <v>1</v>
      </c>
      <c r="G162" s="114"/>
      <c r="H162" s="114">
        <v>1</v>
      </c>
      <c r="I162" s="114">
        <v>1</v>
      </c>
      <c r="J162" s="114"/>
      <c r="K162" s="114">
        <v>1</v>
      </c>
      <c r="L162" s="114">
        <v>1</v>
      </c>
      <c r="M162" s="114"/>
      <c r="N162" s="114">
        <v>1</v>
      </c>
      <c r="O162" s="101">
        <v>1</v>
      </c>
      <c r="P162" s="101"/>
      <c r="Q162" s="101">
        <v>1</v>
      </c>
    </row>
    <row r="163" spans="1:17" ht="94.5">
      <c r="A163" s="14"/>
      <c r="B163" s="21" t="s">
        <v>100</v>
      </c>
      <c r="C163" s="114">
        <f>C164+C165</f>
        <v>7</v>
      </c>
      <c r="D163" s="114"/>
      <c r="E163" s="114">
        <f aca="true" t="shared" si="42" ref="E163:Q163">E164+E165</f>
        <v>7</v>
      </c>
      <c r="F163" s="114">
        <f t="shared" si="42"/>
        <v>7</v>
      </c>
      <c r="G163" s="114"/>
      <c r="H163" s="114">
        <f t="shared" si="42"/>
        <v>7</v>
      </c>
      <c r="I163" s="114">
        <f t="shared" si="42"/>
        <v>4</v>
      </c>
      <c r="J163" s="114"/>
      <c r="K163" s="114">
        <f t="shared" si="42"/>
        <v>4</v>
      </c>
      <c r="L163" s="114">
        <f t="shared" si="42"/>
        <v>2</v>
      </c>
      <c r="M163" s="114"/>
      <c r="N163" s="114">
        <f t="shared" si="42"/>
        <v>2</v>
      </c>
      <c r="O163" s="114">
        <f t="shared" si="42"/>
        <v>2</v>
      </c>
      <c r="P163" s="114"/>
      <c r="Q163" s="114">
        <f t="shared" si="42"/>
        <v>2</v>
      </c>
    </row>
    <row r="164" spans="1:17" ht="15.75">
      <c r="A164" s="14"/>
      <c r="B164" s="47" t="s">
        <v>92</v>
      </c>
      <c r="C164" s="114">
        <v>6</v>
      </c>
      <c r="D164" s="114"/>
      <c r="E164" s="114">
        <v>6</v>
      </c>
      <c r="F164" s="114">
        <v>7</v>
      </c>
      <c r="G164" s="114"/>
      <c r="H164" s="114">
        <v>7</v>
      </c>
      <c r="I164" s="114">
        <v>4</v>
      </c>
      <c r="J164" s="114"/>
      <c r="K164" s="114">
        <v>4</v>
      </c>
      <c r="L164" s="114">
        <v>2</v>
      </c>
      <c r="M164" s="114"/>
      <c r="N164" s="114">
        <v>2</v>
      </c>
      <c r="O164" s="101">
        <v>2</v>
      </c>
      <c r="P164" s="101"/>
      <c r="Q164" s="101">
        <v>2</v>
      </c>
    </row>
    <row r="165" spans="1:17" ht="63">
      <c r="A165" s="14"/>
      <c r="B165" s="80" t="s">
        <v>82</v>
      </c>
      <c r="C165" s="114">
        <f>E165</f>
        <v>1</v>
      </c>
      <c r="D165" s="114"/>
      <c r="E165" s="114">
        <v>1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01"/>
      <c r="P165" s="101"/>
      <c r="Q165" s="101"/>
    </row>
    <row r="166" spans="1:17" ht="87" customHeight="1">
      <c r="A166" s="14"/>
      <c r="B166" s="21" t="s">
        <v>101</v>
      </c>
      <c r="C166" s="114">
        <f>C167</f>
        <v>2</v>
      </c>
      <c r="D166" s="114"/>
      <c r="E166" s="114">
        <f aca="true" t="shared" si="43" ref="E166:K166">E167</f>
        <v>2</v>
      </c>
      <c r="F166" s="114">
        <f t="shared" si="43"/>
        <v>2</v>
      </c>
      <c r="G166" s="114"/>
      <c r="H166" s="114">
        <f t="shared" si="43"/>
        <v>2</v>
      </c>
      <c r="I166" s="114">
        <f t="shared" si="43"/>
        <v>3</v>
      </c>
      <c r="J166" s="114"/>
      <c r="K166" s="114">
        <f t="shared" si="43"/>
        <v>3</v>
      </c>
      <c r="L166" s="114">
        <v>3</v>
      </c>
      <c r="M166" s="114"/>
      <c r="N166" s="114">
        <v>3</v>
      </c>
      <c r="O166" s="101"/>
      <c r="P166" s="101"/>
      <c r="Q166" s="101"/>
    </row>
    <row r="167" spans="1:17" ht="15.75">
      <c r="A167" s="14"/>
      <c r="B167" s="47" t="s">
        <v>92</v>
      </c>
      <c r="C167" s="114">
        <v>2</v>
      </c>
      <c r="D167" s="114"/>
      <c r="E167" s="114">
        <v>2</v>
      </c>
      <c r="F167" s="114">
        <v>2</v>
      </c>
      <c r="G167" s="114"/>
      <c r="H167" s="114">
        <v>2</v>
      </c>
      <c r="I167" s="114">
        <v>3</v>
      </c>
      <c r="J167" s="114"/>
      <c r="K167" s="114">
        <v>3</v>
      </c>
      <c r="L167" s="114">
        <v>2</v>
      </c>
      <c r="M167" s="114"/>
      <c r="N167" s="114">
        <v>2</v>
      </c>
      <c r="O167" s="101"/>
      <c r="P167" s="101"/>
      <c r="Q167" s="101"/>
    </row>
    <row r="168" spans="1:17" ht="68.25" customHeight="1">
      <c r="A168" s="14"/>
      <c r="B168" s="80" t="s">
        <v>82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>
        <v>1</v>
      </c>
      <c r="M168" s="114"/>
      <c r="N168" s="114">
        <v>1</v>
      </c>
      <c r="O168" s="101"/>
      <c r="P168" s="101"/>
      <c r="Q168" s="101"/>
    </row>
    <row r="169" spans="1:17" ht="31.5">
      <c r="A169" s="14"/>
      <c r="B169" s="31" t="s">
        <v>15</v>
      </c>
      <c r="C169" s="113"/>
      <c r="D169" s="113"/>
      <c r="E169" s="113"/>
      <c r="F169" s="113"/>
      <c r="G169" s="113"/>
      <c r="H169" s="113"/>
      <c r="I169" s="113"/>
      <c r="J169" s="113"/>
      <c r="K169" s="114"/>
      <c r="L169" s="113"/>
      <c r="M169" s="113"/>
      <c r="N169" s="113"/>
      <c r="O169" s="101"/>
      <c r="P169" s="101"/>
      <c r="Q169" s="101"/>
    </row>
    <row r="170" spans="1:17" ht="47.25">
      <c r="A170" s="14"/>
      <c r="B170" s="20" t="s">
        <v>102</v>
      </c>
      <c r="C170" s="114">
        <f>C171+C172</f>
        <v>2</v>
      </c>
      <c r="D170" s="114"/>
      <c r="E170" s="114">
        <f>E171+E172</f>
        <v>2</v>
      </c>
      <c r="F170" s="114">
        <f>F171+F172</f>
        <v>3</v>
      </c>
      <c r="G170" s="114"/>
      <c r="H170" s="114">
        <f>H171+H172</f>
        <v>3</v>
      </c>
      <c r="I170" s="114">
        <f>I171+I172</f>
        <v>2</v>
      </c>
      <c r="J170" s="114"/>
      <c r="K170" s="114">
        <f>K171+K172</f>
        <v>2</v>
      </c>
      <c r="L170" s="114">
        <f>L171+L172</f>
        <v>2</v>
      </c>
      <c r="M170" s="114"/>
      <c r="N170" s="114">
        <f>N171+N172</f>
        <v>2</v>
      </c>
      <c r="O170" s="114">
        <f>O171+O172</f>
        <v>2</v>
      </c>
      <c r="P170" s="114"/>
      <c r="Q170" s="114">
        <f>Q171+Q172</f>
        <v>2</v>
      </c>
    </row>
    <row r="171" spans="1:17" ht="15.75">
      <c r="A171" s="14"/>
      <c r="B171" s="47" t="s">
        <v>92</v>
      </c>
      <c r="C171" s="114">
        <v>2</v>
      </c>
      <c r="D171" s="114"/>
      <c r="E171" s="114">
        <v>2</v>
      </c>
      <c r="F171" s="114">
        <v>3</v>
      </c>
      <c r="G171" s="114"/>
      <c r="H171" s="114">
        <v>3</v>
      </c>
      <c r="I171" s="114">
        <v>2</v>
      </c>
      <c r="J171" s="114"/>
      <c r="K171" s="114">
        <v>2</v>
      </c>
      <c r="L171" s="114">
        <v>2</v>
      </c>
      <c r="M171" s="114"/>
      <c r="N171" s="114">
        <v>2</v>
      </c>
      <c r="O171" s="114">
        <v>2</v>
      </c>
      <c r="P171" s="114"/>
      <c r="Q171" s="114">
        <v>2</v>
      </c>
    </row>
    <row r="172" spans="1:17" ht="63">
      <c r="A172" s="14"/>
      <c r="B172" s="80" t="s">
        <v>82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01"/>
      <c r="P172" s="101"/>
      <c r="Q172" s="101"/>
    </row>
    <row r="173" spans="1:17" ht="63">
      <c r="A173" s="14"/>
      <c r="B173" s="21" t="s">
        <v>103</v>
      </c>
      <c r="C173" s="114">
        <v>1</v>
      </c>
      <c r="D173" s="114"/>
      <c r="E173" s="114">
        <v>1</v>
      </c>
      <c r="F173" s="114">
        <v>1</v>
      </c>
      <c r="G173" s="114"/>
      <c r="H173" s="114">
        <v>1</v>
      </c>
      <c r="I173" s="114"/>
      <c r="J173" s="114"/>
      <c r="K173" s="114"/>
      <c r="L173" s="114">
        <v>2</v>
      </c>
      <c r="M173" s="114"/>
      <c r="N173" s="114">
        <v>2</v>
      </c>
      <c r="O173" s="101"/>
      <c r="P173" s="101"/>
      <c r="Q173" s="101"/>
    </row>
    <row r="174" spans="1:17" ht="15.75">
      <c r="A174" s="14"/>
      <c r="B174" s="47" t="s">
        <v>92</v>
      </c>
      <c r="C174" s="114"/>
      <c r="D174" s="114"/>
      <c r="E174" s="114"/>
      <c r="F174" s="114">
        <v>1</v>
      </c>
      <c r="G174" s="114"/>
      <c r="H174" s="114">
        <v>1</v>
      </c>
      <c r="I174" s="114"/>
      <c r="J174" s="114"/>
      <c r="K174" s="114"/>
      <c r="L174" s="114">
        <v>1</v>
      </c>
      <c r="M174" s="114"/>
      <c r="N174" s="114">
        <v>1</v>
      </c>
      <c r="O174" s="101"/>
      <c r="P174" s="101"/>
      <c r="Q174" s="101"/>
    </row>
    <row r="175" spans="1:17" ht="68.25" customHeight="1">
      <c r="A175" s="14"/>
      <c r="B175" s="80" t="s">
        <v>82</v>
      </c>
      <c r="C175" s="114">
        <v>1</v>
      </c>
      <c r="D175" s="114"/>
      <c r="E175" s="114">
        <v>1</v>
      </c>
      <c r="F175" s="114"/>
      <c r="G175" s="114"/>
      <c r="H175" s="114"/>
      <c r="I175" s="114"/>
      <c r="J175" s="114"/>
      <c r="K175" s="114"/>
      <c r="L175" s="114">
        <v>1</v>
      </c>
      <c r="M175" s="114"/>
      <c r="N175" s="114">
        <v>1</v>
      </c>
      <c r="O175" s="101"/>
      <c r="P175" s="101"/>
      <c r="Q175" s="101"/>
    </row>
    <row r="176" spans="1:17" ht="34.5" customHeight="1">
      <c r="A176" s="14"/>
      <c r="B176" s="31" t="s">
        <v>16</v>
      </c>
      <c r="C176" s="113"/>
      <c r="D176" s="113"/>
      <c r="E176" s="113"/>
      <c r="F176" s="113"/>
      <c r="G176" s="113"/>
      <c r="H176" s="113"/>
      <c r="I176" s="113"/>
      <c r="J176" s="113"/>
      <c r="K176" s="114"/>
      <c r="L176" s="113"/>
      <c r="M176" s="113"/>
      <c r="N176" s="113"/>
      <c r="O176" s="101"/>
      <c r="P176" s="101"/>
      <c r="Q176" s="101"/>
    </row>
    <row r="177" spans="1:17" ht="66" customHeight="1">
      <c r="A177" s="14"/>
      <c r="B177" s="20" t="s">
        <v>104</v>
      </c>
      <c r="C177" s="113">
        <f>C178</f>
        <v>100</v>
      </c>
      <c r="D177" s="113"/>
      <c r="E177" s="113">
        <f>E178</f>
        <v>100</v>
      </c>
      <c r="F177" s="113">
        <f>H177</f>
        <v>323.59999999999997</v>
      </c>
      <c r="G177" s="113"/>
      <c r="H177" s="113">
        <f>H154/H170</f>
        <v>323.59999999999997</v>
      </c>
      <c r="I177" s="113">
        <f>I154/I170</f>
        <v>118.7</v>
      </c>
      <c r="J177" s="113"/>
      <c r="K177" s="113">
        <f>K154/K170</f>
        <v>118.7</v>
      </c>
      <c r="L177" s="113">
        <v>125.2</v>
      </c>
      <c r="M177" s="113"/>
      <c r="N177" s="113">
        <v>125.2</v>
      </c>
      <c r="O177" s="101">
        <v>132.1</v>
      </c>
      <c r="P177" s="101"/>
      <c r="Q177" s="101">
        <v>132.1</v>
      </c>
    </row>
    <row r="178" spans="1:17" ht="15.75">
      <c r="A178" s="14"/>
      <c r="B178" s="47" t="s">
        <v>92</v>
      </c>
      <c r="C178" s="113">
        <v>100</v>
      </c>
      <c r="D178" s="113"/>
      <c r="E178" s="113">
        <v>100</v>
      </c>
      <c r="F178" s="113">
        <v>123.6</v>
      </c>
      <c r="G178" s="113"/>
      <c r="H178" s="113">
        <v>123.6</v>
      </c>
      <c r="I178" s="113">
        <f>I155/I171</f>
        <v>118.7</v>
      </c>
      <c r="J178" s="113"/>
      <c r="K178" s="113">
        <f>I178</f>
        <v>118.7</v>
      </c>
      <c r="L178" s="113">
        <v>125.2</v>
      </c>
      <c r="M178" s="113"/>
      <c r="N178" s="113">
        <v>125.2</v>
      </c>
      <c r="O178" s="101">
        <v>132.1</v>
      </c>
      <c r="P178" s="101"/>
      <c r="Q178" s="101">
        <v>132.1</v>
      </c>
    </row>
    <row r="179" spans="1:17" ht="63">
      <c r="A179" s="14"/>
      <c r="B179" s="80" t="s">
        <v>82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4"/>
      <c r="M179" s="114"/>
      <c r="N179" s="114"/>
      <c r="O179" s="101"/>
      <c r="P179" s="101"/>
      <c r="Q179" s="101"/>
    </row>
    <row r="180" spans="1:17" ht="47.25">
      <c r="A180" s="14"/>
      <c r="B180" s="20" t="s">
        <v>105</v>
      </c>
      <c r="C180" s="113">
        <v>250</v>
      </c>
      <c r="D180" s="113"/>
      <c r="E180" s="113">
        <v>250</v>
      </c>
      <c r="F180" s="116">
        <v>600</v>
      </c>
      <c r="G180" s="116"/>
      <c r="H180" s="116">
        <v>600</v>
      </c>
      <c r="I180" s="113"/>
      <c r="J180" s="113"/>
      <c r="K180" s="113"/>
      <c r="L180" s="113">
        <v>1429.2</v>
      </c>
      <c r="M180" s="113"/>
      <c r="N180" s="113">
        <v>1429.2</v>
      </c>
      <c r="O180" s="101"/>
      <c r="P180" s="101"/>
      <c r="Q180" s="101"/>
    </row>
    <row r="181" spans="1:17" ht="15.75">
      <c r="A181" s="14"/>
      <c r="B181" s="47" t="s">
        <v>92</v>
      </c>
      <c r="C181" s="113"/>
      <c r="D181" s="113"/>
      <c r="E181" s="113"/>
      <c r="F181" s="116">
        <v>600</v>
      </c>
      <c r="G181" s="116"/>
      <c r="H181" s="116">
        <v>600</v>
      </c>
      <c r="I181" s="113"/>
      <c r="J181" s="113"/>
      <c r="K181" s="113"/>
      <c r="L181" s="113">
        <v>1550</v>
      </c>
      <c r="M181" s="113"/>
      <c r="N181" s="113">
        <f>L181</f>
        <v>1550</v>
      </c>
      <c r="O181" s="101"/>
      <c r="P181" s="101"/>
      <c r="Q181" s="101"/>
    </row>
    <row r="182" spans="1:17" ht="75" customHeight="1">
      <c r="A182" s="14"/>
      <c r="B182" s="80" t="s">
        <v>82</v>
      </c>
      <c r="C182" s="113">
        <v>250</v>
      </c>
      <c r="D182" s="113"/>
      <c r="E182" s="113">
        <v>250</v>
      </c>
      <c r="F182" s="116"/>
      <c r="G182" s="116"/>
      <c r="H182" s="116"/>
      <c r="I182" s="114"/>
      <c r="J182" s="114"/>
      <c r="K182" s="114"/>
      <c r="L182" s="113">
        <f>N182</f>
        <v>1358.4</v>
      </c>
      <c r="M182" s="113"/>
      <c r="N182" s="113">
        <v>1358.4</v>
      </c>
      <c r="O182" s="35"/>
      <c r="P182" s="101"/>
      <c r="Q182" s="101"/>
    </row>
    <row r="183" spans="1:17" ht="16.5" customHeight="1">
      <c r="A183" s="14"/>
      <c r="B183" s="34" t="s">
        <v>106</v>
      </c>
      <c r="C183" s="113"/>
      <c r="D183" s="113"/>
      <c r="E183" s="114"/>
      <c r="F183" s="113"/>
      <c r="G183" s="113"/>
      <c r="H183" s="114"/>
      <c r="I183" s="113"/>
      <c r="J183" s="113"/>
      <c r="K183" s="113"/>
      <c r="L183" s="113"/>
      <c r="M183" s="114"/>
      <c r="N183" s="113"/>
      <c r="O183" s="101"/>
      <c r="P183" s="101"/>
      <c r="Q183" s="101"/>
    </row>
    <row r="184" spans="1:17" ht="120.75" customHeight="1">
      <c r="A184" s="14"/>
      <c r="B184" s="20" t="s">
        <v>107</v>
      </c>
      <c r="C184" s="113">
        <f>C170/C163*100</f>
        <v>28.57142857142857</v>
      </c>
      <c r="D184" s="113"/>
      <c r="E184" s="113">
        <f>E170/E163*100</f>
        <v>28.57142857142857</v>
      </c>
      <c r="F184" s="113">
        <f>F170/F163*100</f>
        <v>42.857142857142854</v>
      </c>
      <c r="G184" s="113"/>
      <c r="H184" s="113">
        <f>H170/H163*100</f>
        <v>42.857142857142854</v>
      </c>
      <c r="I184" s="113">
        <f>I170/I163*100</f>
        <v>50</v>
      </c>
      <c r="J184" s="113"/>
      <c r="K184" s="113">
        <f>K170/K163*100</f>
        <v>50</v>
      </c>
      <c r="L184" s="113">
        <f>L170/L163*100</f>
        <v>100</v>
      </c>
      <c r="M184" s="113"/>
      <c r="N184" s="113">
        <f>N170/N163*100</f>
        <v>100</v>
      </c>
      <c r="O184" s="113">
        <v>100</v>
      </c>
      <c r="P184" s="113"/>
      <c r="Q184" s="113">
        <v>100</v>
      </c>
    </row>
    <row r="185" spans="1:17" ht="15.75">
      <c r="A185" s="14"/>
      <c r="B185" s="47" t="s">
        <v>92</v>
      </c>
      <c r="C185" s="113">
        <f>C171/C164*100</f>
        <v>33.33333333333333</v>
      </c>
      <c r="D185" s="113"/>
      <c r="E185" s="113">
        <f>E171/E164*100</f>
        <v>33.33333333333333</v>
      </c>
      <c r="F185" s="113">
        <f>F171/F164*100</f>
        <v>42.857142857142854</v>
      </c>
      <c r="G185" s="113"/>
      <c r="H185" s="113">
        <f>H171/H164*100</f>
        <v>42.857142857142854</v>
      </c>
      <c r="I185" s="113">
        <f>I171/I164*100</f>
        <v>50</v>
      </c>
      <c r="J185" s="113"/>
      <c r="K185" s="113">
        <f>K171/K164*100</f>
        <v>50</v>
      </c>
      <c r="L185" s="113">
        <f>L171/L164*100</f>
        <v>100</v>
      </c>
      <c r="M185" s="113"/>
      <c r="N185" s="113">
        <f>N171/N164*100</f>
        <v>100</v>
      </c>
      <c r="O185" s="113">
        <v>100</v>
      </c>
      <c r="P185" s="113"/>
      <c r="Q185" s="113">
        <v>100</v>
      </c>
    </row>
    <row r="186" spans="1:17" ht="63">
      <c r="A186" s="14"/>
      <c r="B186" s="80" t="s">
        <v>82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01"/>
      <c r="P186" s="101"/>
      <c r="Q186" s="101"/>
    </row>
    <row r="187" spans="1:17" ht="63">
      <c r="A187" s="14"/>
      <c r="B187" s="78" t="s">
        <v>93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01"/>
      <c r="P187" s="101"/>
      <c r="Q187" s="101"/>
    </row>
    <row r="188" spans="1:17" ht="101.25" customHeight="1">
      <c r="A188" s="14"/>
      <c r="B188" s="20" t="s">
        <v>108</v>
      </c>
      <c r="C188" s="113">
        <v>100</v>
      </c>
      <c r="D188" s="113"/>
      <c r="E188" s="113">
        <v>100</v>
      </c>
      <c r="F188" s="113">
        <v>100</v>
      </c>
      <c r="G188" s="113"/>
      <c r="H188" s="113">
        <v>100</v>
      </c>
      <c r="I188" s="113"/>
      <c r="J188" s="113"/>
      <c r="K188" s="113"/>
      <c r="L188" s="113">
        <v>100</v>
      </c>
      <c r="M188" s="113"/>
      <c r="N188" s="113">
        <v>100</v>
      </c>
      <c r="O188" s="101"/>
      <c r="P188" s="101"/>
      <c r="Q188" s="101"/>
    </row>
    <row r="189" spans="1:17" ht="15.75">
      <c r="A189" s="14"/>
      <c r="B189" s="47" t="s">
        <v>92</v>
      </c>
      <c r="C189" s="113"/>
      <c r="D189" s="113"/>
      <c r="E189" s="113"/>
      <c r="F189" s="113">
        <v>100</v>
      </c>
      <c r="G189" s="113"/>
      <c r="H189" s="113">
        <v>100</v>
      </c>
      <c r="I189" s="113"/>
      <c r="J189" s="113"/>
      <c r="K189" s="113"/>
      <c r="L189" s="113">
        <v>100</v>
      </c>
      <c r="M189" s="113"/>
      <c r="N189" s="113">
        <v>100</v>
      </c>
      <c r="O189" s="101"/>
      <c r="P189" s="101"/>
      <c r="Q189" s="101"/>
    </row>
    <row r="190" spans="1:17" ht="73.5" customHeight="1">
      <c r="A190" s="14"/>
      <c r="B190" s="80" t="s">
        <v>82</v>
      </c>
      <c r="C190" s="114">
        <v>100</v>
      </c>
      <c r="D190" s="114"/>
      <c r="E190" s="114">
        <v>100</v>
      </c>
      <c r="F190" s="116"/>
      <c r="G190" s="116"/>
      <c r="H190" s="39"/>
      <c r="I190" s="39"/>
      <c r="J190" s="39"/>
      <c r="K190" s="39"/>
      <c r="L190" s="116">
        <v>100</v>
      </c>
      <c r="M190" s="116"/>
      <c r="N190" s="116">
        <v>100</v>
      </c>
      <c r="O190" s="101"/>
      <c r="P190" s="101"/>
      <c r="Q190" s="101"/>
    </row>
    <row r="198" spans="1:9" ht="18.75">
      <c r="A198" s="4" t="s">
        <v>13</v>
      </c>
      <c r="B198" s="4"/>
      <c r="C198" s="4"/>
      <c r="D198" s="4"/>
      <c r="E198" s="4"/>
      <c r="F198" s="4"/>
      <c r="G198" s="4"/>
      <c r="H198" s="4"/>
      <c r="I198" s="4" t="s">
        <v>1</v>
      </c>
    </row>
    <row r="200" spans="1:9" ht="18.75">
      <c r="A200" s="55" t="s">
        <v>140</v>
      </c>
      <c r="B200" s="4"/>
      <c r="C200" s="4"/>
      <c r="D200" s="4"/>
      <c r="E200" s="4"/>
      <c r="F200" s="4"/>
      <c r="G200" s="4"/>
      <c r="H200" s="4"/>
      <c r="I200" s="4"/>
    </row>
  </sheetData>
  <sheetProtection/>
  <mergeCells count="9">
    <mergeCell ref="A7:A9"/>
    <mergeCell ref="B7:B9"/>
    <mergeCell ref="L8:N8"/>
    <mergeCell ref="O8:Q8"/>
    <mergeCell ref="C7:K7"/>
    <mergeCell ref="L7:Q7"/>
    <mergeCell ref="C8:E8"/>
    <mergeCell ref="F8:H8"/>
    <mergeCell ref="I8:K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7" r:id="rId1"/>
  <rowBreaks count="5" manualBreakCount="5">
    <brk id="17" max="16" man="1"/>
    <brk id="79" max="16" man="1"/>
    <brk id="93" max="16" man="1"/>
    <brk id="108" max="16" man="1"/>
    <brk id="11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8"/>
  <sheetViews>
    <sheetView view="pageBreakPreview" zoomScale="75" zoomScaleNormal="75" zoomScaleSheetLayoutView="75" zoomScalePageLayoutView="0" workbookViewId="0" topLeftCell="A1">
      <selection activeCell="D19" sqref="D19"/>
    </sheetView>
  </sheetViews>
  <sheetFormatPr defaultColWidth="9.140625" defaultRowHeight="12.75"/>
  <cols>
    <col min="1" max="1" width="49.421875" style="0" customWidth="1"/>
    <col min="2" max="2" width="40.140625" style="0" customWidth="1"/>
    <col min="3" max="3" width="10.140625" style="0" customWidth="1"/>
    <col min="4" max="4" width="8.57421875" style="0" customWidth="1"/>
    <col min="5" max="5" width="10.57421875" style="0" customWidth="1"/>
    <col min="6" max="6" width="11.140625" style="0" customWidth="1"/>
    <col min="7" max="8" width="10.7109375" style="0" customWidth="1"/>
    <col min="9" max="9" width="41.7109375" style="0" customWidth="1"/>
  </cols>
  <sheetData>
    <row r="1" spans="1:10" ht="18.75">
      <c r="A1" s="6"/>
      <c r="B1" s="6"/>
      <c r="C1" s="6"/>
      <c r="D1" s="6"/>
      <c r="E1" s="6"/>
      <c r="F1" s="3"/>
      <c r="I1" s="5" t="s">
        <v>40</v>
      </c>
      <c r="J1" s="40"/>
    </row>
    <row r="2" spans="1:9" ht="18.75">
      <c r="A2" s="6"/>
      <c r="B2" s="6"/>
      <c r="C2" s="6"/>
      <c r="D2" s="6"/>
      <c r="E2" s="6"/>
      <c r="F2" s="4" t="s">
        <v>6</v>
      </c>
      <c r="G2" s="4"/>
      <c r="H2" s="4"/>
      <c r="I2" s="4"/>
    </row>
    <row r="3" spans="1:9" ht="18.75">
      <c r="A3" s="6"/>
      <c r="B3" s="6"/>
      <c r="C3" s="6"/>
      <c r="D3" s="6"/>
      <c r="E3" s="6"/>
      <c r="F3" s="4" t="s">
        <v>124</v>
      </c>
      <c r="G3" s="4"/>
      <c r="H3" s="4"/>
      <c r="I3" s="4"/>
    </row>
    <row r="4" spans="1:10" ht="18.75" customHeight="1">
      <c r="A4" s="6"/>
      <c r="B4" s="6"/>
      <c r="C4" s="6"/>
      <c r="D4" s="6"/>
      <c r="E4" s="6"/>
      <c r="F4" s="1"/>
      <c r="G4" s="1"/>
      <c r="H4" s="1"/>
      <c r="I4" s="1"/>
      <c r="J4" s="40"/>
    </row>
    <row r="5" spans="1:12" ht="19.5" customHeight="1">
      <c r="A5" s="93" t="s">
        <v>132</v>
      </c>
      <c r="B5" s="93"/>
      <c r="C5" s="93"/>
      <c r="D5" s="93"/>
      <c r="E5" s="94"/>
      <c r="F5" s="94"/>
      <c r="G5" s="94"/>
      <c r="H5" s="94"/>
      <c r="I5" s="94"/>
      <c r="J5" s="40"/>
      <c r="K5" s="28"/>
      <c r="L5" s="28"/>
    </row>
    <row r="6" spans="1:12" ht="18.75">
      <c r="A6" s="6"/>
      <c r="B6" s="6"/>
      <c r="C6" s="136"/>
      <c r="D6" s="136"/>
      <c r="E6" s="136"/>
      <c r="F6" s="136"/>
      <c r="G6" s="136"/>
      <c r="H6" s="136"/>
      <c r="I6" s="136"/>
      <c r="J6" s="40"/>
      <c r="K6" s="30"/>
      <c r="L6" s="30"/>
    </row>
    <row r="7" spans="1:12" ht="18.75">
      <c r="A7" s="6"/>
      <c r="B7" s="6"/>
      <c r="C7" s="29"/>
      <c r="D7" s="29"/>
      <c r="E7" s="29"/>
      <c r="F7" s="29"/>
      <c r="G7" s="29"/>
      <c r="H7" s="29"/>
      <c r="I7" s="43" t="s">
        <v>35</v>
      </c>
      <c r="J7" s="40"/>
      <c r="K7" s="30"/>
      <c r="L7" s="30"/>
    </row>
    <row r="8" spans="1:10" ht="15.75" customHeight="1">
      <c r="A8" s="132" t="s">
        <v>19</v>
      </c>
      <c r="B8" s="133" t="s">
        <v>29</v>
      </c>
      <c r="C8" s="132" t="s">
        <v>20</v>
      </c>
      <c r="D8" s="132" t="s">
        <v>21</v>
      </c>
      <c r="E8" s="132"/>
      <c r="F8" s="132"/>
      <c r="G8" s="132"/>
      <c r="H8" s="71"/>
      <c r="I8" s="133" t="s">
        <v>0</v>
      </c>
      <c r="J8" s="40"/>
    </row>
    <row r="9" spans="1:10" ht="39" customHeight="1">
      <c r="A9" s="132"/>
      <c r="B9" s="134"/>
      <c r="C9" s="132"/>
      <c r="D9" s="45" t="s">
        <v>112</v>
      </c>
      <c r="E9" s="45" t="s">
        <v>113</v>
      </c>
      <c r="F9" s="45" t="s">
        <v>114</v>
      </c>
      <c r="G9" s="45" t="s">
        <v>115</v>
      </c>
      <c r="H9" s="45" t="s">
        <v>116</v>
      </c>
      <c r="I9" s="134"/>
      <c r="J9" s="40"/>
    </row>
    <row r="10" spans="1:10" ht="50.25" customHeight="1">
      <c r="A10" s="70" t="s">
        <v>12</v>
      </c>
      <c r="B10" s="7" t="s">
        <v>57</v>
      </c>
      <c r="C10" s="57">
        <f>SUM(C12:C14)</f>
        <v>54309.027525475</v>
      </c>
      <c r="D10" s="57">
        <f>SUM(D12:D14)</f>
        <v>9399.7</v>
      </c>
      <c r="E10" s="57">
        <f>SUM(E12:E14)</f>
        <v>10047.2612</v>
      </c>
      <c r="F10" s="57">
        <f>SUM(F12:F14)</f>
        <v>10799.10604</v>
      </c>
      <c r="G10" s="57">
        <f>SUM(G12:G14)</f>
        <v>11600.463993000001</v>
      </c>
      <c r="H10" s="57">
        <f>H14</f>
        <v>12462.496292475</v>
      </c>
      <c r="I10" s="52" t="s">
        <v>133</v>
      </c>
      <c r="J10" s="40"/>
    </row>
    <row r="11" spans="1:10" ht="36.75" customHeight="1">
      <c r="A11" s="68" t="s">
        <v>32</v>
      </c>
      <c r="B11" s="68"/>
      <c r="C11" s="57"/>
      <c r="D11" s="57"/>
      <c r="E11" s="57"/>
      <c r="F11" s="57"/>
      <c r="G11" s="57"/>
      <c r="H11" s="57"/>
      <c r="I11" s="56"/>
      <c r="J11" s="40"/>
    </row>
    <row r="12" spans="1:10" ht="36" customHeight="1">
      <c r="A12" s="47" t="s">
        <v>33</v>
      </c>
      <c r="B12" s="47"/>
      <c r="C12" s="58"/>
      <c r="D12" s="58"/>
      <c r="E12" s="58"/>
      <c r="F12" s="58"/>
      <c r="G12" s="58"/>
      <c r="H12" s="58"/>
      <c r="I12" s="135"/>
      <c r="J12" s="40"/>
    </row>
    <row r="13" spans="1:10" ht="34.5" customHeight="1">
      <c r="A13" s="54" t="s">
        <v>34</v>
      </c>
      <c r="B13" s="54"/>
      <c r="C13" s="59"/>
      <c r="D13" s="59"/>
      <c r="E13" s="59"/>
      <c r="F13" s="59"/>
      <c r="G13" s="59"/>
      <c r="H13" s="59"/>
      <c r="I13" s="135"/>
      <c r="J13" s="40"/>
    </row>
    <row r="14" spans="1:10" ht="48.75" customHeight="1">
      <c r="A14" s="44" t="s">
        <v>59</v>
      </c>
      <c r="B14" s="54"/>
      <c r="C14" s="60">
        <f>D14+E14+F14+G14+H14</f>
        <v>54309.027525475</v>
      </c>
      <c r="D14" s="60">
        <f>'испр. д. 3'!C14</f>
        <v>9399.7</v>
      </c>
      <c r="E14" s="60">
        <f>'испр. д. 3'!F14</f>
        <v>10047.2612</v>
      </c>
      <c r="F14" s="60">
        <f>'испр. д. 3'!J14</f>
        <v>10799.10604</v>
      </c>
      <c r="G14" s="60">
        <f>'испр. д. 3'!M14</f>
        <v>11600.463993000001</v>
      </c>
      <c r="H14" s="60">
        <f>'испр. д. 3'!O14</f>
        <v>12462.496292475</v>
      </c>
      <c r="I14" s="135"/>
      <c r="J14" s="40"/>
    </row>
    <row r="15" spans="1:10" ht="81" customHeight="1">
      <c r="A15" s="67" t="s">
        <v>14</v>
      </c>
      <c r="B15" s="7" t="s">
        <v>57</v>
      </c>
      <c r="C15" s="61">
        <f>SUM(D15:H15)</f>
        <v>213478.40000000002</v>
      </c>
      <c r="D15" s="61">
        <v>35681.3</v>
      </c>
      <c r="E15" s="61">
        <v>40692.3</v>
      </c>
      <c r="F15" s="61">
        <v>43099.6</v>
      </c>
      <c r="G15" s="61">
        <v>45650</v>
      </c>
      <c r="H15" s="61">
        <v>48355.2</v>
      </c>
      <c r="I15" s="47" t="s">
        <v>3</v>
      </c>
      <c r="J15" s="40"/>
    </row>
    <row r="16" spans="1:10" ht="65.25" customHeight="1">
      <c r="A16" s="69" t="s">
        <v>43</v>
      </c>
      <c r="B16" s="69"/>
      <c r="C16" s="59"/>
      <c r="D16" s="59"/>
      <c r="E16" s="59"/>
      <c r="F16" s="59"/>
      <c r="G16" s="59"/>
      <c r="H16" s="59"/>
      <c r="I16" s="12"/>
      <c r="J16" s="40"/>
    </row>
    <row r="17" spans="1:10" ht="34.5" customHeight="1">
      <c r="A17" s="11" t="s">
        <v>85</v>
      </c>
      <c r="B17" s="47"/>
      <c r="C17" s="62">
        <f>D17+E17+F17+G17+H17</f>
        <v>40188.571367000004</v>
      </c>
      <c r="D17" s="62">
        <f>'испр. д. 3'!C73</f>
        <v>5270.900000000001</v>
      </c>
      <c r="E17" s="62">
        <f>'испр. д. 3'!F73</f>
        <v>7806.280000000001</v>
      </c>
      <c r="F17" s="62">
        <f>'испр. д. 3'!I73</f>
        <v>8392.7</v>
      </c>
      <c r="G17" s="62">
        <f>'испр. д. 3'!L73</f>
        <v>9021.091367</v>
      </c>
      <c r="H17" s="62">
        <f>'испр. д. 3'!O73</f>
        <v>9697.6</v>
      </c>
      <c r="I17" s="7"/>
      <c r="J17" s="40"/>
    </row>
    <row r="18" spans="1:10" ht="51.75" customHeight="1">
      <c r="A18" s="73" t="s">
        <v>117</v>
      </c>
      <c r="B18" s="7" t="s">
        <v>57</v>
      </c>
      <c r="C18" s="64">
        <f>D18+E18+F18+G18+H18</f>
        <v>173585.6</v>
      </c>
      <c r="D18" s="83">
        <v>41322.1</v>
      </c>
      <c r="E18" s="82">
        <v>40634.9</v>
      </c>
      <c r="F18" s="82">
        <v>35076.1</v>
      </c>
      <c r="G18" s="83">
        <v>30581.2</v>
      </c>
      <c r="H18" s="82">
        <v>25971.3</v>
      </c>
      <c r="I18" s="47" t="s">
        <v>3</v>
      </c>
      <c r="J18" s="40"/>
    </row>
    <row r="19" spans="1:10" ht="145.5" customHeight="1">
      <c r="A19" s="2" t="s">
        <v>118</v>
      </c>
      <c r="B19" s="66"/>
      <c r="C19" s="48"/>
      <c r="D19" s="48"/>
      <c r="E19" s="48"/>
      <c r="F19" s="48"/>
      <c r="G19" s="48"/>
      <c r="H19" s="48"/>
      <c r="I19" s="56"/>
      <c r="J19" s="40"/>
    </row>
    <row r="20" spans="1:9" ht="63">
      <c r="A20" s="47" t="s">
        <v>91</v>
      </c>
      <c r="B20" s="54"/>
      <c r="C20" s="23">
        <f>D20+E20+F20+G20+H20</f>
        <v>74671.3</v>
      </c>
      <c r="D20" s="23">
        <v>13125.3</v>
      </c>
      <c r="E20" s="16">
        <v>20514.6</v>
      </c>
      <c r="F20" s="16">
        <v>15788.8</v>
      </c>
      <c r="G20" s="23">
        <v>14034</v>
      </c>
      <c r="H20" s="23">
        <v>11208.6</v>
      </c>
      <c r="I20" s="48"/>
    </row>
    <row r="21" spans="1:9" ht="63">
      <c r="A21" s="54" t="s">
        <v>98</v>
      </c>
      <c r="B21" s="51"/>
      <c r="C21" s="23">
        <f>D21+E21+F21+G21+H21</f>
        <v>5031.2</v>
      </c>
      <c r="D21" s="23">
        <v>450</v>
      </c>
      <c r="E21" s="16">
        <v>970.8</v>
      </c>
      <c r="F21" s="16">
        <v>237.4</v>
      </c>
      <c r="G21" s="16">
        <v>3108.8</v>
      </c>
      <c r="H21" s="16">
        <v>264.2</v>
      </c>
      <c r="I21" s="51"/>
    </row>
    <row r="22" spans="1:9" ht="18.75">
      <c r="A22" s="38"/>
      <c r="B22" s="38"/>
      <c r="C22" s="4"/>
      <c r="D22" s="4"/>
      <c r="E22" s="4"/>
      <c r="F22" s="4"/>
      <c r="G22" s="4"/>
      <c r="H22" s="4"/>
      <c r="I22" s="4"/>
    </row>
    <row r="23" spans="2:9" ht="18.75">
      <c r="B23" s="55"/>
      <c r="C23" s="4"/>
      <c r="D23" s="4"/>
      <c r="E23" s="4"/>
      <c r="F23" s="4"/>
      <c r="G23" s="4"/>
      <c r="H23" s="4"/>
      <c r="I23" s="4"/>
    </row>
    <row r="24" spans="1:9" ht="18.75">
      <c r="A24" s="38"/>
      <c r="B24" s="38"/>
      <c r="C24" s="4"/>
      <c r="D24" s="4"/>
      <c r="E24" s="4"/>
      <c r="F24" s="4"/>
      <c r="G24" s="4"/>
      <c r="H24" s="4"/>
      <c r="I24" s="4"/>
    </row>
    <row r="25" spans="1:9" ht="18.75">
      <c r="A25" s="38"/>
      <c r="B25" s="38"/>
      <c r="C25" s="4"/>
      <c r="D25" s="4"/>
      <c r="E25" s="4"/>
      <c r="F25" s="4"/>
      <c r="G25" s="4"/>
      <c r="H25" s="4"/>
      <c r="I25" s="4"/>
    </row>
    <row r="26" spans="1:9" ht="18.75">
      <c r="A26" s="4" t="s">
        <v>13</v>
      </c>
      <c r="B26" s="4"/>
      <c r="C26" s="4"/>
      <c r="D26" s="4"/>
      <c r="E26" s="4"/>
      <c r="F26" s="4"/>
      <c r="G26" s="4"/>
      <c r="H26" s="4"/>
      <c r="I26" s="4" t="s">
        <v>1</v>
      </c>
    </row>
    <row r="28" spans="1:9" ht="18.75">
      <c r="A28" s="55" t="s">
        <v>139</v>
      </c>
      <c r="B28" s="4"/>
      <c r="C28" s="4"/>
      <c r="D28" s="4"/>
      <c r="E28" s="4"/>
      <c r="F28" s="4"/>
      <c r="G28" s="4"/>
      <c r="H28" s="4"/>
      <c r="I28" s="4"/>
    </row>
  </sheetData>
  <sheetProtection/>
  <mergeCells count="7">
    <mergeCell ref="A8:A9"/>
    <mergeCell ref="B8:B9"/>
    <mergeCell ref="I12:I14"/>
    <mergeCell ref="C6:I6"/>
    <mergeCell ref="C8:C9"/>
    <mergeCell ref="D8:G8"/>
    <mergeCell ref="I8:I9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2016-04-22T05:19:32Z</cp:lastPrinted>
  <dcterms:created xsi:type="dcterms:W3CDTF">1996-10-08T23:32:33Z</dcterms:created>
  <dcterms:modified xsi:type="dcterms:W3CDTF">2016-04-22T05:20:36Z</dcterms:modified>
  <cp:category/>
  <cp:version/>
  <cp:contentType/>
  <cp:contentStatus/>
</cp:coreProperties>
</file>