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50" activeTab="0"/>
  </bookViews>
  <sheets>
    <sheet name="дод 5 " sheetId="1" r:id="rId1"/>
  </sheets>
  <definedNames>
    <definedName name="_xlnm.Print_Titles" localSheetId="0">'дод 5 '!$11:$11</definedName>
    <definedName name="_xlnm.Print_Area" localSheetId="0">'дод 5 '!$A$1:$L$58</definedName>
  </definedNames>
  <calcPr fullCalcOnLoad="1"/>
</workbook>
</file>

<file path=xl/sharedStrings.xml><?xml version="1.0" encoding="utf-8"?>
<sst xmlns="http://schemas.openxmlformats.org/spreadsheetml/2006/main" count="100" uniqueCount="73">
  <si>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</si>
  <si>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</si>
  <si>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</si>
  <si>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</si>
  <si>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інвестиційного проекту</t>
  </si>
  <si>
    <t>Загальний період реалізації проекту,                   (рік початку і завершення)</t>
  </si>
  <si>
    <t>Загальна вартість проекту,                       гривень</t>
  </si>
  <si>
    <t>х</t>
  </si>
  <si>
    <t>(код бюджету)</t>
  </si>
  <si>
    <t>Департамент інфраструктури міста Сумської міської ради</t>
  </si>
  <si>
    <t>Будівництво об'єктів житлово-комунального господарства</t>
  </si>
  <si>
    <t>Будівництво інших об'єктів комунальної власності</t>
  </si>
  <si>
    <t>Управління капітального будівництва та дорожнього господарства Сумської міської ради</t>
  </si>
  <si>
    <t>Будівництво освітніх установ та закладів</t>
  </si>
  <si>
    <t>0443</t>
  </si>
  <si>
    <t>(грн)</t>
  </si>
  <si>
    <t>0470</t>
  </si>
  <si>
    <t>Заходи з енергозбереження</t>
  </si>
  <si>
    <t>Обсяг капітальних вкладень бюджету міської ТГ всього, гривень</t>
  </si>
  <si>
    <t>Реконструкція водопровідної мережі Д=400 по вул. Героїв Крут в м. Суми</t>
  </si>
  <si>
    <t>2018-2024</t>
  </si>
  <si>
    <t>2022-2024</t>
  </si>
  <si>
    <t>Будівництво медичних установ та закладів</t>
  </si>
  <si>
    <t>Реконструкція частини підвального приміщення з облаштуванням укриття  Сумської початкової школи № 30 «Унікум» Сумської міської ради за адресою: м. Суми, вул. Івана Сірка, 2А</t>
  </si>
  <si>
    <t>Проектування, реставрація та охорона пам'яток архітектури</t>
  </si>
  <si>
    <t>Реставраційний ремонт протирадіаційного укриття Комунальної установи Сумська загальноосвітня  школа І-ІІІ ступенів  № 8 Сумської міської ради за адресою: м. Суми, вул. Троїцька, 7</t>
  </si>
  <si>
    <t>Нове будівництво кладовища в районі                                 40-ї підстанції в м. Суми</t>
  </si>
  <si>
    <t>Реконструкція (санація) самотічного каналізаційного колектора Д 400-600  від вул. Харківська, 30/1 по вул. Прокоф'єва до КНС-6</t>
  </si>
  <si>
    <t>0990</t>
  </si>
  <si>
    <t>Нове будівництво ПРУ для закладу дошкільної освіти (ясла – садок) № 37 «Веселі зайчата» Сумської міської ради за адресою: вул. Вишнева, 1,                                  с. Стецьківка, Сумського району, Сумської області</t>
  </si>
  <si>
    <t>Реконструкція - термомодернізація будівлі КУ ССШ №7 ім. М. Савченка СМР                                                    по вул. Лесі Українки, 23 в м. Суми</t>
  </si>
  <si>
    <t>Реконструкція захисних споруд цивільного захисту неврологічного корпусу КНП  «Клінічна лікарня № 4» СМР за адресою:                                             м. Суми,  вул. Металургів, 38</t>
  </si>
  <si>
    <t>2018-2025</t>
  </si>
  <si>
    <t>Обсяги капітальних вкладень бюджету у розрізі інвестиційних проектів у 2024 році</t>
  </si>
  <si>
    <t>Обсяг капітальних вкладень бюджету міської ТГ у 2024 році,                       гривень</t>
  </si>
  <si>
    <t>Очікуваний рівень готовності проекту на кінець 2024 року, %</t>
  </si>
  <si>
    <t>2023-2024</t>
  </si>
  <si>
    <t xml:space="preserve">Нове будівництво секторів поховань на Ново-Центральному Баранівському кладовищі в  м. Суми </t>
  </si>
  <si>
    <t>Реконструкція цокольного приміщення з пристосуванням його для використання як найпростішого укриття в будівлі КУ  «Центр УБД» СМР за адресою: м. Суми, вул. Г.Кондратьєва, 165/71</t>
  </si>
  <si>
    <t xml:space="preserve">Реконструкція сталевих ділянок водоводу Д-500 мм від Лучанського водозабору до перехрестя вул. Чехова та вул. 2-га Залізнична в м. Суми. Коригування </t>
  </si>
  <si>
    <t xml:space="preserve">Реконструкція каналізаційного напорного колектора від КНС № 1А по вул. Соборній до міських очисних споруд  </t>
  </si>
  <si>
    <t>0200000</t>
  </si>
  <si>
    <t>Виконавчий комітет Сумської міської ради</t>
  </si>
  <si>
    <t>0210000</t>
  </si>
  <si>
    <t>0217530</t>
  </si>
  <si>
    <t>0460</t>
  </si>
  <si>
    <t>Інші заходи у сфері зв'язку, телекомунікації та інформатики</t>
  </si>
  <si>
    <t xml:space="preserve">Будівництво автоматизованої системи відеоспостереження та аналітики в Сумській міській територіальній громаді  </t>
  </si>
  <si>
    <t>0218110</t>
  </si>
  <si>
    <t>0320</t>
  </si>
  <si>
    <t>Заходи із запобігання та ліквідації надзвичайних ситуацій та наслідків стихійного лиха</t>
  </si>
  <si>
    <t>Нове будівництво місцевої автоматизованої системи централізованого оповіщення про загрозу або виникнення надзвичайних ситуацій Сумської міської територіальної громади</t>
  </si>
  <si>
    <t xml:space="preserve">Директор Департаменту фінансів, економіки </t>
  </si>
  <si>
    <t>та інвестицій Сумської міської ради</t>
  </si>
  <si>
    <t>Світлана ЛИПОВА</t>
  </si>
  <si>
    <t>Нове будівництво захисної споруди цивільного захисту (ПРУ) на території Сумської ЗОШ № 27, м. Суми за адресою: вул. Охтирська, 33</t>
  </si>
  <si>
    <t>Нове будівництво захисної споруди цивільного захисту (ПРУ) на території ЗДО № 27 «Світанок» СМР за адресою: м. Суми, вул. Баранівська, 23</t>
  </si>
  <si>
    <t>Усього</t>
  </si>
  <si>
    <t>Обсяг капітальних вкладень бюджету міської ТГ у 2024 році                                     з урахуванням змін,                       гривень</t>
  </si>
  <si>
    <t>Реконструкція (санація) самотічного каналізаційного колектора Д 400-500 мм від вул. Романа Атаманюка по вул. Генерала Чібісова, Новорічній до                                         вул. Київської</t>
  </si>
  <si>
    <t xml:space="preserve">Внесено змін                                        +, -               </t>
  </si>
  <si>
    <t xml:space="preserve">до                  наказу                 Сумської </t>
  </si>
  <si>
    <t xml:space="preserve">міської       військової        адміністрації </t>
  </si>
  <si>
    <t>Нове будівництво ПРУ для Стецьківського закладу загальної середньої освіти І-ІІІ ступенів Сумської міської ради за адресою: вул. Шкільна, 5, с. Стецьківка, Сумського району, Сумської області</t>
  </si>
  <si>
    <t>Реставраційний ремонт підвального приміщення  з облаштуванням укриття Комунальної установи Сумська класична гімназія Сумської міської ради за адресою:                                                 м. Суми, вул. Троїцька, 5</t>
  </si>
  <si>
    <t>2021-2024</t>
  </si>
  <si>
    <t>Співфінансування заходів, що реалізуються за рахунок субвенції з державного бюджету місцевим бюджетам на облаштування безпечних умов у закладах, що надають загальну середню освіту</t>
  </si>
  <si>
    <t>Нове будівництво захисної споруди цивільного захисту (ПРУ) на території  СПШ № 28 СМР за адресою : м. Суми, вул. Данила Галицького, 22</t>
  </si>
  <si>
    <t>Нове будівництво захисної споруди цивільного захисту (ПРУ) на території  ССПШ №31 СМР за адресою : м. Суми,                              вул. Хворостянка, 4, 6</t>
  </si>
  <si>
    <t>Нове будівництво захисної споруди цивільного захисту (ПРУ) на території Сумського ЗЗСО № 26 СМР за адресою:                   м. Суми, вул. Охтирська, 21</t>
  </si>
  <si>
    <t>Нове будівництво захисної споруди цивільного захисту (ПРУ) на території  КУ Сумська СШ №25  за адресою: м. Суми,                      вул. Гарбузівська, 80</t>
  </si>
  <si>
    <t xml:space="preserve">                    Додаток 5</t>
  </si>
  <si>
    <t>від 14.03.2024 № 90 - СМР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</si>
</sst>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#,##0\ &quot;грн.&quot;;\-#,##0\ &quot;грн.&quot;"/>
    <numFmt numFmtId="171" formatCode="#,##0\ &quot;грн.&quot;;[Red]\-#,##0\ &quot;грн.&quot;"/>
    <numFmt numFmtId="172" formatCode="#,##0.00\ &quot;грн.&quot;;\-#,##0.00\ &quot;грн.&quot;"/>
    <numFmt numFmtId="173" formatCode="#,##0.00\ &quot;грн.&quot;;[Red]\-#,##0.00\ &quot;грн.&quot;"/>
    <numFmt numFmtId="174" formatCode="_-* #,##0\ &quot;грн.&quot;_-;\-* #,##0\ &quot;грн.&quot;_-;_-* &quot;-&quot;\ &quot;грн.&quot;_-;_-@_-"/>
    <numFmt numFmtId="175" formatCode="_-* #,##0\ _г_р_н_._-;\-* #,##0\ _г_р_н_._-;_-* &quot;-&quot;\ _г_р_н_._-;_-@_-"/>
    <numFmt numFmtId="176" formatCode="_-* #,##0.00\ &quot;грн.&quot;_-;\-* #,##0.00\ &quot;грн.&quot;_-;_-* &quot;-&quot;??\ &quot;грн.&quot;_-;_-@_-"/>
    <numFmt numFmtId="177" formatCode="_-* #,##0.00\ _г_р_н_._-;\-* #,##0.00\ _г_р_н_._-;_-* &quot;-&quot;??\ _г_р_н_.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"/>
    <numFmt numFmtId="189" formatCode="0.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3.5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u val="single"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4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4"/>
      <color indexed="10"/>
      <name val="Times New Roman"/>
      <family val="1"/>
    </font>
    <font>
      <b/>
      <sz val="13.5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3.5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3" fillId="0" borderId="0">
      <alignment/>
      <protection/>
    </xf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33" fillId="32" borderId="0" xfId="0" applyFont="1" applyFill="1" applyAlignment="1">
      <alignment/>
    </xf>
    <xf numFmtId="3" fontId="33" fillId="32" borderId="0" xfId="0" applyNumberFormat="1" applyFont="1" applyFill="1" applyAlignment="1">
      <alignment/>
    </xf>
    <xf numFmtId="0" fontId="2" fillId="32" borderId="0" xfId="0" applyFont="1" applyFill="1" applyAlignment="1">
      <alignment vertical="center" textRotation="180"/>
    </xf>
    <xf numFmtId="0" fontId="34" fillId="32" borderId="0" xfId="0" applyFont="1" applyFill="1" applyAlignment="1">
      <alignment/>
    </xf>
    <xf numFmtId="3" fontId="34" fillId="32" borderId="0" xfId="0" applyNumberFormat="1" applyFont="1" applyFill="1" applyAlignment="1">
      <alignment/>
    </xf>
    <xf numFmtId="3" fontId="4" fillId="32" borderId="0" xfId="0" applyNumberFormat="1" applyFont="1" applyFill="1" applyAlignment="1">
      <alignment vertical="center"/>
    </xf>
    <xf numFmtId="0" fontId="2" fillId="32" borderId="0" xfId="0" applyNumberFormat="1" applyFont="1" applyFill="1" applyAlignment="1" applyProtection="1">
      <alignment/>
      <protection/>
    </xf>
    <xf numFmtId="3" fontId="2" fillId="32" borderId="0" xfId="0" applyNumberFormat="1" applyFont="1" applyFill="1" applyAlignment="1" applyProtection="1">
      <alignment/>
      <protection/>
    </xf>
    <xf numFmtId="0" fontId="2" fillId="32" borderId="0" xfId="0" applyFont="1" applyFill="1" applyAlignment="1" applyProtection="1">
      <alignment vertical="center"/>
      <protection/>
    </xf>
    <xf numFmtId="0" fontId="2" fillId="32" borderId="0" xfId="0" applyNumberFormat="1" applyFont="1" applyFill="1" applyAlignment="1" applyProtection="1">
      <alignment vertical="center"/>
      <protection/>
    </xf>
    <xf numFmtId="0" fontId="9" fillId="32" borderId="0" xfId="0" applyFont="1" applyFill="1" applyBorder="1" applyAlignment="1">
      <alignment horizontal="center" vertical="center"/>
    </xf>
    <xf numFmtId="3" fontId="9" fillId="32" borderId="0" xfId="0" applyNumberFormat="1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3" fontId="7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35" fillId="32" borderId="10" xfId="0" applyFont="1" applyFill="1" applyBorder="1" applyAlignment="1">
      <alignment/>
    </xf>
    <xf numFmtId="0" fontId="6" fillId="32" borderId="10" xfId="0" applyFont="1" applyFill="1" applyBorder="1" applyAlignment="1">
      <alignment horizontal="left" vertical="center" wrapText="1"/>
    </xf>
    <xf numFmtId="4" fontId="6" fillId="32" borderId="10" xfId="0" applyNumberFormat="1" applyFont="1" applyFill="1" applyBorder="1" applyAlignment="1">
      <alignment horizontal="center" vertical="center" wrapText="1"/>
    </xf>
    <xf numFmtId="0" fontId="35" fillId="32" borderId="0" xfId="0" applyFont="1" applyFill="1" applyAlignment="1">
      <alignment/>
    </xf>
    <xf numFmtId="0" fontId="10" fillId="32" borderId="10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left" vertical="center" wrapText="1"/>
    </xf>
    <xf numFmtId="4" fontId="10" fillId="32" borderId="10" xfId="0" applyNumberFormat="1" applyFont="1" applyFill="1" applyBorder="1" applyAlignment="1">
      <alignment horizontal="center" vertical="center" wrapText="1"/>
    </xf>
    <xf numFmtId="49" fontId="6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left" vertical="center" wrapText="1"/>
    </xf>
    <xf numFmtId="4" fontId="5" fillId="32" borderId="10" xfId="0" applyNumberFormat="1" applyFont="1" applyFill="1" applyBorder="1" applyAlignment="1">
      <alignment horizontal="center" vertical="center" wrapText="1"/>
    </xf>
    <xf numFmtId="189" fontId="5" fillId="32" borderId="10" xfId="0" applyNumberFormat="1" applyFont="1" applyFill="1" applyBorder="1" applyAlignment="1">
      <alignment horizontal="center" vertical="center" wrapText="1"/>
    </xf>
    <xf numFmtId="3" fontId="5" fillId="32" borderId="10" xfId="0" applyNumberFormat="1" applyFont="1" applyFill="1" applyBorder="1" applyAlignment="1">
      <alignment horizontal="center" vertical="center" wrapText="1"/>
    </xf>
    <xf numFmtId="0" fontId="36" fillId="32" borderId="0" xfId="0" applyFont="1" applyFill="1" applyAlignment="1">
      <alignment/>
    </xf>
    <xf numFmtId="0" fontId="2" fillId="32" borderId="0" xfId="0" applyFont="1" applyFill="1" applyAlignment="1">
      <alignment/>
    </xf>
    <xf numFmtId="3" fontId="2" fillId="32" borderId="0" xfId="0" applyNumberFormat="1" applyFont="1" applyFill="1" applyAlignment="1">
      <alignment/>
    </xf>
    <xf numFmtId="0" fontId="2" fillId="32" borderId="0" xfId="0" applyFont="1" applyFill="1" applyAlignment="1">
      <alignment vertical="top"/>
    </xf>
    <xf numFmtId="0" fontId="35" fillId="33" borderId="0" xfId="0" applyFont="1" applyFill="1" applyAlignment="1">
      <alignment/>
    </xf>
    <xf numFmtId="0" fontId="36" fillId="33" borderId="0" xfId="0" applyFont="1" applyFill="1" applyAlignment="1">
      <alignment/>
    </xf>
    <xf numFmtId="4" fontId="6" fillId="32" borderId="11" xfId="0" applyNumberFormat="1" applyFont="1" applyFill="1" applyBorder="1" applyAlignment="1">
      <alignment horizontal="center" vertical="center" wrapText="1"/>
    </xf>
    <xf numFmtId="189" fontId="5" fillId="32" borderId="11" xfId="0" applyNumberFormat="1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3" fontId="5" fillId="32" borderId="11" xfId="0" applyNumberFormat="1" applyFont="1" applyFill="1" applyBorder="1" applyAlignment="1">
      <alignment horizontal="center" vertical="center" wrapText="1"/>
    </xf>
    <xf numFmtId="1" fontId="5" fillId="32" borderId="11" xfId="0" applyNumberFormat="1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vertical="center" textRotation="180"/>
    </xf>
    <xf numFmtId="0" fontId="33" fillId="32" borderId="0" xfId="0" applyFont="1" applyFill="1" applyBorder="1" applyAlignment="1">
      <alignment/>
    </xf>
    <xf numFmtId="3" fontId="4" fillId="32" borderId="0" xfId="0" applyNumberFormat="1" applyFont="1" applyFill="1" applyBorder="1" applyAlignment="1">
      <alignment vertical="center"/>
    </xf>
    <xf numFmtId="4" fontId="6" fillId="32" borderId="0" xfId="0" applyNumberFormat="1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center" vertical="center" wrapText="1"/>
    </xf>
    <xf numFmtId="4" fontId="10" fillId="32" borderId="0" xfId="0" applyNumberFormat="1" applyFont="1" applyFill="1" applyBorder="1" applyAlignment="1">
      <alignment horizontal="center" vertical="center" wrapText="1"/>
    </xf>
    <xf numFmtId="4" fontId="5" fillId="32" borderId="0" xfId="0" applyNumberFormat="1" applyFont="1" applyFill="1" applyBorder="1" applyAlignment="1">
      <alignment horizontal="center" vertical="center" wrapText="1"/>
    </xf>
    <xf numFmtId="0" fontId="35" fillId="32" borderId="0" xfId="0" applyFont="1" applyFill="1" applyBorder="1" applyAlignment="1">
      <alignment/>
    </xf>
    <xf numFmtId="0" fontId="2" fillId="33" borderId="0" xfId="0" applyFont="1" applyFill="1" applyBorder="1" applyAlignment="1">
      <alignment vertical="center" textRotation="180"/>
    </xf>
    <xf numFmtId="0" fontId="35" fillId="33" borderId="0" xfId="0" applyFont="1" applyFill="1" applyBorder="1" applyAlignment="1">
      <alignment/>
    </xf>
    <xf numFmtId="0" fontId="36" fillId="32" borderId="0" xfId="0" applyFont="1" applyFill="1" applyBorder="1" applyAlignment="1">
      <alignment/>
    </xf>
    <xf numFmtId="0" fontId="36" fillId="33" borderId="0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34" fillId="32" borderId="0" xfId="0" applyFont="1" applyFill="1" applyBorder="1" applyAlignment="1">
      <alignment/>
    </xf>
    <xf numFmtId="0" fontId="4" fillId="32" borderId="0" xfId="0" applyNumberFormat="1" applyFont="1" applyFill="1" applyAlignment="1" applyProtection="1">
      <alignment/>
      <protection/>
    </xf>
    <xf numFmtId="0" fontId="4" fillId="32" borderId="0" xfId="0" applyFont="1" applyFill="1" applyBorder="1" applyAlignment="1">
      <alignment vertical="distributed" wrapText="1"/>
    </xf>
    <xf numFmtId="0" fontId="61" fillId="32" borderId="0" xfId="0" applyFont="1" applyFill="1" applyAlignment="1" applyProtection="1">
      <alignment vertical="center"/>
      <protection/>
    </xf>
    <xf numFmtId="0" fontId="62" fillId="32" borderId="0" xfId="0" applyFont="1" applyFill="1" applyBorder="1" applyAlignment="1">
      <alignment horizontal="center" vertical="center"/>
    </xf>
    <xf numFmtId="4" fontId="63" fillId="32" borderId="10" xfId="0" applyNumberFormat="1" applyFont="1" applyFill="1" applyBorder="1" applyAlignment="1">
      <alignment horizontal="center" vertical="center" wrapText="1"/>
    </xf>
    <xf numFmtId="4" fontId="64" fillId="32" borderId="10" xfId="0" applyNumberFormat="1" applyFont="1" applyFill="1" applyBorder="1" applyAlignment="1">
      <alignment horizontal="center" vertical="center" wrapText="1"/>
    </xf>
    <xf numFmtId="4" fontId="65" fillId="32" borderId="10" xfId="0" applyNumberFormat="1" applyFont="1" applyFill="1" applyBorder="1" applyAlignment="1">
      <alignment horizontal="center" vertical="center" wrapText="1"/>
    </xf>
    <xf numFmtId="0" fontId="61" fillId="32" borderId="0" xfId="0" applyFont="1" applyFill="1" applyAlignment="1">
      <alignment/>
    </xf>
    <xf numFmtId="0" fontId="66" fillId="32" borderId="0" xfId="0" applyFont="1" applyFill="1" applyAlignment="1">
      <alignment/>
    </xf>
    <xf numFmtId="0" fontId="59" fillId="32" borderId="0" xfId="0" applyFont="1" applyFill="1" applyAlignment="1">
      <alignment/>
    </xf>
    <xf numFmtId="0" fontId="4" fillId="32" borderId="0" xfId="0" applyNumberFormat="1" applyFont="1" applyFill="1" applyAlignment="1" applyProtection="1">
      <alignment horizontal="left"/>
      <protection/>
    </xf>
    <xf numFmtId="0" fontId="13" fillId="32" borderId="0" xfId="0" applyFont="1" applyFill="1" applyBorder="1" applyAlignment="1">
      <alignment horizontal="center" vertical="center" wrapText="1"/>
    </xf>
    <xf numFmtId="0" fontId="14" fillId="32" borderId="0" xfId="0" applyFont="1" applyFill="1" applyAlignment="1">
      <alignment horizontal="center"/>
    </xf>
    <xf numFmtId="0" fontId="4" fillId="32" borderId="0" xfId="0" applyFont="1" applyFill="1" applyBorder="1" applyAlignment="1">
      <alignment horizontal="center" vertical="distributed" wrapText="1"/>
    </xf>
    <xf numFmtId="14" fontId="4" fillId="32" borderId="0" xfId="0" applyNumberFormat="1" applyFont="1" applyFill="1" applyBorder="1" applyAlignment="1">
      <alignment horizontal="left"/>
    </xf>
    <xf numFmtId="0" fontId="12" fillId="32" borderId="0" xfId="0" applyFont="1" applyFill="1" applyAlignment="1">
      <alignment horizontal="center" vertical="top"/>
    </xf>
    <xf numFmtId="0" fontId="2" fillId="32" borderId="0" xfId="0" applyFont="1" applyFill="1" applyAlignment="1">
      <alignment horizontal="left" vertical="top"/>
    </xf>
    <xf numFmtId="0" fontId="2" fillId="32" borderId="0" xfId="0" applyNumberFormat="1" applyFont="1" applyFill="1" applyAlignment="1" applyProtection="1">
      <alignment horizontal="left"/>
      <protection/>
    </xf>
    <xf numFmtId="0" fontId="2" fillId="32" borderId="0" xfId="0" applyFont="1" applyFill="1" applyBorder="1" applyAlignment="1">
      <alignment horizontal="left" vertical="distributed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showZeros="0" tabSelected="1" view="pageBreakPreview" zoomScale="70" zoomScaleSheetLayoutView="70" zoomScalePageLayoutView="0" workbookViewId="0" topLeftCell="A49">
      <selection activeCell="D49" sqref="D49"/>
    </sheetView>
  </sheetViews>
  <sheetFormatPr defaultColWidth="8.57421875" defaultRowHeight="15"/>
  <cols>
    <col min="1" max="1" width="10.421875" style="1" customWidth="1"/>
    <col min="2" max="2" width="9.421875" style="1" customWidth="1"/>
    <col min="3" max="3" width="10.57421875" style="1" customWidth="1"/>
    <col min="4" max="4" width="31.421875" style="1" customWidth="1"/>
    <col min="5" max="5" width="42.421875" style="1" customWidth="1"/>
    <col min="6" max="6" width="11.57421875" style="1" customWidth="1"/>
    <col min="7" max="7" width="18.00390625" style="1" customWidth="1"/>
    <col min="8" max="8" width="19.8515625" style="2" customWidth="1"/>
    <col min="9" max="9" width="19.421875" style="1" customWidth="1"/>
    <col min="10" max="10" width="19.421875" style="67" customWidth="1"/>
    <col min="11" max="11" width="19.421875" style="1" customWidth="1"/>
    <col min="12" max="12" width="13.57421875" style="1" customWidth="1"/>
    <col min="13" max="13" width="30.140625" style="44" customWidth="1"/>
    <col min="14" max="14" width="8.57421875" style="45" customWidth="1"/>
    <col min="15" max="16384" width="8.57421875" style="1" customWidth="1"/>
  </cols>
  <sheetData>
    <row r="1" spans="7:12" ht="20.25">
      <c r="G1" s="6"/>
      <c r="I1" s="6"/>
      <c r="J1" s="6" t="s">
        <v>71</v>
      </c>
      <c r="K1" s="6"/>
      <c r="L1" s="6"/>
    </row>
    <row r="2" spans="7:13" ht="20.25">
      <c r="G2" s="6"/>
      <c r="I2" s="6"/>
      <c r="J2" s="6" t="s">
        <v>61</v>
      </c>
      <c r="K2" s="6"/>
      <c r="L2" s="6"/>
      <c r="M2" s="46"/>
    </row>
    <row r="3" spans="7:13" ht="20.25">
      <c r="G3" s="6"/>
      <c r="I3" s="6"/>
      <c r="J3" s="6" t="s">
        <v>62</v>
      </c>
      <c r="K3" s="6"/>
      <c r="L3" s="6"/>
      <c r="M3" s="46"/>
    </row>
    <row r="4" spans="9:13" ht="20.25">
      <c r="I4" s="6"/>
      <c r="J4" s="6" t="s">
        <v>72</v>
      </c>
      <c r="K4" s="6"/>
      <c r="L4" s="6"/>
      <c r="M4" s="46"/>
    </row>
    <row r="5" spans="7:12" ht="18">
      <c r="G5" s="7"/>
      <c r="H5" s="8"/>
      <c r="I5" s="9"/>
      <c r="J5" s="60"/>
      <c r="K5" s="9"/>
      <c r="L5" s="10"/>
    </row>
    <row r="6" spans="7:12" ht="18">
      <c r="G6" s="7"/>
      <c r="H6" s="8"/>
      <c r="I6" s="9"/>
      <c r="J6" s="60"/>
      <c r="K6" s="9"/>
      <c r="L6" s="10"/>
    </row>
    <row r="7" spans="1:12" ht="40.5" customHeight="1">
      <c r="A7" s="69" t="s">
        <v>33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</row>
    <row r="8" spans="1:12" ht="20.25">
      <c r="A8" s="70">
        <v>1853100000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</row>
    <row r="9" spans="1:12" ht="14.25">
      <c r="A9" s="73" t="s">
        <v>8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</row>
    <row r="10" spans="1:12" ht="16.5">
      <c r="A10" s="11"/>
      <c r="B10" s="11"/>
      <c r="C10" s="11"/>
      <c r="D10" s="11"/>
      <c r="E10" s="11"/>
      <c r="F10" s="11"/>
      <c r="G10" s="11"/>
      <c r="H10" s="12"/>
      <c r="I10" s="11"/>
      <c r="J10" s="61"/>
      <c r="K10" s="11"/>
      <c r="L10" s="13" t="s">
        <v>15</v>
      </c>
    </row>
    <row r="11" spans="1:12" ht="92.25" customHeight="1">
      <c r="A11" s="14" t="s">
        <v>0</v>
      </c>
      <c r="B11" s="14" t="s">
        <v>1</v>
      </c>
      <c r="C11" s="14" t="s">
        <v>2</v>
      </c>
      <c r="D11" s="15" t="s">
        <v>3</v>
      </c>
      <c r="E11" s="15" t="s">
        <v>4</v>
      </c>
      <c r="F11" s="15" t="s">
        <v>5</v>
      </c>
      <c r="G11" s="15" t="s">
        <v>6</v>
      </c>
      <c r="H11" s="16" t="s">
        <v>18</v>
      </c>
      <c r="I11" s="15" t="s">
        <v>34</v>
      </c>
      <c r="J11" s="15" t="s">
        <v>60</v>
      </c>
      <c r="K11" s="15" t="s">
        <v>58</v>
      </c>
      <c r="L11" s="14" t="s">
        <v>35</v>
      </c>
    </row>
    <row r="12" spans="1:15" s="23" customFormat="1" ht="54" customHeight="1">
      <c r="A12" s="18" t="s">
        <v>41</v>
      </c>
      <c r="B12" s="19"/>
      <c r="C12" s="20"/>
      <c r="D12" s="21" t="s">
        <v>42</v>
      </c>
      <c r="E12" s="19"/>
      <c r="F12" s="19"/>
      <c r="G12" s="22">
        <f>G13</f>
        <v>18136244.8</v>
      </c>
      <c r="H12" s="22">
        <f aca="true" t="shared" si="0" ref="H12:K14">H13</f>
        <v>18136244.8</v>
      </c>
      <c r="I12" s="22">
        <f t="shared" si="0"/>
        <v>20766780</v>
      </c>
      <c r="J12" s="62">
        <f t="shared" si="0"/>
        <v>0</v>
      </c>
      <c r="K12" s="22">
        <f t="shared" si="0"/>
        <v>20766780</v>
      </c>
      <c r="L12" s="22">
        <f>L13</f>
        <v>0</v>
      </c>
      <c r="M12" s="47">
        <f>M13</f>
        <v>0</v>
      </c>
      <c r="N12" s="48"/>
      <c r="O12" s="3"/>
    </row>
    <row r="13" spans="1:15" s="23" customFormat="1" ht="51" customHeight="1">
      <c r="A13" s="24" t="s">
        <v>43</v>
      </c>
      <c r="B13" s="25"/>
      <c r="C13" s="20"/>
      <c r="D13" s="26" t="s">
        <v>42</v>
      </c>
      <c r="E13" s="19"/>
      <c r="F13" s="19"/>
      <c r="G13" s="27">
        <f>G14+G16</f>
        <v>18136244.8</v>
      </c>
      <c r="H13" s="27">
        <f>H14+H16</f>
        <v>18136244.8</v>
      </c>
      <c r="I13" s="27">
        <f>I14+I16</f>
        <v>20766780</v>
      </c>
      <c r="J13" s="63">
        <f>J14+J16</f>
        <v>0</v>
      </c>
      <c r="K13" s="27">
        <f>K14+K16</f>
        <v>20766780</v>
      </c>
      <c r="L13" s="27">
        <f>L19+L14</f>
        <v>0</v>
      </c>
      <c r="M13" s="49">
        <f>M19+M14</f>
        <v>0</v>
      </c>
      <c r="N13" s="48"/>
      <c r="O13" s="3"/>
    </row>
    <row r="14" spans="1:15" s="23" customFormat="1" ht="89.25" customHeight="1">
      <c r="A14" s="28" t="s">
        <v>44</v>
      </c>
      <c r="B14" s="18">
        <v>7530</v>
      </c>
      <c r="C14" s="28" t="s">
        <v>45</v>
      </c>
      <c r="D14" s="21" t="s">
        <v>46</v>
      </c>
      <c r="E14" s="19"/>
      <c r="F14" s="19"/>
      <c r="G14" s="22">
        <f>G15</f>
        <v>18136244.8</v>
      </c>
      <c r="H14" s="22">
        <f t="shared" si="0"/>
        <v>18136244.8</v>
      </c>
      <c r="I14" s="22">
        <f t="shared" si="0"/>
        <v>18036280</v>
      </c>
      <c r="J14" s="62">
        <f t="shared" si="0"/>
        <v>0</v>
      </c>
      <c r="K14" s="22">
        <f t="shared" si="0"/>
        <v>18036280</v>
      </c>
      <c r="L14" s="22"/>
      <c r="M14" s="47">
        <f>M15+M18</f>
        <v>0</v>
      </c>
      <c r="N14" s="48"/>
      <c r="O14" s="3"/>
    </row>
    <row r="15" spans="1:12" ht="57.75" customHeight="1">
      <c r="A15" s="17"/>
      <c r="B15" s="17"/>
      <c r="C15" s="17"/>
      <c r="D15" s="17"/>
      <c r="E15" s="29" t="s">
        <v>47</v>
      </c>
      <c r="F15" s="19" t="s">
        <v>36</v>
      </c>
      <c r="G15" s="30">
        <v>18136244.8</v>
      </c>
      <c r="H15" s="30">
        <v>18136244.8</v>
      </c>
      <c r="I15" s="30">
        <v>18036280</v>
      </c>
      <c r="J15" s="64"/>
      <c r="K15" s="30">
        <f>I15+J15</f>
        <v>18036280</v>
      </c>
      <c r="L15" s="31">
        <v>99</v>
      </c>
    </row>
    <row r="16" spans="1:15" s="23" customFormat="1" ht="89.25" customHeight="1">
      <c r="A16" s="28" t="s">
        <v>48</v>
      </c>
      <c r="B16" s="18">
        <v>8110</v>
      </c>
      <c r="C16" s="28" t="s">
        <v>49</v>
      </c>
      <c r="D16" s="21" t="s">
        <v>50</v>
      </c>
      <c r="E16" s="19"/>
      <c r="F16" s="19"/>
      <c r="G16" s="22">
        <f aca="true" t="shared" si="1" ref="G16:L16">G17</f>
        <v>0</v>
      </c>
      <c r="H16" s="22">
        <f t="shared" si="1"/>
        <v>0</v>
      </c>
      <c r="I16" s="22">
        <f t="shared" si="1"/>
        <v>2730500</v>
      </c>
      <c r="J16" s="62">
        <f t="shared" si="1"/>
        <v>0</v>
      </c>
      <c r="K16" s="22">
        <f t="shared" si="1"/>
        <v>2730500</v>
      </c>
      <c r="L16" s="22">
        <f t="shared" si="1"/>
        <v>0</v>
      </c>
      <c r="M16" s="47"/>
      <c r="N16" s="48"/>
      <c r="O16" s="3"/>
    </row>
    <row r="17" spans="1:15" s="23" customFormat="1" ht="92.25" customHeight="1">
      <c r="A17" s="19"/>
      <c r="B17" s="19"/>
      <c r="C17" s="19"/>
      <c r="D17" s="19"/>
      <c r="E17" s="29" t="s">
        <v>51</v>
      </c>
      <c r="F17" s="19" t="s">
        <v>36</v>
      </c>
      <c r="G17" s="30"/>
      <c r="H17" s="30"/>
      <c r="I17" s="30">
        <v>2730500</v>
      </c>
      <c r="J17" s="64"/>
      <c r="K17" s="30">
        <f>I17+J17</f>
        <v>2730500</v>
      </c>
      <c r="L17" s="30"/>
      <c r="M17" s="50"/>
      <c r="N17" s="48"/>
      <c r="O17" s="3"/>
    </row>
    <row r="18" spans="1:14" s="23" customFormat="1" ht="57" customHeight="1">
      <c r="A18" s="18">
        <v>1200000</v>
      </c>
      <c r="B18" s="19"/>
      <c r="C18" s="20"/>
      <c r="D18" s="21" t="s">
        <v>9</v>
      </c>
      <c r="E18" s="19"/>
      <c r="F18" s="19"/>
      <c r="G18" s="22">
        <f>G19</f>
        <v>399044913</v>
      </c>
      <c r="H18" s="22">
        <f>H19</f>
        <v>183421939</v>
      </c>
      <c r="I18" s="22">
        <f>I19</f>
        <v>21616100</v>
      </c>
      <c r="J18" s="62">
        <f>J19</f>
        <v>0</v>
      </c>
      <c r="K18" s="22">
        <f>K19</f>
        <v>21616100</v>
      </c>
      <c r="L18" s="19"/>
      <c r="M18" s="44"/>
      <c r="N18" s="51"/>
    </row>
    <row r="19" spans="1:14" s="23" customFormat="1" ht="66.75" customHeight="1">
      <c r="A19" s="24">
        <v>1210000</v>
      </c>
      <c r="B19" s="25"/>
      <c r="C19" s="20"/>
      <c r="D19" s="26" t="s">
        <v>9</v>
      </c>
      <c r="E19" s="19"/>
      <c r="F19" s="19"/>
      <c r="G19" s="27">
        <f>G20+G25</f>
        <v>399044913</v>
      </c>
      <c r="H19" s="27">
        <f>H20+H25</f>
        <v>183421939</v>
      </c>
      <c r="I19" s="27">
        <f>I20+I25</f>
        <v>21616100</v>
      </c>
      <c r="J19" s="27">
        <f>J20+J25</f>
        <v>0</v>
      </c>
      <c r="K19" s="27">
        <f>K20+K25</f>
        <v>21616100</v>
      </c>
      <c r="L19" s="19"/>
      <c r="M19" s="44"/>
      <c r="N19" s="51"/>
    </row>
    <row r="20" spans="1:14" s="23" customFormat="1" ht="67.5" customHeight="1">
      <c r="A20" s="18">
        <v>1217310</v>
      </c>
      <c r="B20" s="18">
        <v>7310</v>
      </c>
      <c r="C20" s="28" t="s">
        <v>14</v>
      </c>
      <c r="D20" s="21" t="s">
        <v>10</v>
      </c>
      <c r="E20" s="19"/>
      <c r="F20" s="19"/>
      <c r="G20" s="22">
        <f>SUM(G21:G24)</f>
        <v>357170298</v>
      </c>
      <c r="H20" s="22">
        <f>SUM(H21:H24)</f>
        <v>141547324</v>
      </c>
      <c r="I20" s="22">
        <f>SUM(I21:I24)</f>
        <v>11616100</v>
      </c>
      <c r="J20" s="62">
        <f>SUM(J21:J24)</f>
        <v>0</v>
      </c>
      <c r="K20" s="22">
        <f>SUM(K21:K24)</f>
        <v>11616100</v>
      </c>
      <c r="L20" s="19"/>
      <c r="M20" s="44"/>
      <c r="N20" s="51"/>
    </row>
    <row r="21" spans="1:14" s="23" customFormat="1" ht="78" customHeight="1">
      <c r="A21" s="19"/>
      <c r="B21" s="19"/>
      <c r="C21" s="19"/>
      <c r="D21" s="19"/>
      <c r="E21" s="29" t="s">
        <v>27</v>
      </c>
      <c r="F21" s="19" t="s">
        <v>32</v>
      </c>
      <c r="G21" s="30">
        <v>26096710</v>
      </c>
      <c r="H21" s="30">
        <v>26096710</v>
      </c>
      <c r="I21" s="30">
        <v>5000000</v>
      </c>
      <c r="J21" s="64"/>
      <c r="K21" s="30">
        <f>I21+J21</f>
        <v>5000000</v>
      </c>
      <c r="L21" s="19">
        <v>77.3</v>
      </c>
      <c r="M21" s="44"/>
      <c r="N21" s="51"/>
    </row>
    <row r="22" spans="1:14" s="23" customFormat="1" ht="78" customHeight="1">
      <c r="A22" s="19"/>
      <c r="B22" s="19"/>
      <c r="C22" s="19"/>
      <c r="D22" s="19"/>
      <c r="E22" s="29" t="s">
        <v>39</v>
      </c>
      <c r="F22" s="19" t="s">
        <v>36</v>
      </c>
      <c r="G22" s="30">
        <v>20637954</v>
      </c>
      <c r="H22" s="30">
        <v>5014980</v>
      </c>
      <c r="I22" s="30">
        <v>5000000</v>
      </c>
      <c r="J22" s="64"/>
      <c r="K22" s="30">
        <f>I22+J22</f>
        <v>5000000</v>
      </c>
      <c r="L22" s="19">
        <v>100</v>
      </c>
      <c r="M22" s="44"/>
      <c r="N22" s="51"/>
    </row>
    <row r="23" spans="1:14" s="23" customFormat="1" ht="78" customHeight="1">
      <c r="A23" s="19"/>
      <c r="B23" s="19"/>
      <c r="C23" s="19"/>
      <c r="D23" s="19"/>
      <c r="E23" s="29" t="s">
        <v>40</v>
      </c>
      <c r="F23" s="19" t="s">
        <v>36</v>
      </c>
      <c r="G23" s="30">
        <v>280049866</v>
      </c>
      <c r="H23" s="30">
        <v>80049866</v>
      </c>
      <c r="I23" s="30">
        <f>1637100-70000</f>
        <v>1567100</v>
      </c>
      <c r="J23" s="64"/>
      <c r="K23" s="30">
        <f>I23+J23</f>
        <v>1567100</v>
      </c>
      <c r="L23" s="19">
        <v>100</v>
      </c>
      <c r="M23" s="44"/>
      <c r="N23" s="51"/>
    </row>
    <row r="24" spans="1:14" s="23" customFormat="1" ht="78" customHeight="1">
      <c r="A24" s="19"/>
      <c r="B24" s="19"/>
      <c r="C24" s="19"/>
      <c r="D24" s="19"/>
      <c r="E24" s="29" t="s">
        <v>59</v>
      </c>
      <c r="F24" s="19" t="s">
        <v>20</v>
      </c>
      <c r="G24" s="30">
        <v>30385768</v>
      </c>
      <c r="H24" s="30">
        <v>30385768</v>
      </c>
      <c r="I24" s="30">
        <v>49000</v>
      </c>
      <c r="J24" s="64"/>
      <c r="K24" s="30">
        <f>I24+J24</f>
        <v>49000</v>
      </c>
      <c r="L24" s="19">
        <v>77.3</v>
      </c>
      <c r="M24" s="44"/>
      <c r="N24" s="51"/>
    </row>
    <row r="25" spans="1:14" s="23" customFormat="1" ht="48.75" customHeight="1">
      <c r="A25" s="18">
        <v>1217330</v>
      </c>
      <c r="B25" s="18">
        <v>7330</v>
      </c>
      <c r="C25" s="28" t="s">
        <v>14</v>
      </c>
      <c r="D25" s="21" t="s">
        <v>11</v>
      </c>
      <c r="E25" s="29"/>
      <c r="F25" s="19"/>
      <c r="G25" s="22">
        <f>SUM(G26:G26)</f>
        <v>41874615</v>
      </c>
      <c r="H25" s="22">
        <f>SUM(H26:H26)</f>
        <v>41874615</v>
      </c>
      <c r="I25" s="22">
        <f>SUM(I26:I26)</f>
        <v>10000000</v>
      </c>
      <c r="J25" s="62">
        <f>SUM(J26:J26)</f>
        <v>0</v>
      </c>
      <c r="K25" s="22">
        <f>SUM(K26:K26)</f>
        <v>10000000</v>
      </c>
      <c r="L25" s="19"/>
      <c r="M25" s="44"/>
      <c r="N25" s="51"/>
    </row>
    <row r="26" spans="1:14" s="37" customFormat="1" ht="72" customHeight="1">
      <c r="A26" s="19"/>
      <c r="B26" s="19"/>
      <c r="C26" s="19"/>
      <c r="D26" s="19"/>
      <c r="E26" s="29" t="s">
        <v>37</v>
      </c>
      <c r="F26" s="19" t="s">
        <v>36</v>
      </c>
      <c r="G26" s="30">
        <v>41874615</v>
      </c>
      <c r="H26" s="30">
        <v>41874615</v>
      </c>
      <c r="I26" s="30">
        <v>10000000</v>
      </c>
      <c r="J26" s="64"/>
      <c r="K26" s="30">
        <f>J26+I26</f>
        <v>10000000</v>
      </c>
      <c r="L26" s="19">
        <v>25.6</v>
      </c>
      <c r="M26" s="52"/>
      <c r="N26" s="53"/>
    </row>
    <row r="27" spans="1:14" s="23" customFormat="1" ht="74.25" customHeight="1">
      <c r="A27" s="18">
        <v>1500000</v>
      </c>
      <c r="B27" s="19"/>
      <c r="C27" s="19"/>
      <c r="D27" s="21" t="s">
        <v>12</v>
      </c>
      <c r="E27" s="19"/>
      <c r="F27" s="19"/>
      <c r="G27" s="22">
        <f>G28</f>
        <v>100918609</v>
      </c>
      <c r="H27" s="22">
        <f>H28</f>
        <v>71469088</v>
      </c>
      <c r="I27" s="22">
        <f>I28</f>
        <v>27087260</v>
      </c>
      <c r="J27" s="22">
        <f>J28</f>
        <v>9840065</v>
      </c>
      <c r="K27" s="22">
        <f>K28</f>
        <v>36927325</v>
      </c>
      <c r="L27" s="41"/>
      <c r="M27" s="44"/>
      <c r="N27" s="51"/>
    </row>
    <row r="28" spans="1:14" s="23" customFormat="1" ht="86.25" customHeight="1">
      <c r="A28" s="24">
        <v>1510000</v>
      </c>
      <c r="B28" s="19"/>
      <c r="C28" s="19"/>
      <c r="D28" s="26" t="s">
        <v>12</v>
      </c>
      <c r="E28" s="19"/>
      <c r="F28" s="19"/>
      <c r="G28" s="27">
        <f>G31+G33+G44+G50+G42+G47+G29</f>
        <v>100918609</v>
      </c>
      <c r="H28" s="27">
        <f>H31+H33+H44+H50+H42+H47+H29</f>
        <v>71469088</v>
      </c>
      <c r="I28" s="27">
        <f>I31+I33+I44+I50+I42+I47+I29</f>
        <v>27087260</v>
      </c>
      <c r="J28" s="27">
        <f>J31+J33+J44+J50+J42+J47+J29</f>
        <v>9840065</v>
      </c>
      <c r="K28" s="27">
        <f>K31+K33+K44+K50+K42+K47+K29</f>
        <v>36927325</v>
      </c>
      <c r="L28" s="41"/>
      <c r="M28" s="44"/>
      <c r="N28" s="51"/>
    </row>
    <row r="29" spans="1:14" s="23" customFormat="1" ht="133.5" customHeight="1">
      <c r="A29" s="18">
        <v>1511261</v>
      </c>
      <c r="B29" s="18">
        <v>1261</v>
      </c>
      <c r="C29" s="28" t="s">
        <v>28</v>
      </c>
      <c r="D29" s="21" t="s">
        <v>66</v>
      </c>
      <c r="E29" s="19"/>
      <c r="F29" s="19"/>
      <c r="G29" s="22">
        <f>G30</f>
        <v>9724415</v>
      </c>
      <c r="H29" s="22">
        <f>H30</f>
        <v>3924415</v>
      </c>
      <c r="I29" s="22">
        <f>I30</f>
        <v>100000</v>
      </c>
      <c r="J29" s="22">
        <f>J30</f>
        <v>1000000</v>
      </c>
      <c r="K29" s="22">
        <f>K30</f>
        <v>1100000</v>
      </c>
      <c r="L29" s="41"/>
      <c r="M29" s="44"/>
      <c r="N29" s="51"/>
    </row>
    <row r="30" spans="1:14" s="37" customFormat="1" ht="90.75" customHeight="1">
      <c r="A30" s="24"/>
      <c r="B30" s="19"/>
      <c r="C30" s="19"/>
      <c r="D30" s="26"/>
      <c r="E30" s="29" t="s">
        <v>23</v>
      </c>
      <c r="F30" s="19" t="s">
        <v>36</v>
      </c>
      <c r="G30" s="30">
        <v>9724415</v>
      </c>
      <c r="H30" s="30">
        <f>9724415-6800000+1000000</f>
        <v>3924415</v>
      </c>
      <c r="I30" s="30">
        <v>100000</v>
      </c>
      <c r="J30" s="30">
        <v>1000000</v>
      </c>
      <c r="K30" s="30">
        <f>J30+I30</f>
        <v>1100000</v>
      </c>
      <c r="L30" s="42">
        <v>100</v>
      </c>
      <c r="M30" s="52"/>
      <c r="N30" s="53"/>
    </row>
    <row r="31" spans="1:14" s="23" customFormat="1" ht="54" customHeight="1">
      <c r="A31" s="18">
        <v>1517310</v>
      </c>
      <c r="B31" s="18">
        <v>7310</v>
      </c>
      <c r="C31" s="28" t="s">
        <v>14</v>
      </c>
      <c r="D31" s="21" t="s">
        <v>10</v>
      </c>
      <c r="E31" s="19"/>
      <c r="F31" s="19"/>
      <c r="G31" s="22">
        <f>SUM(G32:G32)</f>
        <v>5501370</v>
      </c>
      <c r="H31" s="22">
        <f>SUM(H32:H32)</f>
        <v>5501370</v>
      </c>
      <c r="I31" s="22">
        <f>SUM(I32:I32)</f>
        <v>537260</v>
      </c>
      <c r="J31" s="62">
        <f>SUM(J32:J32)</f>
        <v>0</v>
      </c>
      <c r="K31" s="22">
        <f>SUM(K32:K32)</f>
        <v>537260</v>
      </c>
      <c r="L31" s="41"/>
      <c r="M31" s="44"/>
      <c r="N31" s="51"/>
    </row>
    <row r="32" spans="1:14" s="37" customFormat="1" ht="48" customHeight="1">
      <c r="A32" s="19"/>
      <c r="B32" s="19"/>
      <c r="C32" s="19"/>
      <c r="D32" s="19"/>
      <c r="E32" s="29" t="s">
        <v>19</v>
      </c>
      <c r="F32" s="19" t="s">
        <v>21</v>
      </c>
      <c r="G32" s="30">
        <v>5501370</v>
      </c>
      <c r="H32" s="30">
        <v>5501370</v>
      </c>
      <c r="I32" s="30">
        <v>537260</v>
      </c>
      <c r="J32" s="64"/>
      <c r="K32" s="30">
        <f>J32+I32</f>
        <v>537260</v>
      </c>
      <c r="L32" s="41">
        <v>93.2</v>
      </c>
      <c r="M32" s="52"/>
      <c r="N32" s="53"/>
    </row>
    <row r="33" spans="1:14" s="23" customFormat="1" ht="54" customHeight="1">
      <c r="A33" s="18">
        <v>1517321</v>
      </c>
      <c r="B33" s="18">
        <v>7321</v>
      </c>
      <c r="C33" s="28" t="s">
        <v>14</v>
      </c>
      <c r="D33" s="21" t="s">
        <v>13</v>
      </c>
      <c r="E33" s="19"/>
      <c r="F33" s="19"/>
      <c r="G33" s="22">
        <f>SUM(G34:G41)</f>
        <v>3271043</v>
      </c>
      <c r="H33" s="22">
        <f>SUM(H34:H41)</f>
        <v>3271043</v>
      </c>
      <c r="I33" s="22">
        <f>SUM(I34:I41)</f>
        <v>5300000</v>
      </c>
      <c r="J33" s="22">
        <f>SUM(J34:J41)</f>
        <v>225574</v>
      </c>
      <c r="K33" s="22">
        <f>SUM(K34:K41)</f>
        <v>5525574</v>
      </c>
      <c r="L33" s="41"/>
      <c r="M33" s="44"/>
      <c r="N33" s="51"/>
    </row>
    <row r="34" spans="1:14" s="23" customFormat="1" ht="86.25" customHeight="1">
      <c r="A34" s="19"/>
      <c r="B34" s="19"/>
      <c r="C34" s="19"/>
      <c r="D34" s="19"/>
      <c r="E34" s="29" t="s">
        <v>56</v>
      </c>
      <c r="F34" s="19">
        <v>2024</v>
      </c>
      <c r="G34" s="30"/>
      <c r="H34" s="30"/>
      <c r="I34" s="30">
        <v>660000</v>
      </c>
      <c r="J34" s="64"/>
      <c r="K34" s="30">
        <f>I34+J34</f>
        <v>660000</v>
      </c>
      <c r="L34" s="41"/>
      <c r="M34" s="44"/>
      <c r="N34" s="51"/>
    </row>
    <row r="35" spans="1:14" s="23" customFormat="1" ht="114.75" customHeight="1">
      <c r="A35" s="19"/>
      <c r="B35" s="19"/>
      <c r="C35" s="19"/>
      <c r="D35" s="19"/>
      <c r="E35" s="29" t="s">
        <v>29</v>
      </c>
      <c r="F35" s="19" t="s">
        <v>36</v>
      </c>
      <c r="G35" s="30">
        <v>3271043</v>
      </c>
      <c r="H35" s="30">
        <v>3271043</v>
      </c>
      <c r="I35" s="30">
        <v>3000000</v>
      </c>
      <c r="J35" s="30">
        <v>125574</v>
      </c>
      <c r="K35" s="30">
        <f aca="true" t="shared" si="2" ref="K35:K40">I35+J35</f>
        <v>3125574</v>
      </c>
      <c r="L35" s="41">
        <v>100</v>
      </c>
      <c r="M35" s="44"/>
      <c r="N35" s="51"/>
    </row>
    <row r="36" spans="1:14" s="23" customFormat="1" ht="114.75" customHeight="1">
      <c r="A36" s="19"/>
      <c r="B36" s="19"/>
      <c r="C36" s="19"/>
      <c r="D36" s="19"/>
      <c r="E36" s="29" t="s">
        <v>63</v>
      </c>
      <c r="F36" s="19" t="s">
        <v>36</v>
      </c>
      <c r="G36" s="30"/>
      <c r="H36" s="30"/>
      <c r="I36" s="30"/>
      <c r="J36" s="30">
        <v>100000</v>
      </c>
      <c r="K36" s="30">
        <f t="shared" si="2"/>
        <v>100000</v>
      </c>
      <c r="L36" s="41"/>
      <c r="M36" s="44"/>
      <c r="N36" s="51"/>
    </row>
    <row r="37" spans="1:14" s="23" customFormat="1" ht="61.5">
      <c r="A37" s="19"/>
      <c r="B37" s="19"/>
      <c r="C37" s="19"/>
      <c r="D37" s="19"/>
      <c r="E37" s="29" t="s">
        <v>70</v>
      </c>
      <c r="F37" s="19">
        <v>2024</v>
      </c>
      <c r="G37" s="30"/>
      <c r="H37" s="30"/>
      <c r="I37" s="30">
        <v>100000</v>
      </c>
      <c r="J37" s="64"/>
      <c r="K37" s="30">
        <f t="shared" si="2"/>
        <v>100000</v>
      </c>
      <c r="L37" s="41"/>
      <c r="M37" s="44"/>
      <c r="N37" s="51"/>
    </row>
    <row r="38" spans="1:14" s="23" customFormat="1" ht="78.75" customHeight="1">
      <c r="A38" s="19"/>
      <c r="B38" s="19"/>
      <c r="C38" s="19"/>
      <c r="D38" s="19"/>
      <c r="E38" s="29" t="s">
        <v>69</v>
      </c>
      <c r="F38" s="19">
        <v>2024</v>
      </c>
      <c r="G38" s="30"/>
      <c r="H38" s="30"/>
      <c r="I38" s="30">
        <v>670000</v>
      </c>
      <c r="J38" s="64"/>
      <c r="K38" s="30">
        <f t="shared" si="2"/>
        <v>670000</v>
      </c>
      <c r="L38" s="41"/>
      <c r="M38" s="44"/>
      <c r="N38" s="51"/>
    </row>
    <row r="39" spans="1:14" s="23" customFormat="1" ht="93" customHeight="1">
      <c r="A39" s="19"/>
      <c r="B39" s="19"/>
      <c r="C39" s="19"/>
      <c r="D39" s="19"/>
      <c r="E39" s="29" t="s">
        <v>55</v>
      </c>
      <c r="F39" s="19">
        <v>2024</v>
      </c>
      <c r="G39" s="30"/>
      <c r="H39" s="30"/>
      <c r="I39" s="30">
        <v>670000</v>
      </c>
      <c r="J39" s="64"/>
      <c r="K39" s="30">
        <f t="shared" si="2"/>
        <v>670000</v>
      </c>
      <c r="L39" s="41"/>
      <c r="M39" s="44"/>
      <c r="N39" s="51"/>
    </row>
    <row r="40" spans="1:14" s="23" customFormat="1" ht="93" customHeight="1">
      <c r="A40" s="19"/>
      <c r="B40" s="19"/>
      <c r="C40" s="19"/>
      <c r="D40" s="19"/>
      <c r="E40" s="29" t="s">
        <v>67</v>
      </c>
      <c r="F40" s="19">
        <v>2024</v>
      </c>
      <c r="G40" s="30"/>
      <c r="H40" s="30"/>
      <c r="I40" s="30">
        <v>100000</v>
      </c>
      <c r="J40" s="64"/>
      <c r="K40" s="30">
        <f t="shared" si="2"/>
        <v>100000</v>
      </c>
      <c r="L40" s="41"/>
      <c r="M40" s="44"/>
      <c r="N40" s="51"/>
    </row>
    <row r="41" spans="1:14" s="23" customFormat="1" ht="66" customHeight="1">
      <c r="A41" s="19"/>
      <c r="B41" s="19"/>
      <c r="C41" s="19"/>
      <c r="D41" s="19"/>
      <c r="E41" s="29" t="s">
        <v>68</v>
      </c>
      <c r="F41" s="19">
        <v>2024</v>
      </c>
      <c r="G41" s="30"/>
      <c r="H41" s="30"/>
      <c r="I41" s="30">
        <v>100000</v>
      </c>
      <c r="J41" s="64"/>
      <c r="K41" s="30">
        <f>I41+J41</f>
        <v>100000</v>
      </c>
      <c r="L41" s="41"/>
      <c r="M41" s="44"/>
      <c r="N41" s="51"/>
    </row>
    <row r="42" spans="1:14" s="23" customFormat="1" ht="44.25" customHeight="1">
      <c r="A42" s="18">
        <v>1517322</v>
      </c>
      <c r="B42" s="18">
        <v>7322</v>
      </c>
      <c r="C42" s="28" t="s">
        <v>14</v>
      </c>
      <c r="D42" s="21" t="s">
        <v>22</v>
      </c>
      <c r="E42" s="19"/>
      <c r="F42" s="19"/>
      <c r="G42" s="22">
        <f>G43</f>
        <v>9517331</v>
      </c>
      <c r="H42" s="22">
        <f>H43</f>
        <v>9517331</v>
      </c>
      <c r="I42" s="22">
        <f>I43</f>
        <v>8000000</v>
      </c>
      <c r="J42" s="22">
        <f>J43</f>
        <v>1256612</v>
      </c>
      <c r="K42" s="22">
        <f>K43</f>
        <v>9256612</v>
      </c>
      <c r="L42" s="40"/>
      <c r="M42" s="44"/>
      <c r="N42" s="51"/>
    </row>
    <row r="43" spans="1:14" s="23" customFormat="1" ht="99.75" customHeight="1">
      <c r="A43" s="19"/>
      <c r="B43" s="19"/>
      <c r="C43" s="19"/>
      <c r="D43" s="19"/>
      <c r="E43" s="29" t="s">
        <v>31</v>
      </c>
      <c r="F43" s="19" t="s">
        <v>36</v>
      </c>
      <c r="G43" s="30">
        <v>9517331</v>
      </c>
      <c r="H43" s="30">
        <v>9517331</v>
      </c>
      <c r="I43" s="30">
        <v>8000000</v>
      </c>
      <c r="J43" s="30">
        <v>1256612</v>
      </c>
      <c r="K43" s="30">
        <f>J43+I43</f>
        <v>9256612</v>
      </c>
      <c r="L43" s="43">
        <v>100</v>
      </c>
      <c r="M43" s="44"/>
      <c r="N43" s="51"/>
    </row>
    <row r="44" spans="1:14" s="23" customFormat="1" ht="50.25" customHeight="1">
      <c r="A44" s="18">
        <v>1517330</v>
      </c>
      <c r="B44" s="18">
        <v>7330</v>
      </c>
      <c r="C44" s="28" t="s">
        <v>14</v>
      </c>
      <c r="D44" s="21" t="s">
        <v>11</v>
      </c>
      <c r="E44" s="19"/>
      <c r="F44" s="19"/>
      <c r="G44" s="22">
        <f>SUM(G45:G46)</f>
        <v>19390393</v>
      </c>
      <c r="H44" s="22">
        <f>SUM(H45:H46)</f>
        <v>19390393</v>
      </c>
      <c r="I44" s="22">
        <f>SUM(I45:I46)</f>
        <v>500000</v>
      </c>
      <c r="J44" s="62">
        <f>SUM(J45:J46)</f>
        <v>0</v>
      </c>
      <c r="K44" s="22">
        <f>SUM(K45:K46)</f>
        <v>500000</v>
      </c>
      <c r="L44" s="41"/>
      <c r="M44" s="44"/>
      <c r="N44" s="51"/>
    </row>
    <row r="45" spans="1:14" s="37" customFormat="1" ht="48.75" customHeight="1">
      <c r="A45" s="19"/>
      <c r="B45" s="19"/>
      <c r="C45" s="19"/>
      <c r="D45" s="19"/>
      <c r="E45" s="29" t="s">
        <v>26</v>
      </c>
      <c r="F45" s="19" t="s">
        <v>65</v>
      </c>
      <c r="G45" s="30">
        <v>19390393</v>
      </c>
      <c r="H45" s="30">
        <v>19390393</v>
      </c>
      <c r="I45" s="30">
        <v>200000</v>
      </c>
      <c r="J45" s="64"/>
      <c r="K45" s="30">
        <f>J45+I45</f>
        <v>200000</v>
      </c>
      <c r="L45" s="41">
        <v>97.7</v>
      </c>
      <c r="M45" s="52"/>
      <c r="N45" s="53"/>
    </row>
    <row r="46" spans="1:14" s="37" customFormat="1" ht="87" customHeight="1">
      <c r="A46" s="19"/>
      <c r="B46" s="19"/>
      <c r="C46" s="19"/>
      <c r="D46" s="19"/>
      <c r="E46" s="29" t="s">
        <v>38</v>
      </c>
      <c r="F46" s="19">
        <v>2024</v>
      </c>
      <c r="G46" s="30"/>
      <c r="H46" s="30"/>
      <c r="I46" s="30">
        <v>300000</v>
      </c>
      <c r="J46" s="64"/>
      <c r="K46" s="30">
        <f>J46+I46</f>
        <v>300000</v>
      </c>
      <c r="L46" s="40"/>
      <c r="M46" s="52"/>
      <c r="N46" s="53"/>
    </row>
    <row r="47" spans="1:14" s="33" customFormat="1" ht="45" customHeight="1">
      <c r="A47" s="18">
        <v>1517340</v>
      </c>
      <c r="B47" s="18">
        <v>7340</v>
      </c>
      <c r="C47" s="28" t="s">
        <v>14</v>
      </c>
      <c r="D47" s="18" t="s">
        <v>24</v>
      </c>
      <c r="E47" s="21"/>
      <c r="F47" s="18"/>
      <c r="G47" s="22">
        <f>G49+G48</f>
        <v>9725311</v>
      </c>
      <c r="H47" s="22">
        <f>H49+H48</f>
        <v>9725311</v>
      </c>
      <c r="I47" s="22">
        <f>I49+I48</f>
        <v>450000</v>
      </c>
      <c r="J47" s="22">
        <f>J49+J48</f>
        <v>7357879</v>
      </c>
      <c r="K47" s="22">
        <f>K49+K48</f>
        <v>7807879</v>
      </c>
      <c r="L47" s="39"/>
      <c r="M47" s="44"/>
      <c r="N47" s="54"/>
    </row>
    <row r="48" spans="1:14" s="38" customFormat="1" ht="102" customHeight="1">
      <c r="A48" s="18"/>
      <c r="B48" s="18"/>
      <c r="C48" s="28"/>
      <c r="D48" s="18"/>
      <c r="E48" s="29" t="s">
        <v>64</v>
      </c>
      <c r="F48" s="19" t="s">
        <v>36</v>
      </c>
      <c r="G48" s="30">
        <v>4631507</v>
      </c>
      <c r="H48" s="30">
        <v>4631507</v>
      </c>
      <c r="I48" s="30"/>
      <c r="J48" s="30">
        <f>1242690+2022926</f>
        <v>3265616</v>
      </c>
      <c r="K48" s="30">
        <f>J48+I48</f>
        <v>3265616</v>
      </c>
      <c r="L48" s="43">
        <v>100</v>
      </c>
      <c r="M48" s="52"/>
      <c r="N48" s="55"/>
    </row>
    <row r="49" spans="1:14" s="38" customFormat="1" ht="102" customHeight="1">
      <c r="A49" s="18"/>
      <c r="B49" s="18"/>
      <c r="C49" s="28"/>
      <c r="D49" s="18"/>
      <c r="E49" s="29" t="s">
        <v>25</v>
      </c>
      <c r="F49" s="19" t="s">
        <v>36</v>
      </c>
      <c r="G49" s="30">
        <v>5093804</v>
      </c>
      <c r="H49" s="30">
        <v>5093804</v>
      </c>
      <c r="I49" s="30">
        <v>450000</v>
      </c>
      <c r="J49" s="30">
        <f>128167+3964096</f>
        <v>4092263</v>
      </c>
      <c r="K49" s="30">
        <f>J49+I49</f>
        <v>4542263</v>
      </c>
      <c r="L49" s="43">
        <v>100</v>
      </c>
      <c r="M49" s="52"/>
      <c r="N49" s="55"/>
    </row>
    <row r="50" spans="1:14" s="23" customFormat="1" ht="42.75" customHeight="1">
      <c r="A50" s="18">
        <v>1517640</v>
      </c>
      <c r="B50" s="18">
        <v>7640</v>
      </c>
      <c r="C50" s="28" t="s">
        <v>16</v>
      </c>
      <c r="D50" s="21" t="s">
        <v>17</v>
      </c>
      <c r="E50" s="29"/>
      <c r="F50" s="19"/>
      <c r="G50" s="22">
        <f>G51</f>
        <v>43788746</v>
      </c>
      <c r="H50" s="22">
        <f>H51</f>
        <v>20139225</v>
      </c>
      <c r="I50" s="22">
        <f>I51</f>
        <v>12200000</v>
      </c>
      <c r="J50" s="62">
        <f>J51</f>
        <v>0</v>
      </c>
      <c r="K50" s="22">
        <f>K51</f>
        <v>12200000</v>
      </c>
      <c r="L50" s="41"/>
      <c r="M50" s="44"/>
      <c r="N50" s="51"/>
    </row>
    <row r="51" spans="1:14" s="37" customFormat="1" ht="76.5" customHeight="1">
      <c r="A51" s="19"/>
      <c r="B51" s="19"/>
      <c r="C51" s="19"/>
      <c r="D51" s="19"/>
      <c r="E51" s="29" t="s">
        <v>30</v>
      </c>
      <c r="F51" s="32" t="s">
        <v>20</v>
      </c>
      <c r="G51" s="30">
        <v>43788746</v>
      </c>
      <c r="H51" s="30">
        <v>20139225</v>
      </c>
      <c r="I51" s="30">
        <v>12200000</v>
      </c>
      <c r="J51" s="64"/>
      <c r="K51" s="30">
        <f>J51+I51</f>
        <v>12200000</v>
      </c>
      <c r="L51" s="43">
        <v>100</v>
      </c>
      <c r="M51" s="52"/>
      <c r="N51" s="53"/>
    </row>
    <row r="52" spans="1:14" s="23" customFormat="1" ht="29.25" customHeight="1">
      <c r="A52" s="19" t="s">
        <v>7</v>
      </c>
      <c r="B52" s="19" t="s">
        <v>7</v>
      </c>
      <c r="C52" s="19" t="s">
        <v>7</v>
      </c>
      <c r="D52" s="21" t="s">
        <v>57</v>
      </c>
      <c r="E52" s="19" t="s">
        <v>7</v>
      </c>
      <c r="F52" s="19" t="s">
        <v>7</v>
      </c>
      <c r="G52" s="22">
        <f>G18+G27+G12</f>
        <v>518099766.8</v>
      </c>
      <c r="H52" s="22">
        <f>H18+H27+H12</f>
        <v>273027271.8</v>
      </c>
      <c r="I52" s="22">
        <f>I18+I27+I12</f>
        <v>69470140</v>
      </c>
      <c r="J52" s="22">
        <f>J18+J27+J12</f>
        <v>9840065</v>
      </c>
      <c r="K52" s="22">
        <f>K18+K27+K12</f>
        <v>79310205</v>
      </c>
      <c r="L52" s="41" t="s">
        <v>7</v>
      </c>
      <c r="M52" s="44"/>
      <c r="N52" s="51"/>
    </row>
    <row r="55" spans="1:14" s="34" customFormat="1" ht="18">
      <c r="A55" s="75"/>
      <c r="B55" s="75"/>
      <c r="C55" s="75"/>
      <c r="D55" s="75"/>
      <c r="E55" s="75"/>
      <c r="H55" s="35"/>
      <c r="I55" s="76"/>
      <c r="J55" s="76"/>
      <c r="K55" s="76"/>
      <c r="L55" s="76"/>
      <c r="M55" s="44"/>
      <c r="N55" s="56"/>
    </row>
    <row r="56" spans="1:15" s="34" customFormat="1" ht="20.25">
      <c r="A56" s="68" t="s">
        <v>52</v>
      </c>
      <c r="B56" s="68"/>
      <c r="C56" s="68"/>
      <c r="D56" s="68"/>
      <c r="E56" s="58"/>
      <c r="F56" s="7"/>
      <c r="G56" s="7"/>
      <c r="J56" s="65"/>
      <c r="M56" s="56"/>
      <c r="N56" s="56"/>
      <c r="O56" s="3"/>
    </row>
    <row r="57" spans="1:15" s="34" customFormat="1" ht="19.5" customHeight="1">
      <c r="A57" s="68" t="s">
        <v>53</v>
      </c>
      <c r="B57" s="68"/>
      <c r="C57" s="68"/>
      <c r="D57" s="68"/>
      <c r="H57" s="71" t="s">
        <v>54</v>
      </c>
      <c r="I57" s="71"/>
      <c r="J57" s="71"/>
      <c r="K57" s="71"/>
      <c r="L57" s="71"/>
      <c r="M57" s="59"/>
      <c r="N57" s="59"/>
      <c r="O57" s="3"/>
    </row>
    <row r="58" spans="1:15" s="4" customFormat="1" ht="18">
      <c r="A58" s="74"/>
      <c r="B58" s="74"/>
      <c r="C58" s="74"/>
      <c r="D58" s="74"/>
      <c r="H58" s="5"/>
      <c r="J58" s="66"/>
      <c r="M58" s="57"/>
      <c r="N58" s="57"/>
      <c r="O58" s="3"/>
    </row>
    <row r="59" spans="1:4" ht="20.25">
      <c r="A59" s="36"/>
      <c r="C59" s="72"/>
      <c r="D59" s="72"/>
    </row>
  </sheetData>
  <sheetProtection/>
  <mergeCells count="10">
    <mergeCell ref="A56:D56"/>
    <mergeCell ref="A7:L7"/>
    <mergeCell ref="A8:L8"/>
    <mergeCell ref="H57:L57"/>
    <mergeCell ref="C59:D59"/>
    <mergeCell ref="A9:L9"/>
    <mergeCell ref="A58:D58"/>
    <mergeCell ref="A55:E55"/>
    <mergeCell ref="I55:L55"/>
    <mergeCell ref="A57:D57"/>
  </mergeCells>
  <printOptions horizontalCentered="1"/>
  <pageMargins left="0.1968503937007874" right="0.1968503937007874" top="1.1811023622047245" bottom="0.5905511811023623" header="0.31496062992125984" footer="0.31496062992125984"/>
  <pageSetup fitToHeight="15" fitToWidth="1" horizontalDpi="600" verticalDpi="600" orientation="landscape" paperSize="9" scale="63" r:id="rId1"/>
  <headerFooter alignWithMargins="0">
    <oddFooter>&amp;R&amp;"Times New Roman,обычный"&amp;14Сторінка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2018-08-29T09:15:09Z</cp:lastPrinted>
  <dcterms:created xsi:type="dcterms:W3CDTF">2006-09-16T00:00:00Z</dcterms:created>
  <dcterms:modified xsi:type="dcterms:W3CDTF">2024-03-18T06:51:12Z</dcterms:modified>
  <cp:category/>
  <cp:version/>
  <cp:contentType/>
  <cp:contentStatus/>
</cp:coreProperties>
</file>