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500" activeTab="0"/>
  </bookViews>
  <sheets>
    <sheet name="дод 5" sheetId="1" r:id="rId1"/>
  </sheets>
  <definedNames>
    <definedName name="_xlfn_AGGREGATE">#N/A</definedName>
    <definedName name="Excel_BuiltIn__FilterDatabase" localSheetId="0">'дод 5'!$A$17:$J$74</definedName>
    <definedName name="Excel_BuiltIn_Print_Area" localSheetId="0">'дод 5'!$A$1:$K$83</definedName>
    <definedName name="Excel_BuiltIn_Print_Titles" localSheetId="0">'дод 5'!$15:$16</definedName>
    <definedName name="_xlnm.Print_Titles" localSheetId="0">'дод 5'!$15:$16</definedName>
    <definedName name="_xlnm.Print_Area" localSheetId="0">'дод 5'!$A$1:$J$83</definedName>
  </definedNames>
  <calcPr fullCalcOnLoad="1"/>
</workbook>
</file>

<file path=xl/sharedStrings.xml><?xml version="1.0" encoding="utf-8"?>
<sst xmlns="http://schemas.openxmlformats.org/spreadsheetml/2006/main" count="113" uniqueCount="70">
  <si>
    <t>(код бюджету)</t>
  </si>
  <si>
    <t>(грн)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</si>
  <si>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</si>
  <si>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</si>
  <si>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</si>
  <si>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</si>
  <si>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(регіональної)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</si>
  <si>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</si>
  <si>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</si>
  <si>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</si>
  <si>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</si>
  <si>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</si>
  <si>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02 Виконавчий комітет Сумської міської ради</t>
  </si>
  <si>
    <t>0180</t>
  </si>
  <si>
    <t>1040</t>
  </si>
  <si>
    <t>0213133</t>
  </si>
  <si>
    <t>3133</t>
  </si>
  <si>
    <t>Інші заходи та заклади молодіжної політики</t>
  </si>
  <si>
    <t>0380</t>
  </si>
  <si>
    <t>0218240</t>
  </si>
  <si>
    <t>8240</t>
  </si>
  <si>
    <t>Заходи та роботи з територіальної оборони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</si>
  <si>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</si>
  <si>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</si>
  <si>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</si>
  <si>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 Управління  освіти і науки Сумської міської ради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</si>
  <si>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</si>
  <si>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</si>
  <si>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</si>
  <si>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0443</t>
  </si>
  <si>
    <t xml:space="preserve">07 Управління охорони здоров’я Сумської міської ради  </t>
  </si>
  <si>
    <t>0712010</t>
  </si>
  <si>
    <t>2010</t>
  </si>
  <si>
    <t>0731</t>
  </si>
  <si>
    <t>Багатопрофільна стаціонарна медична допомога населенню</t>
  </si>
  <si>
    <t>12 Департамент інфраструктури міста Сумської міської ради</t>
  </si>
  <si>
    <t>0620</t>
  </si>
  <si>
    <t>1216030</t>
  </si>
  <si>
    <t>6030</t>
  </si>
  <si>
    <t>Організація благоустрою населених пунктів</t>
  </si>
  <si>
    <t>0640</t>
  </si>
  <si>
    <t>1216090</t>
  </si>
  <si>
    <t>6090</t>
  </si>
  <si>
    <t>Інша діяльність у сфері житлово-комунального господарства</t>
  </si>
  <si>
    <t>1217310</t>
  </si>
  <si>
    <t>7310</t>
  </si>
  <si>
    <r>
      <rPr>
        <sz val="35"/>
        <rFont val="Times New Roman"/>
        <family val="1"/>
      </rP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об'єктів житлово-комунального господарства</t>
    </r>
  </si>
  <si>
    <t xml:space="preserve">Всього, у тому числі: </t>
  </si>
  <si>
    <t xml:space="preserve">Комплексна програма Сумської міської територіальної громади «Освіта на 2022 - 2024 роки» </t>
  </si>
  <si>
    <t>ріш СМР від 24.11.2021 року № 2512 - МР (зі змінами)</t>
  </si>
  <si>
    <t>ріш ВК від 27.05.2022 № 162 (зі змінами)</t>
  </si>
  <si>
    <t>1853100000</t>
  </si>
  <si>
    <t>міської          військової      адміністрації</t>
  </si>
  <si>
    <t>Директор Департаменту фінансів, економіки                                                                                                                                                      та інвестицій Сумської міської ради</t>
  </si>
  <si>
    <t>Світлана ЛИПОВА</t>
  </si>
  <si>
    <t>ріш СМР від 26.01.2022 року № 2713 - МР (зі змінами)</t>
  </si>
  <si>
    <t>ріш СМР від 26.01.2022 року № 2718 - МР (зі змінами)</t>
  </si>
  <si>
    <t>ріш СМР від 23.12.2021                  № 2698 - МР (зі змінами)</t>
  </si>
  <si>
    <t>Комплексна Програма Сумської міської територіальної громади «Охорона здоров’я» на 2022 - 2024 роки»</t>
  </si>
  <si>
    <t xml:space="preserve">Комплексна цільова програма реформування і розвитку житлово-комунального господарства Сумської міської  територіальної громади на 2022 -2024 роки </t>
  </si>
  <si>
    <t xml:space="preserve">Цільова комплексна програма «Суми - громада для молоді» на 2022 - 2024 роки </t>
  </si>
  <si>
    <t>Програма охорони навколишнього природного середовища Сумської міської територіальної громади на 2022 - 2024 роки</t>
  </si>
  <si>
    <t xml:space="preserve">                      Додаток 5</t>
  </si>
  <si>
    <t>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</t>
  </si>
  <si>
    <t>наказ СМВА від 29.12.2023 № 214-СМР</t>
  </si>
  <si>
    <t xml:space="preserve">       Зміни до розподілу витрат бюджету Сумської міської територіальної громади на реалізацію цільових програм                                                                                                                                                  у 2024 році</t>
  </si>
  <si>
    <t>зміни</t>
  </si>
  <si>
    <t>всього зі змінами</t>
  </si>
  <si>
    <t xml:space="preserve">до                     наказу                Сумської   </t>
  </si>
  <si>
    <t>від           25.01.2024         №    20 -  СМР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</si>
</sst>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8">
    <font>
      <sz val="10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sz val="11"/>
      <color indexed="19"/>
      <name val="Calibri"/>
      <family val="2"/>
    </font>
    <font>
      <sz val="30"/>
      <name val="Times New Roman"/>
      <family val="1"/>
    </font>
    <font>
      <sz val="50"/>
      <name val="Times New Roman"/>
      <family val="1"/>
    </font>
    <font>
      <sz val="52"/>
      <name val="Times New Roman"/>
      <family val="1"/>
    </font>
    <font>
      <sz val="53"/>
      <name val="Times New Roman"/>
      <family val="1"/>
    </font>
    <font>
      <b/>
      <sz val="62"/>
      <name val="Times New Roman"/>
      <family val="1"/>
    </font>
    <font>
      <u val="single"/>
      <sz val="53"/>
      <name val="Times New Roman"/>
      <family val="1"/>
    </font>
    <font>
      <sz val="40"/>
      <name val="Times New Roman"/>
      <family val="1"/>
    </font>
    <font>
      <b/>
      <sz val="35"/>
      <name val="Times New Roman"/>
      <family val="1"/>
    </font>
    <font>
      <b/>
      <sz val="10"/>
      <name val="Times New Roman"/>
      <family val="1"/>
    </font>
    <font>
      <sz val="35"/>
      <name val="Times New Roman"/>
      <family val="1"/>
    </font>
    <font>
      <i/>
      <sz val="10"/>
      <name val="Times New Roman"/>
      <family val="1"/>
    </font>
    <font>
      <vertAlign val="superscript"/>
      <sz val="35"/>
      <name val="Times New Roman"/>
      <family val="1"/>
    </font>
    <font>
      <b/>
      <sz val="40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68"/>
      <name val="Times New Roman"/>
      <family val="1"/>
    </font>
    <font>
      <sz val="60"/>
      <name val="Times New Roman"/>
      <family val="1"/>
    </font>
    <font>
      <sz val="5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35"/>
      <color indexed="10"/>
      <name val="Times New Roman"/>
      <family val="1"/>
    </font>
    <font>
      <sz val="50"/>
      <color indexed="10"/>
      <name val="Times New Roman"/>
      <family val="1"/>
    </font>
    <font>
      <sz val="10"/>
      <color indexed="10"/>
      <name val="Times New Roman"/>
      <family val="1"/>
    </font>
    <font>
      <sz val="35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35"/>
      <color rgb="FFFF0000"/>
      <name val="Times New Roman"/>
      <family val="1"/>
    </font>
    <font>
      <sz val="5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9" fillId="3" borderId="0" applyNumberFormat="0" applyBorder="0" applyAlignment="0" applyProtection="0"/>
    <xf numFmtId="0" fontId="2" fillId="4" borderId="0" applyNumberFormat="0" applyBorder="0" applyAlignment="0" applyProtection="0"/>
    <xf numFmtId="0" fontId="49" fillId="5" borderId="0" applyNumberFormat="0" applyBorder="0" applyAlignment="0" applyProtection="0"/>
    <xf numFmtId="0" fontId="2" fillId="6" borderId="0" applyNumberFormat="0" applyBorder="0" applyAlignment="0" applyProtection="0"/>
    <xf numFmtId="0" fontId="49" fillId="7" borderId="0" applyNumberFormat="0" applyBorder="0" applyAlignment="0" applyProtection="0"/>
    <xf numFmtId="0" fontId="2" fillId="8" borderId="0" applyNumberFormat="0" applyBorder="0" applyAlignment="0" applyProtection="0"/>
    <xf numFmtId="0" fontId="49" fillId="9" borderId="0" applyNumberFormat="0" applyBorder="0" applyAlignment="0" applyProtection="0"/>
    <xf numFmtId="0" fontId="2" fillId="10" borderId="0" applyNumberFormat="0" applyBorder="0" applyAlignment="0" applyProtection="0"/>
    <xf numFmtId="0" fontId="49" fillId="11" borderId="0" applyNumberFormat="0" applyBorder="0" applyAlignment="0" applyProtection="0"/>
    <xf numFmtId="0" fontId="2" fillId="12" borderId="0" applyNumberFormat="0" applyBorder="0" applyAlignment="0" applyProtection="0"/>
    <xf numFmtId="0" fontId="4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49" fillId="17" borderId="0" applyNumberFormat="0" applyBorder="0" applyAlignment="0" applyProtection="0"/>
    <xf numFmtId="0" fontId="2" fillId="15" borderId="0" applyNumberFormat="0" applyBorder="0" applyAlignment="0" applyProtection="0"/>
    <xf numFmtId="0" fontId="49" fillId="18" borderId="0" applyNumberFormat="0" applyBorder="0" applyAlignment="0" applyProtection="0"/>
    <xf numFmtId="0" fontId="2" fillId="19" borderId="0" applyNumberFormat="0" applyBorder="0" applyAlignment="0" applyProtection="0"/>
    <xf numFmtId="0" fontId="49" fillId="20" borderId="0" applyNumberFormat="0" applyBorder="0" applyAlignment="0" applyProtection="0"/>
    <xf numFmtId="0" fontId="2" fillId="8" borderId="0" applyNumberFormat="0" applyBorder="0" applyAlignment="0" applyProtection="0"/>
    <xf numFmtId="0" fontId="49" fillId="21" borderId="0" applyNumberFormat="0" applyBorder="0" applyAlignment="0" applyProtection="0"/>
    <xf numFmtId="0" fontId="2" fillId="14" borderId="0" applyNumberFormat="0" applyBorder="0" applyAlignment="0" applyProtection="0"/>
    <xf numFmtId="0" fontId="49" fillId="22" borderId="0" applyNumberFormat="0" applyBorder="0" applyAlignment="0" applyProtection="0"/>
    <xf numFmtId="0" fontId="2" fillId="23" borderId="0" applyNumberFormat="0" applyBorder="0" applyAlignment="0" applyProtection="0"/>
    <xf numFmtId="0" fontId="49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3" fillId="26" borderId="0" applyNumberFormat="0" applyBorder="0" applyAlignment="0" applyProtection="0"/>
    <xf numFmtId="0" fontId="50" fillId="27" borderId="0" applyNumberFormat="0" applyBorder="0" applyAlignment="0" applyProtection="0"/>
    <xf numFmtId="0" fontId="3" fillId="15" borderId="0" applyNumberFormat="0" applyBorder="0" applyAlignment="0" applyProtection="0"/>
    <xf numFmtId="0" fontId="50" fillId="28" borderId="0" applyNumberFormat="0" applyBorder="0" applyAlignment="0" applyProtection="0"/>
    <xf numFmtId="0" fontId="3" fillId="19" borderId="0" applyNumberFormat="0" applyBorder="0" applyAlignment="0" applyProtection="0"/>
    <xf numFmtId="0" fontId="50" fillId="29" borderId="0" applyNumberFormat="0" applyBorder="0" applyAlignment="0" applyProtection="0"/>
    <xf numFmtId="0" fontId="3" fillId="30" borderId="0" applyNumberFormat="0" applyBorder="0" applyAlignment="0" applyProtection="0"/>
    <xf numFmtId="0" fontId="50" fillId="31" borderId="0" applyNumberFormat="0" applyBorder="0" applyAlignment="0" applyProtection="0"/>
    <xf numFmtId="0" fontId="3" fillId="32" borderId="0" applyNumberFormat="0" applyBorder="0" applyAlignment="0" applyProtection="0"/>
    <xf numFmtId="0" fontId="50" fillId="33" borderId="0" applyNumberFormat="0" applyBorder="0" applyAlignment="0" applyProtection="0"/>
    <xf numFmtId="0" fontId="3" fillId="34" borderId="0" applyNumberFormat="0" applyBorder="0" applyAlignment="0" applyProtection="0"/>
    <xf numFmtId="0" fontId="50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5" fillId="25" borderId="1" applyNumberFormat="0" applyAlignment="0" applyProtection="0"/>
    <xf numFmtId="0" fontId="5" fillId="12" borderId="1" applyNumberFormat="0" applyAlignment="0" applyProtection="0"/>
    <xf numFmtId="0" fontId="6" fillId="42" borderId="2" applyNumberFormat="0" applyAlignment="0" applyProtection="0"/>
    <xf numFmtId="0" fontId="7" fillId="4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10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7" fillId="44" borderId="1" applyNumberFormat="0" applyAlignment="0" applyProtection="0"/>
    <xf numFmtId="0" fontId="4" fillId="0" borderId="0">
      <alignment/>
      <protection/>
    </xf>
    <xf numFmtId="0" fontId="12" fillId="0" borderId="9" applyNumberFormat="0" applyFill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5" borderId="10" applyNumberFormat="0" applyFont="0" applyAlignment="0" applyProtection="0"/>
    <xf numFmtId="0" fontId="0" fillId="16" borderId="11" applyNumberFormat="0" applyAlignment="0" applyProtection="0"/>
    <xf numFmtId="0" fontId="0" fillId="16" borderId="11" applyNumberFormat="0" applyAlignment="0" applyProtection="0"/>
    <xf numFmtId="9" fontId="1" fillId="0" borderId="0" applyFill="0" applyBorder="0" applyAlignment="0" applyProtection="0"/>
    <xf numFmtId="0" fontId="6" fillId="44" borderId="2" applyNumberFormat="0" applyAlignment="0" applyProtection="0"/>
    <xf numFmtId="0" fontId="20" fillId="0" borderId="12" applyNumberFormat="0" applyFill="0" applyAlignment="0" applyProtection="0"/>
    <xf numFmtId="0" fontId="21" fillId="25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6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left" vertical="center"/>
      <protection/>
    </xf>
    <xf numFmtId="4" fontId="22" fillId="0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>
      <alignment horizontal="center" vertical="center" textRotation="18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25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 applyProtection="1">
      <alignment/>
      <protection/>
    </xf>
    <xf numFmtId="4" fontId="25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 applyProtection="1">
      <alignment horizontal="center" vertical="center"/>
      <protection/>
    </xf>
    <xf numFmtId="4" fontId="29" fillId="0" borderId="14" xfId="0" applyNumberFormat="1" applyFont="1" applyFill="1" applyBorder="1" applyAlignment="1" applyProtection="1">
      <alignment horizontal="center" vertical="center" wrapText="1"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170" fontId="29" fillId="0" borderId="14" xfId="112" applyNumberFormat="1" applyFont="1" applyFill="1" applyBorder="1" applyAlignment="1">
      <alignment horizontal="left" vertical="center"/>
      <protection/>
    </xf>
    <xf numFmtId="4" fontId="29" fillId="0" borderId="14" xfId="112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 wrapText="1"/>
    </xf>
    <xf numFmtId="170" fontId="37" fillId="0" borderId="0" xfId="0" applyNumberFormat="1" applyFont="1" applyFill="1" applyBorder="1" applyAlignment="1">
      <alignment horizontal="left" vertical="center"/>
    </xf>
    <xf numFmtId="4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49" fontId="25" fillId="0" borderId="0" xfId="0" applyNumberFormat="1" applyFont="1" applyFill="1" applyAlignment="1" applyProtection="1">
      <alignment vertical="center"/>
      <protection/>
    </xf>
    <xf numFmtId="0" fontId="38" fillId="0" borderId="0" xfId="0" applyNumberFormat="1" applyFont="1" applyFill="1" applyAlignment="1" applyProtection="1">
      <alignment horizontal="left" vertical="center"/>
      <protection/>
    </xf>
    <xf numFmtId="4" fontId="38" fillId="0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>
      <alignment/>
    </xf>
    <xf numFmtId="4" fontId="31" fillId="46" borderId="14" xfId="0" applyNumberFormat="1" applyFont="1" applyFill="1" applyBorder="1" applyAlignment="1">
      <alignment horizontal="left" vertical="center" wrapText="1"/>
    </xf>
    <xf numFmtId="4" fontId="31" fillId="46" borderId="14" xfId="112" applyNumberFormat="1" applyFont="1" applyFill="1" applyBorder="1" applyAlignment="1">
      <alignment horizontal="center" vertical="center"/>
      <protection/>
    </xf>
    <xf numFmtId="0" fontId="0" fillId="46" borderId="0" xfId="0" applyFont="1" applyFill="1" applyBorder="1" applyAlignment="1">
      <alignment/>
    </xf>
    <xf numFmtId="0" fontId="0" fillId="46" borderId="0" xfId="0" applyFont="1" applyFill="1" applyAlignment="1">
      <alignment/>
    </xf>
    <xf numFmtId="4" fontId="25" fillId="46" borderId="0" xfId="0" applyNumberFormat="1" applyFont="1" applyFill="1" applyAlignment="1">
      <alignment vertical="center"/>
    </xf>
    <xf numFmtId="4" fontId="25" fillId="46" borderId="0" xfId="0" applyNumberFormat="1" applyFont="1" applyFill="1" applyAlignment="1">
      <alignment/>
    </xf>
    <xf numFmtId="4" fontId="22" fillId="46" borderId="0" xfId="0" applyNumberFormat="1" applyFont="1" applyFill="1" applyBorder="1" applyAlignment="1">
      <alignment horizontal="center"/>
    </xf>
    <xf numFmtId="4" fontId="29" fillId="46" borderId="14" xfId="112" applyNumberFormat="1" applyFont="1" applyFill="1" applyBorder="1" applyAlignment="1">
      <alignment horizontal="center" vertical="center"/>
      <protection/>
    </xf>
    <xf numFmtId="4" fontId="36" fillId="46" borderId="14" xfId="112" applyNumberFormat="1" applyFont="1" applyFill="1" applyBorder="1" applyAlignment="1">
      <alignment horizontal="center" vertical="center"/>
      <protection/>
    </xf>
    <xf numFmtId="4" fontId="31" fillId="46" borderId="14" xfId="0" applyNumberFormat="1" applyFont="1" applyFill="1" applyBorder="1" applyAlignment="1" applyProtection="1">
      <alignment horizontal="center" vertical="center"/>
      <protection/>
    </xf>
    <xf numFmtId="4" fontId="31" fillId="46" borderId="0" xfId="0" applyNumberFormat="1" applyFont="1" applyFill="1" applyBorder="1" applyAlignment="1" applyProtection="1">
      <alignment horizontal="center" vertical="center"/>
      <protection/>
    </xf>
    <xf numFmtId="4" fontId="37" fillId="46" borderId="0" xfId="0" applyNumberFormat="1" applyFont="1" applyFill="1" applyBorder="1" applyAlignment="1">
      <alignment wrapText="1"/>
    </xf>
    <xf numFmtId="4" fontId="38" fillId="46" borderId="0" xfId="0" applyNumberFormat="1" applyFont="1" applyFill="1" applyAlignment="1" applyProtection="1">
      <alignment/>
      <protection/>
    </xf>
    <xf numFmtId="4" fontId="22" fillId="46" borderId="0" xfId="0" applyNumberFormat="1" applyFont="1" applyFill="1" applyAlignment="1" applyProtection="1">
      <alignment/>
      <protection/>
    </xf>
    <xf numFmtId="4" fontId="25" fillId="46" borderId="0" xfId="0" applyNumberFormat="1" applyFont="1" applyFill="1" applyAlignment="1">
      <alignment/>
    </xf>
    <xf numFmtId="49" fontId="31" fillId="46" borderId="15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" fontId="39" fillId="46" borderId="0" xfId="0" applyNumberFormat="1" applyFont="1" applyFill="1" applyBorder="1" applyAlignment="1" applyProtection="1">
      <alignment horizontal="center" vertical="center"/>
      <protection/>
    </xf>
    <xf numFmtId="49" fontId="29" fillId="46" borderId="14" xfId="0" applyNumberFormat="1" applyFont="1" applyFill="1" applyBorder="1" applyAlignment="1">
      <alignment horizontal="center" vertical="center" wrapText="1"/>
    </xf>
    <xf numFmtId="0" fontId="31" fillId="46" borderId="14" xfId="0" applyFont="1" applyFill="1" applyBorder="1" applyAlignment="1">
      <alignment horizontal="left" vertical="center" wrapText="1"/>
    </xf>
    <xf numFmtId="0" fontId="30" fillId="46" borderId="0" xfId="0" applyFont="1" applyFill="1" applyBorder="1" applyAlignment="1">
      <alignment vertical="center"/>
    </xf>
    <xf numFmtId="0" fontId="30" fillId="46" borderId="0" xfId="0" applyFont="1" applyFill="1" applyAlignment="1">
      <alignment vertical="center"/>
    </xf>
    <xf numFmtId="49" fontId="31" fillId="46" borderId="14" xfId="0" applyNumberFormat="1" applyFont="1" applyFill="1" applyBorder="1" applyAlignment="1">
      <alignment horizontal="center" vertical="center" wrapText="1"/>
    </xf>
    <xf numFmtId="0" fontId="23" fillId="46" borderId="16" xfId="0" applyFont="1" applyFill="1" applyBorder="1" applyAlignment="1">
      <alignment vertical="center" textRotation="180"/>
    </xf>
    <xf numFmtId="0" fontId="32" fillId="46" borderId="0" xfId="0" applyFont="1" applyFill="1" applyBorder="1" applyAlignment="1">
      <alignment/>
    </xf>
    <xf numFmtId="0" fontId="32" fillId="46" borderId="0" xfId="0" applyFont="1" applyFill="1" applyAlignment="1">
      <alignment/>
    </xf>
    <xf numFmtId="49" fontId="31" fillId="46" borderId="15" xfId="0" applyNumberFormat="1" applyFont="1" applyFill="1" applyBorder="1" applyAlignment="1">
      <alignment vertical="center" wrapText="1"/>
    </xf>
    <xf numFmtId="0" fontId="29" fillId="46" borderId="14" xfId="0" applyFont="1" applyFill="1" applyBorder="1" applyAlignment="1">
      <alignment horizontal="left" vertical="center" wrapText="1"/>
    </xf>
    <xf numFmtId="0" fontId="30" fillId="46" borderId="0" xfId="0" applyFont="1" applyFill="1" applyBorder="1" applyAlignment="1">
      <alignment/>
    </xf>
    <xf numFmtId="0" fontId="30" fillId="46" borderId="0" xfId="0" applyFont="1" applyFill="1" applyAlignment="1">
      <alignment/>
    </xf>
    <xf numFmtId="0" fontId="23" fillId="46" borderId="16" xfId="0" applyFont="1" applyFill="1" applyBorder="1" applyAlignment="1">
      <alignment horizontal="center" vertical="center" textRotation="180"/>
    </xf>
    <xf numFmtId="49" fontId="31" fillId="46" borderId="14" xfId="0" applyNumberFormat="1" applyFont="1" applyFill="1" applyBorder="1" applyAlignment="1">
      <alignment horizontal="center" vertical="center"/>
    </xf>
    <xf numFmtId="49" fontId="31" fillId="46" borderId="14" xfId="0" applyNumberFormat="1" applyFont="1" applyFill="1" applyBorder="1" applyAlignment="1">
      <alignment vertical="center"/>
    </xf>
    <xf numFmtId="49" fontId="31" fillId="46" borderId="14" xfId="0" applyNumberFormat="1" applyFont="1" applyFill="1" applyBorder="1" applyAlignment="1">
      <alignment vertical="center" wrapText="1"/>
    </xf>
    <xf numFmtId="49" fontId="54" fillId="46" borderId="14" xfId="0" applyNumberFormat="1" applyFont="1" applyFill="1" applyBorder="1" applyAlignment="1">
      <alignment horizontal="center" vertical="center"/>
    </xf>
    <xf numFmtId="49" fontId="54" fillId="46" borderId="14" xfId="0" applyNumberFormat="1" applyFont="1" applyFill="1" applyBorder="1" applyAlignment="1">
      <alignment horizontal="center" vertical="center" wrapText="1"/>
    </xf>
    <xf numFmtId="0" fontId="55" fillId="46" borderId="16" xfId="0" applyFont="1" applyFill="1" applyBorder="1" applyAlignment="1">
      <alignment vertical="center" textRotation="180"/>
    </xf>
    <xf numFmtId="0" fontId="56" fillId="46" borderId="0" xfId="0" applyFont="1" applyFill="1" applyBorder="1" applyAlignment="1">
      <alignment/>
    </xf>
    <xf numFmtId="0" fontId="56" fillId="46" borderId="0" xfId="0" applyFont="1" applyFill="1" applyAlignment="1">
      <alignment/>
    </xf>
    <xf numFmtId="49" fontId="31" fillId="46" borderId="15" xfId="0" applyNumberFormat="1" applyFont="1" applyFill="1" applyBorder="1" applyAlignment="1">
      <alignment vertical="center"/>
    </xf>
    <xf numFmtId="49" fontId="31" fillId="46" borderId="17" xfId="0" applyNumberFormat="1" applyFont="1" applyFill="1" applyBorder="1" applyAlignment="1">
      <alignment vertical="center"/>
    </xf>
    <xf numFmtId="49" fontId="31" fillId="46" borderId="17" xfId="0" applyNumberFormat="1" applyFont="1" applyFill="1" applyBorder="1" applyAlignment="1">
      <alignment vertical="center" wrapText="1"/>
    </xf>
    <xf numFmtId="49" fontId="31" fillId="46" borderId="18" xfId="0" applyNumberFormat="1" applyFont="1" applyFill="1" applyBorder="1" applyAlignment="1">
      <alignment horizontal="center" vertical="center" wrapText="1"/>
    </xf>
    <xf numFmtId="49" fontId="34" fillId="46" borderId="14" xfId="0" applyNumberFormat="1" applyFont="1" applyFill="1" applyBorder="1" applyAlignment="1">
      <alignment horizontal="center" vertical="center" wrapText="1"/>
    </xf>
    <xf numFmtId="0" fontId="34" fillId="46" borderId="14" xfId="0" applyFont="1" applyFill="1" applyBorder="1" applyAlignment="1">
      <alignment horizontal="left" vertical="center" wrapText="1"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35" fillId="46" borderId="14" xfId="0" applyFont="1" applyFill="1" applyBorder="1" applyAlignment="1">
      <alignment horizontal="center" vertical="center" wrapText="1"/>
    </xf>
    <xf numFmtId="49" fontId="29" fillId="46" borderId="14" xfId="0" applyNumberFormat="1" applyFont="1" applyFill="1" applyBorder="1" applyAlignment="1" applyProtection="1">
      <alignment horizontal="center" vertical="center"/>
      <protection/>
    </xf>
    <xf numFmtId="49" fontId="22" fillId="46" borderId="14" xfId="0" applyNumberFormat="1" applyFont="1" applyFill="1" applyBorder="1" applyAlignment="1" applyProtection="1">
      <alignment horizontal="center" vertical="center"/>
      <protection/>
    </xf>
    <xf numFmtId="0" fontId="22" fillId="46" borderId="14" xfId="0" applyNumberFormat="1" applyFont="1" applyFill="1" applyBorder="1" applyAlignment="1" applyProtection="1">
      <alignment horizontal="left" vertical="center"/>
      <protection/>
    </xf>
    <xf numFmtId="4" fontId="31" fillId="46" borderId="0" xfId="112" applyNumberFormat="1" applyFont="1" applyFill="1" applyBorder="1" applyAlignment="1">
      <alignment horizontal="center" vertical="center"/>
      <protection/>
    </xf>
    <xf numFmtId="0" fontId="23" fillId="46" borderId="0" xfId="0" applyFont="1" applyFill="1" applyBorder="1" applyAlignment="1">
      <alignment horizontal="center" vertical="center" textRotation="180"/>
    </xf>
    <xf numFmtId="0" fontId="57" fillId="46" borderId="14" xfId="0" applyFont="1" applyFill="1" applyBorder="1" applyAlignment="1">
      <alignment horizontal="left" vertical="center" wrapText="1"/>
    </xf>
    <xf numFmtId="49" fontId="22" fillId="46" borderId="19" xfId="0" applyNumberFormat="1" applyFont="1" applyFill="1" applyBorder="1" applyAlignment="1" applyProtection="1">
      <alignment horizontal="center" vertical="center"/>
      <protection/>
    </xf>
    <xf numFmtId="0" fontId="31" fillId="46" borderId="20" xfId="0" applyFont="1" applyFill="1" applyBorder="1" applyAlignment="1">
      <alignment horizontal="left" vertical="center" wrapText="1"/>
    </xf>
    <xf numFmtId="49" fontId="22" fillId="46" borderId="15" xfId="0" applyNumberFormat="1" applyFont="1" applyFill="1" applyBorder="1" applyAlignment="1" applyProtection="1">
      <alignment horizontal="center" vertical="center"/>
      <protection/>
    </xf>
    <xf numFmtId="0" fontId="31" fillId="46" borderId="15" xfId="0" applyFont="1" applyFill="1" applyBorder="1" applyAlignment="1">
      <alignment horizontal="left" vertical="center" wrapText="1"/>
    </xf>
    <xf numFmtId="49" fontId="22" fillId="46" borderId="21" xfId="0" applyNumberFormat="1" applyFont="1" applyFill="1" applyBorder="1" applyAlignment="1" applyProtection="1">
      <alignment horizontal="center" vertical="center"/>
      <protection/>
    </xf>
    <xf numFmtId="49" fontId="31" fillId="46" borderId="21" xfId="0" applyNumberFormat="1" applyFont="1" applyFill="1" applyBorder="1" applyAlignment="1">
      <alignment vertical="center" wrapText="1"/>
    </xf>
    <xf numFmtId="0" fontId="31" fillId="46" borderId="2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textRotation="180"/>
    </xf>
    <xf numFmtId="0" fontId="35" fillId="46" borderId="14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center" vertical="center"/>
    </xf>
    <xf numFmtId="3" fontId="39" fillId="46" borderId="0" xfId="0" applyNumberFormat="1" applyFont="1" applyFill="1" applyBorder="1" applyAlignment="1" applyProtection="1">
      <alignment horizontal="left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4" fontId="29" fillId="46" borderId="14" xfId="0" applyNumberFormat="1" applyFont="1" applyFill="1" applyBorder="1" applyAlignment="1" applyProtection="1">
      <alignment horizontal="center" vertical="center" wrapText="1"/>
      <protection/>
    </xf>
    <xf numFmtId="4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49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46" borderId="16" xfId="0" applyFont="1" applyFill="1" applyBorder="1" applyAlignment="1">
      <alignment horizontal="center" vertical="center" textRotation="180"/>
    </xf>
    <xf numFmtId="3" fontId="39" fillId="46" borderId="0" xfId="0" applyNumberFormat="1" applyFont="1" applyFill="1" applyBorder="1" applyAlignment="1" applyProtection="1">
      <alignment horizontal="center" wrapText="1"/>
      <protection/>
    </xf>
  </cellXfs>
  <cellStyles count="12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Currency" xfId="86"/>
    <cellStyle name="Currency [0]" xfId="87"/>
    <cellStyle name="Добре" xfId="88"/>
    <cellStyle name="Заголовок 1" xfId="89"/>
    <cellStyle name="Заголовок 2" xfId="90"/>
    <cellStyle name="Заголовок 3" xfId="91"/>
    <cellStyle name="Заголовок 4" xfId="92"/>
    <cellStyle name="Звичайний 10" xfId="93"/>
    <cellStyle name="Звичайний 11" xfId="94"/>
    <cellStyle name="Звичайний 12" xfId="95"/>
    <cellStyle name="Звичайний 13" xfId="96"/>
    <cellStyle name="Звичайний 14" xfId="97"/>
    <cellStyle name="Звичайний 15" xfId="98"/>
    <cellStyle name="Звичайний 16" xfId="99"/>
    <cellStyle name="Звичайний 17" xfId="100"/>
    <cellStyle name="Звичайний 18" xfId="101"/>
    <cellStyle name="Звичайний 19" xfId="102"/>
    <cellStyle name="Звичайний 2" xfId="103"/>
    <cellStyle name="Звичайний 20" xfId="104"/>
    <cellStyle name="Звичайний 3" xfId="105"/>
    <cellStyle name="Звичайний 4" xfId="106"/>
    <cellStyle name="Звичайний 5" xfId="107"/>
    <cellStyle name="Звичайний 6" xfId="108"/>
    <cellStyle name="Звичайний 7" xfId="109"/>
    <cellStyle name="Звичайний 8" xfId="110"/>
    <cellStyle name="Звичайний 9" xfId="111"/>
    <cellStyle name="Звичайний_Додаток _ 3 зм_ни 4575" xfId="112"/>
    <cellStyle name="Зв'язана клітинка" xfId="113"/>
    <cellStyle name="Итог" xfId="114"/>
    <cellStyle name="Контрольна клітинка" xfId="115"/>
    <cellStyle name="Контрольная ячейка" xfId="116"/>
    <cellStyle name="Назва" xfId="117"/>
    <cellStyle name="Название" xfId="118"/>
    <cellStyle name="Нейтральный" xfId="119"/>
    <cellStyle name="Обчислення" xfId="120"/>
    <cellStyle name="Обычный 2" xfId="121"/>
    <cellStyle name="Підсумок" xfId="122"/>
    <cellStyle name="Плохой" xfId="123"/>
    <cellStyle name="Поганий" xfId="124"/>
    <cellStyle name="Пояснение" xfId="125"/>
    <cellStyle name="Примечание" xfId="126"/>
    <cellStyle name="Примечание 1" xfId="127"/>
    <cellStyle name="Примітка" xfId="128"/>
    <cellStyle name="Percent" xfId="129"/>
    <cellStyle name="Результат 1" xfId="130"/>
    <cellStyle name="Связанная ячейка" xfId="131"/>
    <cellStyle name="Середній" xfId="132"/>
    <cellStyle name="Стиль 1" xfId="133"/>
    <cellStyle name="Текст попередження" xfId="134"/>
    <cellStyle name="Текст пояснення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663300"/>
      <rgbColor rgb="00996633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Zeros="0" tabSelected="1" view="pageBreakPreview" zoomScale="24" zoomScaleNormal="24" zoomScaleSheetLayoutView="24" zoomScalePageLayoutView="0" workbookViewId="0" topLeftCell="A1">
      <selection activeCell="H7" sqref="H7"/>
    </sheetView>
  </sheetViews>
  <sheetFormatPr defaultColWidth="9.16015625" defaultRowHeight="12.75"/>
  <cols>
    <col min="1" max="1" width="54.5" style="1" customWidth="1"/>
    <col min="2" max="2" width="52.16015625" style="1" customWidth="1"/>
    <col min="3" max="3" width="56" style="1" customWidth="1"/>
    <col min="4" max="4" width="148" style="2" customWidth="1"/>
    <col min="5" max="5" width="196.66015625" style="2" customWidth="1"/>
    <col min="6" max="6" width="96.16015625" style="2" customWidth="1"/>
    <col min="7" max="7" width="75.66015625" style="51" customWidth="1"/>
    <col min="8" max="8" width="69" style="3" customWidth="1"/>
    <col min="9" max="9" width="66.66015625" style="3" customWidth="1"/>
    <col min="10" max="10" width="68" style="3" customWidth="1"/>
    <col min="11" max="11" width="16" style="4" customWidth="1"/>
    <col min="12" max="12" width="40" style="5" customWidth="1"/>
    <col min="13" max="13" width="9.16015625" style="6" customWidth="1"/>
    <col min="14" max="15" width="105" style="6" customWidth="1"/>
    <col min="16" max="16384" width="9.16015625" style="6" customWidth="1"/>
  </cols>
  <sheetData>
    <row r="1" spans="6:11" ht="68.25">
      <c r="F1" s="8"/>
      <c r="G1" s="42" t="s">
        <v>62</v>
      </c>
      <c r="H1" s="7"/>
      <c r="I1" s="7"/>
      <c r="J1" s="7"/>
      <c r="K1" s="99"/>
    </row>
    <row r="2" spans="6:11" ht="68.25">
      <c r="F2" s="8"/>
      <c r="G2" s="42" t="s">
        <v>68</v>
      </c>
      <c r="H2" s="7"/>
      <c r="I2" s="7"/>
      <c r="J2" s="7"/>
      <c r="K2" s="99"/>
    </row>
    <row r="3" spans="6:11" ht="68.25">
      <c r="F3" s="8"/>
      <c r="G3" s="42" t="s">
        <v>52</v>
      </c>
      <c r="H3" s="7"/>
      <c r="I3" s="7"/>
      <c r="J3" s="7"/>
      <c r="K3" s="99"/>
    </row>
    <row r="4" spans="6:11" ht="68.25">
      <c r="F4" s="9"/>
      <c r="G4" s="43" t="s">
        <v>69</v>
      </c>
      <c r="H4" s="10"/>
      <c r="I4" s="10"/>
      <c r="J4" s="10"/>
      <c r="K4" s="99"/>
    </row>
    <row r="5" spans="7:11" ht="68.25">
      <c r="G5" s="43"/>
      <c r="H5" s="10"/>
      <c r="I5" s="10"/>
      <c r="J5" s="11"/>
      <c r="K5" s="99"/>
    </row>
    <row r="6" spans="7:11" ht="68.25">
      <c r="G6" s="43"/>
      <c r="H6" s="10"/>
      <c r="I6" s="10"/>
      <c r="J6" s="11"/>
      <c r="K6" s="99"/>
    </row>
    <row r="7" spans="7:11" ht="68.25">
      <c r="G7" s="52"/>
      <c r="H7" s="10"/>
      <c r="I7" s="10"/>
      <c r="J7" s="11"/>
      <c r="K7" s="99"/>
    </row>
    <row r="8" spans="7:11" ht="68.25">
      <c r="G8" s="43"/>
      <c r="H8" s="10"/>
      <c r="I8" s="10"/>
      <c r="J8" s="11"/>
      <c r="K8" s="99"/>
    </row>
    <row r="9" spans="7:11" ht="68.25">
      <c r="G9" s="43"/>
      <c r="H9" s="10"/>
      <c r="I9" s="10"/>
      <c r="J9" s="11"/>
      <c r="K9" s="99"/>
    </row>
    <row r="10" spans="7:11" ht="68.25">
      <c r="G10" s="43"/>
      <c r="H10" s="10"/>
      <c r="I10" s="10"/>
      <c r="J10" s="11"/>
      <c r="K10" s="99"/>
    </row>
    <row r="11" spans="1:11" ht="162.75" customHeight="1">
      <c r="A11" s="107" t="s">
        <v>65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99"/>
    </row>
    <row r="12" spans="1:11" ht="67.5" customHeight="1">
      <c r="A12" s="108" t="s">
        <v>51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99"/>
    </row>
    <row r="13" spans="1:11" ht="55.5" customHeight="1">
      <c r="A13" s="109" t="s">
        <v>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99"/>
    </row>
    <row r="14" spans="1:11" ht="61.5" customHeight="1">
      <c r="A14" s="12"/>
      <c r="B14" s="12"/>
      <c r="C14" s="12"/>
      <c r="D14" s="13"/>
      <c r="E14" s="14"/>
      <c r="F14" s="14"/>
      <c r="G14" s="44"/>
      <c r="H14" s="15"/>
      <c r="I14" s="15"/>
      <c r="J14" s="16" t="s">
        <v>1</v>
      </c>
      <c r="K14" s="99"/>
    </row>
    <row r="15" spans="1:11" ht="100.5" customHeight="1">
      <c r="A15" s="110" t="s">
        <v>2</v>
      </c>
      <c r="B15" s="110" t="s">
        <v>3</v>
      </c>
      <c r="C15" s="110" t="s">
        <v>4</v>
      </c>
      <c r="D15" s="104" t="s">
        <v>5</v>
      </c>
      <c r="E15" s="104" t="s">
        <v>6</v>
      </c>
      <c r="F15" s="104" t="s">
        <v>7</v>
      </c>
      <c r="G15" s="105" t="s">
        <v>8</v>
      </c>
      <c r="H15" s="106" t="s">
        <v>9</v>
      </c>
      <c r="I15" s="106" t="s">
        <v>10</v>
      </c>
      <c r="J15" s="106"/>
      <c r="K15" s="99"/>
    </row>
    <row r="16" spans="1:11" ht="301.5" customHeight="1">
      <c r="A16" s="110"/>
      <c r="B16" s="110"/>
      <c r="C16" s="110"/>
      <c r="D16" s="104"/>
      <c r="E16" s="104"/>
      <c r="F16" s="104"/>
      <c r="G16" s="105"/>
      <c r="H16" s="106"/>
      <c r="I16" s="17" t="s">
        <v>8</v>
      </c>
      <c r="J16" s="17" t="s">
        <v>11</v>
      </c>
      <c r="K16" s="99"/>
    </row>
    <row r="17" spans="1:12" s="23" customFormat="1" ht="102" customHeight="1">
      <c r="A17" s="18"/>
      <c r="B17" s="18"/>
      <c r="C17" s="18"/>
      <c r="D17" s="19" t="s">
        <v>12</v>
      </c>
      <c r="E17" s="20"/>
      <c r="F17" s="20"/>
      <c r="G17" s="45">
        <v>265210238</v>
      </c>
      <c r="H17" s="21">
        <v>211147618</v>
      </c>
      <c r="I17" s="21">
        <v>54062620</v>
      </c>
      <c r="J17" s="21">
        <v>53442180</v>
      </c>
      <c r="K17" s="99"/>
      <c r="L17" s="22"/>
    </row>
    <row r="18" spans="1:12" s="59" customFormat="1" ht="44.25">
      <c r="A18" s="56"/>
      <c r="B18" s="56"/>
      <c r="C18" s="56"/>
      <c r="D18" s="57" t="s">
        <v>66</v>
      </c>
      <c r="E18" s="57"/>
      <c r="F18" s="57"/>
      <c r="G18" s="39">
        <f>SUM(G21+G24+G27)</f>
        <v>1960000</v>
      </c>
      <c r="H18" s="39">
        <f>SUM(H21+H24+H27)</f>
        <v>610000</v>
      </c>
      <c r="I18" s="39">
        <f>SUM(I21+I24+I27)</f>
        <v>1350000</v>
      </c>
      <c r="J18" s="39">
        <f>SUM(J21+J24+J27)</f>
        <v>1350000</v>
      </c>
      <c r="K18" s="99"/>
      <c r="L18" s="58"/>
    </row>
    <row r="19" spans="1:12" s="59" customFormat="1" ht="44.25">
      <c r="A19" s="56"/>
      <c r="B19" s="56"/>
      <c r="C19" s="56"/>
      <c r="D19" s="57" t="s">
        <v>67</v>
      </c>
      <c r="E19" s="57"/>
      <c r="F19" s="57"/>
      <c r="G19" s="39">
        <f>G17+G18</f>
        <v>267170238</v>
      </c>
      <c r="H19" s="39">
        <f>H17+H18</f>
        <v>211757618</v>
      </c>
      <c r="I19" s="39">
        <f>I17+I18</f>
        <v>55412620</v>
      </c>
      <c r="J19" s="39">
        <f>J17+J18</f>
        <v>54792180</v>
      </c>
      <c r="K19" s="99"/>
      <c r="L19" s="58"/>
    </row>
    <row r="20" spans="1:12" s="41" customFormat="1" ht="132.75">
      <c r="A20" s="60" t="s">
        <v>15</v>
      </c>
      <c r="B20" s="60" t="s">
        <v>16</v>
      </c>
      <c r="C20" s="60" t="s">
        <v>14</v>
      </c>
      <c r="D20" s="57" t="s">
        <v>17</v>
      </c>
      <c r="E20" s="57" t="str">
        <f>E62</f>
        <v>Цільова комплексна програма «Суми - громада для молоді» на 2022 - 2024 роки </v>
      </c>
      <c r="F20" s="57" t="str">
        <f>F62</f>
        <v>ріш СМР від 23.12.2021                  № 2698 - МР (зі змінами)</v>
      </c>
      <c r="G20" s="39">
        <f aca="true" t="shared" si="0" ref="G20:G26">H20+I20</f>
        <v>6237600</v>
      </c>
      <c r="H20" s="39">
        <f>6227600</f>
        <v>6227600</v>
      </c>
      <c r="I20" s="39">
        <v>10000</v>
      </c>
      <c r="J20" s="39"/>
      <c r="K20" s="99"/>
      <c r="L20" s="40"/>
    </row>
    <row r="21" spans="1:12" s="63" customFormat="1" ht="44.25">
      <c r="A21" s="60"/>
      <c r="B21" s="60"/>
      <c r="C21" s="60"/>
      <c r="D21" s="57" t="s">
        <v>66</v>
      </c>
      <c r="E21" s="57"/>
      <c r="F21" s="57"/>
      <c r="G21" s="39">
        <f>SUM(H21)</f>
        <v>70000</v>
      </c>
      <c r="H21" s="39">
        <v>70000</v>
      </c>
      <c r="I21" s="39"/>
      <c r="J21" s="39"/>
      <c r="K21" s="61"/>
      <c r="L21" s="62"/>
    </row>
    <row r="22" spans="1:12" s="63" customFormat="1" ht="44.25">
      <c r="A22" s="60"/>
      <c r="B22" s="60"/>
      <c r="C22" s="60"/>
      <c r="D22" s="57" t="s">
        <v>67</v>
      </c>
      <c r="E22" s="57"/>
      <c r="F22" s="57"/>
      <c r="G22" s="39">
        <f>G20+G21</f>
        <v>6307600</v>
      </c>
      <c r="H22" s="39">
        <f>H20+H21</f>
        <v>6297600</v>
      </c>
      <c r="I22" s="39">
        <f>I20+I21</f>
        <v>10000</v>
      </c>
      <c r="J22" s="39">
        <f>J20+J21</f>
        <v>0</v>
      </c>
      <c r="K22" s="61"/>
      <c r="L22" s="62"/>
    </row>
    <row r="23" spans="1:12" s="41" customFormat="1" ht="221.25">
      <c r="A23" s="60" t="s">
        <v>19</v>
      </c>
      <c r="B23" s="60" t="s">
        <v>20</v>
      </c>
      <c r="C23" s="60" t="s">
        <v>18</v>
      </c>
      <c r="D23" s="57" t="s">
        <v>21</v>
      </c>
      <c r="E23" s="57" t="str">
        <f>E74</f>
        <v>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</v>
      </c>
      <c r="F23" s="57" t="str">
        <f>F74</f>
        <v>наказ СМВА від 29.12.2023 № 214-СМР</v>
      </c>
      <c r="G23" s="39">
        <f t="shared" si="0"/>
        <v>22706200</v>
      </c>
      <c r="H23" s="39">
        <v>22706200</v>
      </c>
      <c r="I23" s="39"/>
      <c r="J23" s="39"/>
      <c r="K23" s="111"/>
      <c r="L23" s="40"/>
    </row>
    <row r="24" spans="1:12" s="41" customFormat="1" ht="44.25">
      <c r="A24" s="60"/>
      <c r="B24" s="60"/>
      <c r="C24" s="60"/>
      <c r="D24" s="57" t="s">
        <v>66</v>
      </c>
      <c r="E24" s="57"/>
      <c r="F24" s="57"/>
      <c r="G24" s="39">
        <f>SUM(H24:I24)</f>
        <v>750000</v>
      </c>
      <c r="H24" s="39"/>
      <c r="I24" s="39">
        <v>750000</v>
      </c>
      <c r="J24" s="39">
        <v>750000</v>
      </c>
      <c r="K24" s="111"/>
      <c r="L24" s="40"/>
    </row>
    <row r="25" spans="1:12" s="41" customFormat="1" ht="44.25">
      <c r="A25" s="60"/>
      <c r="B25" s="60"/>
      <c r="C25" s="60"/>
      <c r="D25" s="57" t="s">
        <v>67</v>
      </c>
      <c r="E25" s="57"/>
      <c r="F25" s="57"/>
      <c r="G25" s="39">
        <f>G23+G24</f>
        <v>23456200</v>
      </c>
      <c r="H25" s="39">
        <f>H23+H24</f>
        <v>22706200</v>
      </c>
      <c r="I25" s="39">
        <f>I23+I24</f>
        <v>750000</v>
      </c>
      <c r="J25" s="39">
        <f>J23+J24</f>
        <v>750000</v>
      </c>
      <c r="K25" s="111"/>
      <c r="L25" s="40"/>
    </row>
    <row r="26" spans="1:12" s="41" customFormat="1" ht="221.25">
      <c r="A26" s="64" t="s">
        <v>22</v>
      </c>
      <c r="B26" s="64" t="s">
        <v>23</v>
      </c>
      <c r="C26" s="64" t="s">
        <v>13</v>
      </c>
      <c r="D26" s="64" t="s">
        <v>24</v>
      </c>
      <c r="E26" s="57" t="str">
        <f>E74</f>
        <v>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</v>
      </c>
      <c r="F26" s="57" t="str">
        <f>F74</f>
        <v>наказ СМВА від 29.12.2023 № 214-СМР</v>
      </c>
      <c r="G26" s="39">
        <f t="shared" si="0"/>
        <v>19010000</v>
      </c>
      <c r="H26" s="39"/>
      <c r="I26" s="39">
        <f>19010000</f>
        <v>19010000</v>
      </c>
      <c r="J26" s="39">
        <f>19010000</f>
        <v>19010000</v>
      </c>
      <c r="K26" s="111"/>
      <c r="L26" s="40"/>
    </row>
    <row r="27" spans="1:12" s="41" customFormat="1" ht="44.25">
      <c r="A27" s="64"/>
      <c r="B27" s="64"/>
      <c r="C27" s="64"/>
      <c r="D27" s="57" t="s">
        <v>66</v>
      </c>
      <c r="E27" s="57"/>
      <c r="F27" s="57"/>
      <c r="G27" s="39">
        <f>SUM(H27:I27)</f>
        <v>1140000</v>
      </c>
      <c r="H27" s="39">
        <v>540000</v>
      </c>
      <c r="I27" s="39">
        <v>600000</v>
      </c>
      <c r="J27" s="39">
        <v>600000</v>
      </c>
      <c r="K27" s="111"/>
      <c r="L27" s="40"/>
    </row>
    <row r="28" spans="1:12" s="41" customFormat="1" ht="44.25">
      <c r="A28" s="64"/>
      <c r="B28" s="64"/>
      <c r="C28" s="64"/>
      <c r="D28" s="57" t="s">
        <v>67</v>
      </c>
      <c r="E28" s="57"/>
      <c r="F28" s="57"/>
      <c r="G28" s="39">
        <f>G26+G27</f>
        <v>20150000</v>
      </c>
      <c r="H28" s="39">
        <f>H26+H27</f>
        <v>540000</v>
      </c>
      <c r="I28" s="39">
        <f>I26+I27</f>
        <v>19610000</v>
      </c>
      <c r="J28" s="39">
        <f>J26+J27</f>
        <v>19610000</v>
      </c>
      <c r="K28" s="111"/>
      <c r="L28" s="40"/>
    </row>
    <row r="29" spans="1:12" s="67" customFormat="1" ht="87">
      <c r="A29" s="56"/>
      <c r="B29" s="56"/>
      <c r="C29" s="56"/>
      <c r="D29" s="65" t="s">
        <v>25</v>
      </c>
      <c r="E29" s="65"/>
      <c r="F29" s="65"/>
      <c r="G29" s="45">
        <v>1692998181</v>
      </c>
      <c r="H29" s="45">
        <v>1490587855</v>
      </c>
      <c r="I29" s="45">
        <v>202410326</v>
      </c>
      <c r="J29" s="45">
        <v>100444201</v>
      </c>
      <c r="K29" s="111"/>
      <c r="L29" s="66"/>
    </row>
    <row r="30" spans="1:12" s="67" customFormat="1" ht="44.25">
      <c r="A30" s="56"/>
      <c r="B30" s="56"/>
      <c r="C30" s="56"/>
      <c r="D30" s="57" t="s">
        <v>66</v>
      </c>
      <c r="E30" s="57"/>
      <c r="F30" s="57"/>
      <c r="G30" s="39">
        <f>SUM(H30:I30)</f>
        <v>1000000</v>
      </c>
      <c r="H30" s="39">
        <f>SUM(H33)</f>
        <v>0</v>
      </c>
      <c r="I30" s="39">
        <f>SUM(I33)</f>
        <v>1000000</v>
      </c>
      <c r="J30" s="39">
        <f>SUM(J33)</f>
        <v>1000000</v>
      </c>
      <c r="K30" s="68"/>
      <c r="L30" s="66"/>
    </row>
    <row r="31" spans="1:12" s="67" customFormat="1" ht="44.25">
      <c r="A31" s="56"/>
      <c r="B31" s="56"/>
      <c r="C31" s="56"/>
      <c r="D31" s="57" t="s">
        <v>67</v>
      </c>
      <c r="E31" s="57"/>
      <c r="F31" s="57"/>
      <c r="G31" s="39">
        <f>G29+G30</f>
        <v>1693998181</v>
      </c>
      <c r="H31" s="39">
        <f>H29+H30</f>
        <v>1490587855</v>
      </c>
      <c r="I31" s="39">
        <f>I29+I30</f>
        <v>203410326</v>
      </c>
      <c r="J31" s="39">
        <f>J29+J30</f>
        <v>101444201</v>
      </c>
      <c r="K31" s="68"/>
      <c r="L31" s="66"/>
    </row>
    <row r="32" spans="1:12" s="41" customFormat="1" ht="177">
      <c r="A32" s="69" t="s">
        <v>26</v>
      </c>
      <c r="B32" s="69">
        <v>1070</v>
      </c>
      <c r="C32" s="60" t="s">
        <v>27</v>
      </c>
      <c r="D32" s="57" t="s">
        <v>28</v>
      </c>
      <c r="E32" s="57" t="str">
        <f>E59</f>
        <v>Комплексна програма Сумської міської територіальної громади «Освіта на 2022 - 2024 роки» </v>
      </c>
      <c r="F32" s="57" t="str">
        <f>F59</f>
        <v>ріш СМР від 24.11.2021 року № 2512 - МР (зі змінами)</v>
      </c>
      <c r="G32" s="39">
        <f>H32+I32</f>
        <v>49233900</v>
      </c>
      <c r="H32" s="39">
        <v>49233900</v>
      </c>
      <c r="I32" s="39"/>
      <c r="J32" s="39"/>
      <c r="K32" s="111"/>
      <c r="L32" s="40"/>
    </row>
    <row r="33" spans="1:12" s="41" customFormat="1" ht="44.25">
      <c r="A33" s="69"/>
      <c r="B33" s="69"/>
      <c r="C33" s="60"/>
      <c r="D33" s="57" t="s">
        <v>66</v>
      </c>
      <c r="E33" s="57"/>
      <c r="F33" s="57"/>
      <c r="G33" s="39">
        <f>SUM(H33:I33)</f>
        <v>1000000</v>
      </c>
      <c r="H33" s="39"/>
      <c r="I33" s="39">
        <v>1000000</v>
      </c>
      <c r="J33" s="39">
        <v>1000000</v>
      </c>
      <c r="K33" s="111"/>
      <c r="L33" s="40"/>
    </row>
    <row r="34" spans="1:12" s="41" customFormat="1" ht="44.25">
      <c r="A34" s="69"/>
      <c r="B34" s="69"/>
      <c r="C34" s="60"/>
      <c r="D34" s="57" t="s">
        <v>67</v>
      </c>
      <c r="E34" s="57"/>
      <c r="F34" s="57"/>
      <c r="G34" s="39">
        <f>G32+G33</f>
        <v>50233900</v>
      </c>
      <c r="H34" s="39">
        <f>H32+H33</f>
        <v>49233900</v>
      </c>
      <c r="I34" s="39">
        <f>I32+I33</f>
        <v>1000000</v>
      </c>
      <c r="J34" s="39">
        <f>J32+J33</f>
        <v>1000000</v>
      </c>
      <c r="K34" s="111"/>
      <c r="L34" s="40"/>
    </row>
    <row r="35" spans="1:12" s="67" customFormat="1" ht="87">
      <c r="A35" s="56"/>
      <c r="B35" s="56"/>
      <c r="C35" s="56"/>
      <c r="D35" s="65" t="s">
        <v>30</v>
      </c>
      <c r="E35" s="65"/>
      <c r="F35" s="65"/>
      <c r="G35" s="45">
        <v>191914900</v>
      </c>
      <c r="H35" s="45">
        <v>119434900</v>
      </c>
      <c r="I35" s="45">
        <v>72480000</v>
      </c>
      <c r="J35" s="45">
        <v>72480000</v>
      </c>
      <c r="K35" s="111"/>
      <c r="L35" s="66"/>
    </row>
    <row r="36" spans="1:12" s="67" customFormat="1" ht="44.25">
      <c r="A36" s="56"/>
      <c r="B36" s="56"/>
      <c r="C36" s="56"/>
      <c r="D36" s="57" t="s">
        <v>66</v>
      </c>
      <c r="E36" s="57"/>
      <c r="F36" s="57"/>
      <c r="G36" s="39">
        <f>SUM(H36:I36)</f>
        <v>393700</v>
      </c>
      <c r="H36" s="39">
        <f>H39</f>
        <v>393700</v>
      </c>
      <c r="I36" s="39">
        <f>I39</f>
        <v>0</v>
      </c>
      <c r="J36" s="39">
        <f>J39</f>
        <v>0</v>
      </c>
      <c r="K36" s="111"/>
      <c r="L36" s="66"/>
    </row>
    <row r="37" spans="1:12" s="67" customFormat="1" ht="44.25">
      <c r="A37" s="56"/>
      <c r="B37" s="56"/>
      <c r="C37" s="56"/>
      <c r="D37" s="57" t="s">
        <v>67</v>
      </c>
      <c r="E37" s="57"/>
      <c r="F37" s="57"/>
      <c r="G37" s="39">
        <f>G35+G36</f>
        <v>192308600</v>
      </c>
      <c r="H37" s="39">
        <f>H35+H36</f>
        <v>119828600</v>
      </c>
      <c r="I37" s="39">
        <f>I35+I36</f>
        <v>72480000</v>
      </c>
      <c r="J37" s="39">
        <f>J35+J36</f>
        <v>72480000</v>
      </c>
      <c r="K37" s="111"/>
      <c r="L37" s="66"/>
    </row>
    <row r="38" spans="1:12" s="41" customFormat="1" ht="132.75">
      <c r="A38" s="69" t="s">
        <v>31</v>
      </c>
      <c r="B38" s="69" t="s">
        <v>32</v>
      </c>
      <c r="C38" s="60" t="s">
        <v>33</v>
      </c>
      <c r="D38" s="57" t="s">
        <v>34</v>
      </c>
      <c r="E38" s="38" t="str">
        <f>E65</f>
        <v>Комплексна Програма Сумської міської територіальної громади «Охорона здоров’я» на 2022 - 2024 роки»</v>
      </c>
      <c r="F38" s="38" t="str">
        <f>F65</f>
        <v>ріш СМР від 26.01.2022 року № 2713 - МР (зі змінами)</v>
      </c>
      <c r="G38" s="39">
        <f>H38+I38</f>
        <v>79771000</v>
      </c>
      <c r="H38" s="39">
        <f>66271000</f>
        <v>66271000</v>
      </c>
      <c r="I38" s="39">
        <v>13500000</v>
      </c>
      <c r="J38" s="39">
        <v>13500000</v>
      </c>
      <c r="K38" s="111"/>
      <c r="L38" s="40"/>
    </row>
    <row r="39" spans="1:12" s="41" customFormat="1" ht="44.25">
      <c r="A39" s="53"/>
      <c r="B39" s="53"/>
      <c r="C39" s="53"/>
      <c r="D39" s="57" t="s">
        <v>66</v>
      </c>
      <c r="E39" s="57"/>
      <c r="F39" s="57"/>
      <c r="G39" s="39">
        <f>SUM(H39:I39)</f>
        <v>393700</v>
      </c>
      <c r="H39" s="39">
        <v>393700</v>
      </c>
      <c r="I39" s="39"/>
      <c r="J39" s="39"/>
      <c r="K39" s="111"/>
      <c r="L39" s="40"/>
    </row>
    <row r="40" spans="1:12" s="41" customFormat="1" ht="44.25">
      <c r="A40" s="53"/>
      <c r="B40" s="53"/>
      <c r="C40" s="53"/>
      <c r="D40" s="57" t="s">
        <v>67</v>
      </c>
      <c r="E40" s="57"/>
      <c r="F40" s="57"/>
      <c r="G40" s="39">
        <f>G38+G39</f>
        <v>80164700</v>
      </c>
      <c r="H40" s="39">
        <f>H38+H39</f>
        <v>66664700</v>
      </c>
      <c r="I40" s="39">
        <f>I38+I39</f>
        <v>13500000</v>
      </c>
      <c r="J40" s="39">
        <f>J38+J39</f>
        <v>13500000</v>
      </c>
      <c r="K40" s="111"/>
      <c r="L40" s="40"/>
    </row>
    <row r="41" spans="1:12" s="67" customFormat="1" ht="87">
      <c r="A41" s="56"/>
      <c r="B41" s="56"/>
      <c r="C41" s="56"/>
      <c r="D41" s="65" t="s">
        <v>35</v>
      </c>
      <c r="E41" s="65"/>
      <c r="F41" s="65"/>
      <c r="G41" s="45">
        <v>364251248</v>
      </c>
      <c r="H41" s="45">
        <v>295852920</v>
      </c>
      <c r="I41" s="45">
        <v>68398328</v>
      </c>
      <c r="J41" s="45">
        <v>67163928</v>
      </c>
      <c r="K41" s="111"/>
      <c r="L41" s="66"/>
    </row>
    <row r="42" spans="1:12" s="67" customFormat="1" ht="44.25">
      <c r="A42" s="56"/>
      <c r="B42" s="56"/>
      <c r="C42" s="56"/>
      <c r="D42" s="57" t="s">
        <v>66</v>
      </c>
      <c r="E42" s="57"/>
      <c r="F42" s="57"/>
      <c r="G42" s="39">
        <f>SUM(H42:I42)</f>
        <v>-70000</v>
      </c>
      <c r="H42" s="39">
        <f>SUM(H45+H48+H51+H54)</f>
        <v>9951000</v>
      </c>
      <c r="I42" s="39">
        <f>SUM(I45+I48+I51+I54)</f>
        <v>-10021000</v>
      </c>
      <c r="J42" s="39">
        <f>SUM(J45+J48+J51+J54)</f>
        <v>-10021000</v>
      </c>
      <c r="K42" s="111"/>
      <c r="L42" s="66"/>
    </row>
    <row r="43" spans="1:12" s="67" customFormat="1" ht="44.25">
      <c r="A43" s="56"/>
      <c r="B43" s="56"/>
      <c r="C43" s="56"/>
      <c r="D43" s="57" t="s">
        <v>67</v>
      </c>
      <c r="E43" s="57"/>
      <c r="F43" s="57"/>
      <c r="G43" s="39">
        <f>G41+G42</f>
        <v>364181248</v>
      </c>
      <c r="H43" s="39">
        <f>H41+H42</f>
        <v>305803920</v>
      </c>
      <c r="I43" s="39">
        <f>I41+I42</f>
        <v>58377328</v>
      </c>
      <c r="J43" s="39">
        <f>J41+J42</f>
        <v>57142928</v>
      </c>
      <c r="K43" s="111"/>
      <c r="L43" s="66"/>
    </row>
    <row r="44" spans="1:12" s="41" customFormat="1" ht="177">
      <c r="A44" s="70" t="s">
        <v>37</v>
      </c>
      <c r="B44" s="70" t="s">
        <v>38</v>
      </c>
      <c r="C44" s="71" t="s">
        <v>36</v>
      </c>
      <c r="D44" s="71" t="s">
        <v>39</v>
      </c>
      <c r="E44" s="57" t="str">
        <f>E68</f>
        <v>Комплексна цільова програма реформування і розвитку житлово-комунального господарства Сумської міської  територіальної громади на 2022 -2024 роки </v>
      </c>
      <c r="F44" s="57" t="str">
        <f>F68</f>
        <v>ріш СМР від 26.01.2022 року № 2718 - МР (зі змінами)</v>
      </c>
      <c r="G44" s="39">
        <f>H44+I44</f>
        <v>233120000</v>
      </c>
      <c r="H44" s="39">
        <f>261435000-500000-1000000+3100000-20000000-14715000-200000+5000000</f>
        <v>233120000</v>
      </c>
      <c r="I44" s="39"/>
      <c r="J44" s="39"/>
      <c r="K44" s="111"/>
      <c r="L44" s="40"/>
    </row>
    <row r="45" spans="1:12" s="76" customFormat="1" ht="44.25">
      <c r="A45" s="72"/>
      <c r="B45" s="73"/>
      <c r="C45" s="73"/>
      <c r="D45" s="57" t="s">
        <v>66</v>
      </c>
      <c r="E45" s="57"/>
      <c r="F45" s="57"/>
      <c r="G45" s="39">
        <f>SUM(H45:I45)</f>
        <v>10000000</v>
      </c>
      <c r="H45" s="39">
        <v>10000000</v>
      </c>
      <c r="I45" s="39"/>
      <c r="J45" s="39"/>
      <c r="K45" s="74"/>
      <c r="L45" s="75"/>
    </row>
    <row r="46" spans="1:12" s="76" customFormat="1" ht="44.25">
      <c r="A46" s="72"/>
      <c r="B46" s="73"/>
      <c r="C46" s="73"/>
      <c r="D46" s="57" t="s">
        <v>67</v>
      </c>
      <c r="E46" s="57"/>
      <c r="F46" s="57"/>
      <c r="G46" s="39">
        <f>G44+G45</f>
        <v>243120000</v>
      </c>
      <c r="H46" s="39">
        <f>H44+H45</f>
        <v>243120000</v>
      </c>
      <c r="I46" s="39">
        <f>I44+I45</f>
        <v>0</v>
      </c>
      <c r="J46" s="39">
        <f>J44+J45</f>
        <v>0</v>
      </c>
      <c r="K46" s="74"/>
      <c r="L46" s="75"/>
    </row>
    <row r="47" spans="1:12" s="41" customFormat="1" ht="177">
      <c r="A47" s="77" t="s">
        <v>41</v>
      </c>
      <c r="B47" s="77" t="s">
        <v>42</v>
      </c>
      <c r="C47" s="64" t="s">
        <v>40</v>
      </c>
      <c r="D47" s="64" t="s">
        <v>43</v>
      </c>
      <c r="E47" s="57" t="str">
        <f>E68</f>
        <v>Комплексна цільова програма реформування і розвитку житлово-комунального господарства Сумської міської  територіальної громади на 2022 -2024 роки </v>
      </c>
      <c r="F47" s="57" t="str">
        <f>F68</f>
        <v>ріш СМР від 26.01.2022 року № 2718 - МР (зі змінами)</v>
      </c>
      <c r="G47" s="39">
        <f>H47+I47</f>
        <v>7614000</v>
      </c>
      <c r="H47" s="39">
        <f>7614000</f>
        <v>7614000</v>
      </c>
      <c r="I47" s="39"/>
      <c r="J47" s="39"/>
      <c r="K47" s="111"/>
      <c r="L47" s="40"/>
    </row>
    <row r="48" spans="1:12" s="41" customFormat="1" ht="44.25">
      <c r="A48" s="78"/>
      <c r="B48" s="77"/>
      <c r="C48" s="64"/>
      <c r="D48" s="64" t="s">
        <v>66</v>
      </c>
      <c r="E48" s="57"/>
      <c r="F48" s="57"/>
      <c r="G48" s="39">
        <f>SUM(H48:I48)</f>
        <v>-49000</v>
      </c>
      <c r="H48" s="39">
        <v>-49000</v>
      </c>
      <c r="I48" s="39"/>
      <c r="J48" s="39"/>
      <c r="K48" s="111"/>
      <c r="L48" s="40"/>
    </row>
    <row r="49" spans="1:12" s="41" customFormat="1" ht="44.25">
      <c r="A49" s="78"/>
      <c r="B49" s="77"/>
      <c r="C49" s="64"/>
      <c r="D49" s="64" t="s">
        <v>67</v>
      </c>
      <c r="E49" s="57"/>
      <c r="F49" s="57"/>
      <c r="G49" s="39">
        <f>G47+G48</f>
        <v>7565000</v>
      </c>
      <c r="H49" s="39">
        <f>H47+H48</f>
        <v>7565000</v>
      </c>
      <c r="I49" s="39">
        <f>I47+I48</f>
        <v>0</v>
      </c>
      <c r="J49" s="39">
        <f>J47+J48</f>
        <v>0</v>
      </c>
      <c r="K49" s="111"/>
      <c r="L49" s="40"/>
    </row>
    <row r="50" spans="1:12" s="41" customFormat="1" ht="177">
      <c r="A50" s="79" t="s">
        <v>44</v>
      </c>
      <c r="B50" s="64" t="s">
        <v>45</v>
      </c>
      <c r="C50" s="64" t="s">
        <v>29</v>
      </c>
      <c r="D50" s="64" t="s">
        <v>46</v>
      </c>
      <c r="E50" s="38" t="str">
        <f>E68</f>
        <v>Комплексна цільова програма реформування і розвитку житлово-комунального господарства Сумської міської  територіальної громади на 2022 -2024 роки </v>
      </c>
      <c r="F50" s="38" t="str">
        <f>F68</f>
        <v>ріш СМР від 26.01.2022 року № 2718 - МР (зі змінами)</v>
      </c>
      <c r="G50" s="39">
        <f>H50+I50</f>
        <v>15000000</v>
      </c>
      <c r="H50" s="39"/>
      <c r="I50" s="39">
        <f>15000000</f>
        <v>15000000</v>
      </c>
      <c r="J50" s="39">
        <f>15000000</f>
        <v>15000000</v>
      </c>
      <c r="K50" s="111"/>
      <c r="L50" s="40"/>
    </row>
    <row r="51" spans="1:12" s="41" customFormat="1" ht="44.25">
      <c r="A51" s="79"/>
      <c r="B51" s="79"/>
      <c r="C51" s="79"/>
      <c r="D51" s="64" t="s">
        <v>66</v>
      </c>
      <c r="E51" s="57"/>
      <c r="F51" s="57"/>
      <c r="G51" s="39">
        <f>SUM(H51:I51)</f>
        <v>-10000000</v>
      </c>
      <c r="H51" s="39"/>
      <c r="I51" s="39">
        <v>-10000000</v>
      </c>
      <c r="J51" s="39">
        <v>-10000000</v>
      </c>
      <c r="K51" s="111"/>
      <c r="L51" s="40"/>
    </row>
    <row r="52" spans="1:12" s="41" customFormat="1" ht="44.25">
      <c r="A52" s="79"/>
      <c r="B52" s="79"/>
      <c r="C52" s="79"/>
      <c r="D52" s="64" t="s">
        <v>67</v>
      </c>
      <c r="E52" s="57"/>
      <c r="F52" s="57"/>
      <c r="G52" s="39">
        <f>G50+G51</f>
        <v>5000000</v>
      </c>
      <c r="H52" s="39">
        <f>H50+H51</f>
        <v>0</v>
      </c>
      <c r="I52" s="39">
        <f>I50+I51</f>
        <v>5000000</v>
      </c>
      <c r="J52" s="39">
        <f>J50+J51</f>
        <v>5000000</v>
      </c>
      <c r="K52" s="111"/>
      <c r="L52" s="40"/>
    </row>
    <row r="53" spans="1:12" s="41" customFormat="1" ht="132.75">
      <c r="A53" s="79" t="s">
        <v>44</v>
      </c>
      <c r="B53" s="64" t="s">
        <v>45</v>
      </c>
      <c r="C53" s="64" t="s">
        <v>29</v>
      </c>
      <c r="D53" s="64" t="s">
        <v>46</v>
      </c>
      <c r="E53" s="38" t="str">
        <f>E71</f>
        <v>Програма охорони навколишнього природного середовища Сумської міської територіальної громади на 2022 - 2024 роки</v>
      </c>
      <c r="F53" s="38" t="str">
        <f>F71</f>
        <v>ріш ВК від 27.05.2022 № 162 (зі змінами)</v>
      </c>
      <c r="G53" s="39">
        <f>H53+I53</f>
        <v>6637100</v>
      </c>
      <c r="H53" s="39"/>
      <c r="I53" s="39">
        <f>6637100</f>
        <v>6637100</v>
      </c>
      <c r="J53" s="39">
        <f>6637100</f>
        <v>6637100</v>
      </c>
      <c r="K53" s="111"/>
      <c r="L53" s="40"/>
    </row>
    <row r="54" spans="1:12" s="41" customFormat="1" ht="44.25">
      <c r="A54" s="80"/>
      <c r="B54" s="80"/>
      <c r="C54" s="80"/>
      <c r="D54" s="64" t="s">
        <v>66</v>
      </c>
      <c r="E54" s="57"/>
      <c r="F54" s="57"/>
      <c r="G54" s="39">
        <f>SUM(H54:I54)</f>
        <v>-21000</v>
      </c>
      <c r="H54" s="39"/>
      <c r="I54" s="39">
        <f>-70000+49000</f>
        <v>-21000</v>
      </c>
      <c r="J54" s="39">
        <f>-70000+49000</f>
        <v>-21000</v>
      </c>
      <c r="K54" s="111"/>
      <c r="L54" s="40"/>
    </row>
    <row r="55" spans="1:12" s="41" customFormat="1" ht="44.25">
      <c r="A55" s="80"/>
      <c r="B55" s="80"/>
      <c r="C55" s="80"/>
      <c r="D55" s="64" t="s">
        <v>67</v>
      </c>
      <c r="E55" s="57"/>
      <c r="F55" s="57"/>
      <c r="G55" s="39">
        <f>G53+G54</f>
        <v>6616100</v>
      </c>
      <c r="H55" s="39">
        <f>H53+H54</f>
        <v>0</v>
      </c>
      <c r="I55" s="39">
        <f>I53+I54</f>
        <v>6616100</v>
      </c>
      <c r="J55" s="39">
        <f>J53+J54</f>
        <v>6616100</v>
      </c>
      <c r="K55" s="111"/>
      <c r="L55" s="40"/>
    </row>
    <row r="56" spans="1:12" s="84" customFormat="1" ht="57">
      <c r="A56" s="81"/>
      <c r="B56" s="100" t="s">
        <v>47</v>
      </c>
      <c r="C56" s="100"/>
      <c r="D56" s="100"/>
      <c r="E56" s="100"/>
      <c r="F56" s="82"/>
      <c r="G56" s="46">
        <v>2816075338</v>
      </c>
      <c r="H56" s="46">
        <v>2302249318</v>
      </c>
      <c r="I56" s="46">
        <v>513826020</v>
      </c>
      <c r="J56" s="46">
        <v>409291255</v>
      </c>
      <c r="K56" s="111"/>
      <c r="L56" s="83"/>
    </row>
    <row r="57" spans="1:12" s="84" customFormat="1" ht="57">
      <c r="A57" s="81"/>
      <c r="B57" s="85"/>
      <c r="C57" s="85"/>
      <c r="D57" s="64" t="s">
        <v>66</v>
      </c>
      <c r="E57" s="57"/>
      <c r="F57" s="57"/>
      <c r="G57" s="39">
        <f>SUM(G18+G36+G42+G30)</f>
        <v>3283700</v>
      </c>
      <c r="H57" s="39">
        <f>SUM(H18+H36+H42+H30)</f>
        <v>10954700</v>
      </c>
      <c r="I57" s="39">
        <f>SUM(I18+I36+I42+I30)</f>
        <v>-7671000</v>
      </c>
      <c r="J57" s="39">
        <f>SUM(J18+J36+J42+J30)</f>
        <v>-7671000</v>
      </c>
      <c r="K57" s="111"/>
      <c r="L57" s="83"/>
    </row>
    <row r="58" spans="1:12" s="84" customFormat="1" ht="57">
      <c r="A58" s="81"/>
      <c r="B58" s="85"/>
      <c r="C58" s="85"/>
      <c r="D58" s="64" t="s">
        <v>67</v>
      </c>
      <c r="E58" s="57"/>
      <c r="F58" s="57"/>
      <c r="G58" s="39">
        <f>G56+G57</f>
        <v>2819359038</v>
      </c>
      <c r="H58" s="39">
        <f>H56+H57</f>
        <v>2313204018</v>
      </c>
      <c r="I58" s="39">
        <f>I56+I57</f>
        <v>506155020</v>
      </c>
      <c r="J58" s="39">
        <f>J56+J57</f>
        <v>401620255</v>
      </c>
      <c r="K58" s="111"/>
      <c r="L58" s="83"/>
    </row>
    <row r="59" spans="1:12" s="41" customFormat="1" ht="132.75">
      <c r="A59" s="86"/>
      <c r="B59" s="87"/>
      <c r="C59" s="87"/>
      <c r="D59" s="88"/>
      <c r="E59" s="57" t="s">
        <v>48</v>
      </c>
      <c r="F59" s="57" t="s">
        <v>49</v>
      </c>
      <c r="G59" s="47">
        <v>1596159064</v>
      </c>
      <c r="H59" s="47">
        <v>1457014005</v>
      </c>
      <c r="I59" s="47">
        <v>139145059</v>
      </c>
      <c r="J59" s="47">
        <v>37860434</v>
      </c>
      <c r="K59" s="111"/>
      <c r="L59" s="89">
        <f>H59+I59-G59</f>
        <v>0</v>
      </c>
    </row>
    <row r="60" spans="1:12" s="41" customFormat="1" ht="44.25">
      <c r="A60" s="86"/>
      <c r="B60" s="87"/>
      <c r="C60" s="87"/>
      <c r="D60" s="64" t="s">
        <v>66</v>
      </c>
      <c r="E60" s="57"/>
      <c r="F60" s="57"/>
      <c r="G60" s="39">
        <f>G33</f>
        <v>1000000</v>
      </c>
      <c r="H60" s="39">
        <f>H33</f>
        <v>0</v>
      </c>
      <c r="I60" s="39">
        <f>I33</f>
        <v>1000000</v>
      </c>
      <c r="J60" s="39">
        <f>J33</f>
        <v>1000000</v>
      </c>
      <c r="K60" s="111"/>
      <c r="L60" s="89"/>
    </row>
    <row r="61" spans="1:12" s="41" customFormat="1" ht="44.25">
      <c r="A61" s="86"/>
      <c r="B61" s="87"/>
      <c r="C61" s="87"/>
      <c r="D61" s="64" t="s">
        <v>67</v>
      </c>
      <c r="E61" s="57"/>
      <c r="F61" s="57"/>
      <c r="G61" s="39">
        <f>G59+G60</f>
        <v>1597159064</v>
      </c>
      <c r="H61" s="39">
        <f>H59+H60</f>
        <v>1457014005</v>
      </c>
      <c r="I61" s="39">
        <f>I59+I60</f>
        <v>140145059</v>
      </c>
      <c r="J61" s="39">
        <f>J59+J60</f>
        <v>38860434</v>
      </c>
      <c r="K61" s="111"/>
      <c r="L61" s="89"/>
    </row>
    <row r="62" spans="1:12" s="41" customFormat="1" ht="132.75">
      <c r="A62" s="86"/>
      <c r="B62" s="87"/>
      <c r="C62" s="87"/>
      <c r="D62" s="64"/>
      <c r="E62" s="57" t="s">
        <v>60</v>
      </c>
      <c r="F62" s="57" t="s">
        <v>57</v>
      </c>
      <c r="G62" s="39">
        <v>6745600</v>
      </c>
      <c r="H62" s="39">
        <v>6735600</v>
      </c>
      <c r="I62" s="39">
        <v>10000</v>
      </c>
      <c r="J62" s="39">
        <v>0</v>
      </c>
      <c r="K62" s="111"/>
      <c r="L62" s="89"/>
    </row>
    <row r="63" spans="1:12" s="41" customFormat="1" ht="44.25">
      <c r="A63" s="86"/>
      <c r="B63" s="87"/>
      <c r="C63" s="87"/>
      <c r="D63" s="64" t="s">
        <v>66</v>
      </c>
      <c r="E63" s="57"/>
      <c r="F63" s="57"/>
      <c r="G63" s="39">
        <f>G21</f>
        <v>70000</v>
      </c>
      <c r="H63" s="39">
        <f>H21</f>
        <v>70000</v>
      </c>
      <c r="I63" s="39">
        <f>I21</f>
        <v>0</v>
      </c>
      <c r="J63" s="39">
        <f>J21</f>
        <v>0</v>
      </c>
      <c r="K63" s="111"/>
      <c r="L63" s="89"/>
    </row>
    <row r="64" spans="1:12" s="41" customFormat="1" ht="44.25">
      <c r="A64" s="86"/>
      <c r="B64" s="87"/>
      <c r="C64" s="87"/>
      <c r="D64" s="64" t="s">
        <v>67</v>
      </c>
      <c r="E64" s="57"/>
      <c r="F64" s="57"/>
      <c r="G64" s="39">
        <f>SUM(G62+G63)</f>
        <v>6815600</v>
      </c>
      <c r="H64" s="39">
        <f>SUM(H62+H63)</f>
        <v>6805600</v>
      </c>
      <c r="I64" s="39">
        <f>SUM(I62+I63)</f>
        <v>10000</v>
      </c>
      <c r="J64" s="39">
        <f>SUM(J62+J63)</f>
        <v>0</v>
      </c>
      <c r="K64" s="111"/>
      <c r="L64" s="89"/>
    </row>
    <row r="65" spans="1:12" s="41" customFormat="1" ht="132.75">
      <c r="A65" s="86"/>
      <c r="B65" s="87"/>
      <c r="C65" s="87"/>
      <c r="D65" s="88"/>
      <c r="E65" s="38" t="s">
        <v>58</v>
      </c>
      <c r="F65" s="57" t="s">
        <v>55</v>
      </c>
      <c r="G65" s="47">
        <v>193260900</v>
      </c>
      <c r="H65" s="47">
        <v>117780900</v>
      </c>
      <c r="I65" s="47">
        <v>75480000</v>
      </c>
      <c r="J65" s="47">
        <v>75480000</v>
      </c>
      <c r="K65" s="111"/>
      <c r="L65" s="89">
        <f>H65+I65-G65</f>
        <v>0</v>
      </c>
    </row>
    <row r="66" spans="1:12" s="41" customFormat="1" ht="44.25">
      <c r="A66" s="86"/>
      <c r="B66" s="87"/>
      <c r="C66" s="87"/>
      <c r="D66" s="64" t="s">
        <v>66</v>
      </c>
      <c r="E66" s="57"/>
      <c r="F66" s="57"/>
      <c r="G66" s="39">
        <f>SUM(G36)</f>
        <v>393700</v>
      </c>
      <c r="H66" s="39">
        <f>SUM(H36)</f>
        <v>393700</v>
      </c>
      <c r="I66" s="39">
        <f>SUM(I36)</f>
        <v>0</v>
      </c>
      <c r="J66" s="39">
        <f>SUM(J36)</f>
        <v>0</v>
      </c>
      <c r="K66" s="111"/>
      <c r="L66" s="89"/>
    </row>
    <row r="67" spans="1:12" s="41" customFormat="1" ht="44.25">
      <c r="A67" s="86"/>
      <c r="B67" s="87"/>
      <c r="C67" s="87"/>
      <c r="D67" s="64" t="s">
        <v>67</v>
      </c>
      <c r="E67" s="57"/>
      <c r="F67" s="57"/>
      <c r="G67" s="39">
        <f>G65+G66</f>
        <v>193654600</v>
      </c>
      <c r="H67" s="39">
        <f>H65+H66</f>
        <v>118174600</v>
      </c>
      <c r="I67" s="39">
        <f>I65+I66</f>
        <v>75480000</v>
      </c>
      <c r="J67" s="39">
        <f>J65+J66</f>
        <v>75480000</v>
      </c>
      <c r="K67" s="111"/>
      <c r="L67" s="89"/>
    </row>
    <row r="68" spans="1:12" s="41" customFormat="1" ht="177">
      <c r="A68" s="86"/>
      <c r="B68" s="87"/>
      <c r="C68" s="87"/>
      <c r="D68" s="88"/>
      <c r="E68" s="57" t="s">
        <v>59</v>
      </c>
      <c r="F68" s="57" t="s">
        <v>56</v>
      </c>
      <c r="G68" s="47">
        <v>315924908</v>
      </c>
      <c r="H68" s="47">
        <v>286045800</v>
      </c>
      <c r="I68" s="47">
        <v>29879108</v>
      </c>
      <c r="J68" s="47">
        <v>29819108</v>
      </c>
      <c r="K68" s="111"/>
      <c r="L68" s="89">
        <f>H68+I68-G68</f>
        <v>0</v>
      </c>
    </row>
    <row r="69" spans="1:12" s="41" customFormat="1" ht="44.25">
      <c r="A69" s="86"/>
      <c r="B69" s="87"/>
      <c r="C69" s="87"/>
      <c r="D69" s="64" t="s">
        <v>66</v>
      </c>
      <c r="E69" s="57"/>
      <c r="F69" s="57"/>
      <c r="G69" s="39">
        <f>SUM(G45+G48+G51)</f>
        <v>-49000</v>
      </c>
      <c r="H69" s="39">
        <f>SUM(H45+H48+H51)</f>
        <v>9951000</v>
      </c>
      <c r="I69" s="39">
        <f>SUM(I45+I48+I51)</f>
        <v>-10000000</v>
      </c>
      <c r="J69" s="39">
        <f>SUM(J45+J48+J51)</f>
        <v>-10000000</v>
      </c>
      <c r="K69" s="68"/>
      <c r="L69" s="89"/>
    </row>
    <row r="70" spans="1:12" s="41" customFormat="1" ht="44.25">
      <c r="A70" s="86"/>
      <c r="B70" s="87"/>
      <c r="C70" s="87"/>
      <c r="D70" s="64" t="s">
        <v>67</v>
      </c>
      <c r="E70" s="57"/>
      <c r="F70" s="57"/>
      <c r="G70" s="39">
        <f>G68+G69</f>
        <v>315875908</v>
      </c>
      <c r="H70" s="39">
        <f>H68+H69</f>
        <v>295996800</v>
      </c>
      <c r="I70" s="39">
        <f>I68+I69</f>
        <v>19879108</v>
      </c>
      <c r="J70" s="39">
        <f>J68+J69</f>
        <v>19819108</v>
      </c>
      <c r="K70" s="68"/>
      <c r="L70" s="89"/>
    </row>
    <row r="71" spans="1:12" s="41" customFormat="1" ht="132.75">
      <c r="A71" s="86"/>
      <c r="B71" s="87"/>
      <c r="C71" s="87"/>
      <c r="D71" s="88"/>
      <c r="E71" s="38" t="s">
        <v>61</v>
      </c>
      <c r="F71" s="57" t="s">
        <v>50</v>
      </c>
      <c r="G71" s="47">
        <v>8864600</v>
      </c>
      <c r="H71" s="47">
        <v>0</v>
      </c>
      <c r="I71" s="47">
        <v>8864600</v>
      </c>
      <c r="J71" s="47">
        <v>6637100</v>
      </c>
      <c r="K71" s="68"/>
      <c r="L71" s="89">
        <f>H71+I71-G71</f>
        <v>0</v>
      </c>
    </row>
    <row r="72" spans="1:12" s="41" customFormat="1" ht="44.25">
      <c r="A72" s="86"/>
      <c r="B72" s="87"/>
      <c r="C72" s="87"/>
      <c r="D72" s="64" t="s">
        <v>66</v>
      </c>
      <c r="E72" s="57"/>
      <c r="F72" s="57"/>
      <c r="G72" s="39">
        <f>SUM(G54)</f>
        <v>-21000</v>
      </c>
      <c r="H72" s="39">
        <f>SUM(H54)</f>
        <v>0</v>
      </c>
      <c r="I72" s="39">
        <f>SUM(I54)</f>
        <v>-21000</v>
      </c>
      <c r="J72" s="39">
        <f>SUM(J54)</f>
        <v>-21000</v>
      </c>
      <c r="K72" s="90"/>
      <c r="L72" s="89"/>
    </row>
    <row r="73" spans="1:12" s="41" customFormat="1" ht="44.25">
      <c r="A73" s="86"/>
      <c r="B73" s="87"/>
      <c r="C73" s="87"/>
      <c r="D73" s="64" t="s">
        <v>67</v>
      </c>
      <c r="E73" s="57"/>
      <c r="F73" s="57"/>
      <c r="G73" s="39">
        <f>G71+G72</f>
        <v>8843600</v>
      </c>
      <c r="H73" s="39">
        <f>H71+H72</f>
        <v>0</v>
      </c>
      <c r="I73" s="39">
        <f>I71+I72</f>
        <v>8843600</v>
      </c>
      <c r="J73" s="39">
        <f>J71+J72</f>
        <v>6616100</v>
      </c>
      <c r="K73" s="90"/>
      <c r="L73" s="89"/>
    </row>
    <row r="74" spans="1:12" s="41" customFormat="1" ht="221.25">
      <c r="A74" s="87"/>
      <c r="B74" s="87"/>
      <c r="C74" s="87"/>
      <c r="D74" s="88"/>
      <c r="E74" s="57" t="s">
        <v>63</v>
      </c>
      <c r="F74" s="91" t="s">
        <v>64</v>
      </c>
      <c r="G74" s="47">
        <v>58536200</v>
      </c>
      <c r="H74" s="47">
        <v>39526200</v>
      </c>
      <c r="I74" s="47">
        <v>19010000</v>
      </c>
      <c r="J74" s="47">
        <v>19010000</v>
      </c>
      <c r="K74" s="99"/>
      <c r="L74" s="89">
        <f>H74+I74-G74</f>
        <v>0</v>
      </c>
    </row>
    <row r="75" spans="1:12" s="41" customFormat="1" ht="44.25">
      <c r="A75" s="86"/>
      <c r="B75" s="87"/>
      <c r="C75" s="94"/>
      <c r="D75" s="64" t="s">
        <v>66</v>
      </c>
      <c r="E75" s="95"/>
      <c r="F75" s="57"/>
      <c r="G75" s="39">
        <f>G24+G27</f>
        <v>1890000</v>
      </c>
      <c r="H75" s="39">
        <f>H24+H27</f>
        <v>540000</v>
      </c>
      <c r="I75" s="39">
        <f>I24+I27</f>
        <v>1350000</v>
      </c>
      <c r="J75" s="39">
        <f>J24+J27</f>
        <v>1350000</v>
      </c>
      <c r="K75" s="99"/>
      <c r="L75" s="89"/>
    </row>
    <row r="76" spans="1:12" s="41" customFormat="1" ht="44.25">
      <c r="A76" s="86"/>
      <c r="B76" s="92"/>
      <c r="C76" s="96"/>
      <c r="D76" s="97" t="s">
        <v>67</v>
      </c>
      <c r="E76" s="98"/>
      <c r="F76" s="93"/>
      <c r="G76" s="39">
        <f>G74+G75</f>
        <v>60426200</v>
      </c>
      <c r="H76" s="39">
        <f>H74+H75</f>
        <v>40066200</v>
      </c>
      <c r="I76" s="39">
        <f>I74+I75</f>
        <v>20360000</v>
      </c>
      <c r="J76" s="39">
        <f>J74+J75</f>
        <v>20360000</v>
      </c>
      <c r="K76" s="99"/>
      <c r="L76" s="89"/>
    </row>
    <row r="77" spans="1:12" s="24" customFormat="1" ht="43.5" customHeight="1">
      <c r="A77" s="25"/>
      <c r="B77" s="25"/>
      <c r="C77" s="25"/>
      <c r="D77" s="26"/>
      <c r="E77" s="27"/>
      <c r="F77" s="27"/>
      <c r="G77" s="48"/>
      <c r="H77" s="28"/>
      <c r="I77" s="28"/>
      <c r="J77" s="28"/>
      <c r="K77" s="99"/>
      <c r="L77" s="29"/>
    </row>
    <row r="78" spans="1:12" s="24" customFormat="1" ht="43.5" customHeight="1">
      <c r="A78" s="25"/>
      <c r="B78" s="25"/>
      <c r="C78" s="25"/>
      <c r="D78" s="26"/>
      <c r="E78" s="27"/>
      <c r="F78" s="27"/>
      <c r="G78" s="48"/>
      <c r="H78" s="28"/>
      <c r="I78" s="28"/>
      <c r="J78" s="28"/>
      <c r="K78" s="99"/>
      <c r="L78" s="29"/>
    </row>
    <row r="79" spans="1:12" s="24" customFormat="1" ht="111.75" customHeight="1">
      <c r="A79" s="103" t="s">
        <v>53</v>
      </c>
      <c r="B79" s="103"/>
      <c r="C79" s="103"/>
      <c r="D79" s="103"/>
      <c r="E79" s="103"/>
      <c r="F79" s="54"/>
      <c r="G79" s="55"/>
      <c r="H79" s="112" t="s">
        <v>54</v>
      </c>
      <c r="I79" s="112"/>
      <c r="J79" s="112"/>
      <c r="K79" s="99"/>
      <c r="L79" s="29"/>
    </row>
    <row r="80" spans="1:12" s="24" customFormat="1" ht="105.75" customHeight="1">
      <c r="A80" s="103"/>
      <c r="B80" s="103"/>
      <c r="C80" s="103"/>
      <c r="D80" s="103"/>
      <c r="E80" s="103"/>
      <c r="F80" s="54"/>
      <c r="G80" s="55"/>
      <c r="H80" s="112"/>
      <c r="I80" s="112"/>
      <c r="J80" s="112"/>
      <c r="K80" s="99"/>
      <c r="L80" s="29"/>
    </row>
    <row r="81" spans="1:11" s="33" customFormat="1" ht="88.5" customHeight="1">
      <c r="A81" s="101"/>
      <c r="B81" s="101"/>
      <c r="C81" s="101"/>
      <c r="D81" s="101"/>
      <c r="E81" s="101"/>
      <c r="F81" s="31"/>
      <c r="G81" s="49"/>
      <c r="H81" s="102"/>
      <c r="I81" s="102"/>
      <c r="J81" s="102"/>
      <c r="K81" s="99"/>
    </row>
    <row r="82" spans="1:11" s="33" customFormat="1" ht="49.5" customHeight="1">
      <c r="A82" s="30"/>
      <c r="B82" s="30"/>
      <c r="C82" s="30"/>
      <c r="D82" s="30"/>
      <c r="E82" s="30"/>
      <c r="F82" s="31"/>
      <c r="G82" s="49"/>
      <c r="H82" s="32"/>
      <c r="I82" s="32"/>
      <c r="J82" s="32"/>
      <c r="K82" s="99"/>
    </row>
    <row r="83" spans="1:11" s="37" customFormat="1" ht="97.5" customHeight="1">
      <c r="A83" s="34"/>
      <c r="B83" s="34"/>
      <c r="C83" s="34"/>
      <c r="D83" s="35"/>
      <c r="E83" s="35"/>
      <c r="F83" s="35"/>
      <c r="G83" s="50"/>
      <c r="H83" s="36"/>
      <c r="I83" s="36"/>
      <c r="J83" s="36"/>
      <c r="K83" s="99"/>
    </row>
  </sheetData>
  <sheetProtection selectLockedCells="1" selectUnlockedCells="1"/>
  <mergeCells count="26">
    <mergeCell ref="K23:K29"/>
    <mergeCell ref="K32:K34"/>
    <mergeCell ref="K35:K38"/>
    <mergeCell ref="K39:K40"/>
    <mergeCell ref="H79:J80"/>
    <mergeCell ref="K41:K44"/>
    <mergeCell ref="K47:K55"/>
    <mergeCell ref="K56:K68"/>
    <mergeCell ref="A11:J11"/>
    <mergeCell ref="A12:J12"/>
    <mergeCell ref="A13:J13"/>
    <mergeCell ref="A15:A16"/>
    <mergeCell ref="B15:B16"/>
    <mergeCell ref="C15:C16"/>
    <mergeCell ref="D15:D16"/>
    <mergeCell ref="E15:E16"/>
    <mergeCell ref="K1:K20"/>
    <mergeCell ref="B56:E56"/>
    <mergeCell ref="K74:K83"/>
    <mergeCell ref="A81:E81"/>
    <mergeCell ref="H81:J81"/>
    <mergeCell ref="A79:E80"/>
    <mergeCell ref="F15:F16"/>
    <mergeCell ref="G15:G16"/>
    <mergeCell ref="H15:H16"/>
    <mergeCell ref="I15:J15"/>
  </mergeCells>
  <printOptions horizontalCentered="1"/>
  <pageMargins left="0" right="0" top="0.8661417322834646" bottom="0.4724409448818898" header="0.31496062992125984" footer="0.2755905511811024"/>
  <pageSetup firstPageNumber="1" useFirstPageNumber="1" fitToHeight="10000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Петренко Юлія Олександрівна</cp:lastModifiedBy>
  <cp:lastPrinted>2024-01-26T07:06:56Z</cp:lastPrinted>
  <dcterms:created xsi:type="dcterms:W3CDTF">2024-01-23T20:08:01Z</dcterms:created>
  <dcterms:modified xsi:type="dcterms:W3CDTF">2024-01-26T07:06:59Z</dcterms:modified>
  <cp:category/>
  <cp:version/>
  <cp:contentType/>
  <cp:contentStatus/>
</cp:coreProperties>
</file>