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410" tabRatio="598" activeTab="0"/>
  </bookViews>
  <sheets>
    <sheet name="дод 1" sheetId="1" r:id="rId1"/>
  </sheets>
  <definedNames>
    <definedName name="OLE_LINK2" localSheetId="0">'дод 1'!#REF!</definedName>
    <definedName name="_xlnm.Print_Titles" localSheetId="0">'дод 1'!$9:$10</definedName>
    <definedName name="_xlnm.Print_Area" localSheetId="0">'дод 1'!$A$1:$H$83</definedName>
  </definedNames>
  <calcPr fullCalcOnLoad="1"/>
</workbook>
</file>

<file path=xl/sharedStrings.xml><?xml version="1.0" encoding="utf-8"?>
<sst xmlns="http://schemas.openxmlformats.org/spreadsheetml/2006/main" count="89" uniqueCount="84">
  <si>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</si>
  <si>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</si>
  <si>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</si>
  <si>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</si>
  <si>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</si>
  <si>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</si>
  <si>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</si>
  <si>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</si>
  <si>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</si>
  <si>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</si>
  <si>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</si>
  <si>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</si>
  <si>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</si>
  <si>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</si>
  <si>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</si>
  <si>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</si>
  <si>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</si>
  <si>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</si>
  <si>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ОФІЦІЙНІ ТРАНСФЕРТИ</t>
  </si>
  <si>
    <t>Разом доходів (загальний фонд)</t>
  </si>
  <si>
    <t>С П Е Ц І А Л Ь Н И Й    Ф О Н Д</t>
  </si>
  <si>
    <t xml:space="preserve">Єдиний податок </t>
  </si>
  <si>
    <t>18050000 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</si>
  <si>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</si>
  <si>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</si>
  <si>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</si>
  <si>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</si>
  <si>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</si>
  <si>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</si>
  <si>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</si>
  <si>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</si>
  <si>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</si>
  <si>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</si>
  <si>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</si>
  <si>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</si>
  <si>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Всього спеціальний фонд</t>
  </si>
  <si>
    <t>Разом загальний та спеціальний фонд</t>
  </si>
  <si>
    <t>І кошик</t>
  </si>
  <si>
    <t>ІІ кошик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</si>
  <si>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</si>
  <si>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</si>
  <si>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</si>
  <si>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</si>
  <si>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</si>
  <si>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</si>
  <si>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</si>
  <si>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</si>
  <si>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</si>
  <si>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</si>
  <si>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</si>
  <si>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</si>
  <si>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</si>
  <si>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</si>
  <si>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</si>
  <si>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</si>
  <si>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Рентна плата за спеціальне використання лісових ресурсів</t>
  </si>
  <si>
    <t>Очікуване відхилення від затвердженої на рік суми з урахуванням змін (+,-)</t>
  </si>
  <si>
    <t>Екологічний податок</t>
  </si>
  <si>
    <t xml:space="preserve">Очікуваний % виконання до затверджених показників з урахуванням змін 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</si>
  <si>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</si>
  <si>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</si>
  <si>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 xml:space="preserve">Транспортний податок </t>
  </si>
  <si>
    <t>18011000, 180111000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</si>
  <si>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</si>
  <si>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</si>
  <si>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</si>
  <si>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</si>
  <si>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Плата за гарантії, надані Верховною Радою Автономної Республіки Крим та міськими радами  </t>
  </si>
  <si>
    <t>Всього загальний фонд (без офіційних трансфертів)</t>
  </si>
  <si>
    <t>Спеціальний фонд (без офіційних трансфертів)</t>
  </si>
  <si>
    <t xml:space="preserve">              Додаток 1</t>
  </si>
  <si>
    <t>(тис грн)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</si>
  <si>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</si>
  <si>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Місцеві податки та збори, що сплачуються (перераховуються) згідно з Податковим кодексом України</t>
  </si>
  <si>
    <t>Затверджено</t>
  </si>
  <si>
    <t>Оперативна інформація про виконання дохідної частини бюджету Сумської міської територіальної громади  за 2023 рік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</si>
  <si>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</si>
  <si>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</si>
  <si>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Світлана ЛИПОВА</t>
  </si>
  <si>
    <t>Директор Департаменту фінансів, економіки 
та інвестицій Сумської міської ради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</si>
  <si>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</si>
  <si>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Фактичні надходження станом на 01.12.2023</t>
  </si>
  <si>
    <t>Збір за забруднення навколишнього природного середовища</t>
  </si>
  <si>
    <t>до пояснювальної записки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</si>
</sst>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.00\ _р_._-;\-* #,##0.00\ _р_._-;_-* &quot;-&quot;??\ _р_._-;_-@_-"/>
    <numFmt numFmtId="191" formatCode="00"/>
    <numFmt numFmtId="192" formatCode="0.0"/>
    <numFmt numFmtId="193" formatCode="#,##0.0"/>
    <numFmt numFmtId="194" formatCode="_-* #,##0.0\ _р_._-;\-* #,##0.0\ _р_._-;_-* &quot;-&quot;??\ _р_._-;_-@_-"/>
    <numFmt numFmtId="195" formatCode="0.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* #,##0.0_р_._-;\-* #,##0.0_р_._-;_-* &quot;-&quot;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р_._-;\-* #,##0.0_р_._-;_-* &quot;-&quot;??_р_._-;_-@_-"/>
    <numFmt numFmtId="207" formatCode="_-* #,##0_р_._-;\-* #,##0_р_._-;_-* &quot;-&quot;??_р_._-;_-@_-"/>
    <numFmt numFmtId="208" formatCode="#,##0.000"/>
  </numFmts>
  <fonts count="52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17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6"/>
      <color indexed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193" fontId="23" fillId="24" borderId="10" xfId="53" applyNumberFormat="1" applyFont="1" applyFill="1" applyBorder="1" applyAlignment="1">
      <alignment horizontal="right" vertical="center" wrapText="1"/>
      <protection/>
    </xf>
    <xf numFmtId="193" fontId="23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/>
      <protection/>
    </xf>
    <xf numFmtId="193" fontId="21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vertical="center" wrapText="1"/>
      <protection/>
    </xf>
    <xf numFmtId="193" fontId="22" fillId="24" borderId="10" xfId="53" applyNumberFormat="1" applyFont="1" applyFill="1" applyBorder="1" applyAlignment="1">
      <alignment vertical="center" wrapText="1"/>
      <protection/>
    </xf>
    <xf numFmtId="193" fontId="23" fillId="24" borderId="10" xfId="53" applyNumberFormat="1" applyFont="1" applyFill="1" applyBorder="1" applyAlignment="1">
      <alignment vertical="center" wrapText="1"/>
      <protection/>
    </xf>
    <xf numFmtId="193" fontId="21" fillId="24" borderId="0" xfId="53" applyNumberFormat="1" applyFont="1" applyFill="1" applyBorder="1" applyAlignment="1">
      <alignment vertical="center" wrapText="1"/>
      <protection/>
    </xf>
    <xf numFmtId="193" fontId="27" fillId="24" borderId="0" xfId="53" applyNumberFormat="1" applyFont="1" applyFill="1" applyAlignment="1" applyProtection="1">
      <alignment horizontal="center"/>
      <protection/>
    </xf>
    <xf numFmtId="1" fontId="25" fillId="24" borderId="0" xfId="53" applyNumberFormat="1" applyFont="1" applyFill="1" applyBorder="1" applyAlignment="1" applyProtection="1">
      <alignment horizontal="left" vertical="center"/>
      <protection/>
    </xf>
    <xf numFmtId="1" fontId="21" fillId="24" borderId="0" xfId="53" applyNumberFormat="1" applyFont="1" applyFill="1" applyAlignment="1" applyProtection="1">
      <alignment horizontal="justify" vertical="top" wrapText="1"/>
      <protection/>
    </xf>
    <xf numFmtId="192" fontId="21" fillId="24" borderId="0" xfId="53" applyNumberFormat="1" applyFont="1" applyFill="1" applyAlignment="1" applyProtection="1">
      <alignment horizontal="justify" vertical="top" wrapText="1"/>
      <protection/>
    </xf>
    <xf numFmtId="193" fontId="24" fillId="24" borderId="10" xfId="53" applyNumberFormat="1" applyFont="1" applyFill="1" applyBorder="1" applyAlignment="1">
      <alignment vertical="center"/>
      <protection/>
    </xf>
    <xf numFmtId="193" fontId="21" fillId="24" borderId="10" xfId="53" applyNumberFormat="1" applyFont="1" applyFill="1" applyBorder="1" applyAlignment="1">
      <alignment vertical="center"/>
      <protection/>
    </xf>
    <xf numFmtId="193" fontId="22" fillId="24" borderId="10" xfId="53" applyNumberFormat="1" applyFont="1" applyFill="1" applyBorder="1" applyAlignment="1">
      <alignment vertical="center"/>
      <protection/>
    </xf>
    <xf numFmtId="193" fontId="23" fillId="24" borderId="10" xfId="53" applyNumberFormat="1" applyFont="1" applyFill="1" applyBorder="1" applyAlignment="1">
      <alignment vertical="center"/>
      <protection/>
    </xf>
    <xf numFmtId="0" fontId="22" fillId="24" borderId="0" xfId="53" applyFont="1" applyFill="1" applyAlignment="1">
      <alignment wrapText="1"/>
      <protection/>
    </xf>
    <xf numFmtId="1" fontId="25" fillId="24" borderId="0" xfId="53" applyNumberFormat="1" applyFont="1" applyFill="1" applyAlignment="1" applyProtection="1">
      <alignment horizontal="justify" vertical="top"/>
      <protection/>
    </xf>
    <xf numFmtId="0" fontId="33" fillId="24" borderId="0" xfId="53" applyFont="1" applyFill="1">
      <alignment/>
      <protection/>
    </xf>
    <xf numFmtId="194" fontId="28" fillId="24" borderId="0" xfId="64" applyNumberFormat="1" applyFont="1" applyFill="1" applyAlignment="1" applyProtection="1">
      <alignment horizontal="justify" vertical="top" wrapText="1"/>
      <protection/>
    </xf>
    <xf numFmtId="194" fontId="34" fillId="24" borderId="0" xfId="64" applyNumberFormat="1" applyFont="1" applyFill="1" applyAlignment="1">
      <alignment/>
    </xf>
    <xf numFmtId="0" fontId="22" fillId="24" borderId="0" xfId="53" applyFont="1" applyFill="1">
      <alignment/>
      <protection/>
    </xf>
    <xf numFmtId="0" fontId="27" fillId="24" borderId="0" xfId="53" applyFont="1" applyFill="1">
      <alignment/>
      <protection/>
    </xf>
    <xf numFmtId="1" fontId="36" fillId="24" borderId="0" xfId="53" applyNumberFormat="1" applyFont="1" applyFill="1" applyAlignment="1" applyProtection="1">
      <alignment vertical="center" wrapText="1"/>
      <protection/>
    </xf>
    <xf numFmtId="1" fontId="27" fillId="24" borderId="0" xfId="53" applyNumberFormat="1" applyFont="1" applyFill="1" applyAlignment="1" applyProtection="1">
      <alignment horizontal="center"/>
      <protection/>
    </xf>
    <xf numFmtId="0" fontId="33" fillId="24" borderId="0" xfId="53" applyFont="1" applyFill="1" applyBorder="1">
      <alignment/>
      <protection/>
    </xf>
    <xf numFmtId="192" fontId="33" fillId="24" borderId="0" xfId="53" applyNumberFormat="1" applyFont="1" applyFill="1">
      <alignment/>
      <protection/>
    </xf>
    <xf numFmtId="192" fontId="36" fillId="24" borderId="0" xfId="53" applyNumberFormat="1" applyFont="1" applyFill="1" applyAlignment="1" applyProtection="1">
      <alignment vertical="center" wrapText="1"/>
      <protection/>
    </xf>
    <xf numFmtId="192" fontId="38" fillId="24" borderId="11" xfId="53" applyNumberFormat="1" applyFont="1" applyFill="1" applyBorder="1" applyAlignment="1">
      <alignment horizontal="center"/>
      <protection/>
    </xf>
    <xf numFmtId="192" fontId="27" fillId="24" borderId="11" xfId="53" applyNumberFormat="1" applyFont="1" applyFill="1" applyBorder="1" applyAlignment="1">
      <alignment horizontal="center"/>
      <protection/>
    </xf>
    <xf numFmtId="1" fontId="27" fillId="24" borderId="10" xfId="0" applyNumberFormat="1" applyFont="1" applyFill="1" applyBorder="1" applyAlignment="1">
      <alignment horizontal="center" vertical="center" wrapText="1"/>
    </xf>
    <xf numFmtId="0" fontId="27" fillId="24" borderId="0" xfId="53" applyFont="1" applyFill="1" applyBorder="1">
      <alignment/>
      <protection/>
    </xf>
    <xf numFmtId="0" fontId="35" fillId="24" borderId="10" xfId="54" applyFont="1" applyFill="1" applyBorder="1" applyAlignment="1" applyProtection="1">
      <alignment horizontal="justify" vertical="top" wrapText="1"/>
      <protection/>
    </xf>
    <xf numFmtId="1" fontId="35" fillId="24" borderId="10" xfId="53" applyNumberFormat="1" applyFont="1" applyFill="1" applyBorder="1" applyAlignment="1">
      <alignment horizontal="center" vertical="center" wrapText="1"/>
      <protection/>
    </xf>
    <xf numFmtId="0" fontId="36" fillId="24" borderId="0" xfId="53" applyFont="1" applyFill="1">
      <alignment/>
      <protection/>
    </xf>
    <xf numFmtId="1" fontId="27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27" fillId="24" borderId="10" xfId="53" applyNumberFormat="1" applyFont="1" applyFill="1" applyBorder="1" applyAlignment="1">
      <alignment horizontal="center" vertical="center" wrapText="1"/>
      <protection/>
    </xf>
    <xf numFmtId="1" fontId="35" fillId="24" borderId="10" xfId="53" applyNumberFormat="1" applyFont="1" applyFill="1" applyBorder="1" applyAlignment="1" applyProtection="1">
      <alignment horizontal="justify" vertical="top" wrapText="1"/>
      <protection locked="0"/>
    </xf>
    <xf numFmtId="191" fontId="35" fillId="24" borderId="10" xfId="53" applyNumberFormat="1" applyFont="1" applyFill="1" applyBorder="1" applyAlignment="1">
      <alignment horizontal="center" vertical="center" wrapText="1"/>
      <protection/>
    </xf>
    <xf numFmtId="0" fontId="21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justify" vertical="top" wrapText="1"/>
      <protection locked="0"/>
    </xf>
    <xf numFmtId="1" fontId="27" fillId="24" borderId="10" xfId="53" applyNumberFormat="1" applyFont="1" applyFill="1" applyBorder="1" applyAlignment="1" applyProtection="1">
      <alignment horizontal="justify" vertical="top" wrapText="1"/>
      <protection/>
    </xf>
    <xf numFmtId="1" fontId="35" fillId="24" borderId="10" xfId="54" applyNumberFormat="1" applyFont="1" applyFill="1" applyBorder="1" applyAlignment="1" applyProtection="1">
      <alignment horizontal="justify" vertical="top" wrapText="1"/>
      <protection locked="0"/>
    </xf>
    <xf numFmtId="1" fontId="35" fillId="24" borderId="10" xfId="53" applyNumberFormat="1" applyFont="1" applyFill="1" applyBorder="1" applyAlignment="1" applyProtection="1">
      <alignment horizontal="justify" vertical="top" wrapText="1"/>
      <protection/>
    </xf>
    <xf numFmtId="0" fontId="27" fillId="24" borderId="10" xfId="53" applyNumberFormat="1" applyFont="1" applyFill="1" applyBorder="1" applyAlignment="1">
      <alignment horizontal="center" vertical="center" wrapText="1"/>
      <protection/>
    </xf>
    <xf numFmtId="1" fontId="39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39" fillId="24" borderId="10" xfId="53" applyNumberFormat="1" applyFont="1" applyFill="1" applyBorder="1" applyAlignment="1">
      <alignment horizontal="center" vertical="center" wrapText="1"/>
      <protection/>
    </xf>
    <xf numFmtId="0" fontId="41" fillId="24" borderId="0" xfId="53" applyFont="1" applyFill="1" applyAlignment="1">
      <alignment wrapText="1"/>
      <protection/>
    </xf>
    <xf numFmtId="0" fontId="22" fillId="24" borderId="0" xfId="53" applyFont="1" applyFill="1" applyBorder="1" applyAlignment="1">
      <alignment wrapText="1"/>
      <protection/>
    </xf>
    <xf numFmtId="49" fontId="35" fillId="24" borderId="10" xfId="0" applyNumberFormat="1" applyFont="1" applyFill="1" applyBorder="1" applyAlignment="1" applyProtection="1">
      <alignment horizontal="justify" vertical="top" wrapText="1"/>
      <protection/>
    </xf>
    <xf numFmtId="1" fontId="35" fillId="24" borderId="10" xfId="0" applyNumberFormat="1" applyFont="1" applyFill="1" applyBorder="1" applyAlignment="1">
      <alignment horizontal="center" vertical="center" wrapText="1"/>
    </xf>
    <xf numFmtId="0" fontId="21" fillId="24" borderId="0" xfId="53" applyFont="1" applyFill="1" applyBorder="1" applyAlignment="1">
      <alignment wrapText="1"/>
      <protection/>
    </xf>
    <xf numFmtId="49" fontId="35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35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7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27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35" fillId="24" borderId="10" xfId="53" applyNumberFormat="1" applyFont="1" applyFill="1" applyBorder="1" applyAlignment="1">
      <alignment horizontal="center" vertical="top" wrapText="1"/>
      <protection/>
    </xf>
    <xf numFmtId="193" fontId="23" fillId="24" borderId="0" xfId="53" applyNumberFormat="1" applyFont="1" applyFill="1" applyBorder="1" applyAlignment="1">
      <alignment wrapText="1"/>
      <protection/>
    </xf>
    <xf numFmtId="0" fontId="23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left" vertical="top" wrapText="1"/>
      <protection/>
    </xf>
    <xf numFmtId="49" fontId="27" fillId="24" borderId="10" xfId="0" applyNumberFormat="1" applyFont="1" applyFill="1" applyBorder="1" applyAlignment="1" applyProtection="1">
      <alignment horizontal="justify" vertical="top" wrapText="1"/>
      <protection/>
    </xf>
    <xf numFmtId="49" fontId="39" fillId="24" borderId="10" xfId="0" applyNumberFormat="1" applyFont="1" applyFill="1" applyBorder="1" applyAlignment="1" applyProtection="1">
      <alignment horizontal="justify" vertical="top" wrapText="1"/>
      <protection/>
    </xf>
    <xf numFmtId="1" fontId="39" fillId="24" borderId="10" xfId="0" applyNumberFormat="1" applyFont="1" applyFill="1" applyBorder="1" applyAlignment="1">
      <alignment horizontal="center" vertical="center" wrapText="1"/>
    </xf>
    <xf numFmtId="193" fontId="22" fillId="24" borderId="0" xfId="53" applyNumberFormat="1" applyFont="1" applyFill="1" applyBorder="1" applyAlignment="1">
      <alignment wrapText="1"/>
      <protection/>
    </xf>
    <xf numFmtId="1" fontId="35" fillId="24" borderId="10" xfId="53" applyNumberFormat="1" applyFont="1" applyFill="1" applyBorder="1" applyAlignment="1" applyProtection="1">
      <alignment horizontal="left" vertical="top" wrapText="1"/>
      <protection locked="0"/>
    </xf>
    <xf numFmtId="0" fontId="27" fillId="24" borderId="10" xfId="0" applyFont="1" applyFill="1" applyBorder="1" applyAlignment="1" applyProtection="1">
      <alignment horizontal="justify" vertical="top" wrapText="1"/>
      <protection/>
    </xf>
    <xf numFmtId="1" fontId="35" fillId="24" borderId="10" xfId="54" applyNumberFormat="1" applyFont="1" applyFill="1" applyBorder="1" applyAlignment="1" applyProtection="1">
      <alignment horizontal="left" vertical="top" wrapText="1"/>
      <protection locked="0"/>
    </xf>
    <xf numFmtId="1" fontId="35" fillId="24" borderId="10" xfId="54" applyNumberFormat="1" applyFont="1" applyFill="1" applyBorder="1" applyAlignment="1" applyProtection="1">
      <alignment horizontal="center" vertical="center" wrapText="1"/>
      <protection locked="0"/>
    </xf>
    <xf numFmtId="1" fontId="35" fillId="24" borderId="0" xfId="54" applyNumberFormat="1" applyFont="1" applyFill="1" applyBorder="1" applyAlignment="1" applyProtection="1">
      <alignment horizontal="justify" vertical="top" wrapText="1"/>
      <protection locked="0"/>
    </xf>
    <xf numFmtId="1" fontId="35" fillId="24" borderId="0" xfId="54" applyNumberFormat="1" applyFont="1" applyFill="1" applyBorder="1" applyAlignment="1" applyProtection="1">
      <alignment horizontal="center" vertical="center" wrapText="1"/>
      <protection locked="0"/>
    </xf>
    <xf numFmtId="1" fontId="36" fillId="24" borderId="0" xfId="53" applyNumberFormat="1" applyFont="1" applyFill="1" applyBorder="1" applyAlignment="1" applyProtection="1">
      <alignment vertical="center" wrapText="1"/>
      <protection/>
    </xf>
    <xf numFmtId="193" fontId="33" fillId="24" borderId="0" xfId="53" applyNumberFormat="1" applyFont="1" applyFill="1" applyBorder="1">
      <alignment/>
      <protection/>
    </xf>
    <xf numFmtId="193" fontId="44" fillId="24" borderId="0" xfId="53" applyNumberFormat="1" applyFont="1" applyFill="1">
      <alignment/>
      <protection/>
    </xf>
    <xf numFmtId="192" fontId="44" fillId="24" borderId="0" xfId="59" applyNumberFormat="1" applyFont="1" applyFill="1" applyAlignment="1">
      <alignment/>
    </xf>
    <xf numFmtId="194" fontId="28" fillId="24" borderId="0" xfId="64" applyNumberFormat="1" applyFont="1" applyFill="1" applyBorder="1" applyAlignment="1" applyProtection="1">
      <alignment vertical="center" wrapText="1"/>
      <protection/>
    </xf>
    <xf numFmtId="194" fontId="34" fillId="24" borderId="0" xfId="64" applyNumberFormat="1" applyFont="1" applyFill="1" applyAlignment="1" applyProtection="1">
      <alignment horizontal="center"/>
      <protection/>
    </xf>
    <xf numFmtId="1" fontId="21" fillId="24" borderId="0" xfId="53" applyNumberFormat="1" applyFont="1" applyFill="1" applyAlignment="1" applyProtection="1">
      <alignment vertical="center" wrapText="1"/>
      <protection/>
    </xf>
    <xf numFmtId="1" fontId="22" fillId="24" borderId="0" xfId="53" applyNumberFormat="1" applyFont="1" applyFill="1" applyAlignment="1" applyProtection="1">
      <alignment horizontal="center"/>
      <protection/>
    </xf>
    <xf numFmtId="0" fontId="22" fillId="24" borderId="0" xfId="53" applyFont="1" applyFill="1" applyBorder="1">
      <alignment/>
      <protection/>
    </xf>
    <xf numFmtId="0" fontId="33" fillId="24" borderId="12" xfId="53" applyFont="1" applyFill="1" applyBorder="1">
      <alignment/>
      <protection/>
    </xf>
    <xf numFmtId="193" fontId="21" fillId="24" borderId="0" xfId="53" applyNumberFormat="1" applyFont="1" applyFill="1" applyAlignment="1">
      <alignment wrapText="1"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208" fontId="22" fillId="24" borderId="10" xfId="53" applyNumberFormat="1" applyFont="1" applyFill="1" applyBorder="1" applyAlignment="1">
      <alignment vertical="center" wrapText="1"/>
      <protection/>
    </xf>
    <xf numFmtId="1" fontId="35" fillId="24" borderId="10" xfId="53" applyNumberFormat="1" applyFont="1" applyFill="1" applyBorder="1" applyAlignment="1" applyProtection="1">
      <alignment horizontal="center" vertical="top" wrapText="1"/>
      <protection/>
    </xf>
    <xf numFmtId="190" fontId="33" fillId="24" borderId="0" xfId="64" applyFont="1" applyFill="1" applyAlignment="1">
      <alignment vertical="center"/>
    </xf>
    <xf numFmtId="1" fontId="35" fillId="24" borderId="10" xfId="54" applyNumberFormat="1" applyFont="1" applyFill="1" applyBorder="1" applyAlignment="1" applyProtection="1">
      <alignment horizontal="center" vertical="top" wrapText="1"/>
      <protection locked="0"/>
    </xf>
    <xf numFmtId="193" fontId="48" fillId="24" borderId="10" xfId="53" applyNumberFormat="1" applyFont="1" applyFill="1" applyBorder="1" applyAlignment="1">
      <alignment vertical="center"/>
      <protection/>
    </xf>
    <xf numFmtId="0" fontId="27" fillId="24" borderId="13" xfId="53" applyFont="1" applyFill="1" applyBorder="1" applyAlignment="1">
      <alignment horizontal="center" vertical="center" wrapText="1"/>
      <protection/>
    </xf>
    <xf numFmtId="1" fontId="25" fillId="24" borderId="0" xfId="53" applyNumberFormat="1" applyFont="1" applyFill="1" applyAlignment="1" applyProtection="1">
      <alignment horizontal="left" vertical="center"/>
      <protection/>
    </xf>
    <xf numFmtId="14" fontId="43" fillId="24" borderId="0" xfId="0" applyNumberFormat="1" applyFont="1" applyFill="1" applyBorder="1" applyAlignment="1">
      <alignment horizontal="left"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 wrapText="1"/>
    </xf>
    <xf numFmtId="193" fontId="35" fillId="24" borderId="0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>
      <alignment horizontal="justify" vertical="top" wrapText="1"/>
    </xf>
    <xf numFmtId="0" fontId="26" fillId="24" borderId="0" xfId="0" applyFont="1" applyFill="1" applyAlignment="1">
      <alignment horizontal="center"/>
    </xf>
    <xf numFmtId="0" fontId="32" fillId="24" borderId="0" xfId="53" applyFont="1" applyFill="1">
      <alignment/>
      <protection/>
    </xf>
    <xf numFmtId="190" fontId="33" fillId="24" borderId="11" xfId="64" applyFont="1" applyFill="1" applyBorder="1" applyAlignment="1">
      <alignment horizontal="center"/>
    </xf>
    <xf numFmtId="2" fontId="26" fillId="24" borderId="0" xfId="0" applyNumberFormat="1" applyFont="1" applyFill="1" applyBorder="1" applyAlignment="1">
      <alignment horizontal="center" vertical="center" wrapText="1"/>
    </xf>
    <xf numFmtId="2" fontId="31" fillId="24" borderId="0" xfId="0" applyNumberFormat="1" applyFont="1" applyFill="1" applyBorder="1" applyAlignment="1">
      <alignment horizontal="center" vertical="center"/>
    </xf>
    <xf numFmtId="192" fontId="33" fillId="24" borderId="0" xfId="53" applyNumberFormat="1" applyFont="1" applyFill="1" applyBorder="1">
      <alignment/>
      <protection/>
    </xf>
    <xf numFmtId="0" fontId="26" fillId="24" borderId="0" xfId="0" applyFont="1" applyFill="1" applyAlignment="1">
      <alignment/>
    </xf>
    <xf numFmtId="193" fontId="49" fillId="24" borderId="10" xfId="53" applyNumberFormat="1" applyFont="1" applyFill="1" applyBorder="1" applyAlignment="1">
      <alignment horizontal="right" vertical="center"/>
      <protection/>
    </xf>
    <xf numFmtId="193" fontId="50" fillId="24" borderId="10" xfId="53" applyNumberFormat="1" applyFont="1" applyFill="1" applyBorder="1" applyAlignment="1">
      <alignment horizontal="right" vertical="center"/>
      <protection/>
    </xf>
    <xf numFmtId="0" fontId="26" fillId="24" borderId="0" xfId="0" applyFont="1" applyFill="1" applyBorder="1" applyAlignment="1">
      <alignment horizontal="left" vertical="top"/>
    </xf>
    <xf numFmtId="2" fontId="26" fillId="24" borderId="0" xfId="0" applyNumberFormat="1" applyFont="1" applyFill="1" applyBorder="1" applyAlignment="1">
      <alignment vertical="center" wrapText="1"/>
    </xf>
    <xf numFmtId="0" fontId="26" fillId="24" borderId="0" xfId="0" applyFont="1" applyFill="1" applyAlignment="1">
      <alignment vertical="top"/>
    </xf>
    <xf numFmtId="0" fontId="31" fillId="24" borderId="0" xfId="0" applyFont="1" applyFill="1" applyAlignment="1">
      <alignment/>
    </xf>
    <xf numFmtId="1" fontId="35" fillId="24" borderId="0" xfId="54" applyNumberFormat="1" applyFont="1" applyFill="1" applyBorder="1" applyAlignment="1" applyProtection="1">
      <alignment horizontal="left" vertical="top" wrapText="1"/>
      <protection locked="0"/>
    </xf>
    <xf numFmtId="193" fontId="51" fillId="24" borderId="10" xfId="53" applyNumberFormat="1" applyFont="1" applyFill="1" applyBorder="1" applyAlignment="1">
      <alignment horizontal="right" vertical="center"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190" fontId="33" fillId="24" borderId="0" xfId="64" applyFont="1" applyFill="1" applyAlignment="1">
      <alignment horizontal="center" vertical="center"/>
    </xf>
    <xf numFmtId="192" fontId="25" fillId="24" borderId="0" xfId="53" applyNumberFormat="1" applyFont="1" applyFill="1" applyAlignment="1" applyProtection="1">
      <alignment horizontal="left" vertical="center"/>
      <protection/>
    </xf>
    <xf numFmtId="192" fontId="27" fillId="24" borderId="0" xfId="53" applyNumberFormat="1" applyFont="1" applyFill="1" applyAlignment="1" applyProtection="1">
      <alignment horizontal="center"/>
      <protection/>
    </xf>
    <xf numFmtId="193" fontId="33" fillId="24" borderId="0" xfId="53" applyNumberFormat="1" applyFont="1" applyFill="1">
      <alignment/>
      <protection/>
    </xf>
    <xf numFmtId="193" fontId="21" fillId="24" borderId="0" xfId="53" applyNumberFormat="1" applyFont="1" applyFill="1" applyAlignment="1">
      <alignment vertical="center"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0" fontId="27" fillId="24" borderId="14" xfId="53" applyFont="1" applyFill="1" applyBorder="1" applyAlignment="1" applyProtection="1">
      <alignment horizontal="center" vertical="center" wrapText="1"/>
      <protection/>
    </xf>
    <xf numFmtId="0" fontId="27" fillId="24" borderId="15" xfId="53" applyFont="1" applyFill="1" applyBorder="1" applyAlignment="1" applyProtection="1">
      <alignment horizontal="center" vertical="center" wrapText="1"/>
      <protection/>
    </xf>
    <xf numFmtId="1" fontId="27" fillId="24" borderId="14" xfId="53" applyNumberFormat="1" applyFont="1" applyFill="1" applyBorder="1" applyAlignment="1">
      <alignment horizontal="center" vertical="center" wrapText="1"/>
      <protection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4" xfId="53" applyFont="1" applyFill="1" applyBorder="1" applyAlignment="1">
      <alignment horizontal="center" vertical="center" wrapText="1"/>
      <protection/>
    </xf>
    <xf numFmtId="0" fontId="26" fillId="24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" fontId="35" fillId="24" borderId="16" xfId="53" applyNumberFormat="1" applyFont="1" applyFill="1" applyBorder="1" applyAlignment="1">
      <alignment horizontal="center" vertical="center" wrapText="1"/>
      <protection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14" fontId="43" fillId="24" borderId="0" xfId="0" applyNumberFormat="1" applyFont="1" applyFill="1" applyBorder="1" applyAlignment="1">
      <alignment horizontal="left"/>
    </xf>
    <xf numFmtId="1" fontId="35" fillId="24" borderId="13" xfId="53" applyNumberFormat="1" applyFont="1" applyFill="1" applyBorder="1" applyAlignment="1">
      <alignment horizontal="center" vertical="center" wrapText="1"/>
      <protection/>
    </xf>
    <xf numFmtId="1" fontId="35" fillId="24" borderId="19" xfId="53" applyNumberFormat="1" applyFont="1" applyFill="1" applyBorder="1" applyAlignment="1">
      <alignment horizontal="center" vertical="center" wrapText="1"/>
      <protection/>
    </xf>
    <xf numFmtId="1" fontId="35" fillId="24" borderId="20" xfId="53" applyNumberFormat="1" applyFont="1" applyFill="1" applyBorder="1" applyAlignment="1">
      <alignment horizontal="center" vertical="center" wrapText="1"/>
      <protection/>
    </xf>
    <xf numFmtId="0" fontId="35" fillId="24" borderId="13" xfId="53" applyFont="1" applyFill="1" applyBorder="1" applyAlignment="1" applyProtection="1">
      <alignment horizontal="center" vertical="center" wrapText="1"/>
      <protection/>
    </xf>
    <xf numFmtId="0" fontId="35" fillId="24" borderId="19" xfId="53" applyFont="1" applyFill="1" applyBorder="1" applyAlignment="1" applyProtection="1">
      <alignment horizontal="center" vertical="center" wrapText="1"/>
      <protection/>
    </xf>
    <xf numFmtId="0" fontId="35" fillId="24" borderId="20" xfId="53" applyFont="1" applyFill="1" applyBorder="1" applyAlignment="1" applyProtection="1">
      <alignment horizontal="center" vertical="center" wrapText="1"/>
      <protection/>
    </xf>
    <xf numFmtId="2" fontId="26" fillId="24" borderId="0" xfId="0" applyNumberFormat="1" applyFont="1" applyFill="1" applyBorder="1" applyAlignment="1">
      <alignment horizontal="center" wrapText="1"/>
    </xf>
    <xf numFmtId="0" fontId="0" fillId="24" borderId="0" xfId="0" applyFill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240"/>
  <sheetViews>
    <sheetView showZeros="0" tabSelected="1" view="pageBreakPreview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7" sqref="K6:K7"/>
    </sheetView>
  </sheetViews>
  <sheetFormatPr defaultColWidth="12.8984375" defaultRowHeight="15"/>
  <cols>
    <col min="1" max="1" width="53" style="13" customWidth="1"/>
    <col min="2" max="3" width="13.09765625" style="26" customWidth="1"/>
    <col min="4" max="4" width="16.09765625" style="27" customWidth="1"/>
    <col min="5" max="5" width="15.69921875" style="21" customWidth="1"/>
    <col min="6" max="6" width="15.296875" style="21" customWidth="1"/>
    <col min="7" max="7" width="16.69921875" style="21" customWidth="1"/>
    <col min="8" max="8" width="15.8984375" style="82" customWidth="1"/>
    <col min="9" max="16384" width="12.8984375" style="21" customWidth="1"/>
  </cols>
  <sheetData>
    <row r="1" spans="6:8" ht="23.25">
      <c r="F1" s="98" t="s">
        <v>70</v>
      </c>
      <c r="H1" s="28"/>
    </row>
    <row r="2" spans="6:8" ht="23.25">
      <c r="F2" s="98" t="s">
        <v>83</v>
      </c>
      <c r="H2" s="28"/>
    </row>
    <row r="3" spans="6:8" ht="23.25">
      <c r="F3" s="98"/>
      <c r="H3" s="28"/>
    </row>
    <row r="4" spans="6:8" ht="23.25">
      <c r="F4" s="98"/>
      <c r="H4" s="28"/>
    </row>
    <row r="5" ht="18.75">
      <c r="H5" s="28"/>
    </row>
    <row r="6" spans="1:8" s="29" customFormat="1" ht="22.5" customHeight="1">
      <c r="A6" s="118" t="s">
        <v>75</v>
      </c>
      <c r="B6" s="118"/>
      <c r="C6" s="118"/>
      <c r="D6" s="118"/>
      <c r="E6" s="118"/>
      <c r="F6" s="118"/>
      <c r="G6" s="118"/>
      <c r="H6" s="118"/>
    </row>
    <row r="7" spans="1:8" s="29" customFormat="1" ht="22.5" customHeight="1">
      <c r="A7" s="84"/>
      <c r="B7" s="84"/>
      <c r="C7" s="93"/>
      <c r="D7" s="93"/>
      <c r="E7" s="112"/>
      <c r="F7" s="93"/>
      <c r="G7" s="84"/>
      <c r="H7" s="84"/>
    </row>
    <row r="8" spans="1:8" s="29" customFormat="1" ht="20.25">
      <c r="A8" s="14"/>
      <c r="B8" s="30"/>
      <c r="C8" s="30"/>
      <c r="D8" s="87"/>
      <c r="E8" s="113"/>
      <c r="F8" s="99"/>
      <c r="G8" s="31"/>
      <c r="H8" s="32" t="s">
        <v>71</v>
      </c>
    </row>
    <row r="9" spans="1:8" s="24" customFormat="1" ht="18.75" customHeight="1">
      <c r="A9" s="119" t="s">
        <v>0</v>
      </c>
      <c r="B9" s="121" t="s">
        <v>40</v>
      </c>
      <c r="C9" s="126">
        <v>2023</v>
      </c>
      <c r="D9" s="127"/>
      <c r="E9" s="127"/>
      <c r="F9" s="128"/>
      <c r="G9" s="123" t="s">
        <v>58</v>
      </c>
      <c r="H9" s="123" t="s">
        <v>56</v>
      </c>
    </row>
    <row r="10" spans="1:9" s="25" customFormat="1" ht="81" customHeight="1">
      <c r="A10" s="120"/>
      <c r="B10" s="122"/>
      <c r="C10" s="94" t="s">
        <v>74</v>
      </c>
      <c r="D10" s="33" t="s">
        <v>53</v>
      </c>
      <c r="E10" s="90" t="s">
        <v>81</v>
      </c>
      <c r="F10" s="90" t="s">
        <v>54</v>
      </c>
      <c r="G10" s="122"/>
      <c r="H10" s="122"/>
      <c r="I10" s="34"/>
    </row>
    <row r="11" spans="1:8" ht="15.75">
      <c r="A11" s="133" t="s">
        <v>1</v>
      </c>
      <c r="B11" s="134"/>
      <c r="C11" s="134"/>
      <c r="D11" s="134"/>
      <c r="E11" s="134"/>
      <c r="F11" s="134"/>
      <c r="G11" s="134"/>
      <c r="H11" s="135"/>
    </row>
    <row r="12" spans="1:8" s="37" customFormat="1" ht="18.75">
      <c r="A12" s="35" t="s">
        <v>2</v>
      </c>
      <c r="B12" s="36">
        <v>10000000</v>
      </c>
      <c r="C12" s="4">
        <f>C13+C16+C19+C23</f>
        <v>2558500.3</v>
      </c>
      <c r="D12" s="4">
        <f>D13+D16+D19+D23</f>
        <v>2632500</v>
      </c>
      <c r="E12" s="4">
        <f>E13+E16+E23+E19</f>
        <v>2267926.9</v>
      </c>
      <c r="F12" s="4">
        <f>F13+F16+F19+F23</f>
        <v>2504367</v>
      </c>
      <c r="G12" s="4">
        <f>F12/D12*100</f>
        <v>95.13264957264957</v>
      </c>
      <c r="H12" s="4">
        <f>F12-D12</f>
        <v>-128133</v>
      </c>
    </row>
    <row r="13" spans="1:8" s="37" customFormat="1" ht="36" customHeight="1">
      <c r="A13" s="35" t="s">
        <v>3</v>
      </c>
      <c r="B13" s="36">
        <v>11000000</v>
      </c>
      <c r="C13" s="4">
        <f>C14+C15</f>
        <v>1906761.0999999999</v>
      </c>
      <c r="D13" s="4">
        <f>D14+D15</f>
        <v>1942123.9</v>
      </c>
      <c r="E13" s="4">
        <f>E14+E15</f>
        <v>1581920.5999999999</v>
      </c>
      <c r="F13" s="4">
        <f>F14+F15</f>
        <v>1761150</v>
      </c>
      <c r="G13" s="4">
        <f aca="true" t="shared" si="0" ref="G13:G65">F13/D13*100</f>
        <v>90.68165012541168</v>
      </c>
      <c r="H13" s="4">
        <f aca="true" t="shared" si="1" ref="H13:H51">F13-D13</f>
        <v>-180973.8999999999</v>
      </c>
    </row>
    <row r="14" spans="1:8" s="19" customFormat="1" ht="18.75">
      <c r="A14" s="38" t="s">
        <v>51</v>
      </c>
      <c r="B14" s="39">
        <v>11010000</v>
      </c>
      <c r="C14" s="5">
        <v>1906155.9</v>
      </c>
      <c r="D14" s="5">
        <v>1941120.7</v>
      </c>
      <c r="E14" s="5">
        <v>1580856.4</v>
      </c>
      <c r="F14" s="3">
        <v>1759900</v>
      </c>
      <c r="G14" s="3">
        <f t="shared" si="0"/>
        <v>90.66411995915556</v>
      </c>
      <c r="H14" s="3">
        <f t="shared" si="1"/>
        <v>-181220.69999999995</v>
      </c>
    </row>
    <row r="15" spans="1:8" s="19" customFormat="1" ht="18.75">
      <c r="A15" s="38" t="s">
        <v>63</v>
      </c>
      <c r="B15" s="39">
        <v>11020000</v>
      </c>
      <c r="C15" s="5">
        <v>605.2</v>
      </c>
      <c r="D15" s="5">
        <v>1003.2</v>
      </c>
      <c r="E15" s="5">
        <v>1064.2</v>
      </c>
      <c r="F15" s="3">
        <v>1250</v>
      </c>
      <c r="G15" s="5">
        <f t="shared" si="0"/>
        <v>124.60127591706538</v>
      </c>
      <c r="H15" s="3">
        <f t="shared" si="1"/>
        <v>246.79999999999995</v>
      </c>
    </row>
    <row r="16" spans="1:8" s="42" customFormat="1" ht="31.5">
      <c r="A16" s="40" t="s">
        <v>41</v>
      </c>
      <c r="B16" s="41">
        <v>13000000</v>
      </c>
      <c r="C16" s="6">
        <f>C17+C18</f>
        <v>1414.3999999999999</v>
      </c>
      <c r="D16" s="6">
        <f>D17+D18</f>
        <v>1513.2</v>
      </c>
      <c r="E16" s="6">
        <f>E17+E18</f>
        <v>1648.9</v>
      </c>
      <c r="F16" s="6">
        <f>F17+F18</f>
        <v>1737</v>
      </c>
      <c r="G16" s="6">
        <f t="shared" si="0"/>
        <v>114.7898493259318</v>
      </c>
      <c r="H16" s="4">
        <f t="shared" si="1"/>
        <v>223.79999999999995</v>
      </c>
    </row>
    <row r="17" spans="1:8" s="19" customFormat="1" ht="18" customHeight="1">
      <c r="A17" s="38" t="s">
        <v>55</v>
      </c>
      <c r="B17" s="39">
        <v>13010000</v>
      </c>
      <c r="C17" s="5">
        <v>1103.6</v>
      </c>
      <c r="D17" s="5">
        <v>856.7</v>
      </c>
      <c r="E17" s="5">
        <v>862.2</v>
      </c>
      <c r="F17" s="3">
        <v>927</v>
      </c>
      <c r="G17" s="5">
        <f t="shared" si="0"/>
        <v>108.20590638496557</v>
      </c>
      <c r="H17" s="3">
        <f t="shared" si="1"/>
        <v>70.29999999999995</v>
      </c>
    </row>
    <row r="18" spans="1:8" s="19" customFormat="1" ht="18.75">
      <c r="A18" s="44" t="s">
        <v>42</v>
      </c>
      <c r="B18" s="39">
        <v>13030000</v>
      </c>
      <c r="C18" s="5">
        <v>310.8</v>
      </c>
      <c r="D18" s="5">
        <v>656.5</v>
      </c>
      <c r="E18" s="5">
        <v>786.7</v>
      </c>
      <c r="F18" s="3">
        <v>809.9999999999999</v>
      </c>
      <c r="G18" s="3">
        <f t="shared" si="0"/>
        <v>123.38156892612338</v>
      </c>
      <c r="H18" s="3">
        <f t="shared" si="1"/>
        <v>153.4999999999999</v>
      </c>
    </row>
    <row r="19" spans="1:8" s="42" customFormat="1" ht="18.75">
      <c r="A19" s="45" t="s">
        <v>43</v>
      </c>
      <c r="B19" s="41">
        <v>14000000</v>
      </c>
      <c r="C19" s="6">
        <f>C20+C21+C22</f>
        <v>204300</v>
      </c>
      <c r="D19" s="6">
        <f>D20+D21+D22</f>
        <v>212845.10000000003</v>
      </c>
      <c r="E19" s="6">
        <f>E20+E21+E22</f>
        <v>214675.1</v>
      </c>
      <c r="F19" s="6">
        <f>F20+F21+F22</f>
        <v>237940.00000000003</v>
      </c>
      <c r="G19" s="4">
        <f t="shared" si="0"/>
        <v>111.79021739283638</v>
      </c>
      <c r="H19" s="4">
        <f t="shared" si="1"/>
        <v>25094.899999999994</v>
      </c>
    </row>
    <row r="20" spans="1:8" s="19" customFormat="1" ht="18.75">
      <c r="A20" s="38" t="s">
        <v>59</v>
      </c>
      <c r="B20" s="39">
        <v>14021900</v>
      </c>
      <c r="C20" s="5">
        <v>8100</v>
      </c>
      <c r="D20" s="5">
        <v>11914.4</v>
      </c>
      <c r="E20" s="5">
        <v>12130.5</v>
      </c>
      <c r="F20" s="5">
        <v>13819.999999999998</v>
      </c>
      <c r="G20" s="3">
        <f t="shared" si="0"/>
        <v>115.9940911837776</v>
      </c>
      <c r="H20" s="3">
        <f t="shared" si="1"/>
        <v>1905.5999999999985</v>
      </c>
    </row>
    <row r="21" spans="1:8" s="19" customFormat="1" ht="31.5">
      <c r="A21" s="38" t="s">
        <v>60</v>
      </c>
      <c r="B21" s="39">
        <v>14031900</v>
      </c>
      <c r="C21" s="5">
        <v>40800</v>
      </c>
      <c r="D21" s="5">
        <v>43100.8</v>
      </c>
      <c r="E21" s="5">
        <v>44678</v>
      </c>
      <c r="F21" s="5">
        <v>50159.99999999999</v>
      </c>
      <c r="G21" s="3">
        <f t="shared" si="0"/>
        <v>116.37835028584153</v>
      </c>
      <c r="H21" s="3">
        <f t="shared" si="1"/>
        <v>7059.19999999999</v>
      </c>
    </row>
    <row r="22" spans="1:8" s="19" customFormat="1" ht="43.5" customHeight="1">
      <c r="A22" s="44" t="s">
        <v>44</v>
      </c>
      <c r="B22" s="39">
        <v>14040000</v>
      </c>
      <c r="C22" s="5">
        <v>155400</v>
      </c>
      <c r="D22" s="5">
        <v>157829.90000000002</v>
      </c>
      <c r="E22" s="5">
        <v>157866.6</v>
      </c>
      <c r="F22" s="3">
        <v>173960.00000000003</v>
      </c>
      <c r="G22" s="3">
        <f t="shared" si="0"/>
        <v>110.21992664254365</v>
      </c>
      <c r="H22" s="3">
        <f t="shared" si="1"/>
        <v>16130.100000000006</v>
      </c>
    </row>
    <row r="23" spans="1:8" s="42" customFormat="1" ht="31.5">
      <c r="A23" s="46" t="s">
        <v>73</v>
      </c>
      <c r="B23" s="41">
        <v>18000000</v>
      </c>
      <c r="C23" s="6">
        <f>SUM(C24:C29)-C24</f>
        <v>446024.80000000005</v>
      </c>
      <c r="D23" s="6">
        <f>SUM(D24:D29)-D24</f>
        <v>476017.80000000005</v>
      </c>
      <c r="E23" s="6">
        <f>SUM(E24:E29)-E24</f>
        <v>469682.30000000005</v>
      </c>
      <c r="F23" s="6">
        <f>SUM(F24:F29)-F24</f>
        <v>503539.9999999999</v>
      </c>
      <c r="G23" s="4">
        <f t="shared" si="0"/>
        <v>105.78175858129673</v>
      </c>
      <c r="H23" s="4">
        <f t="shared" si="1"/>
        <v>27522.199999999837</v>
      </c>
    </row>
    <row r="24" spans="1:8" s="19" customFormat="1" ht="18.75">
      <c r="A24" s="44" t="s">
        <v>45</v>
      </c>
      <c r="B24" s="39">
        <v>18010000</v>
      </c>
      <c r="C24" s="5">
        <f>C25+C26+C27</f>
        <v>118052.00000000001</v>
      </c>
      <c r="D24" s="5">
        <f>D25+D26+D27</f>
        <v>148094</v>
      </c>
      <c r="E24" s="5">
        <f>E25+E26+E27</f>
        <v>128330.6</v>
      </c>
      <c r="F24" s="5">
        <f>F25+F26+F27</f>
        <v>136660</v>
      </c>
      <c r="G24" s="3">
        <f t="shared" si="0"/>
        <v>92.27922805785515</v>
      </c>
      <c r="H24" s="3">
        <f t="shared" si="1"/>
        <v>-11434</v>
      </c>
    </row>
    <row r="25" spans="1:8" s="19" customFormat="1" ht="63">
      <c r="A25" s="44" t="s">
        <v>46</v>
      </c>
      <c r="B25" s="47" t="s">
        <v>52</v>
      </c>
      <c r="C25" s="5">
        <v>20432.3</v>
      </c>
      <c r="D25" s="5">
        <v>20211</v>
      </c>
      <c r="E25" s="5">
        <v>16118.2</v>
      </c>
      <c r="F25" s="3">
        <v>17620</v>
      </c>
      <c r="G25" s="3">
        <f t="shared" si="0"/>
        <v>87.18024837959527</v>
      </c>
      <c r="H25" s="3">
        <f t="shared" si="1"/>
        <v>-2591</v>
      </c>
    </row>
    <row r="26" spans="1:8" s="19" customFormat="1" ht="63">
      <c r="A26" s="44" t="s">
        <v>47</v>
      </c>
      <c r="B26" s="39" t="s">
        <v>48</v>
      </c>
      <c r="C26" s="5">
        <v>97441.1</v>
      </c>
      <c r="D26" s="5">
        <v>127267.3</v>
      </c>
      <c r="E26" s="5">
        <v>111349.6</v>
      </c>
      <c r="F26" s="5">
        <v>118099.99999999999</v>
      </c>
      <c r="G26" s="3">
        <f t="shared" si="0"/>
        <v>92.79681426415111</v>
      </c>
      <c r="H26" s="3">
        <f t="shared" si="1"/>
        <v>-9167.300000000017</v>
      </c>
    </row>
    <row r="27" spans="1:8" s="19" customFormat="1" ht="31.5">
      <c r="A27" s="44" t="s">
        <v>61</v>
      </c>
      <c r="B27" s="39" t="s">
        <v>62</v>
      </c>
      <c r="C27" s="5">
        <v>178.6</v>
      </c>
      <c r="D27" s="5">
        <v>615.7</v>
      </c>
      <c r="E27" s="5">
        <v>862.8</v>
      </c>
      <c r="F27" s="5">
        <v>940</v>
      </c>
      <c r="G27" s="3">
        <f t="shared" si="0"/>
        <v>152.67175572519082</v>
      </c>
      <c r="H27" s="3">
        <f t="shared" si="1"/>
        <v>324.29999999999995</v>
      </c>
    </row>
    <row r="28" spans="1:8" s="19" customFormat="1" ht="18.75">
      <c r="A28" s="44" t="s">
        <v>4</v>
      </c>
      <c r="B28" s="39">
        <v>18030000</v>
      </c>
      <c r="C28" s="5">
        <v>324.1</v>
      </c>
      <c r="D28" s="5">
        <v>588.1</v>
      </c>
      <c r="E28" s="5">
        <v>714.6</v>
      </c>
      <c r="F28" s="3">
        <v>780</v>
      </c>
      <c r="G28" s="3">
        <f t="shared" si="0"/>
        <v>132.6305050161537</v>
      </c>
      <c r="H28" s="3">
        <f t="shared" si="1"/>
        <v>191.89999999999998</v>
      </c>
    </row>
    <row r="29" spans="1:8" s="19" customFormat="1" ht="18.75">
      <c r="A29" s="44" t="s">
        <v>49</v>
      </c>
      <c r="B29" s="39">
        <v>18050000</v>
      </c>
      <c r="C29" s="5">
        <v>327648.7</v>
      </c>
      <c r="D29" s="5">
        <v>327335.7</v>
      </c>
      <c r="E29" s="5">
        <v>340637.1</v>
      </c>
      <c r="F29" s="3">
        <v>366099.9999999999</v>
      </c>
      <c r="G29" s="3">
        <f t="shared" si="0"/>
        <v>111.84236855313976</v>
      </c>
      <c r="H29" s="3">
        <f t="shared" si="1"/>
        <v>38764.29999999987</v>
      </c>
    </row>
    <row r="30" spans="1:8" s="42" customFormat="1" ht="18" customHeight="1">
      <c r="A30" s="45" t="s">
        <v>6</v>
      </c>
      <c r="B30" s="41">
        <v>20000000</v>
      </c>
      <c r="C30" s="6">
        <f>C31+C39+C44</f>
        <v>83760.1</v>
      </c>
      <c r="D30" s="6">
        <f>D31+D39+D44</f>
        <v>122547.79999999999</v>
      </c>
      <c r="E30" s="6">
        <f>E31+E39+E44</f>
        <v>124280.3</v>
      </c>
      <c r="F30" s="6">
        <f>F31+F39+F44</f>
        <v>136000</v>
      </c>
      <c r="G30" s="6">
        <f t="shared" si="0"/>
        <v>110.97710444414344</v>
      </c>
      <c r="H30" s="4">
        <f t="shared" si="1"/>
        <v>13452.200000000012</v>
      </c>
    </row>
    <row r="31" spans="1:8" s="42" customFormat="1" ht="18" customHeight="1">
      <c r="A31" s="45" t="s">
        <v>7</v>
      </c>
      <c r="B31" s="41">
        <v>21000000</v>
      </c>
      <c r="C31" s="6">
        <f>C32+C33</f>
        <v>1555.8</v>
      </c>
      <c r="D31" s="6">
        <f>D32+D33</f>
        <v>2486.4</v>
      </c>
      <c r="E31" s="6">
        <f>E32+E33</f>
        <v>2909.5</v>
      </c>
      <c r="F31" s="6">
        <f>F32+F33</f>
        <v>3271.3</v>
      </c>
      <c r="G31" s="6">
        <f t="shared" si="0"/>
        <v>131.56772844272842</v>
      </c>
      <c r="H31" s="4">
        <f t="shared" si="1"/>
        <v>784.9000000000001</v>
      </c>
    </row>
    <row r="32" spans="1:8" s="19" customFormat="1" ht="80.25" customHeight="1">
      <c r="A32" s="38" t="s">
        <v>39</v>
      </c>
      <c r="B32" s="39">
        <v>21010000</v>
      </c>
      <c r="C32" s="5">
        <v>96.4</v>
      </c>
      <c r="D32" s="5">
        <v>357.1</v>
      </c>
      <c r="E32" s="5">
        <v>456.5</v>
      </c>
      <c r="F32" s="3">
        <v>491.3</v>
      </c>
      <c r="G32" s="5">
        <f t="shared" si="0"/>
        <v>137.58050966115934</v>
      </c>
      <c r="H32" s="3">
        <f t="shared" si="1"/>
        <v>134.2</v>
      </c>
    </row>
    <row r="33" spans="1:8" s="19" customFormat="1" ht="18.75">
      <c r="A33" s="38" t="s">
        <v>8</v>
      </c>
      <c r="B33" s="39">
        <v>21080000</v>
      </c>
      <c r="C33" s="5">
        <f>SUM(C34:C38)</f>
        <v>1459.3999999999999</v>
      </c>
      <c r="D33" s="5">
        <f>SUM(D34:D38)</f>
        <v>2129.3</v>
      </c>
      <c r="E33" s="5">
        <f>SUM(E34:E38)</f>
        <v>2453</v>
      </c>
      <c r="F33" s="5">
        <f>SUM(F34:F38)</f>
        <v>2780</v>
      </c>
      <c r="G33" s="5">
        <f t="shared" si="0"/>
        <v>130.5593387498239</v>
      </c>
      <c r="H33" s="3">
        <f t="shared" si="1"/>
        <v>650.6999999999998</v>
      </c>
    </row>
    <row r="34" spans="1:8" s="50" customFormat="1" ht="19.5">
      <c r="A34" s="48" t="s">
        <v>9</v>
      </c>
      <c r="B34" s="49">
        <v>21081100</v>
      </c>
      <c r="C34" s="1">
        <v>661.4</v>
      </c>
      <c r="D34" s="1">
        <v>919.2</v>
      </c>
      <c r="E34" s="1">
        <v>1141.9</v>
      </c>
      <c r="F34" s="2">
        <v>1209.9999999999998</v>
      </c>
      <c r="G34" s="2">
        <f t="shared" si="0"/>
        <v>131.63620539599648</v>
      </c>
      <c r="H34" s="3">
        <f t="shared" si="1"/>
        <v>290.7999999999997</v>
      </c>
    </row>
    <row r="35" spans="1:8" s="50" customFormat="1" ht="47.25">
      <c r="A35" s="48" t="s">
        <v>50</v>
      </c>
      <c r="B35" s="49">
        <v>21081500</v>
      </c>
      <c r="C35" s="1">
        <v>762.3</v>
      </c>
      <c r="D35" s="1">
        <v>912.8</v>
      </c>
      <c r="E35" s="1">
        <v>799.4</v>
      </c>
      <c r="F35" s="2">
        <v>980</v>
      </c>
      <c r="G35" s="2">
        <f t="shared" si="0"/>
        <v>107.36196319018406</v>
      </c>
      <c r="H35" s="3">
        <f t="shared" si="1"/>
        <v>67.20000000000005</v>
      </c>
    </row>
    <row r="36" spans="1:8" s="50" customFormat="1" ht="52.5" customHeight="1">
      <c r="A36" s="48" t="s">
        <v>80</v>
      </c>
      <c r="B36" s="49">
        <v>21081700</v>
      </c>
      <c r="C36" s="1">
        <v>20.7</v>
      </c>
      <c r="D36" s="1">
        <v>14.8</v>
      </c>
      <c r="E36" s="1">
        <v>17.6</v>
      </c>
      <c r="F36" s="2">
        <v>17.6</v>
      </c>
      <c r="G36" s="2">
        <f t="shared" si="0"/>
        <v>118.91891891891892</v>
      </c>
      <c r="H36" s="3">
        <f t="shared" si="1"/>
        <v>2.8000000000000007</v>
      </c>
    </row>
    <row r="37" spans="1:8" s="50" customFormat="1" ht="47.25">
      <c r="A37" s="48" t="s">
        <v>76</v>
      </c>
      <c r="B37" s="49">
        <v>21081800</v>
      </c>
      <c r="C37" s="1"/>
      <c r="D37" s="1">
        <v>250.1</v>
      </c>
      <c r="E37" s="1">
        <v>464.6</v>
      </c>
      <c r="F37" s="2">
        <v>540</v>
      </c>
      <c r="G37" s="2">
        <f>F37/D37*100</f>
        <v>215.91363454618153</v>
      </c>
      <c r="H37" s="3">
        <f>F37-D37</f>
        <v>289.9</v>
      </c>
    </row>
    <row r="38" spans="1:8" s="50" customFormat="1" ht="63">
      <c r="A38" s="48" t="s">
        <v>72</v>
      </c>
      <c r="B38" s="49">
        <v>21082400</v>
      </c>
      <c r="C38" s="1">
        <v>15</v>
      </c>
      <c r="D38" s="1">
        <v>32.4</v>
      </c>
      <c r="E38" s="1">
        <v>29.5</v>
      </c>
      <c r="F38" s="2">
        <v>32.4</v>
      </c>
      <c r="G38" s="2">
        <f>F38/D38*100</f>
        <v>100</v>
      </c>
      <c r="H38" s="3">
        <f>F38-D38</f>
        <v>0</v>
      </c>
    </row>
    <row r="39" spans="1:8" s="42" customFormat="1" ht="35.25" customHeight="1">
      <c r="A39" s="45" t="s">
        <v>10</v>
      </c>
      <c r="B39" s="41">
        <v>22000000</v>
      </c>
      <c r="C39" s="6">
        <f>C41+C42+C40+C43</f>
        <v>80788.7</v>
      </c>
      <c r="D39" s="6">
        <f>D41+D42+D40+D43</f>
        <v>107991.2</v>
      </c>
      <c r="E39" s="6">
        <f>E41+E42+E40+E43</f>
        <v>107661</v>
      </c>
      <c r="F39" s="4">
        <f>F41+F42+F40+F43</f>
        <v>118302.90000000001</v>
      </c>
      <c r="G39" s="6">
        <f t="shared" si="0"/>
        <v>109.54864840838884</v>
      </c>
      <c r="H39" s="4">
        <f t="shared" si="1"/>
        <v>10311.700000000012</v>
      </c>
    </row>
    <row r="40" spans="1:8" s="19" customFormat="1" ht="18.75">
      <c r="A40" s="38" t="s">
        <v>11</v>
      </c>
      <c r="B40" s="39" t="s">
        <v>12</v>
      </c>
      <c r="C40" s="5">
        <v>20640</v>
      </c>
      <c r="D40" s="5">
        <v>21026.800000000003</v>
      </c>
      <c r="E40" s="5">
        <v>18450.1</v>
      </c>
      <c r="F40" s="3">
        <v>20224.400000000005</v>
      </c>
      <c r="G40" s="5">
        <f t="shared" si="0"/>
        <v>96.1839176669774</v>
      </c>
      <c r="H40" s="3">
        <f t="shared" si="1"/>
        <v>-802.3999999999978</v>
      </c>
    </row>
    <row r="41" spans="1:8" s="19" customFormat="1" ht="39.75" customHeight="1">
      <c r="A41" s="38" t="s">
        <v>13</v>
      </c>
      <c r="B41" s="39">
        <v>22080000</v>
      </c>
      <c r="C41" s="5">
        <v>60000</v>
      </c>
      <c r="D41" s="5">
        <v>86807.4</v>
      </c>
      <c r="E41" s="5">
        <v>89050.7</v>
      </c>
      <c r="F41" s="3">
        <v>97900</v>
      </c>
      <c r="G41" s="5">
        <f t="shared" si="0"/>
        <v>112.77840368447852</v>
      </c>
      <c r="H41" s="3">
        <f t="shared" si="1"/>
        <v>11092.600000000006</v>
      </c>
    </row>
    <row r="42" spans="1:8" s="19" customFormat="1" ht="18.75">
      <c r="A42" s="44" t="s">
        <v>14</v>
      </c>
      <c r="B42" s="39">
        <v>22090000</v>
      </c>
      <c r="C42" s="5">
        <v>148.7</v>
      </c>
      <c r="D42" s="5">
        <v>157</v>
      </c>
      <c r="E42" s="5">
        <v>151.7</v>
      </c>
      <c r="F42" s="3">
        <v>170</v>
      </c>
      <c r="G42" s="3">
        <f t="shared" si="0"/>
        <v>108.28025477707006</v>
      </c>
      <c r="H42" s="3">
        <f t="shared" si="1"/>
        <v>13</v>
      </c>
    </row>
    <row r="43" spans="1:8" s="19" customFormat="1" ht="78.75">
      <c r="A43" s="44" t="s">
        <v>77</v>
      </c>
      <c r="B43" s="39">
        <v>22130000</v>
      </c>
      <c r="C43" s="5"/>
      <c r="D43" s="5"/>
      <c r="E43" s="5">
        <v>8.5</v>
      </c>
      <c r="F43" s="3">
        <v>8.5</v>
      </c>
      <c r="G43" s="3"/>
      <c r="H43" s="3">
        <f t="shared" si="1"/>
        <v>8.5</v>
      </c>
    </row>
    <row r="44" spans="1:8" s="42" customFormat="1" ht="17.25" customHeight="1">
      <c r="A44" s="45" t="s">
        <v>15</v>
      </c>
      <c r="B44" s="41">
        <v>24000000</v>
      </c>
      <c r="C44" s="6">
        <f>C45</f>
        <v>1415.6</v>
      </c>
      <c r="D44" s="6">
        <f>D45</f>
        <v>12070.2</v>
      </c>
      <c r="E44" s="6">
        <f>E45</f>
        <v>13709.8</v>
      </c>
      <c r="F44" s="4">
        <f>F45</f>
        <v>14425.8</v>
      </c>
      <c r="G44" s="6">
        <f t="shared" si="0"/>
        <v>119.51583238057364</v>
      </c>
      <c r="H44" s="4">
        <f t="shared" si="1"/>
        <v>2355.5999999999985</v>
      </c>
    </row>
    <row r="45" spans="1:8" s="51" customFormat="1" ht="18.75">
      <c r="A45" s="43" t="s">
        <v>8</v>
      </c>
      <c r="B45" s="39">
        <v>24060000</v>
      </c>
      <c r="C45" s="5">
        <v>1415.6</v>
      </c>
      <c r="D45" s="5">
        <v>12070.2</v>
      </c>
      <c r="E45" s="5">
        <v>13709.8</v>
      </c>
      <c r="F45" s="3">
        <v>14425.8</v>
      </c>
      <c r="G45" s="3">
        <f t="shared" si="0"/>
        <v>119.51583238057364</v>
      </c>
      <c r="H45" s="3">
        <f t="shared" si="1"/>
        <v>2355.5999999999985</v>
      </c>
    </row>
    <row r="46" spans="1:8" s="54" customFormat="1" ht="18.75">
      <c r="A46" s="52" t="s">
        <v>16</v>
      </c>
      <c r="B46" s="53">
        <v>30000000</v>
      </c>
      <c r="C46" s="6">
        <f aca="true" t="shared" si="2" ref="C46:F47">C47</f>
        <v>36.9</v>
      </c>
      <c r="D46" s="6">
        <f t="shared" si="2"/>
        <v>159</v>
      </c>
      <c r="E46" s="6">
        <f t="shared" si="2"/>
        <v>159</v>
      </c>
      <c r="F46" s="4">
        <f t="shared" si="2"/>
        <v>159</v>
      </c>
      <c r="G46" s="105">
        <f t="shared" si="0"/>
        <v>100</v>
      </c>
      <c r="H46" s="4">
        <f t="shared" si="1"/>
        <v>0</v>
      </c>
    </row>
    <row r="47" spans="1:8" s="54" customFormat="1" ht="18" customHeight="1">
      <c r="A47" s="55" t="s">
        <v>17</v>
      </c>
      <c r="B47" s="56">
        <v>31000000</v>
      </c>
      <c r="C47" s="6">
        <f t="shared" si="2"/>
        <v>36.9</v>
      </c>
      <c r="D47" s="6">
        <f t="shared" si="2"/>
        <v>159</v>
      </c>
      <c r="E47" s="6">
        <f t="shared" si="2"/>
        <v>159</v>
      </c>
      <c r="F47" s="6">
        <f t="shared" si="2"/>
        <v>159</v>
      </c>
      <c r="G47" s="105">
        <f t="shared" si="0"/>
        <v>100</v>
      </c>
      <c r="H47" s="4">
        <f t="shared" si="1"/>
        <v>0</v>
      </c>
    </row>
    <row r="48" spans="1:8" s="51" customFormat="1" ht="69" customHeight="1">
      <c r="A48" s="57" t="s">
        <v>66</v>
      </c>
      <c r="B48" s="58">
        <v>31010200</v>
      </c>
      <c r="C48" s="5">
        <v>36.9</v>
      </c>
      <c r="D48" s="5">
        <v>159</v>
      </c>
      <c r="E48" s="5">
        <v>159</v>
      </c>
      <c r="F48" s="3">
        <v>159</v>
      </c>
      <c r="G48" s="104">
        <f>F48/D48*100</f>
        <v>100</v>
      </c>
      <c r="H48" s="3">
        <f>F48-D48</f>
        <v>0</v>
      </c>
    </row>
    <row r="49" spans="1:8" s="42" customFormat="1" ht="18" customHeight="1">
      <c r="A49" s="86" t="s">
        <v>68</v>
      </c>
      <c r="B49" s="41"/>
      <c r="C49" s="6">
        <f>C12+C30+C46</f>
        <v>2642297.3</v>
      </c>
      <c r="D49" s="6">
        <f>D12+D30+D46</f>
        <v>2755206.8</v>
      </c>
      <c r="E49" s="6">
        <f>E12+E30+E46</f>
        <v>2392366.1999999997</v>
      </c>
      <c r="F49" s="6">
        <f>F12+F30+F46</f>
        <v>2640526</v>
      </c>
      <c r="G49" s="6">
        <f t="shared" si="0"/>
        <v>95.83766997090746</v>
      </c>
      <c r="H49" s="4">
        <f t="shared" si="1"/>
        <v>-114680.79999999981</v>
      </c>
    </row>
    <row r="50" spans="1:8" s="42" customFormat="1" ht="18" customHeight="1">
      <c r="A50" s="88" t="s">
        <v>18</v>
      </c>
      <c r="B50" s="41">
        <v>40000000</v>
      </c>
      <c r="C50" s="6">
        <v>475300</v>
      </c>
      <c r="D50" s="6">
        <v>550528.7</v>
      </c>
      <c r="E50" s="6">
        <v>511444.3</v>
      </c>
      <c r="F50" s="6">
        <v>550528.7</v>
      </c>
      <c r="G50" s="6">
        <f t="shared" si="0"/>
        <v>100</v>
      </c>
      <c r="H50" s="4">
        <f t="shared" si="1"/>
        <v>0</v>
      </c>
    </row>
    <row r="51" spans="1:8" s="42" customFormat="1" ht="18" customHeight="1">
      <c r="A51" s="59" t="s">
        <v>19</v>
      </c>
      <c r="B51" s="41"/>
      <c r="C51" s="6">
        <f>C49+C50</f>
        <v>3117597.3</v>
      </c>
      <c r="D51" s="6">
        <f>D49+D50</f>
        <v>3305735.5</v>
      </c>
      <c r="E51" s="6">
        <f>E49+E50</f>
        <v>2903810.4999999995</v>
      </c>
      <c r="F51" s="6">
        <f>F49+F50</f>
        <v>3191054.7</v>
      </c>
      <c r="G51" s="6">
        <f t="shared" si="0"/>
        <v>96.53085372377797</v>
      </c>
      <c r="H51" s="6">
        <f t="shared" si="1"/>
        <v>-114680.79999999981</v>
      </c>
    </row>
    <row r="52" spans="1:8" s="19" customFormat="1" ht="27.75" customHeight="1">
      <c r="A52" s="130" t="s">
        <v>20</v>
      </c>
      <c r="B52" s="131"/>
      <c r="C52" s="131"/>
      <c r="D52" s="131"/>
      <c r="E52" s="131"/>
      <c r="F52" s="131"/>
      <c r="G52" s="131"/>
      <c r="H52" s="132"/>
    </row>
    <row r="53" spans="1:8" s="42" customFormat="1" ht="18" customHeight="1">
      <c r="A53" s="35" t="s">
        <v>2</v>
      </c>
      <c r="B53" s="36">
        <v>10000000</v>
      </c>
      <c r="C53" s="7">
        <f>C55</f>
        <v>3130.1</v>
      </c>
      <c r="D53" s="7">
        <f>D55</f>
        <v>3130.1</v>
      </c>
      <c r="E53" s="7">
        <f>E55</f>
        <v>1270.9</v>
      </c>
      <c r="F53" s="7">
        <f>F55</f>
        <v>1334.2</v>
      </c>
      <c r="G53" s="7">
        <f t="shared" si="0"/>
        <v>42.62483626721191</v>
      </c>
      <c r="H53" s="7">
        <f aca="true" t="shared" si="3" ref="H53:H78">F53-D53</f>
        <v>-1795.8999999999999</v>
      </c>
    </row>
    <row r="54" spans="1:13" s="61" customFormat="1" ht="42.75" customHeight="1" hidden="1">
      <c r="A54" s="38" t="s">
        <v>21</v>
      </c>
      <c r="B54" s="39" t="s">
        <v>22</v>
      </c>
      <c r="C54" s="8"/>
      <c r="D54" s="8"/>
      <c r="E54" s="8"/>
      <c r="F54" s="8" t="e">
        <v>#REF!</v>
      </c>
      <c r="G54" s="15" t="e">
        <f t="shared" si="0"/>
        <v>#REF!</v>
      </c>
      <c r="H54" s="8" t="e">
        <f t="shared" si="3"/>
        <v>#REF!</v>
      </c>
      <c r="I54" s="60" t="e">
        <f>#REF!+#REF!++#REF!+#REF!+#REF!+#REF!</f>
        <v>#REF!</v>
      </c>
      <c r="J54" s="60" t="e">
        <f>#REF!+#REF!++#REF!+#REF!+#REF!+#REF!</f>
        <v>#REF!</v>
      </c>
      <c r="K54" s="60" t="e">
        <f>E54+E63+E66+E70+E72+#REF!</f>
        <v>#REF!</v>
      </c>
      <c r="L54" s="60" t="e">
        <f>F54+F63++F66+F70+F72+#REF!</f>
        <v>#REF!</v>
      </c>
      <c r="M54" s="60" t="e">
        <f>D54+D63+D66+D70+D72+#REF!</f>
        <v>#REF!</v>
      </c>
    </row>
    <row r="55" spans="1:8" s="42" customFormat="1" ht="18" customHeight="1">
      <c r="A55" s="46" t="s">
        <v>5</v>
      </c>
      <c r="B55" s="41">
        <v>19000000</v>
      </c>
      <c r="C55" s="6">
        <f>C56+C57</f>
        <v>3130.1</v>
      </c>
      <c r="D55" s="6">
        <f>D56+D57</f>
        <v>3130.1</v>
      </c>
      <c r="E55" s="6">
        <f>E56+E57</f>
        <v>1270.9</v>
      </c>
      <c r="F55" s="4">
        <f>F56+F57</f>
        <v>1334.2</v>
      </c>
      <c r="G55" s="4">
        <f>F55/D55*100</f>
        <v>42.62483626721191</v>
      </c>
      <c r="H55" s="4">
        <f>F55-D55</f>
        <v>-1795.8999999999999</v>
      </c>
    </row>
    <row r="56" spans="1:8" s="19" customFormat="1" ht="18.75">
      <c r="A56" s="62" t="s">
        <v>57</v>
      </c>
      <c r="B56" s="39">
        <v>19010000</v>
      </c>
      <c r="C56" s="5">
        <v>3130.1</v>
      </c>
      <c r="D56" s="5">
        <v>3130.1</v>
      </c>
      <c r="E56" s="5">
        <v>1266.7</v>
      </c>
      <c r="F56" s="3">
        <v>1330</v>
      </c>
      <c r="G56" s="3">
        <f>F56/D56*100</f>
        <v>42.49065525063097</v>
      </c>
      <c r="H56" s="3">
        <f>F56-D56</f>
        <v>-1800.1</v>
      </c>
    </row>
    <row r="57" spans="1:8" s="19" customFormat="1" ht="18.75">
      <c r="A57" s="62" t="s">
        <v>82</v>
      </c>
      <c r="B57" s="39">
        <v>19050000</v>
      </c>
      <c r="C57" s="5"/>
      <c r="D57" s="5"/>
      <c r="E57" s="5">
        <v>4.2</v>
      </c>
      <c r="F57" s="3">
        <v>4.2</v>
      </c>
      <c r="G57" s="111" t="e">
        <f>F57/D57*100</f>
        <v>#DIV/0!</v>
      </c>
      <c r="H57" s="3">
        <f>F57-D57</f>
        <v>4.2</v>
      </c>
    </row>
    <row r="58" spans="1:8" s="42" customFormat="1" ht="18" customHeight="1">
      <c r="A58" s="45" t="s">
        <v>6</v>
      </c>
      <c r="B58" s="41">
        <v>20000000</v>
      </c>
      <c r="C58" s="7">
        <f>C59+C67</f>
        <v>101540.40000000001</v>
      </c>
      <c r="D58" s="7">
        <f>D59+D67</f>
        <v>101540.40000000001</v>
      </c>
      <c r="E58" s="7">
        <f>E59+E67</f>
        <v>99065</v>
      </c>
      <c r="F58" s="7">
        <f>F59+F67</f>
        <v>107485.70000000001</v>
      </c>
      <c r="G58" s="7">
        <f t="shared" si="0"/>
        <v>105.85510791763673</v>
      </c>
      <c r="H58" s="7">
        <f t="shared" si="3"/>
        <v>5945.300000000003</v>
      </c>
    </row>
    <row r="59" spans="1:8" s="42" customFormat="1" ht="18" customHeight="1">
      <c r="A59" s="45" t="s">
        <v>15</v>
      </c>
      <c r="B59" s="41">
        <v>24000000</v>
      </c>
      <c r="C59" s="7">
        <f>C60+C62+C66</f>
        <v>1816.1</v>
      </c>
      <c r="D59" s="7">
        <f>D60+D62+D66</f>
        <v>1816.1</v>
      </c>
      <c r="E59" s="7">
        <f>E60+E62+E66</f>
        <v>1661.5</v>
      </c>
      <c r="F59" s="7">
        <f>F60+F62+F66</f>
        <v>1839.8</v>
      </c>
      <c r="G59" s="16">
        <f t="shared" si="0"/>
        <v>101.30499421838005</v>
      </c>
      <c r="H59" s="7">
        <f t="shared" si="3"/>
        <v>23.700000000000045</v>
      </c>
    </row>
    <row r="60" spans="1:8" s="19" customFormat="1" ht="18.75">
      <c r="A60" s="44" t="s">
        <v>64</v>
      </c>
      <c r="B60" s="39">
        <v>24060000</v>
      </c>
      <c r="C60" s="8">
        <f>C61</f>
        <v>15</v>
      </c>
      <c r="D60" s="8">
        <f>D61</f>
        <v>15</v>
      </c>
      <c r="E60" s="8">
        <f>E61</f>
        <v>15.8</v>
      </c>
      <c r="F60" s="8">
        <f>F61</f>
        <v>15.8</v>
      </c>
      <c r="G60" s="17">
        <f t="shared" si="0"/>
        <v>105.33333333333334</v>
      </c>
      <c r="H60" s="8">
        <f t="shared" si="3"/>
        <v>0.8000000000000007</v>
      </c>
    </row>
    <row r="61" spans="1:8" s="61" customFormat="1" ht="53.25" customHeight="1">
      <c r="A61" s="48" t="s">
        <v>23</v>
      </c>
      <c r="B61" s="49">
        <v>24062100</v>
      </c>
      <c r="C61" s="9">
        <v>15</v>
      </c>
      <c r="D61" s="9">
        <v>15</v>
      </c>
      <c r="E61" s="9">
        <v>15.8</v>
      </c>
      <c r="F61" s="8">
        <v>15.8</v>
      </c>
      <c r="G61" s="18">
        <f>F61/D61*100</f>
        <v>105.33333333333334</v>
      </c>
      <c r="H61" s="8">
        <f>F61-D61</f>
        <v>0.8000000000000007</v>
      </c>
    </row>
    <row r="62" spans="1:8" s="42" customFormat="1" ht="17.25" customHeight="1">
      <c r="A62" s="52" t="s">
        <v>24</v>
      </c>
      <c r="B62" s="53">
        <v>24110000</v>
      </c>
      <c r="C62" s="7">
        <f>C65+C63</f>
        <v>157.3</v>
      </c>
      <c r="D62" s="7">
        <f>D65+D63</f>
        <v>157.3</v>
      </c>
      <c r="E62" s="7">
        <f>E65+E63</f>
        <v>138.9</v>
      </c>
      <c r="F62" s="7">
        <f>F65+F63</f>
        <v>180.20000000000002</v>
      </c>
      <c r="G62" s="16">
        <f t="shared" si="0"/>
        <v>114.55816910362364</v>
      </c>
      <c r="H62" s="7">
        <f t="shared" si="3"/>
        <v>22.900000000000006</v>
      </c>
    </row>
    <row r="63" spans="1:8" s="19" customFormat="1" ht="31.5">
      <c r="A63" s="63" t="s">
        <v>25</v>
      </c>
      <c r="B63" s="33">
        <v>24110600</v>
      </c>
      <c r="C63" s="8">
        <v>15.5</v>
      </c>
      <c r="D63" s="8">
        <v>15.5</v>
      </c>
      <c r="E63" s="8">
        <v>15.2</v>
      </c>
      <c r="F63" s="8">
        <v>15.3</v>
      </c>
      <c r="G63" s="17">
        <f t="shared" si="0"/>
        <v>98.70967741935485</v>
      </c>
      <c r="H63" s="8">
        <f t="shared" si="3"/>
        <v>-0.1999999999999993</v>
      </c>
    </row>
    <row r="64" spans="1:8" s="19" customFormat="1" ht="31.5">
      <c r="A64" s="63" t="s">
        <v>67</v>
      </c>
      <c r="B64" s="33">
        <v>24110700</v>
      </c>
      <c r="C64" s="85">
        <v>0.012</v>
      </c>
      <c r="D64" s="85">
        <v>0.012</v>
      </c>
      <c r="E64" s="85">
        <v>0.012</v>
      </c>
      <c r="F64" s="85">
        <v>0.012</v>
      </c>
      <c r="G64" s="17">
        <f>F64/D64*100</f>
        <v>100</v>
      </c>
      <c r="H64" s="85">
        <f>F64-D64</f>
        <v>0</v>
      </c>
    </row>
    <row r="65" spans="1:8" s="61" customFormat="1" ht="63">
      <c r="A65" s="64" t="s">
        <v>26</v>
      </c>
      <c r="B65" s="65">
        <v>24110900</v>
      </c>
      <c r="C65" s="9">
        <v>141.8</v>
      </c>
      <c r="D65" s="9">
        <v>141.8</v>
      </c>
      <c r="E65" s="9">
        <v>123.7</v>
      </c>
      <c r="F65" s="9">
        <v>164.9</v>
      </c>
      <c r="G65" s="18">
        <f t="shared" si="0"/>
        <v>116.29055007052185</v>
      </c>
      <c r="H65" s="8">
        <f t="shared" si="3"/>
        <v>23.099999999999994</v>
      </c>
    </row>
    <row r="66" spans="1:11" s="19" customFormat="1" ht="31.5">
      <c r="A66" s="63" t="s">
        <v>27</v>
      </c>
      <c r="B66" s="33">
        <v>24170000</v>
      </c>
      <c r="C66" s="8">
        <v>1643.8</v>
      </c>
      <c r="D66" s="8">
        <v>1643.8</v>
      </c>
      <c r="E66" s="8">
        <v>1506.8</v>
      </c>
      <c r="F66" s="9">
        <v>1643.8</v>
      </c>
      <c r="G66" s="17">
        <f aca="true" t="shared" si="4" ref="G66:G78">F66/D66*100</f>
        <v>100</v>
      </c>
      <c r="H66" s="8">
        <f t="shared" si="3"/>
        <v>0</v>
      </c>
      <c r="I66" s="66"/>
      <c r="J66" s="66"/>
      <c r="K66" s="66"/>
    </row>
    <row r="67" spans="1:8" s="42" customFormat="1" ht="18.75">
      <c r="A67" s="67" t="s">
        <v>28</v>
      </c>
      <c r="B67" s="41">
        <v>25000000</v>
      </c>
      <c r="C67" s="7">
        <v>99724.3</v>
      </c>
      <c r="D67" s="7">
        <v>99724.3</v>
      </c>
      <c r="E67" s="7">
        <v>97403.5</v>
      </c>
      <c r="F67" s="7">
        <v>105645.90000000001</v>
      </c>
      <c r="G67" s="16">
        <f t="shared" si="4"/>
        <v>105.93797098600844</v>
      </c>
      <c r="H67" s="7">
        <f t="shared" si="3"/>
        <v>5921.600000000006</v>
      </c>
    </row>
    <row r="68" spans="1:8" s="42" customFormat="1" ht="18.75">
      <c r="A68" s="67" t="s">
        <v>29</v>
      </c>
      <c r="B68" s="41">
        <v>30000000</v>
      </c>
      <c r="C68" s="7">
        <f>C71+C69</f>
        <v>1000</v>
      </c>
      <c r="D68" s="7">
        <f>D71+D69</f>
        <v>3221.4</v>
      </c>
      <c r="E68" s="7">
        <f>E69+E71</f>
        <v>4212.3</v>
      </c>
      <c r="F68" s="7">
        <f>F69+F71</f>
        <v>4212.3</v>
      </c>
      <c r="G68" s="7">
        <f t="shared" si="4"/>
        <v>130.75991804805363</v>
      </c>
      <c r="H68" s="7">
        <f t="shared" si="3"/>
        <v>990.9000000000001</v>
      </c>
    </row>
    <row r="69" spans="1:8" s="42" customFormat="1" ht="18.75">
      <c r="A69" s="40" t="s">
        <v>65</v>
      </c>
      <c r="B69" s="41">
        <v>31000000</v>
      </c>
      <c r="C69" s="7">
        <f>C70</f>
        <v>1000</v>
      </c>
      <c r="D69" s="7">
        <f>D70</f>
        <v>1634.2</v>
      </c>
      <c r="E69" s="7">
        <f>E70</f>
        <v>2625.1</v>
      </c>
      <c r="F69" s="7">
        <f>F70</f>
        <v>2625.1</v>
      </c>
      <c r="G69" s="16">
        <f t="shared" si="4"/>
        <v>160.63517317341817</v>
      </c>
      <c r="H69" s="7">
        <f t="shared" si="3"/>
        <v>990.8999999999999</v>
      </c>
    </row>
    <row r="70" spans="1:8" s="19" customFormat="1" ht="34.5" customHeight="1">
      <c r="A70" s="68" t="s">
        <v>30</v>
      </c>
      <c r="B70" s="39">
        <v>31030000</v>
      </c>
      <c r="C70" s="8">
        <v>1000</v>
      </c>
      <c r="D70" s="8">
        <v>1634.2</v>
      </c>
      <c r="E70" s="8">
        <v>2625.1</v>
      </c>
      <c r="F70" s="8">
        <v>2625.1</v>
      </c>
      <c r="G70" s="17">
        <f t="shared" si="4"/>
        <v>160.63517317341817</v>
      </c>
      <c r="H70" s="8">
        <f t="shared" si="3"/>
        <v>990.8999999999999</v>
      </c>
    </row>
    <row r="71" spans="1:8" s="42" customFormat="1" ht="18.75">
      <c r="A71" s="40" t="s">
        <v>31</v>
      </c>
      <c r="B71" s="41">
        <v>33000000</v>
      </c>
      <c r="C71" s="7">
        <f>C72</f>
        <v>0</v>
      </c>
      <c r="D71" s="7">
        <f>D72</f>
        <v>1587.2</v>
      </c>
      <c r="E71" s="7">
        <f>E72</f>
        <v>1587.2</v>
      </c>
      <c r="F71" s="7">
        <f>F72</f>
        <v>1587.2</v>
      </c>
      <c r="G71" s="89">
        <f t="shared" si="4"/>
        <v>100</v>
      </c>
      <c r="H71" s="7">
        <f t="shared" si="3"/>
        <v>0</v>
      </c>
    </row>
    <row r="72" spans="1:8" s="19" customFormat="1" ht="18.75">
      <c r="A72" s="38" t="s">
        <v>32</v>
      </c>
      <c r="B72" s="39">
        <v>33010000</v>
      </c>
      <c r="C72" s="8"/>
      <c r="D72" s="8">
        <v>1587.2</v>
      </c>
      <c r="E72" s="8">
        <v>1587.2</v>
      </c>
      <c r="F72" s="8">
        <v>1587.2</v>
      </c>
      <c r="G72" s="17">
        <f t="shared" si="4"/>
        <v>100</v>
      </c>
      <c r="H72" s="8">
        <f t="shared" si="3"/>
        <v>0</v>
      </c>
    </row>
    <row r="73" spans="1:8" s="19" customFormat="1" ht="18.75">
      <c r="A73" s="45" t="s">
        <v>18</v>
      </c>
      <c r="B73" s="41">
        <v>40000000</v>
      </c>
      <c r="C73" s="8">
        <v>4200</v>
      </c>
      <c r="D73" s="8">
        <v>493512.6</v>
      </c>
      <c r="E73" s="8">
        <v>492845.1</v>
      </c>
      <c r="F73" s="8">
        <v>493512.6</v>
      </c>
      <c r="G73" s="17">
        <f>F73/D73*100</f>
        <v>100</v>
      </c>
      <c r="H73" s="8">
        <f>F73-D73</f>
        <v>0</v>
      </c>
    </row>
    <row r="74" spans="1:8" s="42" customFormat="1" ht="18.75">
      <c r="A74" s="45" t="s">
        <v>33</v>
      </c>
      <c r="B74" s="41">
        <v>50000000</v>
      </c>
      <c r="C74" s="7">
        <f>SUM(C75:C75)</f>
        <v>225</v>
      </c>
      <c r="D74" s="7">
        <f>SUM(D75:D75)</f>
        <v>225</v>
      </c>
      <c r="E74" s="7">
        <f>SUM(E75:E75)</f>
        <v>258</v>
      </c>
      <c r="F74" s="7">
        <f>SUM(F75:F75)</f>
        <v>280</v>
      </c>
      <c r="G74" s="7">
        <f t="shared" si="4"/>
        <v>124.44444444444444</v>
      </c>
      <c r="H74" s="7">
        <f t="shared" si="3"/>
        <v>55</v>
      </c>
    </row>
    <row r="75" spans="1:8" s="19" customFormat="1" ht="47.25">
      <c r="A75" s="38" t="s">
        <v>34</v>
      </c>
      <c r="B75" s="39">
        <v>50110000</v>
      </c>
      <c r="C75" s="8">
        <v>225</v>
      </c>
      <c r="D75" s="8">
        <v>225</v>
      </c>
      <c r="E75" s="8">
        <v>258</v>
      </c>
      <c r="F75" s="8">
        <v>280</v>
      </c>
      <c r="G75" s="17">
        <f t="shared" si="4"/>
        <v>124.44444444444444</v>
      </c>
      <c r="H75" s="8">
        <f t="shared" si="3"/>
        <v>55</v>
      </c>
    </row>
    <row r="76" spans="1:9" s="42" customFormat="1" ht="18.75">
      <c r="A76" s="69" t="s">
        <v>69</v>
      </c>
      <c r="B76" s="41"/>
      <c r="C76" s="7">
        <f>C53+C58+C68+C74</f>
        <v>105895.50000000001</v>
      </c>
      <c r="D76" s="7">
        <f>D53+D58+D68+D74</f>
        <v>108116.90000000001</v>
      </c>
      <c r="E76" s="7">
        <f>E53+E58+E68+E74</f>
        <v>104806.2</v>
      </c>
      <c r="F76" s="7">
        <f>F53+F58+F68+F74</f>
        <v>113312.20000000001</v>
      </c>
      <c r="G76" s="16">
        <f t="shared" si="4"/>
        <v>104.80526171209125</v>
      </c>
      <c r="H76" s="7">
        <f t="shared" si="3"/>
        <v>5195.300000000003</v>
      </c>
      <c r="I76" s="83"/>
    </row>
    <row r="77" spans="1:8" s="42" customFormat="1" ht="18.75">
      <c r="A77" s="45" t="s">
        <v>35</v>
      </c>
      <c r="B77" s="70"/>
      <c r="C77" s="7">
        <f>C76+C73</f>
        <v>110095.50000000001</v>
      </c>
      <c r="D77" s="7">
        <f>D76+D73</f>
        <v>601629.5</v>
      </c>
      <c r="E77" s="7">
        <f>E76+E73</f>
        <v>597651.2999999999</v>
      </c>
      <c r="F77" s="7">
        <f>F76+F73</f>
        <v>606824.8</v>
      </c>
      <c r="G77" s="7">
        <f t="shared" si="4"/>
        <v>100.8635381077557</v>
      </c>
      <c r="H77" s="7">
        <f t="shared" si="3"/>
        <v>5195.300000000047</v>
      </c>
    </row>
    <row r="78" spans="1:8" s="42" customFormat="1" ht="18.75">
      <c r="A78" s="69" t="s">
        <v>36</v>
      </c>
      <c r="B78" s="70"/>
      <c r="C78" s="7">
        <f>C51+C77</f>
        <v>3227692.8</v>
      </c>
      <c r="D78" s="7">
        <f>D51+D77</f>
        <v>3907365</v>
      </c>
      <c r="E78" s="7">
        <f>E51+E77</f>
        <v>3501461.7999999993</v>
      </c>
      <c r="F78" s="7">
        <f>F51+F77</f>
        <v>3797879.5</v>
      </c>
      <c r="G78" s="7">
        <f t="shared" si="4"/>
        <v>97.19797101115458</v>
      </c>
      <c r="H78" s="7">
        <f t="shared" si="3"/>
        <v>-109485.5</v>
      </c>
    </row>
    <row r="79" spans="1:8" s="42" customFormat="1" ht="18.75">
      <c r="A79" s="110"/>
      <c r="B79" s="72"/>
      <c r="C79" s="10"/>
      <c r="D79" s="10"/>
      <c r="E79" s="10"/>
      <c r="F79" s="10"/>
      <c r="G79" s="10"/>
      <c r="H79" s="10"/>
    </row>
    <row r="80" spans="1:8" s="42" customFormat="1" ht="18.75">
      <c r="A80" s="110"/>
      <c r="B80" s="72"/>
      <c r="C80" s="10"/>
      <c r="D80" s="10"/>
      <c r="E80" s="10"/>
      <c r="F80" s="10"/>
      <c r="G80" s="10"/>
      <c r="H80" s="10"/>
    </row>
    <row r="81" spans="1:8" s="42" customFormat="1" ht="19.5" customHeight="1">
      <c r="A81" s="71"/>
      <c r="B81" s="72"/>
      <c r="C81" s="95"/>
      <c r="D81" s="10"/>
      <c r="E81" s="10"/>
      <c r="F81" s="10"/>
      <c r="G81" s="10"/>
      <c r="H81" s="10"/>
    </row>
    <row r="82" spans="1:8" s="42" customFormat="1" ht="19.5" customHeight="1">
      <c r="A82" s="71"/>
      <c r="B82" s="72"/>
      <c r="C82" s="72"/>
      <c r="D82" s="10"/>
      <c r="E82" s="10"/>
      <c r="F82" s="10"/>
      <c r="G82" s="10"/>
      <c r="H82" s="10"/>
    </row>
    <row r="83" spans="1:8" s="103" customFormat="1" ht="49.5" customHeight="1">
      <c r="A83" s="124" t="s">
        <v>79</v>
      </c>
      <c r="B83" s="125"/>
      <c r="C83" s="96"/>
      <c r="E83" s="100"/>
      <c r="F83" s="136" t="s">
        <v>78</v>
      </c>
      <c r="G83" s="137"/>
      <c r="H83" s="137"/>
    </row>
    <row r="84" spans="1:8" s="103" customFormat="1" ht="31.5" customHeight="1">
      <c r="A84" s="106"/>
      <c r="B84" s="96"/>
      <c r="C84" s="96"/>
      <c r="D84" s="100"/>
      <c r="E84" s="100"/>
      <c r="F84" s="100"/>
      <c r="G84" s="100"/>
      <c r="H84" s="107"/>
    </row>
    <row r="85" spans="1:8" s="109" customFormat="1" ht="26.25">
      <c r="A85" s="108"/>
      <c r="B85" s="97"/>
      <c r="C85" s="97"/>
      <c r="D85" s="101"/>
      <c r="E85" s="101"/>
      <c r="F85" s="101"/>
      <c r="G85" s="101"/>
      <c r="H85" s="107"/>
    </row>
    <row r="86" spans="1:8" s="19" customFormat="1" ht="25.5">
      <c r="A86" s="129"/>
      <c r="B86" s="129"/>
      <c r="C86" s="92"/>
      <c r="D86" s="11"/>
      <c r="E86" s="91"/>
      <c r="F86" s="91"/>
      <c r="H86" s="12"/>
    </row>
    <row r="87" spans="2:8" s="19" customFormat="1" ht="25.5">
      <c r="B87" s="12"/>
      <c r="C87" s="12"/>
      <c r="D87" s="27"/>
      <c r="E87" s="114"/>
      <c r="F87" s="91"/>
      <c r="H87" s="12"/>
    </row>
    <row r="88" spans="1:8" s="19" customFormat="1" ht="25.5">
      <c r="A88" s="20"/>
      <c r="B88" s="12"/>
      <c r="C88" s="12"/>
      <c r="D88" s="27"/>
      <c r="E88" s="115"/>
      <c r="F88" s="12"/>
      <c r="G88" s="51"/>
      <c r="H88" s="12"/>
    </row>
    <row r="89" spans="2:8" ht="18.75">
      <c r="B89" s="73"/>
      <c r="C89" s="73"/>
      <c r="F89" s="74"/>
      <c r="G89" s="28"/>
      <c r="H89" s="28"/>
    </row>
    <row r="90" spans="2:8" ht="18.75">
      <c r="B90" s="73"/>
      <c r="C90" s="73"/>
      <c r="F90" s="102">
        <f>F88-F89</f>
        <v>0</v>
      </c>
      <c r="G90" s="28"/>
      <c r="H90" s="74"/>
    </row>
    <row r="91" spans="1:8" ht="42.75" customHeight="1" hidden="1">
      <c r="A91" s="13" t="s">
        <v>37</v>
      </c>
      <c r="B91" s="73"/>
      <c r="C91" s="73"/>
      <c r="D91" s="11"/>
      <c r="E91" s="75"/>
      <c r="F91" s="75"/>
      <c r="G91" s="76"/>
      <c r="H91" s="75"/>
    </row>
    <row r="92" spans="1:8" ht="42.75" customHeight="1" hidden="1">
      <c r="A92" s="13" t="s">
        <v>38</v>
      </c>
      <c r="B92" s="73"/>
      <c r="C92" s="73"/>
      <c r="D92" s="11"/>
      <c r="E92" s="75"/>
      <c r="F92" s="75"/>
      <c r="G92" s="76"/>
      <c r="H92" s="75"/>
    </row>
    <row r="93" spans="1:8" s="23" customFormat="1" ht="42.75" customHeight="1" hidden="1">
      <c r="A93" s="22"/>
      <c r="B93" s="77"/>
      <c r="C93" s="77"/>
      <c r="D93" s="78"/>
      <c r="E93" s="75"/>
      <c r="F93" s="75"/>
      <c r="G93" s="76"/>
      <c r="H93" s="75"/>
    </row>
    <row r="94" spans="2:8" ht="42.75" customHeight="1" hidden="1">
      <c r="B94" s="73"/>
      <c r="C94" s="73"/>
      <c r="E94" s="116"/>
      <c r="F94" s="28"/>
      <c r="G94" s="28"/>
      <c r="H94" s="28"/>
    </row>
    <row r="95" spans="2:8" ht="42.75" customHeight="1" hidden="1">
      <c r="B95" s="73"/>
      <c r="C95" s="73"/>
      <c r="F95" s="28"/>
      <c r="G95" s="28"/>
      <c r="H95" s="28"/>
    </row>
    <row r="96" spans="2:8" ht="42.75" customHeight="1" hidden="1">
      <c r="B96" s="73"/>
      <c r="C96" s="73"/>
      <c r="E96" s="116"/>
      <c r="F96" s="28"/>
      <c r="G96" s="28"/>
      <c r="H96" s="28"/>
    </row>
    <row r="97" spans="2:8" ht="18.75">
      <c r="B97" s="73"/>
      <c r="C97" s="73"/>
      <c r="F97" s="28"/>
      <c r="G97" s="28"/>
      <c r="H97" s="28"/>
    </row>
    <row r="98" spans="2:8" ht="18.75">
      <c r="B98" s="73"/>
      <c r="C98" s="73"/>
      <c r="F98" s="28"/>
      <c r="G98" s="28"/>
      <c r="H98" s="28"/>
    </row>
    <row r="99" spans="6:8" ht="18.75">
      <c r="F99" s="28"/>
      <c r="G99" s="28"/>
      <c r="H99" s="28"/>
    </row>
    <row r="100" spans="1:8" s="24" customFormat="1" ht="18.75">
      <c r="A100" s="13"/>
      <c r="B100" s="79"/>
      <c r="C100" s="79"/>
      <c r="D100" s="80"/>
      <c r="E100" s="117"/>
      <c r="F100" s="81"/>
      <c r="G100" s="81"/>
      <c r="H100" s="81"/>
    </row>
    <row r="101" spans="6:8" ht="18.75">
      <c r="F101" s="28"/>
      <c r="G101" s="28"/>
      <c r="H101" s="28"/>
    </row>
    <row r="102" spans="6:8" ht="18.75">
      <c r="F102" s="28"/>
      <c r="G102" s="28"/>
      <c r="H102" s="28"/>
    </row>
    <row r="103" spans="6:8" ht="18.75">
      <c r="F103" s="28"/>
      <c r="G103" s="28"/>
      <c r="H103" s="28"/>
    </row>
    <row r="104" spans="6:8" ht="18.75">
      <c r="F104" s="28"/>
      <c r="G104" s="28"/>
      <c r="H104" s="28"/>
    </row>
    <row r="105" spans="6:8" ht="18.75">
      <c r="F105" s="28"/>
      <c r="G105" s="28"/>
      <c r="H105" s="28"/>
    </row>
    <row r="106" spans="6:8" ht="18.75">
      <c r="F106" s="28"/>
      <c r="G106" s="28"/>
      <c r="H106" s="28"/>
    </row>
    <row r="107" spans="6:8" ht="18.75">
      <c r="F107" s="28"/>
      <c r="G107" s="28"/>
      <c r="H107" s="28"/>
    </row>
    <row r="108" spans="6:8" ht="18.75">
      <c r="F108" s="28"/>
      <c r="G108" s="28"/>
      <c r="H108" s="28"/>
    </row>
    <row r="109" spans="6:8" ht="18.75">
      <c r="F109" s="28"/>
      <c r="G109" s="28"/>
      <c r="H109" s="28"/>
    </row>
    <row r="110" spans="6:8" ht="18.75">
      <c r="F110" s="28"/>
      <c r="G110" s="28"/>
      <c r="H110" s="28"/>
    </row>
    <row r="111" spans="6:8" ht="18.75">
      <c r="F111" s="28"/>
      <c r="G111" s="28"/>
      <c r="H111" s="28"/>
    </row>
    <row r="112" spans="6:8" ht="18.75">
      <c r="F112" s="28"/>
      <c r="G112" s="28"/>
      <c r="H112" s="28"/>
    </row>
    <row r="113" spans="6:8" ht="18.75">
      <c r="F113" s="28"/>
      <c r="G113" s="28"/>
      <c r="H113" s="28"/>
    </row>
    <row r="114" spans="6:8" ht="18.75">
      <c r="F114" s="28"/>
      <c r="G114" s="28"/>
      <c r="H114" s="28"/>
    </row>
    <row r="115" spans="6:8" ht="18.75">
      <c r="F115" s="28"/>
      <c r="G115" s="28"/>
      <c r="H115" s="28"/>
    </row>
    <row r="116" spans="6:8" ht="18.75">
      <c r="F116" s="28"/>
      <c r="G116" s="28"/>
      <c r="H116" s="28"/>
    </row>
    <row r="117" spans="6:8" ht="18.75">
      <c r="F117" s="28"/>
      <c r="G117" s="28"/>
      <c r="H117" s="28"/>
    </row>
    <row r="118" spans="6:8" ht="18.75">
      <c r="F118" s="28"/>
      <c r="G118" s="28"/>
      <c r="H118" s="28"/>
    </row>
    <row r="119" spans="6:8" ht="18.75">
      <c r="F119" s="28"/>
      <c r="G119" s="28"/>
      <c r="H119" s="28"/>
    </row>
    <row r="120" spans="6:8" ht="18.75">
      <c r="F120" s="28"/>
      <c r="G120" s="28"/>
      <c r="H120" s="28"/>
    </row>
    <row r="121" spans="6:8" ht="18.75">
      <c r="F121" s="28"/>
      <c r="G121" s="28"/>
      <c r="H121" s="28"/>
    </row>
    <row r="122" spans="6:8" ht="18.75">
      <c r="F122" s="28"/>
      <c r="G122" s="28"/>
      <c r="H122" s="28"/>
    </row>
    <row r="123" spans="6:8" ht="18.75">
      <c r="F123" s="28"/>
      <c r="G123" s="28"/>
      <c r="H123" s="28"/>
    </row>
    <row r="124" spans="6:8" ht="18.75">
      <c r="F124" s="28"/>
      <c r="G124" s="28"/>
      <c r="H124" s="28"/>
    </row>
    <row r="125" spans="6:8" ht="18.75">
      <c r="F125" s="28"/>
      <c r="G125" s="28"/>
      <c r="H125" s="28"/>
    </row>
    <row r="126" spans="6:8" ht="18.75">
      <c r="F126" s="28"/>
      <c r="G126" s="28"/>
      <c r="H126" s="28"/>
    </row>
    <row r="127" spans="6:8" ht="18.75">
      <c r="F127" s="28"/>
      <c r="G127" s="28"/>
      <c r="H127" s="28"/>
    </row>
    <row r="128" spans="6:8" ht="18.75">
      <c r="F128" s="28"/>
      <c r="G128" s="28"/>
      <c r="H128" s="28"/>
    </row>
    <row r="129" spans="6:8" ht="18.75">
      <c r="F129" s="28"/>
      <c r="G129" s="28"/>
      <c r="H129" s="28"/>
    </row>
    <row r="130" spans="6:8" ht="18.75">
      <c r="F130" s="28"/>
      <c r="G130" s="28"/>
      <c r="H130" s="28"/>
    </row>
    <row r="131" spans="6:8" ht="18.75">
      <c r="F131" s="28"/>
      <c r="G131" s="28"/>
      <c r="H131" s="28"/>
    </row>
    <row r="132" spans="6:8" ht="18.75">
      <c r="F132" s="28"/>
      <c r="G132" s="28"/>
      <c r="H132" s="28"/>
    </row>
    <row r="133" spans="6:8" ht="18.75">
      <c r="F133" s="28"/>
      <c r="G133" s="28"/>
      <c r="H133" s="28"/>
    </row>
    <row r="134" spans="6:8" ht="18.75">
      <c r="F134" s="28"/>
      <c r="G134" s="28"/>
      <c r="H134" s="28"/>
    </row>
    <row r="135" spans="6:8" ht="18.75">
      <c r="F135" s="28"/>
      <c r="G135" s="28"/>
      <c r="H135" s="28"/>
    </row>
    <row r="136" spans="6:8" ht="18.75">
      <c r="F136" s="28"/>
      <c r="G136" s="28"/>
      <c r="H136" s="28"/>
    </row>
    <row r="137" spans="6:8" ht="18.75">
      <c r="F137" s="28"/>
      <c r="G137" s="28"/>
      <c r="H137" s="28"/>
    </row>
    <row r="138" spans="6:8" ht="18.75">
      <c r="F138" s="28"/>
      <c r="G138" s="28"/>
      <c r="H138" s="28"/>
    </row>
    <row r="139" spans="6:8" ht="18.75">
      <c r="F139" s="28"/>
      <c r="G139" s="28"/>
      <c r="H139" s="28"/>
    </row>
    <row r="140" spans="6:8" ht="18.75">
      <c r="F140" s="28"/>
      <c r="G140" s="28"/>
      <c r="H140" s="28"/>
    </row>
    <row r="141" spans="6:8" ht="18.75">
      <c r="F141" s="28"/>
      <c r="G141" s="28"/>
      <c r="H141" s="28"/>
    </row>
    <row r="142" spans="6:8" ht="18.75">
      <c r="F142" s="28"/>
      <c r="G142" s="28"/>
      <c r="H142" s="28"/>
    </row>
    <row r="143" spans="6:8" ht="18.75">
      <c r="F143" s="28"/>
      <c r="G143" s="28"/>
      <c r="H143" s="28"/>
    </row>
    <row r="144" spans="6:8" ht="18.75">
      <c r="F144" s="28"/>
      <c r="G144" s="28"/>
      <c r="H144" s="28"/>
    </row>
    <row r="145" spans="6:8" ht="18.75">
      <c r="F145" s="28"/>
      <c r="G145" s="28"/>
      <c r="H145" s="28"/>
    </row>
    <row r="146" spans="6:8" ht="18.75">
      <c r="F146" s="28"/>
      <c r="G146" s="28"/>
      <c r="H146" s="28"/>
    </row>
    <row r="147" spans="6:8" ht="18.75">
      <c r="F147" s="28"/>
      <c r="G147" s="28"/>
      <c r="H147" s="28"/>
    </row>
    <row r="148" spans="6:8" ht="18.75">
      <c r="F148" s="28"/>
      <c r="G148" s="28"/>
      <c r="H148" s="28"/>
    </row>
    <row r="149" spans="6:8" ht="18.75">
      <c r="F149" s="28"/>
      <c r="G149" s="28"/>
      <c r="H149" s="28"/>
    </row>
    <row r="150" spans="6:8" ht="18.75">
      <c r="F150" s="28"/>
      <c r="G150" s="28"/>
      <c r="H150" s="28"/>
    </row>
    <row r="151" spans="6:8" ht="18.75">
      <c r="F151" s="28"/>
      <c r="G151" s="28"/>
      <c r="H151" s="28"/>
    </row>
    <row r="152" spans="6:8" ht="18.75">
      <c r="F152" s="28"/>
      <c r="G152" s="28"/>
      <c r="H152" s="28"/>
    </row>
    <row r="153" spans="6:8" ht="18.75">
      <c r="F153" s="28"/>
      <c r="G153" s="28"/>
      <c r="H153" s="28"/>
    </row>
    <row r="154" spans="6:8" ht="18.75">
      <c r="F154" s="28"/>
      <c r="G154" s="28"/>
      <c r="H154" s="28"/>
    </row>
    <row r="155" spans="6:8" ht="18.75">
      <c r="F155" s="28"/>
      <c r="G155" s="28"/>
      <c r="H155" s="28"/>
    </row>
    <row r="156" spans="6:8" ht="18.75">
      <c r="F156" s="28"/>
      <c r="G156" s="28"/>
      <c r="H156" s="28"/>
    </row>
    <row r="157" spans="6:8" ht="18.75">
      <c r="F157" s="28"/>
      <c r="G157" s="28"/>
      <c r="H157" s="28"/>
    </row>
    <row r="158" spans="6:8" ht="18.75">
      <c r="F158" s="28"/>
      <c r="G158" s="28"/>
      <c r="H158" s="28"/>
    </row>
    <row r="159" spans="6:8" ht="18.75">
      <c r="F159" s="28"/>
      <c r="G159" s="28"/>
      <c r="H159" s="28"/>
    </row>
    <row r="160" spans="6:8" ht="18.75">
      <c r="F160" s="28"/>
      <c r="G160" s="28"/>
      <c r="H160" s="28"/>
    </row>
    <row r="161" spans="6:8" ht="18.75">
      <c r="F161" s="28"/>
      <c r="G161" s="28"/>
      <c r="H161" s="28"/>
    </row>
    <row r="162" spans="6:8" ht="18.75">
      <c r="F162" s="28"/>
      <c r="G162" s="28"/>
      <c r="H162" s="28"/>
    </row>
    <row r="163" spans="6:8" ht="18.75">
      <c r="F163" s="28"/>
      <c r="G163" s="28"/>
      <c r="H163" s="28"/>
    </row>
    <row r="164" spans="6:8" ht="18.75">
      <c r="F164" s="28"/>
      <c r="G164" s="28"/>
      <c r="H164" s="28"/>
    </row>
    <row r="165" spans="6:8" ht="18.75">
      <c r="F165" s="28"/>
      <c r="G165" s="28"/>
      <c r="H165" s="28"/>
    </row>
    <row r="166" spans="6:8" ht="18.75">
      <c r="F166" s="28"/>
      <c r="G166" s="28"/>
      <c r="H166" s="28"/>
    </row>
    <row r="167" spans="6:8" ht="18.75">
      <c r="F167" s="28"/>
      <c r="G167" s="28"/>
      <c r="H167" s="28"/>
    </row>
    <row r="168" spans="6:8" ht="18.75">
      <c r="F168" s="28"/>
      <c r="G168" s="28"/>
      <c r="H168" s="28"/>
    </row>
    <row r="169" spans="6:8" ht="18.75">
      <c r="F169" s="28"/>
      <c r="G169" s="28"/>
      <c r="H169" s="28"/>
    </row>
    <row r="170" spans="6:8" ht="18.75">
      <c r="F170" s="28"/>
      <c r="G170" s="28"/>
      <c r="H170" s="28"/>
    </row>
    <row r="171" spans="6:8" ht="18.75">
      <c r="F171" s="28"/>
      <c r="G171" s="28"/>
      <c r="H171" s="28"/>
    </row>
    <row r="172" spans="6:8" ht="18.75">
      <c r="F172" s="28"/>
      <c r="G172" s="28"/>
      <c r="H172" s="28"/>
    </row>
    <row r="173" spans="6:8" ht="18.75">
      <c r="F173" s="28"/>
      <c r="G173" s="28"/>
      <c r="H173" s="28"/>
    </row>
    <row r="174" spans="6:8" ht="18.75">
      <c r="F174" s="28"/>
      <c r="G174" s="28"/>
      <c r="H174" s="28"/>
    </row>
    <row r="175" spans="6:8" ht="18.75">
      <c r="F175" s="28"/>
      <c r="G175" s="28"/>
      <c r="H175" s="28"/>
    </row>
    <row r="176" spans="6:8" ht="18.75">
      <c r="F176" s="28"/>
      <c r="G176" s="28"/>
      <c r="H176" s="28"/>
    </row>
    <row r="177" spans="6:8" ht="18.75">
      <c r="F177" s="28"/>
      <c r="G177" s="28"/>
      <c r="H177" s="28"/>
    </row>
    <row r="178" spans="6:8" ht="18.75">
      <c r="F178" s="28"/>
      <c r="G178" s="28"/>
      <c r="H178" s="28"/>
    </row>
    <row r="179" spans="6:8" ht="18.75">
      <c r="F179" s="28"/>
      <c r="G179" s="28"/>
      <c r="H179" s="28"/>
    </row>
    <row r="180" spans="6:8" ht="18.75">
      <c r="F180" s="28"/>
      <c r="G180" s="28"/>
      <c r="H180" s="28"/>
    </row>
    <row r="181" spans="6:8" ht="18.75">
      <c r="F181" s="28"/>
      <c r="G181" s="28"/>
      <c r="H181" s="28"/>
    </row>
    <row r="182" spans="6:8" ht="18.75">
      <c r="F182" s="28"/>
      <c r="G182" s="28"/>
      <c r="H182" s="28"/>
    </row>
    <row r="183" spans="6:8" ht="18.75">
      <c r="F183" s="28"/>
      <c r="G183" s="28"/>
      <c r="H183" s="28"/>
    </row>
    <row r="184" spans="6:8" ht="18.75">
      <c r="F184" s="28"/>
      <c r="G184" s="28"/>
      <c r="H184" s="28"/>
    </row>
    <row r="185" spans="6:8" ht="18.75">
      <c r="F185" s="28"/>
      <c r="G185" s="28"/>
      <c r="H185" s="28"/>
    </row>
    <row r="186" spans="6:8" ht="18.75">
      <c r="F186" s="28"/>
      <c r="G186" s="28"/>
      <c r="H186" s="28"/>
    </row>
    <row r="187" spans="6:8" ht="18.75">
      <c r="F187" s="28"/>
      <c r="G187" s="28"/>
      <c r="H187" s="28"/>
    </row>
    <row r="188" spans="6:8" ht="18.75">
      <c r="F188" s="28"/>
      <c r="G188" s="28"/>
      <c r="H188" s="28"/>
    </row>
    <row r="189" spans="6:8" ht="18.75">
      <c r="F189" s="28"/>
      <c r="G189" s="28"/>
      <c r="H189" s="28"/>
    </row>
    <row r="190" spans="6:8" ht="18.75">
      <c r="F190" s="28"/>
      <c r="G190" s="28"/>
      <c r="H190" s="28"/>
    </row>
    <row r="191" spans="6:8" ht="18.75">
      <c r="F191" s="28"/>
      <c r="G191" s="28"/>
      <c r="H191" s="28"/>
    </row>
    <row r="192" spans="6:8" ht="18.75">
      <c r="F192" s="28"/>
      <c r="G192" s="28"/>
      <c r="H192" s="28"/>
    </row>
    <row r="193" spans="6:8" ht="18.75">
      <c r="F193" s="28"/>
      <c r="G193" s="28"/>
      <c r="H193" s="28"/>
    </row>
    <row r="194" spans="6:8" ht="18.75">
      <c r="F194" s="28"/>
      <c r="G194" s="28"/>
      <c r="H194" s="28"/>
    </row>
    <row r="195" spans="6:8" ht="18.75">
      <c r="F195" s="28"/>
      <c r="G195" s="28"/>
      <c r="H195" s="28"/>
    </row>
    <row r="196" spans="6:8" ht="18.75">
      <c r="F196" s="28"/>
      <c r="G196" s="28"/>
      <c r="H196" s="28"/>
    </row>
    <row r="197" spans="6:8" ht="18.75">
      <c r="F197" s="28"/>
      <c r="G197" s="28"/>
      <c r="H197" s="28"/>
    </row>
    <row r="198" spans="6:8" ht="18.75">
      <c r="F198" s="28"/>
      <c r="G198" s="28"/>
      <c r="H198" s="28"/>
    </row>
    <row r="199" spans="6:8" ht="18.75">
      <c r="F199" s="28"/>
      <c r="G199" s="28"/>
      <c r="H199" s="28"/>
    </row>
    <row r="200" spans="6:8" ht="18.75">
      <c r="F200" s="28"/>
      <c r="G200" s="28"/>
      <c r="H200" s="28"/>
    </row>
    <row r="201" spans="6:8" ht="18.75">
      <c r="F201" s="28"/>
      <c r="G201" s="28"/>
      <c r="H201" s="28"/>
    </row>
    <row r="202" spans="6:8" ht="18.75">
      <c r="F202" s="28"/>
      <c r="G202" s="28"/>
      <c r="H202" s="28"/>
    </row>
    <row r="203" spans="6:8" ht="18.75">
      <c r="F203" s="28"/>
      <c r="G203" s="28"/>
      <c r="H203" s="28"/>
    </row>
    <row r="204" spans="6:8" ht="18.75">
      <c r="F204" s="28"/>
      <c r="G204" s="28"/>
      <c r="H204" s="28"/>
    </row>
    <row r="205" spans="6:8" ht="18.75">
      <c r="F205" s="28"/>
      <c r="G205" s="28"/>
      <c r="H205" s="28"/>
    </row>
    <row r="206" spans="6:8" ht="18.75">
      <c r="F206" s="28"/>
      <c r="G206" s="28"/>
      <c r="H206" s="28"/>
    </row>
    <row r="207" spans="6:8" ht="18.75">
      <c r="F207" s="28"/>
      <c r="G207" s="28"/>
      <c r="H207" s="28"/>
    </row>
    <row r="208" spans="6:8" ht="18.75">
      <c r="F208" s="28"/>
      <c r="G208" s="28"/>
      <c r="H208" s="28"/>
    </row>
    <row r="209" spans="6:8" ht="18.75">
      <c r="F209" s="28"/>
      <c r="G209" s="28"/>
      <c r="H209" s="28"/>
    </row>
    <row r="210" spans="6:8" ht="18.75">
      <c r="F210" s="28"/>
      <c r="G210" s="28"/>
      <c r="H210" s="28"/>
    </row>
    <row r="211" spans="6:8" ht="18.75">
      <c r="F211" s="28"/>
      <c r="G211" s="28"/>
      <c r="H211" s="28"/>
    </row>
    <row r="212" spans="6:8" ht="18.75">
      <c r="F212" s="28"/>
      <c r="G212" s="28"/>
      <c r="H212" s="28"/>
    </row>
    <row r="213" spans="6:8" ht="18.75">
      <c r="F213" s="28"/>
      <c r="G213" s="28"/>
      <c r="H213" s="28"/>
    </row>
    <row r="214" spans="6:8" ht="18.75">
      <c r="F214" s="28"/>
      <c r="G214" s="28"/>
      <c r="H214" s="28"/>
    </row>
    <row r="215" spans="6:8" ht="18.75">
      <c r="F215" s="28"/>
      <c r="G215" s="28"/>
      <c r="H215" s="28"/>
    </row>
    <row r="216" spans="6:8" ht="18.75">
      <c r="F216" s="28"/>
      <c r="G216" s="28"/>
      <c r="H216" s="28"/>
    </row>
    <row r="217" spans="6:8" ht="18.75">
      <c r="F217" s="28"/>
      <c r="G217" s="28"/>
      <c r="H217" s="28"/>
    </row>
    <row r="218" spans="6:8" ht="18.75">
      <c r="F218" s="28"/>
      <c r="G218" s="28"/>
      <c r="H218" s="28"/>
    </row>
    <row r="219" spans="6:8" ht="18.75">
      <c r="F219" s="28"/>
      <c r="G219" s="28"/>
      <c r="H219" s="28"/>
    </row>
    <row r="220" spans="6:8" ht="18.75">
      <c r="F220" s="28"/>
      <c r="G220" s="28"/>
      <c r="H220" s="28"/>
    </row>
    <row r="221" spans="6:8" ht="18.75">
      <c r="F221" s="28"/>
      <c r="G221" s="28"/>
      <c r="H221" s="28"/>
    </row>
    <row r="222" spans="6:8" ht="18.75">
      <c r="F222" s="28"/>
      <c r="G222" s="28"/>
      <c r="H222" s="28"/>
    </row>
    <row r="223" spans="6:8" ht="18.75">
      <c r="F223" s="28"/>
      <c r="G223" s="28"/>
      <c r="H223" s="28"/>
    </row>
    <row r="224" spans="6:8" ht="18.75">
      <c r="F224" s="28"/>
      <c r="G224" s="28"/>
      <c r="H224" s="28"/>
    </row>
    <row r="225" spans="6:8" ht="18.75">
      <c r="F225" s="28"/>
      <c r="G225" s="28"/>
      <c r="H225" s="28"/>
    </row>
    <row r="226" spans="6:8" ht="18.75">
      <c r="F226" s="28"/>
      <c r="G226" s="28"/>
      <c r="H226" s="28"/>
    </row>
    <row r="227" spans="6:8" ht="18.75">
      <c r="F227" s="28"/>
      <c r="G227" s="28"/>
      <c r="H227" s="28"/>
    </row>
    <row r="228" spans="6:8" ht="18.75">
      <c r="F228" s="28"/>
      <c r="G228" s="28"/>
      <c r="H228" s="28"/>
    </row>
    <row r="229" spans="6:8" ht="18.75">
      <c r="F229" s="28"/>
      <c r="G229" s="28"/>
      <c r="H229" s="28"/>
    </row>
    <row r="230" spans="6:8" ht="18.75">
      <c r="F230" s="28"/>
      <c r="G230" s="28"/>
      <c r="H230" s="28"/>
    </row>
    <row r="231" spans="6:8" ht="18.75">
      <c r="F231" s="28"/>
      <c r="G231" s="28"/>
      <c r="H231" s="28"/>
    </row>
    <row r="232" spans="6:8" ht="18.75">
      <c r="F232" s="28"/>
      <c r="G232" s="28"/>
      <c r="H232" s="28"/>
    </row>
    <row r="233" spans="6:8" ht="18.75">
      <c r="F233" s="28"/>
      <c r="G233" s="28"/>
      <c r="H233" s="28"/>
    </row>
    <row r="234" spans="6:8" ht="18.75">
      <c r="F234" s="28"/>
      <c r="G234" s="28"/>
      <c r="H234" s="28"/>
    </row>
    <row r="235" spans="6:8" ht="18.75">
      <c r="F235" s="28"/>
      <c r="G235" s="28"/>
      <c r="H235" s="28"/>
    </row>
    <row r="236" spans="6:8" ht="18.75">
      <c r="F236" s="28"/>
      <c r="G236" s="28"/>
      <c r="H236" s="28"/>
    </row>
    <row r="237" spans="6:8" ht="18.75">
      <c r="F237" s="28"/>
      <c r="G237" s="28"/>
      <c r="H237" s="28"/>
    </row>
    <row r="238" spans="6:8" ht="18.75">
      <c r="F238" s="28"/>
      <c r="G238" s="28"/>
      <c r="H238" s="28"/>
    </row>
    <row r="239" spans="6:8" ht="18.75">
      <c r="F239" s="28"/>
      <c r="G239" s="28"/>
      <c r="H239" s="28"/>
    </row>
    <row r="240" spans="6:8" ht="18.75">
      <c r="F240" s="28"/>
      <c r="G240" s="28"/>
      <c r="H240" s="28"/>
    </row>
  </sheetData>
  <sheetProtection/>
  <mergeCells count="11">
    <mergeCell ref="A86:B86"/>
    <mergeCell ref="A52:H52"/>
    <mergeCell ref="A11:H11"/>
    <mergeCell ref="F83:H83"/>
    <mergeCell ref="A6:H6"/>
    <mergeCell ref="A9:A10"/>
    <mergeCell ref="B9:B10"/>
    <mergeCell ref="G9:G10"/>
    <mergeCell ref="H9:H10"/>
    <mergeCell ref="A83:B83"/>
    <mergeCell ref="C9:F9"/>
  </mergeCells>
  <printOptions/>
  <pageMargins left="0.7480314960629921" right="0.2362204724409449" top="0.9448818897637796" bottom="0.4330708661417323" header="0.15748031496062992" footer="0.4330708661417323"/>
  <pageSetup fitToHeight="5" fitToWidth="1" horizontalDpi="600" verticalDpi="600" orientation="landscape" paperSize="9" scale="72" r:id="rId1"/>
  <headerFooter alignWithMargins="0">
    <oddHeader>&amp;R
</oddHeader>
    <oddFooter>&amp;RСторінка &amp;P</oddFooter>
  </headerFooter>
  <rowBreaks count="3" manualBreakCount="3">
    <brk id="25" max="255" man="1"/>
    <brk id="43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Петренко Юлія Олександрівна</cp:lastModifiedBy>
  <cp:lastPrinted>2023-12-20T15:06:37Z</cp:lastPrinted>
  <dcterms:created xsi:type="dcterms:W3CDTF">2013-01-15T08:32:22Z</dcterms:created>
  <dcterms:modified xsi:type="dcterms:W3CDTF">2023-12-25T14:02:32Z</dcterms:modified>
  <cp:category/>
  <cp:version/>
  <cp:contentType/>
  <cp:contentStatus/>
</cp:coreProperties>
</file>