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vorianynova_a\Desktop\Рішення та розпорядження\Накази МВА\Нова редакція\"/>
    </mc:Choice>
  </mc:AlternateContent>
  <bookViews>
    <workbookView xWindow="0" yWindow="0" windowWidth="20205" windowHeight="11370"/>
  </bookViews>
  <sheets>
    <sheet name="Додаток 2" sheetId="1" r:id="rId1"/>
  </sheets>
  <definedNames>
    <definedName name="_xlnm.Print_Area" localSheetId="0">'Додаток 2'!$A$1:$N$383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I46" i="1"/>
  <c r="I76" i="1"/>
  <c r="I62" i="1" l="1"/>
  <c r="I111" i="1" l="1"/>
  <c r="M168" i="1" l="1"/>
  <c r="L168" i="1" s="1"/>
  <c r="M207" i="1"/>
  <c r="L207" i="1" s="1"/>
  <c r="M16" i="1" l="1"/>
  <c r="M17" i="1"/>
  <c r="J16" i="1"/>
  <c r="N34" i="1"/>
  <c r="N35" i="1"/>
  <c r="N36" i="1"/>
  <c r="K34" i="1"/>
  <c r="K35" i="1"/>
  <c r="L54" i="1"/>
  <c r="L39" i="1"/>
  <c r="I39" i="1"/>
  <c r="J84" i="1"/>
  <c r="G84" i="1"/>
  <c r="M93" i="1"/>
  <c r="M92" i="1" s="1"/>
  <c r="L92" i="1" s="1"/>
  <c r="N102" i="1"/>
  <c r="K104" i="1"/>
  <c r="K103" i="1"/>
  <c r="K102" i="1"/>
  <c r="N128" i="1"/>
  <c r="L128" i="1" s="1"/>
  <c r="N127" i="1"/>
  <c r="L127" i="1" s="1"/>
  <c r="K127" i="1"/>
  <c r="I127" i="1"/>
  <c r="M193" i="1"/>
  <c r="L193" i="1" s="1"/>
  <c r="M221" i="1"/>
  <c r="M220" i="1" s="1"/>
  <c r="L220" i="1" s="1"/>
  <c r="M225" i="1"/>
  <c r="L225" i="1" s="1"/>
  <c r="L226" i="1"/>
  <c r="L212" i="1"/>
  <c r="L198" i="1"/>
  <c r="L184" i="1"/>
  <c r="L173" i="1"/>
  <c r="N151" i="1"/>
  <c r="L151" i="1" s="1"/>
  <c r="N155" i="1"/>
  <c r="L155" i="1" s="1"/>
  <c r="L156" i="1"/>
  <c r="N131" i="1"/>
  <c r="L131" i="1" s="1"/>
  <c r="L133" i="1"/>
  <c r="L132" i="1"/>
  <c r="M117" i="1"/>
  <c r="I122" i="1"/>
  <c r="J122" i="1"/>
  <c r="J117" i="1" s="1"/>
  <c r="L122" i="1"/>
  <c r="L124" i="1"/>
  <c r="I109" i="1"/>
  <c r="K108" i="1"/>
  <c r="I108" i="1" s="1"/>
  <c r="N106" i="1"/>
  <c r="L106" i="1" s="1"/>
  <c r="L107" i="1"/>
  <c r="I107" i="1"/>
  <c r="M97" i="1"/>
  <c r="L97" i="1" s="1"/>
  <c r="L99" i="1"/>
  <c r="L98" i="1"/>
  <c r="L91" i="1"/>
  <c r="N79" i="1"/>
  <c r="L79" i="1" s="1"/>
  <c r="L80" i="1"/>
  <c r="N77" i="1"/>
  <c r="L77" i="1" s="1"/>
  <c r="L78" i="1"/>
  <c r="N75" i="1"/>
  <c r="L75" i="1" s="1"/>
  <c r="L76" i="1"/>
  <c r="N73" i="1"/>
  <c r="L73" i="1" s="1"/>
  <c r="L74" i="1"/>
  <c r="N68" i="1"/>
  <c r="L68" i="1" s="1"/>
  <c r="L69" i="1"/>
  <c r="L67" i="1"/>
  <c r="I65" i="1"/>
  <c r="I67" i="1"/>
  <c r="N61" i="1"/>
  <c r="L61" i="1" s="1"/>
  <c r="L63" i="1"/>
  <c r="L62" i="1"/>
  <c r="N59" i="1"/>
  <c r="L59" i="1" s="1"/>
  <c r="L60" i="1"/>
  <c r="N55" i="1"/>
  <c r="L55" i="1" s="1"/>
  <c r="L56" i="1"/>
  <c r="N53" i="1"/>
  <c r="L53" i="1" s="1"/>
  <c r="N51" i="1"/>
  <c r="L51" i="1" s="1"/>
  <c r="L52" i="1"/>
  <c r="N38" i="1"/>
  <c r="L38" i="1" s="1"/>
  <c r="N25" i="1"/>
  <c r="L26" i="1"/>
  <c r="J17" i="1"/>
  <c r="H16" i="1"/>
  <c r="G17" i="1"/>
  <c r="G16" i="1"/>
  <c r="N16" i="1" l="1"/>
  <c r="L221" i="1"/>
  <c r="L93" i="1"/>
  <c r="K16" i="1"/>
  <c r="I16" i="1" s="1"/>
  <c r="N33" i="1"/>
  <c r="L33" i="1" s="1"/>
  <c r="N150" i="1"/>
  <c r="L150" i="1" s="1"/>
  <c r="L34" i="1"/>
  <c r="N126" i="1"/>
  <c r="L126" i="1" s="1"/>
  <c r="I35" i="1"/>
  <c r="L35" i="1"/>
  <c r="I34" i="1"/>
  <c r="K33" i="1"/>
  <c r="I33" i="1" s="1"/>
  <c r="K68" i="1"/>
  <c r="I68" i="1" s="1"/>
  <c r="I70" i="1"/>
  <c r="I69" i="1"/>
  <c r="K81" i="1" l="1"/>
  <c r="I81" i="1" s="1"/>
  <c r="K79" i="1" l="1"/>
  <c r="I79" i="1" s="1"/>
  <c r="K77" i="1"/>
  <c r="I77" i="1" s="1"/>
  <c r="K75" i="1"/>
  <c r="I75" i="1" s="1"/>
  <c r="K73" i="1"/>
  <c r="I73" i="1" s="1"/>
  <c r="K71" i="1"/>
  <c r="I71" i="1" s="1"/>
  <c r="N66" i="1"/>
  <c r="L66" i="1" s="1"/>
  <c r="K66" i="1"/>
  <c r="I66" i="1" s="1"/>
  <c r="K64" i="1"/>
  <c r="I64" i="1" s="1"/>
  <c r="K61" i="1"/>
  <c r="I61" i="1" s="1"/>
  <c r="K59" i="1"/>
  <c r="I59" i="1" s="1"/>
  <c r="K57" i="1"/>
  <c r="I57" i="1" s="1"/>
  <c r="K55" i="1"/>
  <c r="I55" i="1" s="1"/>
  <c r="K53" i="1"/>
  <c r="I53" i="1" s="1"/>
  <c r="K51" i="1"/>
  <c r="I51" i="1" s="1"/>
  <c r="K49" i="1"/>
  <c r="I49" i="1" s="1"/>
  <c r="H49" i="1"/>
  <c r="F49" i="1" s="1"/>
  <c r="H47" i="1"/>
  <c r="F47" i="1" s="1"/>
  <c r="H45" i="1"/>
  <c r="F45" i="1" s="1"/>
  <c r="K45" i="1"/>
  <c r="I45" i="1" s="1"/>
  <c r="K40" i="1"/>
  <c r="I40" i="1" s="1"/>
  <c r="K38" i="1"/>
  <c r="I38" i="1" s="1"/>
  <c r="N24" i="1"/>
  <c r="M24" i="1"/>
  <c r="K24" i="1"/>
  <c r="J24" i="1"/>
  <c r="H24" i="1"/>
  <c r="H29" i="1"/>
  <c r="G29" i="1"/>
  <c r="J218" i="1"/>
  <c r="I218" i="1" s="1"/>
  <c r="J213" i="1"/>
  <c r="I213" i="1" s="1"/>
  <c r="M211" i="1"/>
  <c r="L211" i="1" s="1"/>
  <c r="J211" i="1"/>
  <c r="I211" i="1" s="1"/>
  <c r="G211" i="1"/>
  <c r="F211" i="1" s="1"/>
  <c r="M206" i="1"/>
  <c r="L206" i="1" s="1"/>
  <c r="J206" i="1"/>
  <c r="I206" i="1" s="1"/>
  <c r="G206" i="1"/>
  <c r="F206" i="1" s="1"/>
  <c r="M204" i="1"/>
  <c r="L204" i="1" s="1"/>
  <c r="G204" i="1"/>
  <c r="F204" i="1" s="1"/>
  <c r="M199" i="1"/>
  <c r="L199" i="1" s="1"/>
  <c r="G199" i="1"/>
  <c r="F199" i="1" s="1"/>
  <c r="M197" i="1"/>
  <c r="L197" i="1" s="1"/>
  <c r="J197" i="1"/>
  <c r="I197" i="1" s="1"/>
  <c r="M192" i="1"/>
  <c r="L192" i="1" s="1"/>
  <c r="J192" i="1"/>
  <c r="I192" i="1" s="1"/>
  <c r="J190" i="1"/>
  <c r="J185" i="1"/>
  <c r="I185" i="1" s="1"/>
  <c r="M183" i="1"/>
  <c r="L183" i="1" s="1"/>
  <c r="J183" i="1"/>
  <c r="G183" i="1"/>
  <c r="M181" i="1"/>
  <c r="J181" i="1"/>
  <c r="M179" i="1"/>
  <c r="J179" i="1"/>
  <c r="G179" i="1"/>
  <c r="M172" i="1"/>
  <c r="J172" i="1"/>
  <c r="G172" i="1"/>
  <c r="G167" i="1"/>
  <c r="F167" i="1" s="1"/>
  <c r="J167" i="1"/>
  <c r="I167" i="1" s="1"/>
  <c r="M167" i="1"/>
  <c r="L167" i="1" s="1"/>
  <c r="M165" i="1"/>
  <c r="J163" i="1"/>
  <c r="G163" i="1"/>
  <c r="K155" i="1"/>
  <c r="K150" i="1"/>
  <c r="J147" i="1"/>
  <c r="I147" i="1" s="1"/>
  <c r="J142" i="1"/>
  <c r="I142" i="1" s="1"/>
  <c r="K140" i="1"/>
  <c r="K135" i="1"/>
  <c r="I135" i="1" s="1"/>
  <c r="K131" i="1"/>
  <c r="M123" i="1"/>
  <c r="L123" i="1" s="1"/>
  <c r="M121" i="1"/>
  <c r="L121" i="1" s="1"/>
  <c r="J123" i="1"/>
  <c r="H113" i="1"/>
  <c r="F113" i="1" s="1"/>
  <c r="K110" i="1"/>
  <c r="I110" i="1" s="1"/>
  <c r="K106" i="1"/>
  <c r="J97" i="1"/>
  <c r="I97" i="1" s="1"/>
  <c r="M90" i="1"/>
  <c r="L90" i="1" s="1"/>
  <c r="J90" i="1"/>
  <c r="I90" i="1" s="1"/>
  <c r="G90" i="1"/>
  <c r="F90" i="1" s="1"/>
  <c r="K88" i="1"/>
  <c r="J88" i="1"/>
  <c r="G88" i="1"/>
  <c r="F88" i="1" s="1"/>
  <c r="I106" i="1"/>
  <c r="I123" i="1"/>
  <c r="I131" i="1"/>
  <c r="I140" i="1"/>
  <c r="I155" i="1"/>
  <c r="I163" i="1"/>
  <c r="F163" i="1"/>
  <c r="L165" i="1"/>
  <c r="L172" i="1"/>
  <c r="I172" i="1"/>
  <c r="F172" i="1"/>
  <c r="L179" i="1"/>
  <c r="I179" i="1"/>
  <c r="F179" i="1"/>
  <c r="I181" i="1"/>
  <c r="L181" i="1"/>
  <c r="I183" i="1"/>
  <c r="F183" i="1"/>
  <c r="I190" i="1"/>
  <c r="I88" i="1" l="1"/>
  <c r="I24" i="1"/>
  <c r="L24" i="1"/>
  <c r="F24" i="1"/>
  <c r="I150" i="1"/>
  <c r="H34" i="1" l="1"/>
  <c r="F16" i="1" l="1"/>
  <c r="F34" i="1"/>
  <c r="F33" i="1" s="1"/>
  <c r="H33" i="1"/>
  <c r="L16" i="1"/>
  <c r="L104" i="1"/>
  <c r="I104" i="1"/>
  <c r="F102" i="1"/>
  <c r="H102" i="1"/>
  <c r="H101" i="1" s="1"/>
  <c r="F101" i="1" s="1"/>
  <c r="I200" i="1"/>
  <c r="J200" i="1"/>
  <c r="J199" i="1" s="1"/>
  <c r="I199" i="1" s="1"/>
  <c r="F193" i="1"/>
  <c r="G193" i="1"/>
  <c r="G192" i="1" s="1"/>
  <c r="F192" i="1" s="1"/>
  <c r="M175" i="1"/>
  <c r="M174" i="1" s="1"/>
  <c r="L174" i="1" s="1"/>
  <c r="J175" i="1"/>
  <c r="J174" i="1" s="1"/>
  <c r="I174" i="1" s="1"/>
  <c r="M159" i="1"/>
  <c r="M158" i="1" s="1"/>
  <c r="L158" i="1" s="1"/>
  <c r="I159" i="1"/>
  <c r="J159" i="1"/>
  <c r="J158" i="1" s="1"/>
  <c r="I158" i="1" s="1"/>
  <c r="G159" i="1"/>
  <c r="G158" i="1" s="1"/>
  <c r="F158" i="1" s="1"/>
  <c r="K126" i="1"/>
  <c r="I126" i="1" s="1"/>
  <c r="M116" i="1"/>
  <c r="L116" i="1" s="1"/>
  <c r="J93" i="1"/>
  <c r="J92" i="1" s="1"/>
  <c r="I92" i="1" s="1"/>
  <c r="M84" i="1"/>
  <c r="M83" i="1" s="1"/>
  <c r="L83" i="1" s="1"/>
  <c r="K84" i="1"/>
  <c r="K83" i="1" s="1"/>
  <c r="L22" i="1"/>
  <c r="N22" i="1"/>
  <c r="N17" i="1" s="1"/>
  <c r="L17" i="1" s="1"/>
  <c r="N20" i="1"/>
  <c r="N15" i="1" s="1"/>
  <c r="M20" i="1"/>
  <c r="M15" i="1" s="1"/>
  <c r="I22" i="1"/>
  <c r="K22" i="1"/>
  <c r="K17" i="1" s="1"/>
  <c r="K20" i="1"/>
  <c r="K15" i="1" s="1"/>
  <c r="J20" i="1"/>
  <c r="H22" i="1"/>
  <c r="H17" i="1" s="1"/>
  <c r="H20" i="1"/>
  <c r="H15" i="1" s="1"/>
  <c r="G20" i="1"/>
  <c r="J205" i="1"/>
  <c r="J204" i="1" s="1"/>
  <c r="I204" i="1" s="1"/>
  <c r="G198" i="1"/>
  <c r="G197" i="1" s="1"/>
  <c r="F197" i="1" s="1"/>
  <c r="G182" i="1"/>
  <c r="G124" i="1"/>
  <c r="G123" i="1" s="1"/>
  <c r="G122" i="1"/>
  <c r="I89" i="1"/>
  <c r="F30" i="1"/>
  <c r="F29" i="1" s="1"/>
  <c r="I25" i="1"/>
  <c r="L25" i="1"/>
  <c r="G117" i="1" l="1"/>
  <c r="F117" i="1" s="1"/>
  <c r="L15" i="1"/>
  <c r="N14" i="1"/>
  <c r="F182" i="1"/>
  <c r="G175" i="1"/>
  <c r="K14" i="1"/>
  <c r="J19" i="1"/>
  <c r="I17" i="1"/>
  <c r="K101" i="1"/>
  <c r="I101" i="1" s="1"/>
  <c r="G121" i="1"/>
  <c r="J15" i="1"/>
  <c r="J121" i="1"/>
  <c r="F20" i="1"/>
  <c r="G19" i="1"/>
  <c r="K19" i="1"/>
  <c r="I19" i="1" s="1"/>
  <c r="N19" i="1"/>
  <c r="I84" i="1"/>
  <c r="J83" i="1"/>
  <c r="I83" i="1" s="1"/>
  <c r="L102" i="1"/>
  <c r="N101" i="1"/>
  <c r="L101" i="1" s="1"/>
  <c r="G181" i="1"/>
  <c r="H19" i="1"/>
  <c r="M14" i="1"/>
  <c r="L14" i="1" s="1"/>
  <c r="M19" i="1"/>
  <c r="F84" i="1"/>
  <c r="G83" i="1"/>
  <c r="F83" i="1" s="1"/>
  <c r="L84" i="1"/>
  <c r="I93" i="1"/>
  <c r="L117" i="1"/>
  <c r="F159" i="1"/>
  <c r="L159" i="1"/>
  <c r="I175" i="1"/>
  <c r="L175" i="1"/>
  <c r="I102" i="1"/>
  <c r="L20" i="1"/>
  <c r="I103" i="1"/>
  <c r="F22" i="1"/>
  <c r="F17" i="1"/>
  <c r="I20" i="1"/>
  <c r="I205" i="1"/>
  <c r="F198" i="1"/>
  <c r="F181" i="1"/>
  <c r="F124" i="1"/>
  <c r="F123" i="1" s="1"/>
  <c r="I121" i="1"/>
  <c r="F122" i="1"/>
  <c r="F121" i="1" s="1"/>
  <c r="J14" i="1" l="1"/>
  <c r="I15" i="1"/>
  <c r="I14" i="1"/>
  <c r="G15" i="1"/>
  <c r="F15" i="1" s="1"/>
  <c r="L19" i="1"/>
  <c r="H14" i="1"/>
  <c r="F175" i="1"/>
  <c r="G174" i="1"/>
  <c r="F174" i="1" s="1"/>
  <c r="F19" i="1"/>
  <c r="I117" i="1"/>
  <c r="J116" i="1"/>
  <c r="I116" i="1" s="1"/>
  <c r="F116" i="1"/>
  <c r="G116" i="1"/>
  <c r="G14" i="1" l="1"/>
  <c r="F14" i="1" s="1"/>
</calcChain>
</file>

<file path=xl/sharedStrings.xml><?xml version="1.0" encoding="utf-8"?>
<sst xmlns="http://schemas.openxmlformats.org/spreadsheetml/2006/main" count="452" uniqueCount="188">
  <si>
    <t xml:space="preserve">Перелік завдань і заходів цільової програми </t>
  </si>
  <si>
    <t xml:space="preserve">назва програми </t>
  </si>
  <si>
    <t>№ оперативної цілі</t>
  </si>
  <si>
    <r>
      <t>Назва завдання та заходу</t>
    </r>
    <r>
      <rPr>
        <sz val="10"/>
        <color theme="1"/>
        <rFont val="Times New Roman"/>
        <family val="1"/>
        <charset val="204"/>
      </rPr>
      <t xml:space="preserve"> </t>
    </r>
  </si>
  <si>
    <t>КПКВК</t>
  </si>
  <si>
    <t>Виконавець</t>
  </si>
  <si>
    <t>ГРБК*</t>
  </si>
  <si>
    <t>Джерела фінансування</t>
  </si>
  <si>
    <t>Усього</t>
  </si>
  <si>
    <t>заг. фонд</t>
  </si>
  <si>
    <t>спец. фонд</t>
  </si>
  <si>
    <t xml:space="preserve">Всього на виконання програми, у т.ч. </t>
  </si>
  <si>
    <t>Бюджет ТГ</t>
  </si>
  <si>
    <t>Інші джерела (зазначити)</t>
  </si>
  <si>
    <t xml:space="preserve">Завдання 1, усього </t>
  </si>
  <si>
    <t xml:space="preserve">у т.ч. по заходах </t>
  </si>
  <si>
    <t xml:space="preserve">Захід 1.1., усього </t>
  </si>
  <si>
    <t>Державний бюджет</t>
  </si>
  <si>
    <t xml:space="preserve">                                                           </t>
  </si>
  <si>
    <t xml:space="preserve">         </t>
  </si>
  <si>
    <t xml:space="preserve">                      </t>
  </si>
  <si>
    <t xml:space="preserve"> </t>
  </si>
  <si>
    <t xml:space="preserve">Державний бюджет </t>
  </si>
  <si>
    <t xml:space="preserve">Реалізація інвестиційних проєктів </t>
  </si>
  <si>
    <t>Заклади галузі "Освіта"</t>
  </si>
  <si>
    <t>Реалізація проєкту "Підвищення енергоефективності в дошкільних навчальних закладах міста Суми"</t>
  </si>
  <si>
    <t>Управління капітального будівництва та дорожнього господарства СМР</t>
  </si>
  <si>
    <t>2022 рік (план)</t>
  </si>
  <si>
    <t>2023 рік (план)</t>
  </si>
  <si>
    <t>2024 рік (план)</t>
  </si>
  <si>
    <t>Реалізація проєкту "Підвищення енергоефективності в освітніх закладах м. Суми"</t>
  </si>
  <si>
    <t xml:space="preserve">Завдання 2, усього </t>
  </si>
  <si>
    <t>Термомодернізація будівель</t>
  </si>
  <si>
    <t xml:space="preserve">Захід 2.1., усього </t>
  </si>
  <si>
    <t>Реконструкція-термомодернізація будівлі КУ ССШ № 7 ім. М. Савченка Сумської міської ради по вул. Лесі Українки, 23  в м.Суми</t>
  </si>
  <si>
    <t xml:space="preserve">Захід 2.2., усього </t>
  </si>
  <si>
    <t xml:space="preserve">Захід 2.3., усього </t>
  </si>
  <si>
    <t>Управління освіти і науки СМР</t>
  </si>
  <si>
    <t>Реконструкція будівлі комунальної устанои Сумська спеціалізована школа І-ІІІ ступенів №17 з впровадженням заходів комплексної термомодернізації за адресою: проспект Михайла Лушпи, 18, м. Суми, Сумської області</t>
  </si>
  <si>
    <t>Капітальний ремонт покрівлі з утепленням Комунальної установи Сумська спеціалізована школа І-ІІІ ступенів № 29, м. Суми, Сумської області за адресою: вул.Заливна, 25 в м.Суми</t>
  </si>
  <si>
    <t xml:space="preserve">Захід 2.4., усього </t>
  </si>
  <si>
    <t xml:space="preserve">Захід 2.5., усього </t>
  </si>
  <si>
    <t>Капітальний ремонт покрівлі з утепленням Комунальна установа Сумський спеціальний реабілітаційний навчально-виховний комплекс "Загальноосвітня школа І ступеня - дошкільний навчальний заклад № 34"</t>
  </si>
  <si>
    <t xml:space="preserve">Захід 2.6., усього </t>
  </si>
  <si>
    <t xml:space="preserve">Захід 2.7., усього </t>
  </si>
  <si>
    <t xml:space="preserve">Захід 2.8., усього </t>
  </si>
  <si>
    <t xml:space="preserve">Захід 2.9., усього </t>
  </si>
  <si>
    <t>Капітальний ремонт покрівлі з утепленням спортивного корпусу Комунальної установи Сумська спеціалізована школа І-ІІІ ступенів № 7 ім. М. Савченка Сумської міської ради</t>
  </si>
  <si>
    <t>Капітальний ремонт покрівлі з утепленням Сумська початкова школа № 30 "Унікум" Сумської міської ради</t>
  </si>
  <si>
    <t>Капітальний ремонт покрівлі з утепленням Сумського дошкільного навчального закладу (ясла-садок) № 2 "Ясочка" м. Суми, Сумської області</t>
  </si>
  <si>
    <t xml:space="preserve">Захід 2.10., усього </t>
  </si>
  <si>
    <t xml:space="preserve">Захід 2.11., усього </t>
  </si>
  <si>
    <t xml:space="preserve">Захід 2.12., усього </t>
  </si>
  <si>
    <t xml:space="preserve">Захід 2.13., усього </t>
  </si>
  <si>
    <t xml:space="preserve">Захід 2.14., усього </t>
  </si>
  <si>
    <t xml:space="preserve">Захід 2.15., усього </t>
  </si>
  <si>
    <t xml:space="preserve">Захід 2.16., усього </t>
  </si>
  <si>
    <t xml:space="preserve">Захід 2.17., усього </t>
  </si>
  <si>
    <t xml:space="preserve">Захід 2.18., усього </t>
  </si>
  <si>
    <t>Капітальний ремонт покрівлі з утепленням Сумського дошкільного навчального закладу (ясла-садок) № 6 "Метелик" м.Суми, Сумської області</t>
  </si>
  <si>
    <t xml:space="preserve">Захід 2.19., усього </t>
  </si>
  <si>
    <t xml:space="preserve">Захід 2.20., усього </t>
  </si>
  <si>
    <t xml:space="preserve">Капітальний ремонт будівлі (утеплення фасаду) Комунальної установи Сумська спеціалізована школа І-ІІІ ступенів № 29, м. Суми, Сумської області 
</t>
  </si>
  <si>
    <t>Капітальний ремонт будівлі закладу дошкільної освіти (ясла-садок) № 37 «Веселі зайчата» Сумської міської ради з впровадженням комплексної термомодернізації за адресою с. Стецьківка, вул. Вишнева,1</t>
  </si>
  <si>
    <t>Капітальний ремонт будівлі Стецьківського закладу загальної середньої освіти І-ІІІ ступенів Сумської міської ради з впровадженням комплексної термомодернізації за адресою с. Стецьківка, вул. Шкільна, 5</t>
  </si>
  <si>
    <t>Капітальний ремонт будівлі Сумського спеціального дошкільного навчального закладу(ясла-садок) № 20 "Посмішка" м. Суми, Сумської області з впровадженням комплексної термомедернізіції</t>
  </si>
  <si>
    <t>Капітальний ремонт Сумського дошкільного навчального закладу (ясла – садок) № 23 «Золотий ключик» м. Суми, Сумської області з впровадженням заходів комплексної термомодернізації та відновленням аварійних елементів будівлі, що виникли внаслідок збройної агресії російської федерації, по вул. Ковпака, 27 в м. Суми,  Сумської області</t>
  </si>
  <si>
    <t>Капітальний ремонт покрівлі з утепленням Сумського дошкільного навчального закладу     (ясла-садок) № 8 «Космічний», м. Суми, Сумської області</t>
  </si>
  <si>
    <t>Капітальний ремонт покрівлі з утепленням Комунальної установи Сумська гімназія № 1, м. Суми, Сумської області</t>
  </si>
  <si>
    <t>Капітальний ремонт покрівлі з утепленням Сумського дошкільного навчального закладу (центр розвитку дитини) № 13 "Купава" Сумської міської ради</t>
  </si>
  <si>
    <t>Капітальний ремонт покрівлі з утепленням будівлі Центру науково-технічної творчості молоді Сумської міської ради, вул. Холодногірська, 35</t>
  </si>
  <si>
    <t>Капітальний ремонт покрівлі з утепленням Сумського закладу загальної середньої освіти І-ІІІ ступенів № 2 Сумської міської ради за адресою: м. Суми, вул. Герасима Кондрат'єва, 76</t>
  </si>
  <si>
    <t xml:space="preserve">Завдання 3, усього </t>
  </si>
  <si>
    <t xml:space="preserve">Захід 3.1., усього </t>
  </si>
  <si>
    <t>Впровадження Сумської міської системи моніторингу теплоспоживання та споживання електричної енергії будівель в освітніх закладах та установах</t>
  </si>
  <si>
    <t xml:space="preserve">Захід 3.2., усього </t>
  </si>
  <si>
    <t xml:space="preserve">Обслуговування Сумської міської системи моніторингу теплоспоживання та споживання електричної енергії будівель в освітніх закладах та установах
</t>
  </si>
  <si>
    <t xml:space="preserve">Завдання 4, усього </t>
  </si>
  <si>
    <t xml:space="preserve">Захід 4.1., усього </t>
  </si>
  <si>
    <t>Заклади галузі "Охорона здоров'я"</t>
  </si>
  <si>
    <t xml:space="preserve">Завдання 5, усього </t>
  </si>
  <si>
    <t xml:space="preserve">Захід 5.1., усього </t>
  </si>
  <si>
    <t xml:space="preserve">Термомодернізація будівель </t>
  </si>
  <si>
    <t xml:space="preserve">Захід 5.2., усього </t>
  </si>
  <si>
    <t xml:space="preserve">Захід 5.3., усього </t>
  </si>
  <si>
    <t>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СМР, що знаходиться за адресою: м. Суми, вул.Троїцька, 20</t>
  </si>
  <si>
    <t>Управління охорони здоров'я СМР</t>
  </si>
  <si>
    <t>Підвищення енергоефективності зі складовою альтернативної енергетики будівель КНП "Центральна міська клінічна лікарня" Сумської міської ради</t>
  </si>
  <si>
    <t>Інші джерела Залучені кошти</t>
  </si>
  <si>
    <t xml:space="preserve">Захід 5.4., усього </t>
  </si>
  <si>
    <t>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</t>
  </si>
  <si>
    <t>Інші джерела Залучені кошти (грант GIZ)</t>
  </si>
  <si>
    <t>Капітальний ремонт будівель медичного закладу з утепленням стін, покрівлі, заміною покриття, заміною системи опалення за адресою  м. Суми, 
вул. М. Вовчок, 2</t>
  </si>
  <si>
    <t xml:space="preserve">Завдання 6, усього </t>
  </si>
  <si>
    <t xml:space="preserve">Захід 6.1., усього </t>
  </si>
  <si>
    <t xml:space="preserve">Захід 6.2., усього </t>
  </si>
  <si>
    <t xml:space="preserve">Завдання 7, усього </t>
  </si>
  <si>
    <t xml:space="preserve">Захід 7.1., усього </t>
  </si>
  <si>
    <t>Впровадження автоматизованої системи дистанційного моніторингу енергоспоживання в бюджетній сфері</t>
  </si>
  <si>
    <t>Впровадження Сумської міської системи моніторингу теплоспоживання будівель об’єктів галузі "Охорона здоров'я"</t>
  </si>
  <si>
    <t>Обслуговування  Сумської міської системи моніторингу теплоспоживання будівель об’єктів  галузі "Охорона здоров'я"</t>
  </si>
  <si>
    <t xml:space="preserve">Завдання 8, усього </t>
  </si>
  <si>
    <t xml:space="preserve">Захід 8.1., усього </t>
  </si>
  <si>
    <t>Культурно-освітні заклади та установи</t>
  </si>
  <si>
    <t xml:space="preserve">Реконструкція-термомодернізація будівлі Піщанського будинку культури за адресою: м. Суми, с. Піщане, вул. Шкільна, 47-а </t>
  </si>
  <si>
    <t xml:space="preserve">Завдання 9, усього </t>
  </si>
  <si>
    <t>Установи галузі "Соціальний захист та соціальне забезпечення"</t>
  </si>
  <si>
    <t>Заміна вхідних дверей у будинку нічного перебування КУ "СМТЦСО (НСП) "Берегиня"</t>
  </si>
  <si>
    <t>Департамент соціального захисту населення Сумської міської ради</t>
  </si>
  <si>
    <t xml:space="preserve">Завдання 10, усього </t>
  </si>
  <si>
    <t xml:space="preserve">Захід 10.1., усього </t>
  </si>
  <si>
    <t xml:space="preserve">Завдання 11, усього </t>
  </si>
  <si>
    <t xml:space="preserve">Захід 11.1., усього </t>
  </si>
  <si>
    <t>Модернізація системи освітлення</t>
  </si>
  <si>
    <t>Фізична культура і спорт</t>
  </si>
  <si>
    <t xml:space="preserve">Завдання 12, усього </t>
  </si>
  <si>
    <t xml:space="preserve">Захід 12.1., усього </t>
  </si>
  <si>
    <t>Виконавчий комітет Сумської міської ради</t>
  </si>
  <si>
    <t>Інші заходи</t>
  </si>
  <si>
    <t xml:space="preserve">Завдання 13, усього </t>
  </si>
  <si>
    <t xml:space="preserve">Захід 13.1., усього </t>
  </si>
  <si>
    <t>Перевірка системи енергетичного менеджменту в бюджетній сфері</t>
  </si>
  <si>
    <t xml:space="preserve">Наглядовий аудит системи енергетичного менеджменту в бюджетній сфері </t>
  </si>
  <si>
    <t>Департамент фінансів, економіки та інвестицій СМР</t>
  </si>
  <si>
    <t xml:space="preserve">Захід 13.2., усього </t>
  </si>
  <si>
    <t>Ресертифікаційний аудит системи енергетичного менеджменту</t>
  </si>
  <si>
    <t xml:space="preserve">Завдання 14, усього </t>
  </si>
  <si>
    <t xml:space="preserve">Захід 14.1., усього </t>
  </si>
  <si>
    <t>Участь у Добровільному об’єднанні органів місцевого самоврядування – Асоціації «Енергоефекти-вні міста України»</t>
  </si>
  <si>
    <t>Сплата членських внесків органами місцевого самоврядування Асоціації «Енергоефективні міста України»</t>
  </si>
  <si>
    <t>Виконавчий комітет СМР</t>
  </si>
  <si>
    <t xml:space="preserve">Завдання 15, усього </t>
  </si>
  <si>
    <t xml:space="preserve">Захід 15.1., усього </t>
  </si>
  <si>
    <t>Реалізація Проєкту "Впровадження Європейської Енергетичної відзнаки в Україні"</t>
  </si>
  <si>
    <t>Сплата щорічного внеску за членство в "Європейській Енергетичній Відзнаці"</t>
  </si>
  <si>
    <t>Оплата усних та письмових послуг перекладача з англійської мови</t>
  </si>
  <si>
    <t xml:space="preserve">Оплата консультативних послуг  з впровадження Європейської енергетичної відзнаки </t>
  </si>
  <si>
    <t xml:space="preserve">Завдання 16, усього </t>
  </si>
  <si>
    <t xml:space="preserve">Захід 16.1., усього </t>
  </si>
  <si>
    <t>Реалізація демонстраційного проєкту від GIZ</t>
  </si>
  <si>
    <t xml:space="preserve">Завдання 17, усього </t>
  </si>
  <si>
    <t xml:space="preserve">Захід 17.1., усього </t>
  </si>
  <si>
    <t xml:space="preserve">Завдання 18, усього </t>
  </si>
  <si>
    <t xml:space="preserve">Захід 18.1., усього </t>
  </si>
  <si>
    <t xml:space="preserve">Популяризація ідеї сталого енергетичного розвитку </t>
  </si>
  <si>
    <t>Проведення заходу "Дні Сталої енергії"</t>
  </si>
  <si>
    <t>Проведення навчань для енергоменеджерів бюджетних закладів та установ</t>
  </si>
  <si>
    <t xml:space="preserve">Завдання 19, усього </t>
  </si>
  <si>
    <t xml:space="preserve">Захід 19.1., усього </t>
  </si>
  <si>
    <t xml:space="preserve">Проведення навчання енергоменеджерів бюджетної сфери </t>
  </si>
  <si>
    <t>Впровадження електронної системи енергомоніторингу</t>
  </si>
  <si>
    <t>Впровадження електронної системи енергомоніторингу в бюджетній сфері</t>
  </si>
  <si>
    <t>Розробка Плану дій сталого енергетичного розвитку та клімату</t>
  </si>
  <si>
    <t>Розробка Плану дій сталого енергетичного розвитку та клімату Сумської міської територіальної громади</t>
  </si>
  <si>
    <t>1517640</t>
  </si>
  <si>
    <t>0617640</t>
  </si>
  <si>
    <t>0717640</t>
  </si>
  <si>
    <t>0717361</t>
  </si>
  <si>
    <t>0817640</t>
  </si>
  <si>
    <t>0217640</t>
  </si>
  <si>
    <t>0217680</t>
  </si>
  <si>
    <t>3717700</t>
  </si>
  <si>
    <t>Капітальний ремонт покрівлі з утепленням КУ ССШ № 7 ім. М. Савченка Сумської міської ради по вул. Лесі Українки, 23 в м.Суми</t>
  </si>
  <si>
    <t>Капітальний ремонт будівлі (термомодернізація) спортивного комплексу «Авангард» за адресою: вул.Хворостянки,5 в м.Суми</t>
  </si>
  <si>
    <t xml:space="preserve">Захід 1.2., усього </t>
  </si>
  <si>
    <t>Заміна освітлювальних приладів на енергоефективні в комунальній установі "Сумський міський територіальний центр соціального обслуговування (надання соціальних послуг) "Берегиня"</t>
  </si>
  <si>
    <t>Капітальний ремонт будівлі Сумського санаторного дошкільного навчального закладу (ясла-садок) № 24 «Оленка» м. Суми Сумської області з впровадженням комплексної термомодернізації за адресою: вул. Берестовська, 49А, м. Суми</t>
  </si>
  <si>
    <t>В.4 Комфортна громада</t>
  </si>
  <si>
    <t>В.4.4 Енергоефективна громада</t>
  </si>
  <si>
    <t>В.4.4.1 Здійснення заходів з підвищення енергоефективності у бюджетних закладах громади</t>
  </si>
  <si>
    <t>Програма підвищення енергоефективності в бюджетній сфері Сумської міської територіальної громади на 2022-2024 роки</t>
  </si>
  <si>
    <t>Мета програми: підвищення енергоефективності та створення комфортних умов перебування в будівлях бюджетної сфери, зниження викидів СО2 при виробництві енергії для потреб бюджетних установ Сумської міської територіальної громади, підвищення обізнаності населення в напрямку енергоефективності</t>
  </si>
  <si>
    <t>ДБ</t>
  </si>
  <si>
    <t>Залучені кошти</t>
  </si>
  <si>
    <t>Залучені кошти (кредит Європейського інвестиційного банку)</t>
  </si>
  <si>
    <t>Залучені кошти (грант Європейського Союзу)</t>
  </si>
  <si>
    <t xml:space="preserve">Захід 9.1, усього </t>
  </si>
  <si>
    <t xml:space="preserve">Захід 11.2., усього </t>
  </si>
  <si>
    <t xml:space="preserve">Захід 13.3., усього </t>
  </si>
  <si>
    <t>Участь у тренінгах та семінарах з питань енергозбереження</t>
  </si>
  <si>
    <t>Участь представників Сумської міської ради у тренінгах, семінарах з питань енергозбереження (міжнародні та на території України)</t>
  </si>
  <si>
    <t>0617640, 0617384</t>
  </si>
  <si>
    <t>Технічне обстеження, енергетичний аудит з виготовленням сертифікату енергетичної ефективності будівель закладів освіти, підготовка до участі у проєктах</t>
  </si>
  <si>
    <t>0717700, 071640</t>
  </si>
  <si>
    <t>Додаток 2</t>
  </si>
  <si>
    <t>Директор Департаменту фінансів, економіки та інвестицій Сумської міської ради</t>
  </si>
  <si>
    <t>Світлана ЛИПОВА</t>
  </si>
  <si>
    <t xml:space="preserve">до наказу Сумської міської військової
адміністрації
від 21.12.2023 № 106 – СМР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</si>
</sst>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₴_-;\-* #,##0\ _₴_-;_-* &quot;-&quot;\ _₴_-;_-@_-"/>
    <numFmt numFmtId="165" formatCode="_-* #,##0.00\ _₴_-;\-* #,##0.00\ _₴_-;_-* &quot;-&quot;??\ _₴_-;_-@_-"/>
    <numFmt numFmtId="166" formatCode="_-* #,##0.00\ _г_р_н_._-;\-* #,##0.00\ _г_р_н_._-;_-* &quot;-&quot;??\ _г_р_н_._-;_-@_-"/>
    <numFmt numFmtId="167" formatCode="#,##0.00_ ;\-#,##0.00\ "/>
    <numFmt numFmtId="168" formatCode="#,##0.000\ &quot;₴&quot;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5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5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4" fontId="13" fillId="0" borderId="1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4" fontId="14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16" fontId="12" fillId="0" borderId="1" xfId="0" applyNumberFormat="1" applyFont="1" applyFill="1" applyBorder="1" applyAlignment="1">
      <alignment vertical="top" wrapText="1"/>
    </xf>
    <xf numFmtId="4" fontId="14" fillId="0" borderId="1" xfId="1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/>
    </xf>
    <xf numFmtId="4" fontId="14" fillId="0" borderId="1" xfId="2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/>
    </xf>
    <xf numFmtId="4" fontId="12" fillId="0" borderId="1" xfId="2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165" fontId="15" fillId="3" borderId="1" xfId="1" applyFont="1" applyFill="1" applyBorder="1" applyAlignment="1" applyProtection="1">
      <alignment horizontal="center" vertical="center"/>
      <protection locked="0"/>
    </xf>
    <xf numFmtId="4" fontId="15" fillId="0" borderId="1" xfId="1" applyNumberFormat="1" applyFont="1" applyFill="1" applyBorder="1" applyAlignment="1">
      <alignment horizontal="center" vertical="center" wrapText="1"/>
    </xf>
    <xf numFmtId="165" fontId="12" fillId="0" borderId="1" xfId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8" fillId="0" borderId="1" xfId="0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4" fontId="15" fillId="2" borderId="1" xfId="0" applyNumberFormat="1" applyFont="1" applyFill="1" applyBorder="1" applyAlignment="1" applyProtection="1">
      <alignment horizontal="center" vertical="center"/>
      <protection locked="0"/>
    </xf>
    <xf numFmtId="166" fontId="6" fillId="0" borderId="1" xfId="0" applyNumberFormat="1" applyFont="1" applyBorder="1" applyAlignment="1">
      <alignment horizontal="center" vertical="center"/>
    </xf>
    <xf numFmtId="166" fontId="12" fillId="0" borderId="1" xfId="1" applyNumberFormat="1" applyFont="1" applyFill="1" applyBorder="1" applyAlignment="1">
      <alignment vertical="center"/>
    </xf>
    <xf numFmtId="0" fontId="0" fillId="0" borderId="1" xfId="0" applyBorder="1" applyAlignment="1"/>
    <xf numFmtId="167" fontId="15" fillId="0" borderId="1" xfId="1" applyNumberFormat="1" applyFont="1" applyFill="1" applyBorder="1" applyAlignment="1">
      <alignment horizontal="center" vertical="center"/>
    </xf>
    <xf numFmtId="167" fontId="12" fillId="0" borderId="1" xfId="1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>
      <alignment horizontal="center" vertical="center"/>
    </xf>
    <xf numFmtId="4" fontId="15" fillId="3" borderId="1" xfId="1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15" fillId="0" borderId="1" xfId="1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Fill="1" applyBorder="1" applyAlignment="1" applyProtection="1">
      <alignment horizontal="center" vertical="center"/>
      <protection locked="0"/>
    </xf>
    <xf numFmtId="166" fontId="15" fillId="0" borderId="1" xfId="1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8" fontId="0" fillId="0" borderId="0" xfId="0" applyNumberFormat="1"/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" fontId="0" fillId="0" borderId="0" xfId="0" applyNumberFormat="1"/>
    <xf numFmtId="0" fontId="0" fillId="0" borderId="0" xfId="0" applyAlignment="1">
      <alignment vertical="top"/>
    </xf>
    <xf numFmtId="0" fontId="9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" fontId="6" fillId="0" borderId="1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16" fontId="12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/>
    <xf numFmtId="4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/>
    <xf numFmtId="4" fontId="17" fillId="0" borderId="0" xfId="0" applyNumberFormat="1" applyFont="1" applyAlignment="1">
      <alignment horizontal="center"/>
    </xf>
    <xf numFmtId="0" fontId="17" fillId="0" borderId="0" xfId="0" applyFont="1" applyAlignment="1"/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14" fillId="0" borderId="2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16" fontId="15" fillId="0" borderId="2" xfId="0" applyNumberFormat="1" applyFont="1" applyFill="1" applyBorder="1" applyAlignment="1">
      <alignment vertical="top" wrapText="1"/>
    </xf>
    <xf numFmtId="16" fontId="15" fillId="0" borderId="4" xfId="0" applyNumberFormat="1" applyFont="1" applyFill="1" applyBorder="1" applyAlignment="1">
      <alignment vertical="top" wrapText="1"/>
    </xf>
    <xf numFmtId="16" fontId="15" fillId="0" borderId="2" xfId="0" applyNumberFormat="1" applyFont="1" applyFill="1" applyBorder="1" applyAlignment="1">
      <alignment horizontal="center" vertical="center" wrapText="1"/>
    </xf>
    <xf numFmtId="16" fontId="15" fillId="0" borderId="4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 wrapText="1"/>
    </xf>
    <xf numFmtId="4" fontId="9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top" wrapText="1"/>
    </xf>
    <xf numFmtId="4" fontId="14" fillId="0" borderId="2" xfId="1" applyNumberFormat="1" applyFont="1" applyFill="1" applyBorder="1" applyAlignment="1">
      <alignment horizontal="center" vertical="center" wrapText="1"/>
    </xf>
    <xf numFmtId="4" fontId="14" fillId="0" borderId="3" xfId="1" applyNumberFormat="1" applyFont="1" applyFill="1" applyBorder="1" applyAlignment="1">
      <alignment horizontal="center" vertical="center" wrapText="1"/>
    </xf>
    <xf numFmtId="4" fontId="14" fillId="0" borderId="4" xfId="1" applyNumberFormat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/>
    </xf>
    <xf numFmtId="4" fontId="12" fillId="0" borderId="3" xfId="1" applyNumberFormat="1" applyFont="1" applyFill="1" applyBorder="1" applyAlignment="1">
      <alignment horizontal="center" vertical="center"/>
    </xf>
    <xf numFmtId="4" fontId="12" fillId="0" borderId="4" xfId="1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4" fontId="2" fillId="0" borderId="0" xfId="0" applyNumberFormat="1" applyFont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6"/>
  <sheetViews>
    <sheetView tabSelected="1" view="pageBreakPreview" topLeftCell="B1" zoomScaleNormal="100" zoomScaleSheetLayoutView="100" workbookViewId="0">
      <selection activeCell="J16" sqref="J16"/>
    </sheetView>
  </sheetViews>
  <sheetFormatPr defaultRowHeight="15" x14ac:dyDescent="0.25"/>
  <cols>
    <col min="1" max="1" width="23.42578125" style="121" customWidth="1"/>
    <col min="2" max="2" width="26.7109375" customWidth="1"/>
    <col min="3" max="3" width="18.140625" customWidth="1"/>
    <col min="4" max="4" width="11.42578125" customWidth="1"/>
    <col min="5" max="5" width="18.7109375" customWidth="1"/>
    <col min="6" max="6" width="14.42578125" style="69" customWidth="1"/>
    <col min="7" max="7" width="12.5703125" style="69" customWidth="1"/>
    <col min="8" max="8" width="14.7109375" style="80" customWidth="1"/>
    <col min="9" max="9" width="15.42578125" style="69" customWidth="1"/>
    <col min="10" max="10" width="12.5703125" style="69" customWidth="1"/>
    <col min="11" max="11" width="19.42578125" style="80" customWidth="1"/>
    <col min="12" max="12" width="16.85546875" style="69" customWidth="1"/>
    <col min="13" max="13" width="12.5703125" style="69" customWidth="1"/>
    <col min="14" max="14" width="15" style="80" customWidth="1"/>
    <col min="15" max="15" width="16" bestFit="1" customWidth="1"/>
  </cols>
  <sheetData>
    <row r="1" spans="1:16" x14ac:dyDescent="0.25"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6" s="155" customFormat="1" ht="18.75" x14ac:dyDescent="0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61" t="s">
        <v>184</v>
      </c>
      <c r="L2" s="161"/>
      <c r="M2" s="161"/>
      <c r="N2" s="161"/>
    </row>
    <row r="3" spans="1:16" ht="69" customHeight="1" x14ac:dyDescent="0.3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75" t="s">
        <v>187</v>
      </c>
      <c r="L3" s="175"/>
      <c r="M3" s="175"/>
      <c r="N3" s="175"/>
      <c r="P3" s="128"/>
    </row>
    <row r="4" spans="1:16" ht="25.5" customHeight="1" x14ac:dyDescent="0.25">
      <c r="A4" s="162" t="s">
        <v>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6" ht="18.75" x14ac:dyDescent="0.25">
      <c r="A5" s="217" t="s">
        <v>170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</row>
    <row r="6" spans="1:16" x14ac:dyDescent="0.25">
      <c r="A6" s="218" t="s">
        <v>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</row>
    <row r="7" spans="1:16" x14ac:dyDescent="0.25">
      <c r="A7" s="116"/>
    </row>
    <row r="8" spans="1:16" x14ac:dyDescent="0.25">
      <c r="A8" s="111"/>
      <c r="B8" s="6"/>
      <c r="C8" s="7"/>
      <c r="D8" s="6"/>
      <c r="E8" s="6"/>
      <c r="F8" s="193" t="s">
        <v>21</v>
      </c>
      <c r="G8" s="193"/>
      <c r="H8" s="193"/>
      <c r="I8" s="193"/>
      <c r="J8" s="193"/>
      <c r="K8" s="193"/>
      <c r="L8" s="193"/>
      <c r="M8" s="193"/>
      <c r="N8" s="193"/>
    </row>
    <row r="9" spans="1:16" ht="25.5" x14ac:dyDescent="0.25">
      <c r="A9" s="111" t="s">
        <v>2</v>
      </c>
      <c r="B9" s="6" t="s">
        <v>3</v>
      </c>
      <c r="C9" s="7" t="s">
        <v>4</v>
      </c>
      <c r="D9" s="6"/>
      <c r="E9" s="6" t="s">
        <v>7</v>
      </c>
      <c r="F9" s="193"/>
      <c r="G9" s="193"/>
      <c r="H9" s="193"/>
      <c r="I9" s="193"/>
      <c r="J9" s="193"/>
      <c r="K9" s="193"/>
      <c r="L9" s="193"/>
      <c r="M9" s="193"/>
      <c r="N9" s="193"/>
    </row>
    <row r="10" spans="1:16" x14ac:dyDescent="0.25">
      <c r="A10" s="8"/>
      <c r="B10" s="8"/>
      <c r="C10" s="8"/>
      <c r="D10" s="6" t="s">
        <v>5</v>
      </c>
      <c r="E10" s="8"/>
      <c r="F10" s="193" t="s">
        <v>27</v>
      </c>
      <c r="G10" s="193"/>
      <c r="H10" s="193"/>
      <c r="I10" s="193" t="s">
        <v>28</v>
      </c>
      <c r="J10" s="193"/>
      <c r="K10" s="193"/>
      <c r="L10" s="193" t="s">
        <v>29</v>
      </c>
      <c r="M10" s="193"/>
      <c r="N10" s="193"/>
    </row>
    <row r="11" spans="1:16" x14ac:dyDescent="0.25">
      <c r="A11" s="8"/>
      <c r="B11" s="8"/>
      <c r="C11" s="8"/>
      <c r="D11" s="6" t="s">
        <v>6</v>
      </c>
      <c r="E11" s="8"/>
      <c r="F11" s="64" t="s">
        <v>8</v>
      </c>
      <c r="G11" s="67" t="s">
        <v>9</v>
      </c>
      <c r="H11" s="65" t="s">
        <v>10</v>
      </c>
      <c r="I11" s="66" t="s">
        <v>8</v>
      </c>
      <c r="J11" s="67" t="s">
        <v>9</v>
      </c>
      <c r="K11" s="65" t="s">
        <v>10</v>
      </c>
      <c r="L11" s="64" t="s">
        <v>8</v>
      </c>
      <c r="M11" s="67" t="s">
        <v>9</v>
      </c>
      <c r="N11" s="65" t="s">
        <v>10</v>
      </c>
    </row>
    <row r="12" spans="1:16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103">
        <v>6</v>
      </c>
      <c r="G12" s="103">
        <v>7</v>
      </c>
      <c r="H12" s="81">
        <v>8</v>
      </c>
      <c r="I12" s="104">
        <v>9</v>
      </c>
      <c r="J12" s="103">
        <v>10</v>
      </c>
      <c r="K12" s="81">
        <v>11</v>
      </c>
      <c r="L12" s="103">
        <v>12</v>
      </c>
      <c r="M12" s="103">
        <v>13</v>
      </c>
      <c r="N12" s="81">
        <v>13</v>
      </c>
    </row>
    <row r="13" spans="1:16" ht="27" customHeight="1" x14ac:dyDescent="0.25">
      <c r="A13" s="166" t="s">
        <v>171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</row>
    <row r="14" spans="1:16" ht="25.5" x14ac:dyDescent="0.25">
      <c r="A14" s="176" t="s">
        <v>167</v>
      </c>
      <c r="B14" s="10" t="s">
        <v>11</v>
      </c>
      <c r="C14" s="10"/>
      <c r="D14" s="10"/>
      <c r="E14" s="10"/>
      <c r="F14" s="64">
        <f>G14+H14</f>
        <v>68226968</v>
      </c>
      <c r="G14" s="67">
        <f>G15+G16+G17</f>
        <v>1728500</v>
      </c>
      <c r="H14" s="95">
        <f>H15+H16+H17</f>
        <v>66498468</v>
      </c>
      <c r="I14" s="74">
        <f>J14+K14</f>
        <v>301980893</v>
      </c>
      <c r="J14" s="93">
        <f>J15+J16+J17</f>
        <v>4080224</v>
      </c>
      <c r="K14" s="93">
        <f>K15+K16+K17</f>
        <v>297900669</v>
      </c>
      <c r="L14" s="106">
        <f>M14+N14</f>
        <v>275419982</v>
      </c>
      <c r="M14" s="93">
        <f>M15+M16+M17</f>
        <v>2898384</v>
      </c>
      <c r="N14" s="93">
        <f>N15+N16+N17</f>
        <v>272521598</v>
      </c>
      <c r="O14" s="119"/>
    </row>
    <row r="15" spans="1:16" x14ac:dyDescent="0.25">
      <c r="A15" s="176"/>
      <c r="B15" s="166"/>
      <c r="C15" s="194"/>
      <c r="D15" s="194"/>
      <c r="E15" s="11" t="s">
        <v>12</v>
      </c>
      <c r="F15" s="64">
        <f>G15+H15</f>
        <v>15634200</v>
      </c>
      <c r="G15" s="67">
        <f>G20+G34+G84+G93+G102+G117+G127+G136+G143+G151+G159+G168+G175+G186+G193+G200+G207+G214</f>
        <v>1728500</v>
      </c>
      <c r="H15" s="67">
        <f>H20+H34+H84+H93+H102+H117+H127+H136+H143+H151+H159+H168+H175+H186+H193+H200+H207+H214</f>
        <v>13905700</v>
      </c>
      <c r="I15" s="74">
        <f>J15+K15</f>
        <v>152653111</v>
      </c>
      <c r="J15" s="93">
        <f>J20+J34+J84+J93+J102+J117+J127+J136+J143+J151+J159+J168+J175+J186+J193+J200+J207+J214</f>
        <v>4080224</v>
      </c>
      <c r="K15" s="93">
        <f>K20+K34+K84+K93+K102+K117+K127+K136+K143+K151+K159+K168+K175+K187+K194+K201+K208+K214+K221</f>
        <v>148572887</v>
      </c>
      <c r="L15" s="106">
        <f>M15+N15</f>
        <v>154654982</v>
      </c>
      <c r="M15" s="93">
        <f>M20+M34+M84+M93+M102+M117+M127+M136+M143+M151+M159+M168+M175+M186+M193+M200+M207+M214+M221</f>
        <v>2898384</v>
      </c>
      <c r="N15" s="93">
        <f>N20+N34+N84+N93+N102+N117+N127+N136+N143+N151+N159+N168+N175+N186+N193+N200+N207+N214+N221</f>
        <v>151756598</v>
      </c>
      <c r="O15" s="127"/>
    </row>
    <row r="16" spans="1:16" x14ac:dyDescent="0.25">
      <c r="A16" s="176"/>
      <c r="B16" s="166"/>
      <c r="C16" s="194"/>
      <c r="D16" s="194"/>
      <c r="E16" s="11" t="s">
        <v>22</v>
      </c>
      <c r="F16" s="64">
        <f>G16+H16</f>
        <v>7530028</v>
      </c>
      <c r="G16" s="67">
        <f>G35+G85+G94+G103+G118+G128+G137+G144+G152+G160+G169+G176+G187+G194+G201+G208+G215</f>
        <v>0</v>
      </c>
      <c r="H16" s="82">
        <f>H35+H85+H94+H103+H118+H137+H128+H144+H152+H160+H169+H176+H187+H194+H201+H208+H215</f>
        <v>7530028</v>
      </c>
      <c r="I16" s="74">
        <f>J16+K16</f>
        <v>52912282</v>
      </c>
      <c r="J16" s="93">
        <f>J21+J35+J85+J94+J103+J118+J128+J137+J144+J152+J160+J169+J176+J187+J194+J201+J208+J215+J222</f>
        <v>0</v>
      </c>
      <c r="K16" s="93">
        <f>K21+K35+K85+K94+K103+K118+K128+K137+K144+K152+K160+K169+K176+K187+K194+K201+K208+K215+K222</f>
        <v>52912282</v>
      </c>
      <c r="L16" s="106">
        <f>M16+N16</f>
        <v>14000000</v>
      </c>
      <c r="M16" s="93">
        <f>M21+M35+M85+M94+M103+M118+M128+M137+M144+M152+M160+M169+M176+M187+M194+M201+M208+M215</f>
        <v>0</v>
      </c>
      <c r="N16" s="93">
        <f>N21+N35+N85+N94+N103+N118+N128+N137+N144+N152+N160+N169+N176+N187+N194+N201+N208+N215+N222</f>
        <v>14000000</v>
      </c>
      <c r="O16" s="127"/>
    </row>
    <row r="17" spans="1:15" ht="29.25" customHeight="1" x14ac:dyDescent="0.25">
      <c r="A17" s="176"/>
      <c r="B17" s="166"/>
      <c r="C17" s="194"/>
      <c r="D17" s="194"/>
      <c r="E17" s="32" t="s">
        <v>173</v>
      </c>
      <c r="F17" s="64">
        <f>G17+H17</f>
        <v>45062740</v>
      </c>
      <c r="G17" s="67">
        <f>G22+G36+G86+G95+G104++G119+G129+G138+G145+G153+G161+G170+G177+G188+G195+G202+G209+G216</f>
        <v>0</v>
      </c>
      <c r="H17" s="67">
        <f>H22+H36+H86+H95+H104+H119+H129+H138+H145+H153+H161+H170+H177+H188+H202+H209+H195+H216</f>
        <v>45062740</v>
      </c>
      <c r="I17" s="74">
        <f>J17+K17</f>
        <v>96415500</v>
      </c>
      <c r="J17" s="93">
        <f>J22+J36+J86+J95+J104+J119+J129+J138+J145+J153+J161+J170+J177+J188+J195+J202+J209+J216</f>
        <v>0</v>
      </c>
      <c r="K17" s="93">
        <f>K22+K36+K86+K95+K104+K119+K129+K138+K145+K153+K161+K170+K177+K188+K195+K202+K209+K216</f>
        <v>96415500</v>
      </c>
      <c r="L17" s="106">
        <f>M17+N17</f>
        <v>106765000</v>
      </c>
      <c r="M17" s="93">
        <f>M22+M36+M86+M95+M104+M119+M129+M138+M145+M153+M161+M170+M177+M188+M195+M202+M209+M216</f>
        <v>0</v>
      </c>
      <c r="N17" s="93">
        <f>N22+N36+N86+N95+N104+N119+N129+N138+N145+N153+N161+N170+N177+N188+N195+N202+N209+N216</f>
        <v>106765000</v>
      </c>
      <c r="O17" s="127"/>
    </row>
    <row r="18" spans="1:15" x14ac:dyDescent="0.25">
      <c r="A18" s="120"/>
      <c r="B18" s="193" t="s">
        <v>24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</row>
    <row r="19" spans="1:15" ht="15" customHeight="1" x14ac:dyDescent="0.25">
      <c r="A19" s="176" t="s">
        <v>168</v>
      </c>
      <c r="B19" s="10" t="s">
        <v>14</v>
      </c>
      <c r="C19" s="10"/>
      <c r="D19" s="10"/>
      <c r="E19" s="11"/>
      <c r="F19" s="64">
        <f>G19+H19</f>
        <v>55261740</v>
      </c>
      <c r="G19" s="67">
        <f>G20</f>
        <v>100000</v>
      </c>
      <c r="H19" s="67">
        <f>H20+H22</f>
        <v>55161740</v>
      </c>
      <c r="I19" s="66">
        <f>J19+K19</f>
        <v>111119500</v>
      </c>
      <c r="J19" s="67">
        <f>J20</f>
        <v>461090</v>
      </c>
      <c r="K19" s="67">
        <f>K20+K22</f>
        <v>110658410</v>
      </c>
      <c r="L19" s="64">
        <f>M19+N19</f>
        <v>112165000</v>
      </c>
      <c r="M19" s="67">
        <f>M20</f>
        <v>465324</v>
      </c>
      <c r="N19" s="67">
        <f>N20+N22</f>
        <v>111699676</v>
      </c>
    </row>
    <row r="20" spans="1:15" x14ac:dyDescent="0.25">
      <c r="A20" s="176"/>
      <c r="B20" s="163" t="s">
        <v>23</v>
      </c>
      <c r="C20" s="166"/>
      <c r="D20" s="166"/>
      <c r="E20" s="11" t="s">
        <v>12</v>
      </c>
      <c r="F20" s="64">
        <f>G20+H20</f>
        <v>10199000</v>
      </c>
      <c r="G20" s="67">
        <f>G25+G30</f>
        <v>100000</v>
      </c>
      <c r="H20" s="67">
        <f>H25+H30</f>
        <v>10099000</v>
      </c>
      <c r="I20" s="66">
        <f>J20+K20</f>
        <v>18904000</v>
      </c>
      <c r="J20" s="67">
        <f>J25+J30</f>
        <v>461090</v>
      </c>
      <c r="K20" s="67">
        <f>K25+K30</f>
        <v>18442910</v>
      </c>
      <c r="L20" s="64">
        <f>M20+N20</f>
        <v>19100000</v>
      </c>
      <c r="M20" s="67">
        <f>M25+M30</f>
        <v>465324</v>
      </c>
      <c r="N20" s="67">
        <f>N25+N30</f>
        <v>18634676</v>
      </c>
    </row>
    <row r="21" spans="1:15" ht="14.25" customHeight="1" x14ac:dyDescent="0.25">
      <c r="A21" s="176"/>
      <c r="B21" s="164"/>
      <c r="C21" s="166"/>
      <c r="D21" s="166"/>
      <c r="E21" s="46" t="s">
        <v>17</v>
      </c>
      <c r="F21" s="64"/>
      <c r="G21" s="67"/>
      <c r="H21" s="67"/>
      <c r="I21" s="66"/>
      <c r="J21" s="67"/>
      <c r="K21" s="67"/>
      <c r="L21" s="64"/>
      <c r="M21" s="67"/>
      <c r="N21" s="67"/>
    </row>
    <row r="22" spans="1:15" ht="31.5" customHeight="1" x14ac:dyDescent="0.25">
      <c r="A22" s="176"/>
      <c r="B22" s="165"/>
      <c r="C22" s="166"/>
      <c r="D22" s="166"/>
      <c r="E22" s="47" t="s">
        <v>173</v>
      </c>
      <c r="F22" s="64">
        <f>G22+H22</f>
        <v>45062740</v>
      </c>
      <c r="G22" s="67">
        <v>0</v>
      </c>
      <c r="H22" s="67">
        <f>H26+H31</f>
        <v>45062740</v>
      </c>
      <c r="I22" s="66">
        <f>I26</f>
        <v>92215500</v>
      </c>
      <c r="J22" s="67">
        <v>0</v>
      </c>
      <c r="K22" s="67">
        <f>K26</f>
        <v>92215500</v>
      </c>
      <c r="L22" s="64">
        <f>L26</f>
        <v>93065000</v>
      </c>
      <c r="M22" s="67">
        <v>0</v>
      </c>
      <c r="N22" s="67">
        <f>N26+N31</f>
        <v>93065000</v>
      </c>
    </row>
    <row r="23" spans="1:15" x14ac:dyDescent="0.25">
      <c r="A23" s="176"/>
      <c r="B23" s="10" t="s">
        <v>15</v>
      </c>
      <c r="C23" s="10"/>
      <c r="D23" s="10"/>
      <c r="E23" s="11"/>
      <c r="F23" s="64"/>
      <c r="G23" s="67"/>
      <c r="H23" s="65"/>
      <c r="I23" s="66"/>
      <c r="J23" s="67"/>
      <c r="K23" s="65"/>
      <c r="L23" s="64"/>
      <c r="M23" s="67"/>
      <c r="N23" s="65"/>
    </row>
    <row r="24" spans="1:15" x14ac:dyDescent="0.25">
      <c r="A24" s="176" t="s">
        <v>169</v>
      </c>
      <c r="B24" s="10" t="s">
        <v>16</v>
      </c>
      <c r="C24" s="10"/>
      <c r="D24" s="10"/>
      <c r="E24" s="11"/>
      <c r="F24" s="64">
        <f>G24+H24</f>
        <v>48200000</v>
      </c>
      <c r="G24" s="67"/>
      <c r="H24" s="67">
        <f t="shared" ref="H24:K24" si="0">H25+H26</f>
        <v>48200000</v>
      </c>
      <c r="I24" s="66">
        <f>J24+K24</f>
        <v>111119500</v>
      </c>
      <c r="J24" s="67">
        <f t="shared" si="0"/>
        <v>461090</v>
      </c>
      <c r="K24" s="67">
        <f t="shared" si="0"/>
        <v>110658410</v>
      </c>
      <c r="L24" s="64">
        <f>M24+N24</f>
        <v>112165000</v>
      </c>
      <c r="M24" s="67">
        <f>M25</f>
        <v>465324</v>
      </c>
      <c r="N24" s="67">
        <f>N25+N26</f>
        <v>111699676</v>
      </c>
    </row>
    <row r="25" spans="1:15" ht="15" customHeight="1" x14ac:dyDescent="0.25">
      <c r="A25" s="176"/>
      <c r="B25" s="195" t="s">
        <v>25</v>
      </c>
      <c r="C25" s="191">
        <v>1517640</v>
      </c>
      <c r="D25" s="191" t="s">
        <v>26</v>
      </c>
      <c r="E25" s="11" t="s">
        <v>12</v>
      </c>
      <c r="F25" s="51">
        <v>8200000</v>
      </c>
      <c r="G25" s="54"/>
      <c r="H25" s="54">
        <v>8200000</v>
      </c>
      <c r="I25" s="51">
        <f>J25+K25</f>
        <v>18904000</v>
      </c>
      <c r="J25" s="94">
        <v>461090</v>
      </c>
      <c r="K25" s="83">
        <v>18442910</v>
      </c>
      <c r="L25" s="41">
        <f>M25+N25</f>
        <v>19100000</v>
      </c>
      <c r="M25" s="99">
        <v>465324</v>
      </c>
      <c r="N25" s="99">
        <f>19100000-M25</f>
        <v>18634676</v>
      </c>
    </row>
    <row r="26" spans="1:15" ht="15" customHeight="1" x14ac:dyDescent="0.25">
      <c r="A26" s="176"/>
      <c r="B26" s="196"/>
      <c r="C26" s="198"/>
      <c r="D26" s="198"/>
      <c r="E26" s="186" t="s">
        <v>174</v>
      </c>
      <c r="F26" s="182">
        <v>40000000</v>
      </c>
      <c r="G26" s="188"/>
      <c r="H26" s="188">
        <v>40000000</v>
      </c>
      <c r="I26" s="182">
        <v>92215500</v>
      </c>
      <c r="J26" s="188"/>
      <c r="K26" s="188">
        <v>92215500</v>
      </c>
      <c r="L26" s="182">
        <f>M26+N26</f>
        <v>93065000</v>
      </c>
      <c r="M26" s="188"/>
      <c r="N26" s="188">
        <v>93065000</v>
      </c>
    </row>
    <row r="27" spans="1:15" ht="15" customHeight="1" x14ac:dyDescent="0.25">
      <c r="A27" s="176"/>
      <c r="B27" s="196"/>
      <c r="C27" s="198"/>
      <c r="D27" s="198"/>
      <c r="E27" s="199"/>
      <c r="F27" s="183"/>
      <c r="G27" s="189"/>
      <c r="H27" s="189"/>
      <c r="I27" s="183"/>
      <c r="J27" s="189"/>
      <c r="K27" s="189"/>
      <c r="L27" s="183"/>
      <c r="M27" s="189"/>
      <c r="N27" s="189"/>
    </row>
    <row r="28" spans="1:15" ht="45" customHeight="1" x14ac:dyDescent="0.25">
      <c r="A28" s="176"/>
      <c r="B28" s="197"/>
      <c r="C28" s="192"/>
      <c r="D28" s="192"/>
      <c r="E28" s="187"/>
      <c r="F28" s="184"/>
      <c r="G28" s="190"/>
      <c r="H28" s="190"/>
      <c r="I28" s="184"/>
      <c r="J28" s="190"/>
      <c r="K28" s="190"/>
      <c r="L28" s="184"/>
      <c r="M28" s="190"/>
      <c r="N28" s="190"/>
    </row>
    <row r="29" spans="1:15" x14ac:dyDescent="0.25">
      <c r="A29" s="176" t="s">
        <v>169</v>
      </c>
      <c r="B29" s="10" t="s">
        <v>164</v>
      </c>
      <c r="C29" s="10"/>
      <c r="D29" s="10"/>
      <c r="E29" s="11"/>
      <c r="F29" s="64">
        <f>F30+F31</f>
        <v>7061740</v>
      </c>
      <c r="G29" s="67">
        <f>G30</f>
        <v>100000</v>
      </c>
      <c r="H29" s="67">
        <f>H30+H31</f>
        <v>6961740</v>
      </c>
      <c r="I29" s="66"/>
      <c r="J29" s="67"/>
      <c r="K29" s="65"/>
      <c r="L29" s="64"/>
      <c r="M29" s="67"/>
      <c r="N29" s="65"/>
    </row>
    <row r="30" spans="1:15" ht="15" customHeight="1" x14ac:dyDescent="0.25">
      <c r="A30" s="176"/>
      <c r="B30" s="195" t="s">
        <v>30</v>
      </c>
      <c r="C30" s="191">
        <v>1517640</v>
      </c>
      <c r="D30" s="191" t="s">
        <v>26</v>
      </c>
      <c r="E30" s="12" t="s">
        <v>12</v>
      </c>
      <c r="F30" s="51">
        <f>G30+H30</f>
        <v>1999000</v>
      </c>
      <c r="G30" s="100">
        <v>100000</v>
      </c>
      <c r="H30" s="100">
        <v>1899000</v>
      </c>
      <c r="I30" s="66"/>
      <c r="J30" s="67"/>
      <c r="K30" s="65"/>
      <c r="L30" s="64"/>
      <c r="M30" s="67"/>
      <c r="N30" s="65"/>
    </row>
    <row r="31" spans="1:15" ht="15" customHeight="1" x14ac:dyDescent="0.25">
      <c r="A31" s="176"/>
      <c r="B31" s="200"/>
      <c r="C31" s="198"/>
      <c r="D31" s="198"/>
      <c r="E31" s="186" t="s">
        <v>175</v>
      </c>
      <c r="F31" s="182">
        <v>5062740</v>
      </c>
      <c r="G31" s="179"/>
      <c r="H31" s="188">
        <v>5062740</v>
      </c>
      <c r="I31" s="185"/>
      <c r="J31" s="179"/>
      <c r="K31" s="181"/>
      <c r="L31" s="180"/>
      <c r="M31" s="179"/>
      <c r="N31" s="181"/>
    </row>
    <row r="32" spans="1:15" ht="60" customHeight="1" x14ac:dyDescent="0.25">
      <c r="A32" s="176"/>
      <c r="B32" s="201"/>
      <c r="C32" s="192"/>
      <c r="D32" s="192"/>
      <c r="E32" s="187"/>
      <c r="F32" s="184"/>
      <c r="G32" s="179"/>
      <c r="H32" s="190"/>
      <c r="I32" s="185"/>
      <c r="J32" s="179"/>
      <c r="K32" s="181"/>
      <c r="L32" s="180"/>
      <c r="M32" s="179"/>
      <c r="N32" s="181"/>
    </row>
    <row r="33" spans="1:14" ht="16.5" customHeight="1" x14ac:dyDescent="0.25">
      <c r="A33" s="176" t="s">
        <v>168</v>
      </c>
      <c r="B33" s="30" t="s">
        <v>31</v>
      </c>
      <c r="C33" s="30"/>
      <c r="D33" s="30"/>
      <c r="E33" s="31"/>
      <c r="F33" s="64">
        <f>F34</f>
        <v>2970000</v>
      </c>
      <c r="G33" s="67"/>
      <c r="H33" s="67">
        <f>H34</f>
        <v>2970000</v>
      </c>
      <c r="I33" s="66">
        <f>J33+K33</f>
        <v>148253532</v>
      </c>
      <c r="J33" s="67"/>
      <c r="K33" s="67">
        <f>K34+K35</f>
        <v>148253532</v>
      </c>
      <c r="L33" s="64">
        <f>M33+N33</f>
        <v>121132256</v>
      </c>
      <c r="M33" s="67"/>
      <c r="N33" s="67">
        <f>N34+N35+N36</f>
        <v>121132256</v>
      </c>
    </row>
    <row r="34" spans="1:14" ht="20.25" customHeight="1" x14ac:dyDescent="0.25">
      <c r="A34" s="176"/>
      <c r="B34" s="221" t="s">
        <v>32</v>
      </c>
      <c r="C34" s="166"/>
      <c r="D34" s="166"/>
      <c r="E34" s="31" t="s">
        <v>12</v>
      </c>
      <c r="F34" s="64">
        <f>G34+H34</f>
        <v>2970000</v>
      </c>
      <c r="G34" s="67"/>
      <c r="H34" s="67">
        <f>H46+H48+H50</f>
        <v>2970000</v>
      </c>
      <c r="I34" s="66">
        <f>J34+K34</f>
        <v>95341250</v>
      </c>
      <c r="J34" s="67"/>
      <c r="K34" s="67">
        <f>K39+K41+K46+K48+K50+K52+K54+K56+K58+K60+K62+K65+K67+K69+K72+K74+K76+K78+K80+K82</f>
        <v>95341250</v>
      </c>
      <c r="L34" s="64">
        <f>M34+N34</f>
        <v>107432256</v>
      </c>
      <c r="M34" s="67"/>
      <c r="N34" s="67">
        <f>N39+N41+N46+N48+N50+N52+N54+N56+N58+N60+N62+N65+N67+N69+N72+N74+N76+N78+N80+N82</f>
        <v>107432256</v>
      </c>
    </row>
    <row r="35" spans="1:14" ht="16.5" customHeight="1" x14ac:dyDescent="0.25">
      <c r="A35" s="176"/>
      <c r="B35" s="221"/>
      <c r="C35" s="166"/>
      <c r="D35" s="166"/>
      <c r="E35" s="113" t="s">
        <v>17</v>
      </c>
      <c r="F35" s="110"/>
      <c r="G35" s="108"/>
      <c r="H35" s="109"/>
      <c r="I35" s="112">
        <f>J35+K35</f>
        <v>52912282</v>
      </c>
      <c r="J35" s="108"/>
      <c r="K35" s="136">
        <f>K70</f>
        <v>52912282</v>
      </c>
      <c r="L35" s="110">
        <f>M35+N35</f>
        <v>0</v>
      </c>
      <c r="M35" s="108"/>
      <c r="N35" s="108">
        <f>N70</f>
        <v>0</v>
      </c>
    </row>
    <row r="36" spans="1:14" ht="29.25" customHeight="1" x14ac:dyDescent="0.25">
      <c r="A36" s="176"/>
      <c r="B36" s="221"/>
      <c r="C36" s="166"/>
      <c r="D36" s="166"/>
      <c r="E36" s="31" t="s">
        <v>88</v>
      </c>
      <c r="F36" s="64"/>
      <c r="G36" s="67"/>
      <c r="H36" s="65"/>
      <c r="I36" s="66"/>
      <c r="J36" s="67"/>
      <c r="K36" s="67"/>
      <c r="L36" s="64"/>
      <c r="M36" s="67"/>
      <c r="N36" s="141">
        <f>N63</f>
        <v>13700000</v>
      </c>
    </row>
    <row r="37" spans="1:14" ht="24.75" customHeight="1" x14ac:dyDescent="0.25">
      <c r="A37" s="176"/>
      <c r="B37" s="30" t="s">
        <v>15</v>
      </c>
      <c r="C37" s="30"/>
      <c r="D37" s="30"/>
      <c r="E37" s="31"/>
      <c r="F37" s="64"/>
      <c r="G37" s="67"/>
      <c r="H37" s="65"/>
      <c r="I37" s="66"/>
      <c r="J37" s="67"/>
      <c r="K37" s="65"/>
      <c r="L37" s="64"/>
      <c r="M37" s="67"/>
      <c r="N37" s="65"/>
    </row>
    <row r="38" spans="1:14" ht="24.75" customHeight="1" x14ac:dyDescent="0.25">
      <c r="A38" s="176" t="s">
        <v>169</v>
      </c>
      <c r="B38" s="30" t="s">
        <v>33</v>
      </c>
      <c r="C38" s="30"/>
      <c r="D38" s="30"/>
      <c r="E38" s="31"/>
      <c r="F38" s="64"/>
      <c r="G38" s="67"/>
      <c r="H38" s="65"/>
      <c r="I38" s="66">
        <f>J38+K38</f>
        <v>18800000</v>
      </c>
      <c r="J38" s="67"/>
      <c r="K38" s="67">
        <f>K39</f>
        <v>18800000</v>
      </c>
      <c r="L38" s="64">
        <f>M38+N38</f>
        <v>12200000</v>
      </c>
      <c r="M38" s="67"/>
      <c r="N38" s="67">
        <f>N39</f>
        <v>12200000</v>
      </c>
    </row>
    <row r="39" spans="1:14" ht="96.75" customHeight="1" x14ac:dyDescent="0.25">
      <c r="A39" s="176"/>
      <c r="B39" s="144" t="s">
        <v>34</v>
      </c>
      <c r="C39" s="137">
        <v>1517640</v>
      </c>
      <c r="D39" s="137" t="s">
        <v>26</v>
      </c>
      <c r="E39" s="31" t="s">
        <v>12</v>
      </c>
      <c r="F39" s="51"/>
      <c r="G39" s="67"/>
      <c r="H39" s="65"/>
      <c r="I39" s="44">
        <f>J39+K39</f>
        <v>18800000</v>
      </c>
      <c r="J39" s="67"/>
      <c r="K39" s="56">
        <v>18800000</v>
      </c>
      <c r="L39" s="52">
        <f>M39+N39</f>
        <v>12200000</v>
      </c>
      <c r="M39" s="67"/>
      <c r="N39" s="55">
        <v>12200000</v>
      </c>
    </row>
    <row r="40" spans="1:14" ht="18" customHeight="1" x14ac:dyDescent="0.25">
      <c r="A40" s="176" t="s">
        <v>169</v>
      </c>
      <c r="B40" s="30" t="s">
        <v>35</v>
      </c>
      <c r="C40" s="30"/>
      <c r="D40" s="30"/>
      <c r="E40" s="31"/>
      <c r="F40" s="64"/>
      <c r="G40" s="67"/>
      <c r="H40" s="65"/>
      <c r="I40" s="66">
        <f>J40+K40</f>
        <v>273558</v>
      </c>
      <c r="J40" s="67"/>
      <c r="K40" s="67">
        <f>K41</f>
        <v>273558</v>
      </c>
      <c r="L40" s="64"/>
      <c r="M40" s="67"/>
      <c r="N40" s="65"/>
    </row>
    <row r="41" spans="1:14" ht="24" customHeight="1" x14ac:dyDescent="0.25">
      <c r="A41" s="176"/>
      <c r="B41" s="226" t="s">
        <v>38</v>
      </c>
      <c r="C41" s="191">
        <v>1517640</v>
      </c>
      <c r="D41" s="191" t="s">
        <v>26</v>
      </c>
      <c r="E41" s="186" t="s">
        <v>12</v>
      </c>
      <c r="F41" s="182"/>
      <c r="G41" s="188"/>
      <c r="H41" s="223"/>
      <c r="I41" s="227">
        <v>273558</v>
      </c>
      <c r="J41" s="188"/>
      <c r="K41" s="230">
        <v>273558</v>
      </c>
      <c r="L41" s="182"/>
      <c r="M41" s="188"/>
      <c r="N41" s="223"/>
    </row>
    <row r="42" spans="1:14" ht="17.25" customHeight="1" x14ac:dyDescent="0.25">
      <c r="A42" s="176"/>
      <c r="B42" s="226"/>
      <c r="C42" s="198"/>
      <c r="D42" s="198"/>
      <c r="E42" s="199"/>
      <c r="F42" s="183"/>
      <c r="G42" s="189"/>
      <c r="H42" s="224"/>
      <c r="I42" s="228"/>
      <c r="J42" s="189"/>
      <c r="K42" s="231"/>
      <c r="L42" s="183"/>
      <c r="M42" s="189"/>
      <c r="N42" s="224"/>
    </row>
    <row r="43" spans="1:14" ht="63.75" hidden="1" customHeight="1" x14ac:dyDescent="0.25">
      <c r="A43" s="176"/>
      <c r="B43" s="226"/>
      <c r="C43" s="198"/>
      <c r="D43" s="198"/>
      <c r="E43" s="199"/>
      <c r="F43" s="183"/>
      <c r="G43" s="189"/>
      <c r="H43" s="224"/>
      <c r="I43" s="228"/>
      <c r="J43" s="189"/>
      <c r="K43" s="231"/>
      <c r="L43" s="183"/>
      <c r="M43" s="189"/>
      <c r="N43" s="224"/>
    </row>
    <row r="44" spans="1:14" ht="67.5" customHeight="1" x14ac:dyDescent="0.25">
      <c r="A44" s="176"/>
      <c r="B44" s="226"/>
      <c r="C44" s="192"/>
      <c r="D44" s="192"/>
      <c r="E44" s="187"/>
      <c r="F44" s="184"/>
      <c r="G44" s="190"/>
      <c r="H44" s="225"/>
      <c r="I44" s="229"/>
      <c r="J44" s="190"/>
      <c r="K44" s="232"/>
      <c r="L44" s="184"/>
      <c r="M44" s="190"/>
      <c r="N44" s="225"/>
    </row>
    <row r="45" spans="1:14" ht="15.75" customHeight="1" x14ac:dyDescent="0.25">
      <c r="A45" s="176" t="s">
        <v>169</v>
      </c>
      <c r="B45" s="30" t="s">
        <v>36</v>
      </c>
      <c r="C45" s="30"/>
      <c r="D45" s="30"/>
      <c r="E45" s="31"/>
      <c r="F45" s="64">
        <f>G45+H45</f>
        <v>2640000</v>
      </c>
      <c r="G45" s="67"/>
      <c r="H45" s="67">
        <f>H46</f>
        <v>2640000</v>
      </c>
      <c r="I45" s="66">
        <f>J45+K45</f>
        <v>5596886</v>
      </c>
      <c r="J45" s="67"/>
      <c r="K45" s="67">
        <f>K46</f>
        <v>5596886</v>
      </c>
      <c r="L45" s="64"/>
      <c r="M45" s="67"/>
      <c r="N45" s="65"/>
    </row>
    <row r="46" spans="1:14" ht="95.25" customHeight="1" x14ac:dyDescent="0.25">
      <c r="A46" s="176"/>
      <c r="B46" s="39" t="s">
        <v>39</v>
      </c>
      <c r="C46" s="60" t="s">
        <v>155</v>
      </c>
      <c r="D46" s="40" t="s">
        <v>37</v>
      </c>
      <c r="E46" s="30" t="s">
        <v>12</v>
      </c>
      <c r="F46" s="51">
        <v>2640000</v>
      </c>
      <c r="G46" s="67"/>
      <c r="H46" s="54">
        <v>2640000</v>
      </c>
      <c r="I46" s="51">
        <f>J46+K46</f>
        <v>5596886</v>
      </c>
      <c r="J46" s="67"/>
      <c r="K46" s="54">
        <v>5596886</v>
      </c>
      <c r="L46" s="50"/>
      <c r="M46" s="67"/>
      <c r="N46" s="65"/>
    </row>
    <row r="47" spans="1:14" ht="16.5" customHeight="1" x14ac:dyDescent="0.25">
      <c r="A47" s="176" t="s">
        <v>169</v>
      </c>
      <c r="B47" s="30" t="s">
        <v>40</v>
      </c>
      <c r="C47" s="30"/>
      <c r="D47" s="30"/>
      <c r="E47" s="31"/>
      <c r="F47" s="64">
        <f>G47+H47</f>
        <v>130000</v>
      </c>
      <c r="G47" s="67"/>
      <c r="H47" s="84">
        <f>H48</f>
        <v>130000</v>
      </c>
      <c r="I47" s="66"/>
      <c r="J47" s="67"/>
      <c r="K47" s="65"/>
      <c r="L47" s="64"/>
      <c r="M47" s="67"/>
      <c r="N47" s="65"/>
    </row>
    <row r="48" spans="1:14" ht="69.75" customHeight="1" x14ac:dyDescent="0.25">
      <c r="A48" s="176"/>
      <c r="B48" s="39" t="s">
        <v>162</v>
      </c>
      <c r="C48" s="60" t="s">
        <v>155</v>
      </c>
      <c r="D48" s="40" t="s">
        <v>37</v>
      </c>
      <c r="E48" s="30" t="s">
        <v>12</v>
      </c>
      <c r="F48" s="51">
        <v>130000</v>
      </c>
      <c r="G48" s="67"/>
      <c r="H48" s="101">
        <v>130000</v>
      </c>
      <c r="I48" s="53"/>
      <c r="J48" s="67"/>
      <c r="K48" s="67"/>
      <c r="L48" s="50"/>
      <c r="M48" s="67"/>
      <c r="N48" s="65"/>
    </row>
    <row r="49" spans="1:14" ht="16.5" customHeight="1" x14ac:dyDescent="0.25">
      <c r="A49" s="176" t="s">
        <v>169</v>
      </c>
      <c r="B49" s="30" t="s">
        <v>41</v>
      </c>
      <c r="C49" s="30"/>
      <c r="D49" s="30"/>
      <c r="E49" s="31"/>
      <c r="F49" s="64">
        <f>G49+H49</f>
        <v>200000</v>
      </c>
      <c r="G49" s="67"/>
      <c r="H49" s="84">
        <f>H50</f>
        <v>200000</v>
      </c>
      <c r="I49" s="66">
        <f>K49+J49</f>
        <v>563192</v>
      </c>
      <c r="J49" s="67"/>
      <c r="K49" s="67">
        <f>K50</f>
        <v>563192</v>
      </c>
      <c r="L49" s="64"/>
      <c r="M49" s="67"/>
      <c r="N49" s="65"/>
    </row>
    <row r="50" spans="1:14" ht="108.75" customHeight="1" x14ac:dyDescent="0.25">
      <c r="A50" s="176"/>
      <c r="B50" s="39" t="s">
        <v>42</v>
      </c>
      <c r="C50" s="60" t="s">
        <v>155</v>
      </c>
      <c r="D50" s="40" t="s">
        <v>37</v>
      </c>
      <c r="E50" s="30" t="s">
        <v>12</v>
      </c>
      <c r="F50" s="51">
        <v>200000</v>
      </c>
      <c r="G50" s="67"/>
      <c r="H50" s="101">
        <v>200000</v>
      </c>
      <c r="I50" s="51">
        <v>563192</v>
      </c>
      <c r="J50" s="67"/>
      <c r="K50" s="54">
        <v>563192</v>
      </c>
      <c r="L50" s="50"/>
      <c r="M50" s="67"/>
      <c r="N50" s="65"/>
    </row>
    <row r="51" spans="1:14" ht="16.5" customHeight="1" x14ac:dyDescent="0.25">
      <c r="A51" s="176" t="s">
        <v>169</v>
      </c>
      <c r="B51" s="30" t="s">
        <v>43</v>
      </c>
      <c r="C51" s="30"/>
      <c r="D51" s="30"/>
      <c r="E51" s="31"/>
      <c r="F51" s="64"/>
      <c r="G51" s="67"/>
      <c r="H51" s="65"/>
      <c r="I51" s="66">
        <f>J51+K51</f>
        <v>9500000</v>
      </c>
      <c r="J51" s="67"/>
      <c r="K51" s="67">
        <f>K52</f>
        <v>9500000</v>
      </c>
      <c r="L51" s="64">
        <f>M51+N51</f>
        <v>15500000</v>
      </c>
      <c r="M51" s="67"/>
      <c r="N51" s="141">
        <f>N52</f>
        <v>15500000</v>
      </c>
    </row>
    <row r="52" spans="1:14" ht="87.75" customHeight="1" x14ac:dyDescent="0.25">
      <c r="A52" s="176"/>
      <c r="B52" s="42" t="s">
        <v>47</v>
      </c>
      <c r="C52" s="60" t="s">
        <v>155</v>
      </c>
      <c r="D52" s="40" t="s">
        <v>37</v>
      </c>
      <c r="E52" s="30" t="s">
        <v>12</v>
      </c>
      <c r="F52" s="51"/>
      <c r="G52" s="67"/>
      <c r="H52" s="67"/>
      <c r="I52" s="53">
        <v>9500000</v>
      </c>
      <c r="J52" s="67"/>
      <c r="K52" s="54">
        <v>9500000</v>
      </c>
      <c r="L52" s="50">
        <f>N52</f>
        <v>15500000</v>
      </c>
      <c r="M52" s="67"/>
      <c r="N52" s="141">
        <v>15500000</v>
      </c>
    </row>
    <row r="53" spans="1:14" ht="16.5" customHeight="1" x14ac:dyDescent="0.25">
      <c r="A53" s="176" t="s">
        <v>169</v>
      </c>
      <c r="B53" s="30" t="s">
        <v>44</v>
      </c>
      <c r="C53" s="30"/>
      <c r="D53" s="30"/>
      <c r="E53" s="31"/>
      <c r="F53" s="64"/>
      <c r="G53" s="67"/>
      <c r="H53" s="65"/>
      <c r="I53" s="66">
        <f>J53+K53</f>
        <v>7000000</v>
      </c>
      <c r="J53" s="67"/>
      <c r="K53" s="67">
        <f>K54</f>
        <v>7000000</v>
      </c>
      <c r="L53" s="143">
        <f>M53+N53</f>
        <v>4500000</v>
      </c>
      <c r="M53" s="141"/>
      <c r="N53" s="141">
        <f>N54</f>
        <v>4500000</v>
      </c>
    </row>
    <row r="54" spans="1:14" ht="55.5" customHeight="1" x14ac:dyDescent="0.25">
      <c r="A54" s="176"/>
      <c r="B54" s="42" t="s">
        <v>48</v>
      </c>
      <c r="C54" s="60" t="s">
        <v>155</v>
      </c>
      <c r="D54" s="40" t="s">
        <v>37</v>
      </c>
      <c r="E54" s="30" t="s">
        <v>12</v>
      </c>
      <c r="F54" s="51"/>
      <c r="G54" s="67"/>
      <c r="H54" s="67"/>
      <c r="I54" s="53">
        <v>7000000</v>
      </c>
      <c r="J54" s="67"/>
      <c r="K54" s="54">
        <v>7000000</v>
      </c>
      <c r="L54" s="50">
        <f>M54+N54</f>
        <v>4500000</v>
      </c>
      <c r="M54" s="141"/>
      <c r="N54" s="141">
        <v>4500000</v>
      </c>
    </row>
    <row r="55" spans="1:14" ht="16.5" customHeight="1" x14ac:dyDescent="0.25">
      <c r="A55" s="176" t="s">
        <v>169</v>
      </c>
      <c r="B55" s="30" t="s">
        <v>45</v>
      </c>
      <c r="C55" s="30"/>
      <c r="D55" s="30"/>
      <c r="E55" s="31"/>
      <c r="F55" s="64"/>
      <c r="G55" s="67"/>
      <c r="H55" s="65"/>
      <c r="I55" s="66">
        <f>J55+K55</f>
        <v>7200000</v>
      </c>
      <c r="J55" s="67"/>
      <c r="K55" s="67">
        <f>K56</f>
        <v>7200000</v>
      </c>
      <c r="L55" s="143">
        <f>M55+N55</f>
        <v>8500000</v>
      </c>
      <c r="M55" s="141"/>
      <c r="N55" s="141">
        <f>N56</f>
        <v>8500000</v>
      </c>
    </row>
    <row r="56" spans="1:14" ht="80.25" customHeight="1" x14ac:dyDescent="0.25">
      <c r="A56" s="176"/>
      <c r="B56" s="42" t="s">
        <v>49</v>
      </c>
      <c r="C56" s="60" t="s">
        <v>155</v>
      </c>
      <c r="D56" s="40" t="s">
        <v>37</v>
      </c>
      <c r="E56" s="30" t="s">
        <v>12</v>
      </c>
      <c r="F56" s="51"/>
      <c r="G56" s="67"/>
      <c r="H56" s="67"/>
      <c r="I56" s="44">
        <v>7200000</v>
      </c>
      <c r="J56" s="67"/>
      <c r="K56" s="56">
        <v>7200000</v>
      </c>
      <c r="L56" s="50">
        <f>M56+N56</f>
        <v>8500000</v>
      </c>
      <c r="M56" s="141"/>
      <c r="N56" s="141">
        <v>8500000</v>
      </c>
    </row>
    <row r="57" spans="1:14" ht="16.5" customHeight="1" x14ac:dyDescent="0.25">
      <c r="A57" s="176" t="s">
        <v>169</v>
      </c>
      <c r="B57" s="30" t="s">
        <v>46</v>
      </c>
      <c r="C57" s="30"/>
      <c r="D57" s="30"/>
      <c r="E57" s="31"/>
      <c r="F57" s="64"/>
      <c r="G57" s="67"/>
      <c r="H57" s="65"/>
      <c r="I57" s="66">
        <f>J57+K57</f>
        <v>8250000</v>
      </c>
      <c r="J57" s="67"/>
      <c r="K57" s="67">
        <f>K58</f>
        <v>8250000</v>
      </c>
      <c r="L57" s="143"/>
      <c r="M57" s="141"/>
      <c r="N57" s="141"/>
    </row>
    <row r="58" spans="1:14" ht="81" customHeight="1" x14ac:dyDescent="0.25">
      <c r="A58" s="176"/>
      <c r="B58" s="42" t="s">
        <v>59</v>
      </c>
      <c r="C58" s="60" t="s">
        <v>155</v>
      </c>
      <c r="D58" s="40" t="s">
        <v>37</v>
      </c>
      <c r="E58" s="30" t="s">
        <v>12</v>
      </c>
      <c r="F58" s="51"/>
      <c r="G58" s="67"/>
      <c r="H58" s="67"/>
      <c r="I58" s="44">
        <v>8250000</v>
      </c>
      <c r="J58" s="67"/>
      <c r="K58" s="56">
        <v>8250000</v>
      </c>
      <c r="L58" s="50"/>
      <c r="M58" s="67"/>
      <c r="N58" s="65"/>
    </row>
    <row r="59" spans="1:14" ht="18.75" customHeight="1" x14ac:dyDescent="0.25">
      <c r="A59" s="176" t="s">
        <v>169</v>
      </c>
      <c r="B59" s="30" t="s">
        <v>50</v>
      </c>
      <c r="C59" s="30"/>
      <c r="D59" s="30"/>
      <c r="E59" s="31"/>
      <c r="F59" s="64"/>
      <c r="G59" s="67"/>
      <c r="H59" s="65"/>
      <c r="I59" s="66">
        <f>J59+K59</f>
        <v>4753114</v>
      </c>
      <c r="J59" s="67"/>
      <c r="K59" s="67">
        <f>K60</f>
        <v>4753114</v>
      </c>
      <c r="L59" s="64">
        <f>N59+M59</f>
        <v>11400000</v>
      </c>
      <c r="M59" s="67"/>
      <c r="N59" s="141">
        <f>N60</f>
        <v>11400000</v>
      </c>
    </row>
    <row r="60" spans="1:14" ht="78.75" customHeight="1" x14ac:dyDescent="0.25">
      <c r="A60" s="176"/>
      <c r="B60" s="42" t="s">
        <v>62</v>
      </c>
      <c r="C60" s="60" t="s">
        <v>155</v>
      </c>
      <c r="D60" s="40" t="s">
        <v>37</v>
      </c>
      <c r="E60" s="30" t="s">
        <v>12</v>
      </c>
      <c r="F60" s="51"/>
      <c r="G60" s="67"/>
      <c r="H60" s="67"/>
      <c r="I60" s="44">
        <f>J60+K60</f>
        <v>4753114</v>
      </c>
      <c r="J60" s="67"/>
      <c r="K60" s="56">
        <v>4753114</v>
      </c>
      <c r="L60" s="50">
        <f>M60+N60</f>
        <v>11400000</v>
      </c>
      <c r="M60" s="67"/>
      <c r="N60" s="141">
        <v>11400000</v>
      </c>
    </row>
    <row r="61" spans="1:14" ht="16.5" customHeight="1" x14ac:dyDescent="0.25">
      <c r="A61" s="240" t="s">
        <v>169</v>
      </c>
      <c r="B61" s="30" t="s">
        <v>51</v>
      </c>
      <c r="C61" s="30"/>
      <c r="D61" s="30"/>
      <c r="E61" s="31"/>
      <c r="F61" s="64"/>
      <c r="G61" s="67"/>
      <c r="H61" s="65"/>
      <c r="I61" s="66">
        <f>J61+K61</f>
        <v>595000</v>
      </c>
      <c r="J61" s="67"/>
      <c r="K61" s="67">
        <f>K62</f>
        <v>595000</v>
      </c>
      <c r="L61" s="143">
        <f>M61+N61</f>
        <v>14700000</v>
      </c>
      <c r="M61" s="141"/>
      <c r="N61" s="141">
        <f>N62+N63</f>
        <v>14700000</v>
      </c>
    </row>
    <row r="62" spans="1:14" ht="104.25" customHeight="1" x14ac:dyDescent="0.25">
      <c r="A62" s="241"/>
      <c r="B62" s="177" t="s">
        <v>63</v>
      </c>
      <c r="C62" s="206" t="s">
        <v>154</v>
      </c>
      <c r="D62" s="191" t="s">
        <v>26</v>
      </c>
      <c r="E62" s="30" t="s">
        <v>12</v>
      </c>
      <c r="F62" s="51"/>
      <c r="G62" s="67"/>
      <c r="H62" s="67"/>
      <c r="I62" s="44">
        <f>J62+K62</f>
        <v>595000</v>
      </c>
      <c r="J62" s="67"/>
      <c r="K62" s="56">
        <v>595000</v>
      </c>
      <c r="L62" s="50">
        <f>M62+N62</f>
        <v>1000000</v>
      </c>
      <c r="M62" s="141"/>
      <c r="N62" s="141">
        <v>1000000</v>
      </c>
    </row>
    <row r="63" spans="1:14" ht="51.75" customHeight="1" x14ac:dyDescent="0.25">
      <c r="A63" s="242"/>
      <c r="B63" s="178"/>
      <c r="C63" s="207"/>
      <c r="D63" s="192"/>
      <c r="E63" s="140" t="s">
        <v>173</v>
      </c>
      <c r="F63" s="51"/>
      <c r="G63" s="141"/>
      <c r="H63" s="141"/>
      <c r="I63" s="44"/>
      <c r="J63" s="141"/>
      <c r="K63" s="85"/>
      <c r="L63" s="50">
        <f>M63+N63</f>
        <v>13700000</v>
      </c>
      <c r="M63" s="141"/>
      <c r="N63" s="141">
        <v>13700000</v>
      </c>
    </row>
    <row r="64" spans="1:14" ht="16.5" customHeight="1" x14ac:dyDescent="0.25">
      <c r="A64" s="176" t="s">
        <v>169</v>
      </c>
      <c r="B64" s="30" t="s">
        <v>52</v>
      </c>
      <c r="C64" s="30"/>
      <c r="D64" s="30"/>
      <c r="E64" s="31"/>
      <c r="F64" s="64"/>
      <c r="G64" s="67"/>
      <c r="H64" s="65"/>
      <c r="I64" s="66">
        <f>J64+K64</f>
        <v>178000</v>
      </c>
      <c r="J64" s="67"/>
      <c r="K64" s="152">
        <f>K65</f>
        <v>178000</v>
      </c>
      <c r="L64" s="64"/>
      <c r="M64" s="67"/>
      <c r="N64" s="65"/>
    </row>
    <row r="65" spans="1:14" ht="96" customHeight="1" x14ac:dyDescent="0.25">
      <c r="A65" s="176"/>
      <c r="B65" s="42" t="s">
        <v>64</v>
      </c>
      <c r="C65" s="60" t="s">
        <v>154</v>
      </c>
      <c r="D65" s="37" t="s">
        <v>26</v>
      </c>
      <c r="E65" s="30" t="s">
        <v>12</v>
      </c>
      <c r="F65" s="51"/>
      <c r="G65" s="67"/>
      <c r="H65" s="67"/>
      <c r="I65" s="44">
        <f>J65+K65</f>
        <v>178000</v>
      </c>
      <c r="J65" s="67"/>
      <c r="K65" s="153">
        <v>178000</v>
      </c>
      <c r="L65" s="50"/>
      <c r="M65" s="67"/>
      <c r="N65" s="65"/>
    </row>
    <row r="66" spans="1:14" ht="16.5" customHeight="1" x14ac:dyDescent="0.25">
      <c r="A66" s="176" t="s">
        <v>169</v>
      </c>
      <c r="B66" s="30" t="s">
        <v>53</v>
      </c>
      <c r="C66" s="30"/>
      <c r="D66" s="30"/>
      <c r="E66" s="31"/>
      <c r="F66" s="64"/>
      <c r="G66" s="67"/>
      <c r="H66" s="65"/>
      <c r="I66" s="66">
        <f>J66+K66</f>
        <v>7200000</v>
      </c>
      <c r="J66" s="67"/>
      <c r="K66" s="67">
        <f>K67</f>
        <v>7200000</v>
      </c>
      <c r="L66" s="64">
        <f>M66+N66</f>
        <v>8000000</v>
      </c>
      <c r="M66" s="67"/>
      <c r="N66" s="67">
        <f>N67</f>
        <v>8000000</v>
      </c>
    </row>
    <row r="67" spans="1:14" ht="98.25" customHeight="1" x14ac:dyDescent="0.25">
      <c r="A67" s="176"/>
      <c r="B67" s="42" t="s">
        <v>65</v>
      </c>
      <c r="C67" s="60" t="s">
        <v>155</v>
      </c>
      <c r="D67" s="40" t="s">
        <v>37</v>
      </c>
      <c r="E67" s="30" t="s">
        <v>12</v>
      </c>
      <c r="F67" s="51"/>
      <c r="G67" s="67"/>
      <c r="H67" s="67"/>
      <c r="I67" s="44">
        <f>J67+K67</f>
        <v>7200000</v>
      </c>
      <c r="J67" s="67"/>
      <c r="K67" s="56">
        <v>7200000</v>
      </c>
      <c r="L67" s="50">
        <f>M67+N67</f>
        <v>8000000</v>
      </c>
      <c r="M67" s="67"/>
      <c r="N67" s="56">
        <v>8000000</v>
      </c>
    </row>
    <row r="68" spans="1:14" ht="16.5" customHeight="1" x14ac:dyDescent="0.25">
      <c r="A68" s="176" t="s">
        <v>169</v>
      </c>
      <c r="B68" s="30" t="s">
        <v>54</v>
      </c>
      <c r="C68" s="30"/>
      <c r="D68" s="30"/>
      <c r="E68" s="31"/>
      <c r="F68" s="64"/>
      <c r="G68" s="67"/>
      <c r="H68" s="65"/>
      <c r="I68" s="66">
        <f>J68+K68</f>
        <v>57912282</v>
      </c>
      <c r="J68" s="67"/>
      <c r="K68" s="67">
        <f>K69+K70</f>
        <v>57912282</v>
      </c>
      <c r="L68" s="143">
        <f>M68+N68</f>
        <v>19589467</v>
      </c>
      <c r="M68" s="141"/>
      <c r="N68" s="141">
        <f>N69</f>
        <v>19589467</v>
      </c>
    </row>
    <row r="69" spans="1:14" ht="54.75" customHeight="1" x14ac:dyDescent="0.25">
      <c r="A69" s="176"/>
      <c r="B69" s="177" t="s">
        <v>66</v>
      </c>
      <c r="C69" s="206" t="s">
        <v>181</v>
      </c>
      <c r="D69" s="173" t="s">
        <v>37</v>
      </c>
      <c r="E69" s="130" t="s">
        <v>12</v>
      </c>
      <c r="F69" s="133"/>
      <c r="G69" s="131"/>
      <c r="H69" s="132"/>
      <c r="I69" s="134">
        <f>K69</f>
        <v>5000000</v>
      </c>
      <c r="J69" s="131"/>
      <c r="K69" s="56">
        <v>5000000</v>
      </c>
      <c r="L69" s="143">
        <f>M69+N69</f>
        <v>19589467</v>
      </c>
      <c r="M69" s="141"/>
      <c r="N69" s="141">
        <v>19589467</v>
      </c>
    </row>
    <row r="70" spans="1:14" ht="112.5" customHeight="1" x14ac:dyDescent="0.25">
      <c r="A70" s="176"/>
      <c r="B70" s="178"/>
      <c r="C70" s="207"/>
      <c r="D70" s="174"/>
      <c r="E70" s="135" t="s">
        <v>172</v>
      </c>
      <c r="F70" s="51"/>
      <c r="G70" s="67"/>
      <c r="H70" s="67"/>
      <c r="I70" s="44">
        <f>K70</f>
        <v>52912282</v>
      </c>
      <c r="J70" s="67"/>
      <c r="K70" s="56">
        <v>52912282</v>
      </c>
      <c r="L70" s="50"/>
      <c r="M70" s="141"/>
      <c r="N70" s="141"/>
    </row>
    <row r="71" spans="1:14" ht="16.5" customHeight="1" x14ac:dyDescent="0.25">
      <c r="A71" s="176" t="s">
        <v>169</v>
      </c>
      <c r="B71" s="30" t="s">
        <v>55</v>
      </c>
      <c r="C71" s="30"/>
      <c r="D71" s="30"/>
      <c r="E71" s="31"/>
      <c r="F71" s="64"/>
      <c r="G71" s="67"/>
      <c r="H71" s="65"/>
      <c r="I71" s="66">
        <f>J71+K71</f>
        <v>7000000</v>
      </c>
      <c r="J71" s="67"/>
      <c r="K71" s="67">
        <f>K72</f>
        <v>7000000</v>
      </c>
      <c r="L71" s="64"/>
      <c r="M71" s="67"/>
      <c r="N71" s="65"/>
    </row>
    <row r="72" spans="1:14" ht="84" customHeight="1" x14ac:dyDescent="0.25">
      <c r="A72" s="176"/>
      <c r="B72" s="42" t="s">
        <v>67</v>
      </c>
      <c r="C72" s="60" t="s">
        <v>155</v>
      </c>
      <c r="D72" s="40" t="s">
        <v>37</v>
      </c>
      <c r="E72" s="30" t="s">
        <v>12</v>
      </c>
      <c r="F72" s="51"/>
      <c r="G72" s="67"/>
      <c r="H72" s="67"/>
      <c r="I72" s="44">
        <v>7000000</v>
      </c>
      <c r="J72" s="67"/>
      <c r="K72" s="56">
        <v>7000000</v>
      </c>
      <c r="L72" s="50"/>
      <c r="M72" s="67"/>
      <c r="N72" s="65"/>
    </row>
    <row r="73" spans="1:14" ht="16.5" customHeight="1" x14ac:dyDescent="0.25">
      <c r="A73" s="176" t="s">
        <v>169</v>
      </c>
      <c r="B73" s="30" t="s">
        <v>56</v>
      </c>
      <c r="C73" s="30"/>
      <c r="D73" s="30"/>
      <c r="E73" s="31"/>
      <c r="F73" s="64"/>
      <c r="G73" s="67"/>
      <c r="H73" s="65"/>
      <c r="I73" s="66">
        <f>J73+K73</f>
        <v>5000000</v>
      </c>
      <c r="J73" s="67"/>
      <c r="K73" s="67">
        <f>K74</f>
        <v>5000000</v>
      </c>
      <c r="L73" s="64">
        <f t="shared" ref="L73:L80" si="1">M73+N73</f>
        <v>5000000</v>
      </c>
      <c r="M73" s="67"/>
      <c r="N73" s="141">
        <f>N74</f>
        <v>5000000</v>
      </c>
    </row>
    <row r="74" spans="1:14" ht="62.25" customHeight="1" x14ac:dyDescent="0.25">
      <c r="A74" s="176"/>
      <c r="B74" s="42" t="s">
        <v>68</v>
      </c>
      <c r="C74" s="60" t="s">
        <v>155</v>
      </c>
      <c r="D74" s="40" t="s">
        <v>37</v>
      </c>
      <c r="E74" s="30" t="s">
        <v>12</v>
      </c>
      <c r="F74" s="51"/>
      <c r="G74" s="67"/>
      <c r="H74" s="67"/>
      <c r="I74" s="44">
        <v>5000000</v>
      </c>
      <c r="J74" s="67"/>
      <c r="K74" s="56">
        <v>5000000</v>
      </c>
      <c r="L74" s="50">
        <f t="shared" si="1"/>
        <v>5000000</v>
      </c>
      <c r="M74" s="67"/>
      <c r="N74" s="56">
        <v>5000000</v>
      </c>
    </row>
    <row r="75" spans="1:14" ht="16.5" customHeight="1" x14ac:dyDescent="0.25">
      <c r="A75" s="176" t="s">
        <v>169</v>
      </c>
      <c r="B75" s="30" t="s">
        <v>57</v>
      </c>
      <c r="C75" s="30"/>
      <c r="D75" s="30"/>
      <c r="E75" s="31"/>
      <c r="F75" s="64"/>
      <c r="G75" s="67"/>
      <c r="H75" s="65"/>
      <c r="I75" s="66">
        <f>J75+K75</f>
        <v>750000</v>
      </c>
      <c r="J75" s="67"/>
      <c r="K75" s="67">
        <f>K76</f>
        <v>750000</v>
      </c>
      <c r="L75" s="143">
        <f t="shared" si="1"/>
        <v>6942789</v>
      </c>
      <c r="M75" s="141"/>
      <c r="N75" s="141">
        <f>N76</f>
        <v>6942789</v>
      </c>
    </row>
    <row r="76" spans="1:14" ht="81.75" customHeight="1" x14ac:dyDescent="0.25">
      <c r="A76" s="176"/>
      <c r="B76" s="42" t="s">
        <v>69</v>
      </c>
      <c r="C76" s="60" t="s">
        <v>155</v>
      </c>
      <c r="D76" s="40" t="s">
        <v>37</v>
      </c>
      <c r="E76" s="30" t="s">
        <v>12</v>
      </c>
      <c r="F76" s="51"/>
      <c r="G76" s="67"/>
      <c r="H76" s="67"/>
      <c r="I76" s="44">
        <f>J76+K76</f>
        <v>750000</v>
      </c>
      <c r="J76" s="67"/>
      <c r="K76" s="56">
        <v>750000</v>
      </c>
      <c r="L76" s="50">
        <f t="shared" si="1"/>
        <v>6942789</v>
      </c>
      <c r="M76" s="141"/>
      <c r="N76" s="141">
        <v>6942789</v>
      </c>
    </row>
    <row r="77" spans="1:14" ht="16.5" customHeight="1" x14ac:dyDescent="0.25">
      <c r="A77" s="176" t="s">
        <v>169</v>
      </c>
      <c r="B77" s="30" t="s">
        <v>58</v>
      </c>
      <c r="C77" s="30"/>
      <c r="D77" s="30"/>
      <c r="E77" s="31"/>
      <c r="F77" s="64"/>
      <c r="G77" s="67"/>
      <c r="H77" s="65"/>
      <c r="I77" s="66">
        <f>J77+K77</f>
        <v>7000000</v>
      </c>
      <c r="J77" s="67"/>
      <c r="K77" s="67">
        <f>K78</f>
        <v>7000000</v>
      </c>
      <c r="L77" s="64">
        <f t="shared" si="1"/>
        <v>4800000</v>
      </c>
      <c r="M77" s="67"/>
      <c r="N77" s="141">
        <f>N78</f>
        <v>4800000</v>
      </c>
    </row>
    <row r="78" spans="1:14" ht="69" customHeight="1" x14ac:dyDescent="0.25">
      <c r="A78" s="176"/>
      <c r="B78" s="42" t="s">
        <v>70</v>
      </c>
      <c r="C78" s="60" t="s">
        <v>155</v>
      </c>
      <c r="D78" s="40" t="s">
        <v>37</v>
      </c>
      <c r="E78" s="30" t="s">
        <v>12</v>
      </c>
      <c r="F78" s="51"/>
      <c r="G78" s="67"/>
      <c r="H78" s="67"/>
      <c r="I78" s="44">
        <v>7000000</v>
      </c>
      <c r="J78" s="67"/>
      <c r="K78" s="56">
        <v>7000000</v>
      </c>
      <c r="L78" s="50">
        <f t="shared" si="1"/>
        <v>4800000</v>
      </c>
      <c r="M78" s="67"/>
      <c r="N78" s="141">
        <v>4800000</v>
      </c>
    </row>
    <row r="79" spans="1:14" ht="16.5" customHeight="1" x14ac:dyDescent="0.25">
      <c r="A79" s="176" t="s">
        <v>169</v>
      </c>
      <c r="B79" s="30" t="s">
        <v>60</v>
      </c>
      <c r="C79" s="30"/>
      <c r="D79" s="30"/>
      <c r="E79" s="31"/>
      <c r="F79" s="64"/>
      <c r="G79" s="67"/>
      <c r="H79" s="65"/>
      <c r="I79" s="66">
        <f>J79+K79</f>
        <v>199500</v>
      </c>
      <c r="J79" s="67"/>
      <c r="K79" s="67">
        <f>K80</f>
        <v>199500</v>
      </c>
      <c r="L79" s="64">
        <f t="shared" si="1"/>
        <v>10000000</v>
      </c>
      <c r="M79" s="67"/>
      <c r="N79" s="141">
        <f>N80</f>
        <v>10000000</v>
      </c>
    </row>
    <row r="80" spans="1:14" ht="91.5" customHeight="1" x14ac:dyDescent="0.25">
      <c r="A80" s="176"/>
      <c r="B80" s="45" t="s">
        <v>71</v>
      </c>
      <c r="C80" s="60" t="s">
        <v>155</v>
      </c>
      <c r="D80" s="40" t="s">
        <v>37</v>
      </c>
      <c r="E80" s="30" t="s">
        <v>12</v>
      </c>
      <c r="F80" s="51"/>
      <c r="G80" s="67"/>
      <c r="H80" s="67"/>
      <c r="I80" s="50">
        <v>199500</v>
      </c>
      <c r="J80" s="67"/>
      <c r="K80" s="56">
        <v>199500</v>
      </c>
      <c r="L80" s="50">
        <f t="shared" si="1"/>
        <v>10000000</v>
      </c>
      <c r="M80" s="67"/>
      <c r="N80" s="141">
        <v>10000000</v>
      </c>
    </row>
    <row r="81" spans="1:14" ht="16.5" customHeight="1" x14ac:dyDescent="0.25">
      <c r="A81" s="176" t="s">
        <v>169</v>
      </c>
      <c r="B81" s="30" t="s">
        <v>61</v>
      </c>
      <c r="C81" s="30"/>
      <c r="D81" s="30"/>
      <c r="E81" s="31"/>
      <c r="F81" s="64"/>
      <c r="G81" s="67"/>
      <c r="H81" s="65"/>
      <c r="I81" s="66">
        <f>J81+K81</f>
        <v>482000</v>
      </c>
      <c r="J81" s="67"/>
      <c r="K81" s="105">
        <f>K82</f>
        <v>482000</v>
      </c>
      <c r="L81" s="64"/>
      <c r="M81" s="67"/>
      <c r="N81" s="67"/>
    </row>
    <row r="82" spans="1:14" ht="119.25" customHeight="1" x14ac:dyDescent="0.25">
      <c r="A82" s="176"/>
      <c r="B82" s="42" t="s">
        <v>166</v>
      </c>
      <c r="C82" s="60" t="s">
        <v>155</v>
      </c>
      <c r="D82" s="40" t="s">
        <v>37</v>
      </c>
      <c r="E82" s="30" t="s">
        <v>12</v>
      </c>
      <c r="F82" s="51"/>
      <c r="G82" s="67"/>
      <c r="H82" s="67"/>
      <c r="I82" s="53">
        <v>482000</v>
      </c>
      <c r="J82" s="67"/>
      <c r="K82" s="58">
        <v>482000</v>
      </c>
      <c r="L82" s="50"/>
      <c r="M82" s="67"/>
      <c r="N82" s="56"/>
    </row>
    <row r="83" spans="1:14" ht="17.25" customHeight="1" x14ac:dyDescent="0.25">
      <c r="A83" s="176" t="s">
        <v>168</v>
      </c>
      <c r="B83" s="30" t="s">
        <v>72</v>
      </c>
      <c r="C83" s="30"/>
      <c r="D83" s="30"/>
      <c r="E83" s="31"/>
      <c r="F83" s="64">
        <f>G83+H83</f>
        <v>952000</v>
      </c>
      <c r="G83" s="67">
        <f>G84</f>
        <v>952000</v>
      </c>
      <c r="H83" s="65"/>
      <c r="I83" s="64">
        <f>J83+K83</f>
        <v>1183100</v>
      </c>
      <c r="J83" s="67">
        <f>J84</f>
        <v>912234</v>
      </c>
      <c r="K83" s="79">
        <f>K84</f>
        <v>270866</v>
      </c>
      <c r="L83" s="64">
        <f>M83+N83</f>
        <v>566560</v>
      </c>
      <c r="M83" s="67">
        <f>M84</f>
        <v>566560</v>
      </c>
      <c r="N83" s="65"/>
    </row>
    <row r="84" spans="1:14" ht="30" customHeight="1" x14ac:dyDescent="0.25">
      <c r="A84" s="176"/>
      <c r="B84" s="163" t="s">
        <v>98</v>
      </c>
      <c r="C84" s="166"/>
      <c r="D84" s="166"/>
      <c r="E84" s="31" t="s">
        <v>12</v>
      </c>
      <c r="F84" s="64">
        <f>G84</f>
        <v>952000</v>
      </c>
      <c r="G84" s="67">
        <f>G89+G91</f>
        <v>952000</v>
      </c>
      <c r="H84" s="67"/>
      <c r="I84" s="64">
        <f>J84+K84</f>
        <v>1183100</v>
      </c>
      <c r="J84" s="67">
        <f>J89+J91</f>
        <v>912234</v>
      </c>
      <c r="K84" s="79">
        <f>K89+K91</f>
        <v>270866</v>
      </c>
      <c r="L84" s="64">
        <f>M84+N84</f>
        <v>566560</v>
      </c>
      <c r="M84" s="67">
        <f>M91+M89</f>
        <v>566560</v>
      </c>
      <c r="N84" s="65"/>
    </row>
    <row r="85" spans="1:14" ht="16.5" customHeight="1" x14ac:dyDescent="0.25">
      <c r="A85" s="176"/>
      <c r="B85" s="164"/>
      <c r="C85" s="166"/>
      <c r="D85" s="166"/>
      <c r="E85" s="35" t="s">
        <v>17</v>
      </c>
      <c r="F85" s="64"/>
      <c r="G85" s="67"/>
      <c r="H85" s="65"/>
      <c r="I85" s="66"/>
      <c r="J85" s="67"/>
      <c r="K85" s="65"/>
      <c r="L85" s="64"/>
      <c r="M85" s="67"/>
      <c r="N85" s="65"/>
    </row>
    <row r="86" spans="1:14" ht="22.5" customHeight="1" x14ac:dyDescent="0.25">
      <c r="A86" s="176"/>
      <c r="B86" s="165"/>
      <c r="C86" s="166"/>
      <c r="D86" s="166"/>
      <c r="E86" s="31" t="s">
        <v>13</v>
      </c>
      <c r="F86" s="64"/>
      <c r="G86" s="67"/>
      <c r="H86" s="65"/>
      <c r="I86" s="66"/>
      <c r="J86" s="67"/>
      <c r="K86" s="65"/>
      <c r="L86" s="64"/>
      <c r="M86" s="67"/>
      <c r="N86" s="65"/>
    </row>
    <row r="87" spans="1:14" ht="16.5" customHeight="1" x14ac:dyDescent="0.25">
      <c r="A87" s="176"/>
      <c r="B87" s="30" t="s">
        <v>15</v>
      </c>
      <c r="C87" s="30"/>
      <c r="D87" s="30"/>
      <c r="E87" s="31"/>
      <c r="F87" s="64"/>
      <c r="G87" s="67"/>
      <c r="H87" s="65"/>
      <c r="I87" s="66"/>
      <c r="J87" s="67"/>
      <c r="K87" s="65"/>
      <c r="L87" s="64"/>
      <c r="M87" s="67"/>
      <c r="N87" s="65"/>
    </row>
    <row r="88" spans="1:14" ht="16.5" customHeight="1" x14ac:dyDescent="0.25">
      <c r="A88" s="176" t="s">
        <v>169</v>
      </c>
      <c r="B88" s="30" t="s">
        <v>73</v>
      </c>
      <c r="C88" s="30"/>
      <c r="D88" s="30"/>
      <c r="E88" s="31"/>
      <c r="F88" s="64">
        <f>G88+H88</f>
        <v>619000</v>
      </c>
      <c r="G88" s="67">
        <f>G89</f>
        <v>619000</v>
      </c>
      <c r="H88" s="65"/>
      <c r="I88" s="66">
        <f>J88+K88</f>
        <v>704600</v>
      </c>
      <c r="J88" s="67">
        <f>J89</f>
        <v>433734</v>
      </c>
      <c r="K88" s="79">
        <f>K89</f>
        <v>270866</v>
      </c>
      <c r="L88" s="64"/>
      <c r="M88" s="67"/>
      <c r="N88" s="65"/>
    </row>
    <row r="89" spans="1:14" ht="81" customHeight="1" x14ac:dyDescent="0.25">
      <c r="A89" s="176"/>
      <c r="B89" s="39" t="s">
        <v>74</v>
      </c>
      <c r="C89" s="60" t="s">
        <v>155</v>
      </c>
      <c r="D89" s="40" t="s">
        <v>37</v>
      </c>
      <c r="E89" s="30" t="s">
        <v>12</v>
      </c>
      <c r="F89" s="51">
        <v>619000</v>
      </c>
      <c r="G89" s="54">
        <v>619000</v>
      </c>
      <c r="H89" s="67"/>
      <c r="I89" s="53">
        <f>J89+K89</f>
        <v>704600</v>
      </c>
      <c r="J89" s="96">
        <v>433734</v>
      </c>
      <c r="K89" s="57">
        <v>270866</v>
      </c>
      <c r="L89" s="50"/>
      <c r="M89" s="67"/>
      <c r="N89" s="65"/>
    </row>
    <row r="90" spans="1:14" ht="16.5" customHeight="1" x14ac:dyDescent="0.25">
      <c r="A90" s="176" t="s">
        <v>169</v>
      </c>
      <c r="B90" s="30" t="s">
        <v>75</v>
      </c>
      <c r="C90" s="30"/>
      <c r="D90" s="30"/>
      <c r="E90" s="31"/>
      <c r="F90" s="64">
        <f>G90+H90</f>
        <v>333000</v>
      </c>
      <c r="G90" s="67">
        <f>G91</f>
        <v>333000</v>
      </c>
      <c r="H90" s="65"/>
      <c r="I90" s="66">
        <f>J90+K90</f>
        <v>478500</v>
      </c>
      <c r="J90" s="67">
        <f>J91</f>
        <v>478500</v>
      </c>
      <c r="K90" s="65"/>
      <c r="L90" s="64">
        <f>M90+N90</f>
        <v>566560</v>
      </c>
      <c r="M90" s="67">
        <f>M91</f>
        <v>566560</v>
      </c>
      <c r="N90" s="65"/>
    </row>
    <row r="91" spans="1:14" ht="81.75" customHeight="1" x14ac:dyDescent="0.25">
      <c r="A91" s="176"/>
      <c r="B91" s="39" t="s">
        <v>76</v>
      </c>
      <c r="C91" s="60" t="s">
        <v>155</v>
      </c>
      <c r="D91" s="40" t="s">
        <v>37</v>
      </c>
      <c r="E91" s="30" t="s">
        <v>12</v>
      </c>
      <c r="F91" s="51">
        <v>333000</v>
      </c>
      <c r="G91" s="54">
        <v>333000</v>
      </c>
      <c r="H91" s="67"/>
      <c r="I91" s="53">
        <v>478500</v>
      </c>
      <c r="J91" s="54">
        <v>478500</v>
      </c>
      <c r="K91" s="67"/>
      <c r="L91" s="51">
        <f>M91+N91</f>
        <v>566560</v>
      </c>
      <c r="M91" s="54">
        <v>566560</v>
      </c>
      <c r="N91" s="65"/>
    </row>
    <row r="92" spans="1:14" ht="16.5" customHeight="1" x14ac:dyDescent="0.25">
      <c r="A92" s="176" t="s">
        <v>168</v>
      </c>
      <c r="B92" s="30" t="s">
        <v>77</v>
      </c>
      <c r="C92" s="30"/>
      <c r="D92" s="30"/>
      <c r="E92" s="31"/>
      <c r="F92" s="64"/>
      <c r="G92" s="67"/>
      <c r="H92" s="65"/>
      <c r="I92" s="66">
        <f>J92+K92</f>
        <v>1500000</v>
      </c>
      <c r="J92" s="67">
        <f>J93</f>
        <v>1500000</v>
      </c>
      <c r="K92" s="65"/>
      <c r="L92" s="64">
        <f>M92+N92</f>
        <v>720000</v>
      </c>
      <c r="M92" s="67">
        <f>M93+M94+M95</f>
        <v>720000</v>
      </c>
      <c r="N92" s="65"/>
    </row>
    <row r="93" spans="1:14" ht="26.25" customHeight="1" x14ac:dyDescent="0.25">
      <c r="A93" s="176"/>
      <c r="B93" s="167" t="s">
        <v>182</v>
      </c>
      <c r="C93" s="166"/>
      <c r="D93" s="166"/>
      <c r="E93" s="31" t="s">
        <v>12</v>
      </c>
      <c r="F93" s="64"/>
      <c r="G93" s="67"/>
      <c r="H93" s="65"/>
      <c r="I93" s="66">
        <f>J93+K93</f>
        <v>1500000</v>
      </c>
      <c r="J93" s="67">
        <f>J98+J99</f>
        <v>1500000</v>
      </c>
      <c r="K93" s="65"/>
      <c r="L93" s="64">
        <f>M93+N93</f>
        <v>720000</v>
      </c>
      <c r="M93" s="67">
        <f>M98+M99</f>
        <v>720000</v>
      </c>
      <c r="N93" s="65"/>
    </row>
    <row r="94" spans="1:14" ht="23.25" customHeight="1" x14ac:dyDescent="0.25">
      <c r="A94" s="176"/>
      <c r="B94" s="168"/>
      <c r="C94" s="166"/>
      <c r="D94" s="166"/>
      <c r="E94" s="36" t="s">
        <v>17</v>
      </c>
      <c r="F94" s="64"/>
      <c r="G94" s="67"/>
      <c r="H94" s="65"/>
      <c r="I94" s="66"/>
      <c r="J94" s="67"/>
      <c r="K94" s="65"/>
      <c r="L94" s="64"/>
      <c r="M94" s="67"/>
      <c r="N94" s="65"/>
    </row>
    <row r="95" spans="1:14" ht="30.75" customHeight="1" x14ac:dyDescent="0.25">
      <c r="A95" s="176"/>
      <c r="B95" s="169"/>
      <c r="C95" s="166"/>
      <c r="D95" s="166"/>
      <c r="E95" s="31" t="s">
        <v>13</v>
      </c>
      <c r="F95" s="64"/>
      <c r="G95" s="67"/>
      <c r="H95" s="65"/>
      <c r="I95" s="66"/>
      <c r="J95" s="67"/>
      <c r="K95" s="65"/>
      <c r="L95" s="64"/>
      <c r="M95" s="67"/>
      <c r="N95" s="65"/>
    </row>
    <row r="96" spans="1:14" ht="16.5" customHeight="1" x14ac:dyDescent="0.25">
      <c r="A96" s="176"/>
      <c r="B96" s="30" t="s">
        <v>15</v>
      </c>
      <c r="C96" s="30"/>
      <c r="D96" s="30"/>
      <c r="E96" s="31"/>
      <c r="F96" s="64"/>
      <c r="G96" s="67"/>
      <c r="H96" s="65"/>
      <c r="I96" s="66"/>
      <c r="J96" s="67"/>
      <c r="K96" s="65"/>
      <c r="L96" s="64"/>
      <c r="M96" s="67"/>
      <c r="N96" s="65"/>
    </row>
    <row r="97" spans="1:14" ht="16.5" customHeight="1" x14ac:dyDescent="0.25">
      <c r="A97" s="176" t="s">
        <v>169</v>
      </c>
      <c r="B97" s="30" t="s">
        <v>78</v>
      </c>
      <c r="C97" s="30"/>
      <c r="D97" s="30"/>
      <c r="E97" s="31"/>
      <c r="F97" s="64"/>
      <c r="G97" s="67"/>
      <c r="H97" s="65"/>
      <c r="I97" s="66">
        <f>J97+K97</f>
        <v>1500000</v>
      </c>
      <c r="J97" s="67">
        <f>J98+J99</f>
        <v>1500000</v>
      </c>
      <c r="K97" s="65"/>
      <c r="L97" s="143">
        <f>M97+N97</f>
        <v>720000</v>
      </c>
      <c r="M97" s="141">
        <f>M98+M99</f>
        <v>720000</v>
      </c>
      <c r="N97" s="142"/>
    </row>
    <row r="98" spans="1:14" ht="89.25" customHeight="1" x14ac:dyDescent="0.25">
      <c r="A98" s="176"/>
      <c r="B98" s="235" t="s">
        <v>182</v>
      </c>
      <c r="C98" s="40">
        <v>1517640</v>
      </c>
      <c r="D98" s="38" t="s">
        <v>26</v>
      </c>
      <c r="E98" s="30" t="s">
        <v>12</v>
      </c>
      <c r="F98" s="51"/>
      <c r="G98" s="67"/>
      <c r="H98" s="67"/>
      <c r="I98" s="53">
        <v>1200000</v>
      </c>
      <c r="J98" s="54">
        <v>1200000</v>
      </c>
      <c r="K98" s="67"/>
      <c r="L98" s="50">
        <f>M98+N98</f>
        <v>520000</v>
      </c>
      <c r="M98" s="141">
        <v>520000</v>
      </c>
      <c r="N98" s="142"/>
    </row>
    <row r="99" spans="1:14" ht="58.5" customHeight="1" x14ac:dyDescent="0.25">
      <c r="A99" s="176"/>
      <c r="B99" s="236"/>
      <c r="C99" s="61" t="s">
        <v>155</v>
      </c>
      <c r="D99" s="40" t="s">
        <v>37</v>
      </c>
      <c r="E99" s="30" t="s">
        <v>12</v>
      </c>
      <c r="F99" s="70"/>
      <c r="G99" s="73"/>
      <c r="H99" s="86"/>
      <c r="I99" s="53">
        <v>300000</v>
      </c>
      <c r="J99" s="54">
        <v>300000</v>
      </c>
      <c r="K99" s="86"/>
      <c r="L99" s="143">
        <f>M99+N99</f>
        <v>200000</v>
      </c>
      <c r="M99" s="141">
        <v>200000</v>
      </c>
      <c r="N99" s="149"/>
    </row>
    <row r="100" spans="1:14" ht="18.75" customHeight="1" x14ac:dyDescent="0.25">
      <c r="A100" s="122"/>
      <c r="B100" s="170" t="s">
        <v>79</v>
      </c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2"/>
    </row>
    <row r="101" spans="1:14" ht="18" customHeight="1" x14ac:dyDescent="0.25">
      <c r="A101" s="176" t="s">
        <v>168</v>
      </c>
      <c r="B101" s="30" t="s">
        <v>80</v>
      </c>
      <c r="C101" s="30"/>
      <c r="D101" s="30"/>
      <c r="E101" s="31"/>
      <c r="F101" s="64">
        <f>G101+H101</f>
        <v>8366728</v>
      </c>
      <c r="G101" s="67"/>
      <c r="H101" s="82">
        <f>H102+H103</f>
        <v>8366728</v>
      </c>
      <c r="I101" s="66">
        <f>J101+K101</f>
        <v>17141861</v>
      </c>
      <c r="J101" s="67"/>
      <c r="K101" s="79">
        <f>K102+K103+K104</f>
        <v>17141861</v>
      </c>
      <c r="L101" s="64">
        <f>M101+N101</f>
        <v>14689666</v>
      </c>
      <c r="M101" s="67"/>
      <c r="N101" s="67">
        <f>N102+N104</f>
        <v>14689666</v>
      </c>
    </row>
    <row r="102" spans="1:14" ht="25.5" customHeight="1" x14ac:dyDescent="0.25">
      <c r="A102" s="176"/>
      <c r="B102" s="167" t="s">
        <v>82</v>
      </c>
      <c r="C102" s="166"/>
      <c r="D102" s="166"/>
      <c r="E102" s="31" t="s">
        <v>12</v>
      </c>
      <c r="F102" s="64">
        <f>F114</f>
        <v>836700</v>
      </c>
      <c r="G102" s="67"/>
      <c r="H102" s="82">
        <f>H114</f>
        <v>836700</v>
      </c>
      <c r="I102" s="66">
        <f>J102+K102</f>
        <v>12941861</v>
      </c>
      <c r="J102" s="67"/>
      <c r="K102" s="79">
        <f>K107+K109+K111+K114</f>
        <v>12941861</v>
      </c>
      <c r="L102" s="64">
        <f>M102+N102</f>
        <v>14689666</v>
      </c>
      <c r="M102" s="67"/>
      <c r="N102" s="67">
        <f>N107</f>
        <v>14689666</v>
      </c>
    </row>
    <row r="103" spans="1:14" ht="16.5" customHeight="1" x14ac:dyDescent="0.25">
      <c r="A103" s="176"/>
      <c r="B103" s="168"/>
      <c r="C103" s="166"/>
      <c r="D103" s="166"/>
      <c r="E103" s="36" t="s">
        <v>17</v>
      </c>
      <c r="F103" s="51">
        <v>7530028</v>
      </c>
      <c r="G103" s="67"/>
      <c r="H103" s="87">
        <v>7530028</v>
      </c>
      <c r="I103" s="66">
        <f>J103+K103</f>
        <v>0</v>
      </c>
      <c r="J103" s="67"/>
      <c r="K103" s="82">
        <f>K115</f>
        <v>0</v>
      </c>
      <c r="L103" s="64"/>
      <c r="M103" s="67"/>
      <c r="N103" s="65"/>
    </row>
    <row r="104" spans="1:14" ht="34.5" customHeight="1" x14ac:dyDescent="0.25">
      <c r="A104" s="176"/>
      <c r="B104" s="169"/>
      <c r="C104" s="166"/>
      <c r="D104" s="166"/>
      <c r="E104" s="31" t="s">
        <v>88</v>
      </c>
      <c r="F104" s="64"/>
      <c r="G104" s="67"/>
      <c r="H104" s="65"/>
      <c r="I104" s="66">
        <f>J104+K104</f>
        <v>4200000</v>
      </c>
      <c r="J104" s="67"/>
      <c r="K104" s="79">
        <f>K112</f>
        <v>4200000</v>
      </c>
      <c r="L104" s="64">
        <f>M104+N104</f>
        <v>0</v>
      </c>
      <c r="M104" s="67"/>
      <c r="N104" s="67"/>
    </row>
    <row r="105" spans="1:14" ht="16.5" customHeight="1" x14ac:dyDescent="0.25">
      <c r="A105" s="176"/>
      <c r="B105" s="30" t="s">
        <v>15</v>
      </c>
      <c r="C105" s="30"/>
      <c r="D105" s="30"/>
      <c r="E105" s="31"/>
      <c r="F105" s="64"/>
      <c r="G105" s="67"/>
      <c r="H105" s="65"/>
      <c r="I105" s="66"/>
      <c r="J105" s="67"/>
      <c r="K105" s="65"/>
      <c r="L105" s="64"/>
      <c r="M105" s="67"/>
      <c r="N105" s="65"/>
    </row>
    <row r="106" spans="1:14" ht="16.5" customHeight="1" x14ac:dyDescent="0.25">
      <c r="A106" s="176" t="s">
        <v>169</v>
      </c>
      <c r="B106" s="30" t="s">
        <v>81</v>
      </c>
      <c r="C106" s="30"/>
      <c r="D106" s="30"/>
      <c r="E106" s="31"/>
      <c r="F106" s="64"/>
      <c r="G106" s="67"/>
      <c r="H106" s="65"/>
      <c r="I106" s="66">
        <f>I107</f>
        <v>10824760</v>
      </c>
      <c r="J106" s="67"/>
      <c r="K106" s="82">
        <f>K107</f>
        <v>10824760</v>
      </c>
      <c r="L106" s="64">
        <f>M106+N106</f>
        <v>14689666</v>
      </c>
      <c r="M106" s="141"/>
      <c r="N106" s="141">
        <f>N107</f>
        <v>14689666</v>
      </c>
    </row>
    <row r="107" spans="1:14" ht="106.5" customHeight="1" x14ac:dyDescent="0.25">
      <c r="A107" s="176"/>
      <c r="B107" s="39" t="s">
        <v>85</v>
      </c>
      <c r="C107" s="60" t="s">
        <v>156</v>
      </c>
      <c r="D107" s="40" t="s">
        <v>86</v>
      </c>
      <c r="E107" s="30" t="s">
        <v>12</v>
      </c>
      <c r="F107" s="51"/>
      <c r="G107" s="67"/>
      <c r="H107" s="67"/>
      <c r="I107" s="53">
        <f>J107+K107</f>
        <v>10824760</v>
      </c>
      <c r="J107" s="67"/>
      <c r="K107" s="87">
        <v>10824760</v>
      </c>
      <c r="L107" s="50">
        <f>M107+N107</f>
        <v>14689666</v>
      </c>
      <c r="M107" s="141"/>
      <c r="N107" s="141">
        <v>14689666</v>
      </c>
    </row>
    <row r="108" spans="1:14" ht="16.5" customHeight="1" x14ac:dyDescent="0.25">
      <c r="A108" s="176" t="s">
        <v>169</v>
      </c>
      <c r="B108" s="30" t="s">
        <v>83</v>
      </c>
      <c r="C108" s="30"/>
      <c r="D108" s="30"/>
      <c r="E108" s="31"/>
      <c r="F108" s="64"/>
      <c r="G108" s="67"/>
      <c r="H108" s="65"/>
      <c r="I108" s="66">
        <f>J108+K108</f>
        <v>750000</v>
      </c>
      <c r="J108" s="67"/>
      <c r="K108" s="82">
        <f>K109</f>
        <v>750000</v>
      </c>
      <c r="L108" s="64"/>
      <c r="M108" s="67"/>
      <c r="N108" s="67"/>
    </row>
    <row r="109" spans="1:14" ht="81.75" customHeight="1" x14ac:dyDescent="0.25">
      <c r="A109" s="176"/>
      <c r="B109" s="138" t="s">
        <v>87</v>
      </c>
      <c r="C109" s="139" t="s">
        <v>156</v>
      </c>
      <c r="D109" s="137" t="s">
        <v>86</v>
      </c>
      <c r="E109" s="30" t="s">
        <v>12</v>
      </c>
      <c r="F109" s="51"/>
      <c r="G109" s="67"/>
      <c r="H109" s="67"/>
      <c r="I109" s="44">
        <f>J109+K109</f>
        <v>750000</v>
      </c>
      <c r="J109" s="67"/>
      <c r="K109" s="88">
        <v>750000</v>
      </c>
      <c r="L109" s="50"/>
      <c r="M109" s="67"/>
      <c r="N109" s="56"/>
    </row>
    <row r="110" spans="1:14" ht="16.5" customHeight="1" x14ac:dyDescent="0.25">
      <c r="A110" s="176" t="s">
        <v>169</v>
      </c>
      <c r="B110" s="33" t="s">
        <v>84</v>
      </c>
      <c r="C110" s="33"/>
      <c r="D110" s="33"/>
      <c r="E110" s="34"/>
      <c r="F110" s="64"/>
      <c r="G110" s="67"/>
      <c r="H110" s="65"/>
      <c r="I110" s="151">
        <f>J110+K110</f>
        <v>5567101</v>
      </c>
      <c r="J110" s="150"/>
      <c r="K110" s="150">
        <f>K111+K112</f>
        <v>5567101</v>
      </c>
      <c r="L110" s="64"/>
      <c r="M110" s="67"/>
      <c r="N110" s="65"/>
    </row>
    <row r="111" spans="1:14" ht="16.5" customHeight="1" x14ac:dyDescent="0.25">
      <c r="A111" s="176"/>
      <c r="B111" s="202" t="s">
        <v>90</v>
      </c>
      <c r="C111" s="204" t="s">
        <v>183</v>
      </c>
      <c r="D111" s="191" t="s">
        <v>86</v>
      </c>
      <c r="E111" s="33" t="s">
        <v>12</v>
      </c>
      <c r="F111" s="51"/>
      <c r="G111" s="67"/>
      <c r="H111" s="67"/>
      <c r="I111" s="44">
        <f>J111+K111</f>
        <v>1367101</v>
      </c>
      <c r="J111" s="150"/>
      <c r="K111" s="54">
        <v>1367101</v>
      </c>
      <c r="L111" s="50"/>
      <c r="M111" s="67"/>
      <c r="N111" s="65"/>
    </row>
    <row r="112" spans="1:14" ht="102" customHeight="1" x14ac:dyDescent="0.25">
      <c r="A112" s="176"/>
      <c r="B112" s="203"/>
      <c r="C112" s="205"/>
      <c r="D112" s="192"/>
      <c r="E112" s="34" t="s">
        <v>91</v>
      </c>
      <c r="F112" s="64"/>
      <c r="G112" s="67"/>
      <c r="H112" s="65"/>
      <c r="I112" s="44">
        <v>4200000</v>
      </c>
      <c r="J112" s="150"/>
      <c r="K112" s="54">
        <v>4200000</v>
      </c>
      <c r="L112" s="50"/>
      <c r="M112" s="67"/>
      <c r="N112" s="65"/>
    </row>
    <row r="113" spans="1:14" ht="16.5" customHeight="1" x14ac:dyDescent="0.25">
      <c r="A113" s="176" t="s">
        <v>169</v>
      </c>
      <c r="B113" s="33" t="s">
        <v>89</v>
      </c>
      <c r="C113" s="33"/>
      <c r="D113" s="33"/>
      <c r="E113" s="34"/>
      <c r="F113" s="64">
        <f>G113+H113</f>
        <v>8366728</v>
      </c>
      <c r="G113" s="67"/>
      <c r="H113" s="82">
        <f>H114+H115</f>
        <v>8366728</v>
      </c>
      <c r="I113" s="66"/>
      <c r="J113" s="67"/>
      <c r="K113" s="65"/>
      <c r="L113" s="64"/>
      <c r="M113" s="67"/>
      <c r="N113" s="65"/>
    </row>
    <row r="114" spans="1:14" ht="16.5" customHeight="1" x14ac:dyDescent="0.25">
      <c r="A114" s="176"/>
      <c r="B114" s="233" t="s">
        <v>92</v>
      </c>
      <c r="C114" s="191" t="s">
        <v>157</v>
      </c>
      <c r="D114" s="191" t="s">
        <v>86</v>
      </c>
      <c r="E114" s="33" t="s">
        <v>12</v>
      </c>
      <c r="F114" s="51">
        <v>836700</v>
      </c>
      <c r="G114" s="67"/>
      <c r="H114" s="87">
        <v>836700</v>
      </c>
      <c r="I114" s="44"/>
      <c r="J114" s="67"/>
      <c r="K114" s="67"/>
      <c r="L114" s="50"/>
      <c r="M114" s="67"/>
      <c r="N114" s="65"/>
    </row>
    <row r="115" spans="1:14" ht="75.75" customHeight="1" x14ac:dyDescent="0.25">
      <c r="A115" s="176"/>
      <c r="B115" s="234"/>
      <c r="C115" s="192"/>
      <c r="D115" s="192"/>
      <c r="E115" s="34" t="s">
        <v>17</v>
      </c>
      <c r="F115" s="51">
        <v>7530028</v>
      </c>
      <c r="G115" s="67"/>
      <c r="H115" s="87">
        <v>7530028</v>
      </c>
      <c r="I115" s="44"/>
      <c r="J115" s="67"/>
      <c r="K115" s="65"/>
      <c r="L115" s="50"/>
      <c r="M115" s="67"/>
      <c r="N115" s="65"/>
    </row>
    <row r="116" spans="1:14" ht="16.5" customHeight="1" x14ac:dyDescent="0.25">
      <c r="A116" s="176" t="s">
        <v>168</v>
      </c>
      <c r="B116" s="33" t="s">
        <v>93</v>
      </c>
      <c r="C116" s="33"/>
      <c r="D116" s="33"/>
      <c r="E116" s="34"/>
      <c r="F116" s="64">
        <f>F117</f>
        <v>165000</v>
      </c>
      <c r="G116" s="67">
        <f>G117</f>
        <v>165000</v>
      </c>
      <c r="H116" s="65"/>
      <c r="I116" s="66">
        <f>J116+K116</f>
        <v>342700</v>
      </c>
      <c r="J116" s="67">
        <f>J117</f>
        <v>342700</v>
      </c>
      <c r="K116" s="65"/>
      <c r="L116" s="64">
        <f>M116+N116</f>
        <v>324600</v>
      </c>
      <c r="M116" s="67">
        <f>M117</f>
        <v>324600</v>
      </c>
      <c r="N116" s="65"/>
    </row>
    <row r="117" spans="1:14" ht="25.5" customHeight="1" x14ac:dyDescent="0.25">
      <c r="A117" s="176"/>
      <c r="B117" s="167" t="s">
        <v>98</v>
      </c>
      <c r="C117" s="166"/>
      <c r="D117" s="166"/>
      <c r="E117" s="34" t="s">
        <v>12</v>
      </c>
      <c r="F117" s="64">
        <f>G117+H117</f>
        <v>165000</v>
      </c>
      <c r="G117" s="67">
        <f>G122+G124</f>
        <v>165000</v>
      </c>
      <c r="H117" s="65"/>
      <c r="I117" s="66">
        <f>J117+K117</f>
        <v>342700</v>
      </c>
      <c r="J117" s="67">
        <f>J122+J124</f>
        <v>342700</v>
      </c>
      <c r="K117" s="65"/>
      <c r="L117" s="64">
        <f>M117+N117</f>
        <v>324600</v>
      </c>
      <c r="M117" s="67">
        <f>M122+M124</f>
        <v>324600</v>
      </c>
      <c r="N117" s="65"/>
    </row>
    <row r="118" spans="1:14" ht="17.25" customHeight="1" x14ac:dyDescent="0.25">
      <c r="A118" s="176"/>
      <c r="B118" s="168"/>
      <c r="C118" s="166"/>
      <c r="D118" s="166"/>
      <c r="E118" s="36" t="s">
        <v>17</v>
      </c>
      <c r="F118" s="64"/>
      <c r="G118" s="67"/>
      <c r="H118" s="65"/>
      <c r="I118" s="66"/>
      <c r="J118" s="67"/>
      <c r="K118" s="65"/>
      <c r="L118" s="64"/>
      <c r="M118" s="67"/>
      <c r="N118" s="65"/>
    </row>
    <row r="119" spans="1:14" ht="33" customHeight="1" x14ac:dyDescent="0.25">
      <c r="A119" s="176"/>
      <c r="B119" s="169"/>
      <c r="C119" s="166"/>
      <c r="D119" s="166"/>
      <c r="E119" s="34" t="s">
        <v>13</v>
      </c>
      <c r="F119" s="64"/>
      <c r="G119" s="67"/>
      <c r="H119" s="65"/>
      <c r="I119" s="66"/>
      <c r="J119" s="67"/>
      <c r="K119" s="65"/>
      <c r="L119" s="64"/>
      <c r="M119" s="67"/>
      <c r="N119" s="65"/>
    </row>
    <row r="120" spans="1:14" ht="16.5" customHeight="1" x14ac:dyDescent="0.25">
      <c r="A120" s="176"/>
      <c r="B120" s="33" t="s">
        <v>15</v>
      </c>
      <c r="C120" s="33"/>
      <c r="D120" s="33"/>
      <c r="E120" s="34"/>
      <c r="F120" s="64"/>
      <c r="G120" s="67"/>
      <c r="H120" s="65"/>
      <c r="I120" s="66"/>
      <c r="J120" s="67"/>
      <c r="K120" s="65"/>
      <c r="L120" s="64"/>
      <c r="M120" s="67"/>
      <c r="N120" s="65"/>
    </row>
    <row r="121" spans="1:14" ht="16.5" customHeight="1" x14ac:dyDescent="0.25">
      <c r="A121" s="176" t="s">
        <v>169</v>
      </c>
      <c r="B121" s="33" t="s">
        <v>94</v>
      </c>
      <c r="C121" s="33"/>
      <c r="D121" s="33"/>
      <c r="E121" s="34"/>
      <c r="F121" s="64">
        <f>F122</f>
        <v>150000</v>
      </c>
      <c r="G121" s="67">
        <f>G122</f>
        <v>150000</v>
      </c>
      <c r="H121" s="65"/>
      <c r="I121" s="66">
        <f>I122</f>
        <v>303300</v>
      </c>
      <c r="J121" s="67">
        <f>J122</f>
        <v>303300</v>
      </c>
      <c r="K121" s="65"/>
      <c r="L121" s="64">
        <f>M121+N121</f>
        <v>270000</v>
      </c>
      <c r="M121" s="67">
        <f>M122</f>
        <v>270000</v>
      </c>
      <c r="N121" s="65"/>
    </row>
    <row r="122" spans="1:14" ht="69" customHeight="1" x14ac:dyDescent="0.25">
      <c r="A122" s="176"/>
      <c r="B122" s="43" t="s">
        <v>99</v>
      </c>
      <c r="C122" s="60" t="s">
        <v>156</v>
      </c>
      <c r="D122" s="40" t="s">
        <v>86</v>
      </c>
      <c r="E122" s="33" t="s">
        <v>12</v>
      </c>
      <c r="F122" s="50">
        <f>135000+15000</f>
        <v>150000</v>
      </c>
      <c r="G122" s="56">
        <f>135000+15000</f>
        <v>150000</v>
      </c>
      <c r="H122" s="67"/>
      <c r="I122" s="44">
        <f>J122+K122</f>
        <v>303300</v>
      </c>
      <c r="J122" s="56">
        <f>270000+33300</f>
        <v>303300</v>
      </c>
      <c r="K122" s="67"/>
      <c r="L122" s="50">
        <f>M122+N122</f>
        <v>270000</v>
      </c>
      <c r="M122" s="56">
        <v>270000</v>
      </c>
      <c r="N122" s="65"/>
    </row>
    <row r="123" spans="1:14" ht="16.5" customHeight="1" x14ac:dyDescent="0.25">
      <c r="A123" s="176" t="s">
        <v>169</v>
      </c>
      <c r="B123" s="33" t="s">
        <v>95</v>
      </c>
      <c r="C123" s="33"/>
      <c r="D123" s="33"/>
      <c r="E123" s="34"/>
      <c r="F123" s="64">
        <f>F124</f>
        <v>15000</v>
      </c>
      <c r="G123" s="67">
        <f>G124</f>
        <v>15000</v>
      </c>
      <c r="H123" s="65"/>
      <c r="I123" s="66">
        <f>I124</f>
        <v>39400</v>
      </c>
      <c r="J123" s="67">
        <f>J124</f>
        <v>39400</v>
      </c>
      <c r="K123" s="65"/>
      <c r="L123" s="64">
        <f>M123+N123</f>
        <v>54600</v>
      </c>
      <c r="M123" s="67">
        <f>M124</f>
        <v>54600</v>
      </c>
      <c r="N123" s="65"/>
    </row>
    <row r="124" spans="1:14" ht="72.75" customHeight="1" x14ac:dyDescent="0.25">
      <c r="A124" s="176"/>
      <c r="B124" s="43" t="s">
        <v>100</v>
      </c>
      <c r="C124" s="60" t="s">
        <v>156</v>
      </c>
      <c r="D124" s="40" t="s">
        <v>86</v>
      </c>
      <c r="E124" s="33" t="s">
        <v>12</v>
      </c>
      <c r="F124" s="50">
        <f>30000-15000</f>
        <v>15000</v>
      </c>
      <c r="G124" s="56">
        <f>30000-15000</f>
        <v>15000</v>
      </c>
      <c r="H124" s="67"/>
      <c r="I124" s="44">
        <v>39400</v>
      </c>
      <c r="J124" s="56">
        <v>39400</v>
      </c>
      <c r="K124" s="67"/>
      <c r="L124" s="50">
        <f>M124+N124</f>
        <v>54600</v>
      </c>
      <c r="M124" s="56">
        <v>54600</v>
      </c>
      <c r="N124" s="65"/>
    </row>
    <row r="125" spans="1:14" ht="16.5" customHeight="1" x14ac:dyDescent="0.25">
      <c r="A125" s="122"/>
      <c r="B125" s="170" t="s">
        <v>103</v>
      </c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2"/>
    </row>
    <row r="126" spans="1:14" ht="21.75" customHeight="1" x14ac:dyDescent="0.25">
      <c r="A126" s="176" t="s">
        <v>168</v>
      </c>
      <c r="B126" s="33" t="s">
        <v>96</v>
      </c>
      <c r="C126" s="33"/>
      <c r="D126" s="33"/>
      <c r="E126" s="34"/>
      <c r="F126" s="64"/>
      <c r="G126" s="67"/>
      <c r="H126" s="65"/>
      <c r="I126" s="66">
        <f>J126+K126</f>
        <v>1050000</v>
      </c>
      <c r="J126" s="67"/>
      <c r="K126" s="79">
        <f>K127</f>
        <v>1050000</v>
      </c>
      <c r="L126" s="64">
        <f>M126+N126</f>
        <v>15000000</v>
      </c>
      <c r="M126" s="67"/>
      <c r="N126" s="67">
        <f>N127+N128</f>
        <v>15000000</v>
      </c>
    </row>
    <row r="127" spans="1:14" ht="29.25" customHeight="1" x14ac:dyDescent="0.25">
      <c r="A127" s="176"/>
      <c r="B127" s="167" t="s">
        <v>32</v>
      </c>
      <c r="C127" s="166"/>
      <c r="D127" s="166"/>
      <c r="E127" s="34" t="s">
        <v>12</v>
      </c>
      <c r="F127" s="64"/>
      <c r="G127" s="67"/>
      <c r="H127" s="65"/>
      <c r="I127" s="66">
        <f>I132</f>
        <v>1050000</v>
      </c>
      <c r="J127" s="67"/>
      <c r="K127" s="79">
        <f>K132</f>
        <v>1050000</v>
      </c>
      <c r="L127" s="64">
        <f>M127+N127</f>
        <v>1000000</v>
      </c>
      <c r="M127" s="67"/>
      <c r="N127" s="67">
        <f>N132</f>
        <v>1000000</v>
      </c>
    </row>
    <row r="128" spans="1:14" ht="16.5" customHeight="1" x14ac:dyDescent="0.25">
      <c r="A128" s="176"/>
      <c r="B128" s="168"/>
      <c r="C128" s="166"/>
      <c r="D128" s="166"/>
      <c r="E128" s="36" t="s">
        <v>17</v>
      </c>
      <c r="F128" s="64"/>
      <c r="G128" s="67"/>
      <c r="H128" s="65"/>
      <c r="I128" s="66"/>
      <c r="J128" s="67"/>
      <c r="K128" s="65"/>
      <c r="L128" s="64">
        <f>N128+M128</f>
        <v>14000000</v>
      </c>
      <c r="M128" s="67"/>
      <c r="N128" s="141">
        <f>N133</f>
        <v>14000000</v>
      </c>
    </row>
    <row r="129" spans="1:14" ht="25.5" customHeight="1" x14ac:dyDescent="0.25">
      <c r="A129" s="176"/>
      <c r="B129" s="169"/>
      <c r="C129" s="166"/>
      <c r="D129" s="166"/>
      <c r="E129" s="34" t="s">
        <v>13</v>
      </c>
      <c r="F129" s="64"/>
      <c r="G129" s="67"/>
      <c r="H129" s="65"/>
      <c r="I129" s="66"/>
      <c r="J129" s="67"/>
      <c r="K129" s="65"/>
      <c r="L129" s="64"/>
      <c r="M129" s="67"/>
      <c r="N129" s="65"/>
    </row>
    <row r="130" spans="1:14" ht="16.5" customHeight="1" x14ac:dyDescent="0.25">
      <c r="A130" s="176"/>
      <c r="B130" s="33" t="s">
        <v>15</v>
      </c>
      <c r="C130" s="33"/>
      <c r="D130" s="33"/>
      <c r="E130" s="34"/>
      <c r="F130" s="64"/>
      <c r="G130" s="67"/>
      <c r="H130" s="65"/>
      <c r="I130" s="66"/>
      <c r="J130" s="67"/>
      <c r="K130" s="65"/>
      <c r="L130" s="64"/>
      <c r="M130" s="67"/>
      <c r="N130" s="65"/>
    </row>
    <row r="131" spans="1:14" ht="16.5" customHeight="1" x14ac:dyDescent="0.25">
      <c r="A131" s="240" t="s">
        <v>169</v>
      </c>
      <c r="B131" s="33" t="s">
        <v>97</v>
      </c>
      <c r="C131" s="33"/>
      <c r="D131" s="33"/>
      <c r="E131" s="34"/>
      <c r="F131" s="64"/>
      <c r="G131" s="67"/>
      <c r="H131" s="65"/>
      <c r="I131" s="66">
        <f>I132</f>
        <v>1050000</v>
      </c>
      <c r="J131" s="67"/>
      <c r="K131" s="79">
        <f>K132</f>
        <v>1050000</v>
      </c>
      <c r="L131" s="143">
        <f>M131+N131</f>
        <v>15000000</v>
      </c>
      <c r="M131" s="141"/>
      <c r="N131" s="141">
        <f>N132+N133</f>
        <v>15000000</v>
      </c>
    </row>
    <row r="132" spans="1:14" ht="47.25" customHeight="1" x14ac:dyDescent="0.25">
      <c r="A132" s="241"/>
      <c r="B132" s="243" t="s">
        <v>104</v>
      </c>
      <c r="C132" s="244" t="s">
        <v>154</v>
      </c>
      <c r="D132" s="245" t="s">
        <v>26</v>
      </c>
      <c r="E132" s="140" t="s">
        <v>12</v>
      </c>
      <c r="F132" s="51"/>
      <c r="G132" s="141"/>
      <c r="H132" s="141"/>
      <c r="I132" s="50">
        <v>1050000</v>
      </c>
      <c r="J132" s="141"/>
      <c r="K132" s="59">
        <v>1050000</v>
      </c>
      <c r="L132" s="50">
        <f>M132+N132</f>
        <v>1000000</v>
      </c>
      <c r="M132" s="141"/>
      <c r="N132" s="141">
        <v>1000000</v>
      </c>
    </row>
    <row r="133" spans="1:14" ht="46.5" customHeight="1" x14ac:dyDescent="0.25">
      <c r="A133" s="242"/>
      <c r="B133" s="243"/>
      <c r="C133" s="244"/>
      <c r="D133" s="245"/>
      <c r="E133" s="140" t="s">
        <v>17</v>
      </c>
      <c r="F133" s="51"/>
      <c r="G133" s="141"/>
      <c r="H133" s="141"/>
      <c r="I133" s="50"/>
      <c r="J133" s="141"/>
      <c r="K133" s="59"/>
      <c r="L133" s="50">
        <f>M133+N133</f>
        <v>14000000</v>
      </c>
      <c r="M133" s="141"/>
      <c r="N133" s="141">
        <v>14000000</v>
      </c>
    </row>
    <row r="134" spans="1:14" ht="16.5" customHeight="1" x14ac:dyDescent="0.25">
      <c r="A134" s="122"/>
      <c r="B134" s="170" t="s">
        <v>106</v>
      </c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2"/>
    </row>
    <row r="135" spans="1:14" ht="22.5" customHeight="1" x14ac:dyDescent="0.25">
      <c r="A135" s="176" t="s">
        <v>168</v>
      </c>
      <c r="B135" s="33" t="s">
        <v>101</v>
      </c>
      <c r="C135" s="33"/>
      <c r="D135" s="33"/>
      <c r="E135" s="34"/>
      <c r="F135" s="64"/>
      <c r="G135" s="67"/>
      <c r="H135" s="65"/>
      <c r="I135" s="74">
        <f>J135+K135</f>
        <v>26000</v>
      </c>
      <c r="J135" s="93"/>
      <c r="K135" s="93">
        <f>K136</f>
        <v>26000</v>
      </c>
      <c r="L135" s="64"/>
      <c r="M135" s="67"/>
      <c r="N135" s="65"/>
    </row>
    <row r="136" spans="1:14" ht="23.25" customHeight="1" x14ac:dyDescent="0.25">
      <c r="A136" s="176"/>
      <c r="B136" s="167" t="s">
        <v>82</v>
      </c>
      <c r="C136" s="166"/>
      <c r="D136" s="166"/>
      <c r="E136" s="34" t="s">
        <v>12</v>
      </c>
      <c r="F136" s="64"/>
      <c r="G136" s="67"/>
      <c r="H136" s="65"/>
      <c r="I136" s="50">
        <v>26000</v>
      </c>
      <c r="J136" s="93"/>
      <c r="K136" s="56">
        <v>26000</v>
      </c>
      <c r="L136" s="64"/>
      <c r="M136" s="67"/>
      <c r="N136" s="65"/>
    </row>
    <row r="137" spans="1:14" ht="16.5" customHeight="1" x14ac:dyDescent="0.25">
      <c r="A137" s="176"/>
      <c r="B137" s="168"/>
      <c r="C137" s="166"/>
      <c r="D137" s="166"/>
      <c r="E137" s="36" t="s">
        <v>17</v>
      </c>
      <c r="F137" s="64"/>
      <c r="G137" s="67"/>
      <c r="H137" s="65"/>
      <c r="I137" s="74"/>
      <c r="J137" s="93"/>
      <c r="K137" s="146"/>
      <c r="L137" s="64"/>
      <c r="M137" s="67"/>
      <c r="N137" s="65"/>
    </row>
    <row r="138" spans="1:14" ht="24.75" customHeight="1" x14ac:dyDescent="0.25">
      <c r="A138" s="176"/>
      <c r="B138" s="169"/>
      <c r="C138" s="166"/>
      <c r="D138" s="166"/>
      <c r="E138" s="34" t="s">
        <v>13</v>
      </c>
      <c r="F138" s="64"/>
      <c r="G138" s="67"/>
      <c r="H138" s="65"/>
      <c r="I138" s="74"/>
      <c r="J138" s="93"/>
      <c r="K138" s="146"/>
      <c r="L138" s="64"/>
      <c r="M138" s="67"/>
      <c r="N138" s="65"/>
    </row>
    <row r="139" spans="1:14" ht="16.5" customHeight="1" x14ac:dyDescent="0.25">
      <c r="A139" s="176"/>
      <c r="B139" s="33" t="s">
        <v>15</v>
      </c>
      <c r="C139" s="33"/>
      <c r="D139" s="33"/>
      <c r="E139" s="34"/>
      <c r="F139" s="64"/>
      <c r="G139" s="67"/>
      <c r="H139" s="65"/>
      <c r="I139" s="66"/>
      <c r="J139" s="67"/>
      <c r="K139" s="65"/>
      <c r="L139" s="64"/>
      <c r="M139" s="67"/>
      <c r="N139" s="65"/>
    </row>
    <row r="140" spans="1:14" ht="16.5" customHeight="1" x14ac:dyDescent="0.25">
      <c r="A140" s="176" t="s">
        <v>169</v>
      </c>
      <c r="B140" s="33" t="s">
        <v>102</v>
      </c>
      <c r="C140" s="33"/>
      <c r="D140" s="33"/>
      <c r="E140" s="34"/>
      <c r="F140" s="64"/>
      <c r="G140" s="67"/>
      <c r="H140" s="65"/>
      <c r="I140" s="66">
        <f>I141</f>
        <v>26000</v>
      </c>
      <c r="J140" s="67"/>
      <c r="K140" s="67">
        <f>K141</f>
        <v>26000</v>
      </c>
      <c r="L140" s="64"/>
      <c r="M140" s="67"/>
      <c r="N140" s="65"/>
    </row>
    <row r="141" spans="1:14" ht="89.25" customHeight="1" x14ac:dyDescent="0.25">
      <c r="A141" s="176"/>
      <c r="B141" s="43" t="s">
        <v>107</v>
      </c>
      <c r="C141" s="62" t="s">
        <v>158</v>
      </c>
      <c r="D141" s="37" t="s">
        <v>108</v>
      </c>
      <c r="E141" s="33" t="s">
        <v>12</v>
      </c>
      <c r="F141" s="51"/>
      <c r="G141" s="67"/>
      <c r="H141" s="67"/>
      <c r="I141" s="50">
        <v>26000</v>
      </c>
      <c r="J141" s="67"/>
      <c r="K141" s="56">
        <v>26000</v>
      </c>
      <c r="L141" s="50"/>
      <c r="M141" s="67"/>
      <c r="N141" s="65"/>
    </row>
    <row r="142" spans="1:14" ht="16.5" customHeight="1" x14ac:dyDescent="0.25">
      <c r="A142" s="176" t="s">
        <v>168</v>
      </c>
      <c r="B142" s="33" t="s">
        <v>105</v>
      </c>
      <c r="C142" s="33"/>
      <c r="D142" s="33"/>
      <c r="E142" s="34"/>
      <c r="F142" s="64"/>
      <c r="G142" s="67"/>
      <c r="H142" s="65"/>
      <c r="I142" s="66">
        <f>J142+K142</f>
        <v>70000</v>
      </c>
      <c r="J142" s="67">
        <f>J143</f>
        <v>70000</v>
      </c>
      <c r="K142" s="65"/>
      <c r="L142" s="64"/>
      <c r="M142" s="67"/>
      <c r="N142" s="65"/>
    </row>
    <row r="143" spans="1:14" ht="29.25" customHeight="1" x14ac:dyDescent="0.25">
      <c r="A143" s="176"/>
      <c r="B143" s="167" t="s">
        <v>113</v>
      </c>
      <c r="C143" s="166"/>
      <c r="D143" s="166"/>
      <c r="E143" s="34" t="s">
        <v>12</v>
      </c>
      <c r="F143" s="64"/>
      <c r="G143" s="67"/>
      <c r="H143" s="65"/>
      <c r="I143" s="50">
        <v>70000</v>
      </c>
      <c r="J143" s="56">
        <v>70000</v>
      </c>
      <c r="K143" s="65"/>
      <c r="L143" s="64"/>
      <c r="M143" s="67"/>
      <c r="N143" s="65"/>
    </row>
    <row r="144" spans="1:14" ht="16.5" customHeight="1" x14ac:dyDescent="0.25">
      <c r="A144" s="176"/>
      <c r="B144" s="168"/>
      <c r="C144" s="166"/>
      <c r="D144" s="166"/>
      <c r="E144" s="36" t="s">
        <v>17</v>
      </c>
      <c r="F144" s="64"/>
      <c r="G144" s="67"/>
      <c r="H144" s="65"/>
      <c r="I144" s="66"/>
      <c r="J144" s="67"/>
      <c r="K144" s="65"/>
      <c r="L144" s="64"/>
      <c r="M144" s="67"/>
      <c r="N144" s="65"/>
    </row>
    <row r="145" spans="1:14" ht="25.5" customHeight="1" x14ac:dyDescent="0.25">
      <c r="A145" s="176"/>
      <c r="B145" s="169"/>
      <c r="C145" s="166"/>
      <c r="D145" s="166"/>
      <c r="E145" s="34" t="s">
        <v>13</v>
      </c>
      <c r="F145" s="64"/>
      <c r="G145" s="67"/>
      <c r="H145" s="65"/>
      <c r="I145" s="66"/>
      <c r="J145" s="67"/>
      <c r="K145" s="65"/>
      <c r="L145" s="64"/>
      <c r="M145" s="67"/>
      <c r="N145" s="65"/>
    </row>
    <row r="146" spans="1:14" ht="16.5" customHeight="1" x14ac:dyDescent="0.25">
      <c r="A146" s="176"/>
      <c r="B146" s="33" t="s">
        <v>15</v>
      </c>
      <c r="C146" s="33"/>
      <c r="D146" s="33"/>
      <c r="E146" s="34"/>
      <c r="F146" s="64"/>
      <c r="G146" s="67"/>
      <c r="H146" s="65"/>
      <c r="I146" s="66"/>
      <c r="J146" s="67"/>
      <c r="K146" s="65"/>
      <c r="L146" s="64"/>
      <c r="M146" s="67"/>
      <c r="N146" s="65"/>
    </row>
    <row r="147" spans="1:14" ht="16.5" customHeight="1" x14ac:dyDescent="0.25">
      <c r="A147" s="176" t="s">
        <v>169</v>
      </c>
      <c r="B147" s="33" t="s">
        <v>176</v>
      </c>
      <c r="C147" s="33"/>
      <c r="D147" s="33"/>
      <c r="E147" s="34"/>
      <c r="F147" s="64"/>
      <c r="G147" s="67"/>
      <c r="H147" s="65"/>
      <c r="I147" s="66">
        <f>J147+K147</f>
        <v>70000</v>
      </c>
      <c r="J147" s="67">
        <f>J148</f>
        <v>70000</v>
      </c>
      <c r="K147" s="65"/>
      <c r="L147" s="64"/>
      <c r="M147" s="67"/>
      <c r="N147" s="65"/>
    </row>
    <row r="148" spans="1:14" ht="108.75" customHeight="1" x14ac:dyDescent="0.25">
      <c r="A148" s="176"/>
      <c r="B148" s="43" t="s">
        <v>165</v>
      </c>
      <c r="C148" s="62" t="s">
        <v>158</v>
      </c>
      <c r="D148" s="37" t="s">
        <v>108</v>
      </c>
      <c r="E148" s="33" t="s">
        <v>12</v>
      </c>
      <c r="F148" s="51"/>
      <c r="G148" s="67"/>
      <c r="H148" s="67"/>
      <c r="I148" s="50">
        <v>70000</v>
      </c>
      <c r="J148" s="56">
        <v>70000</v>
      </c>
      <c r="K148" s="67"/>
      <c r="L148" s="50"/>
      <c r="M148" s="67"/>
      <c r="N148" s="65"/>
    </row>
    <row r="149" spans="1:14" ht="16.5" customHeight="1" x14ac:dyDescent="0.25">
      <c r="A149" s="122"/>
      <c r="B149" s="170" t="s">
        <v>114</v>
      </c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2"/>
    </row>
    <row r="150" spans="1:14" ht="16.5" customHeight="1" x14ac:dyDescent="0.25">
      <c r="A150" s="176" t="s">
        <v>168</v>
      </c>
      <c r="B150" s="33" t="s">
        <v>109</v>
      </c>
      <c r="C150" s="33"/>
      <c r="D150" s="33"/>
      <c r="E150" s="34"/>
      <c r="F150" s="64"/>
      <c r="G150" s="67"/>
      <c r="H150" s="65"/>
      <c r="I150" s="66">
        <f>I151</f>
        <v>20500000</v>
      </c>
      <c r="J150" s="67"/>
      <c r="K150" s="67">
        <f>K151</f>
        <v>20500000</v>
      </c>
      <c r="L150" s="64">
        <f>M150+N150</f>
        <v>10000000</v>
      </c>
      <c r="M150" s="67"/>
      <c r="N150" s="141">
        <f>N151+N152+N153</f>
        <v>10000000</v>
      </c>
    </row>
    <row r="151" spans="1:14" ht="20.25" customHeight="1" x14ac:dyDescent="0.25">
      <c r="A151" s="176"/>
      <c r="B151" s="167" t="s">
        <v>82</v>
      </c>
      <c r="C151" s="166"/>
      <c r="D151" s="166"/>
      <c r="E151" s="34" t="s">
        <v>12</v>
      </c>
      <c r="F151" s="64"/>
      <c r="G151" s="67"/>
      <c r="H151" s="65"/>
      <c r="I151" s="44">
        <v>20500000</v>
      </c>
      <c r="J151" s="67"/>
      <c r="K151" s="56">
        <v>20500000</v>
      </c>
      <c r="L151" s="64">
        <f>M151+N151</f>
        <v>10000000</v>
      </c>
      <c r="M151" s="67"/>
      <c r="N151" s="141">
        <f>N156</f>
        <v>10000000</v>
      </c>
    </row>
    <row r="152" spans="1:14" ht="16.5" customHeight="1" x14ac:dyDescent="0.25">
      <c r="A152" s="176"/>
      <c r="B152" s="168"/>
      <c r="C152" s="166"/>
      <c r="D152" s="166"/>
      <c r="E152" s="36" t="s">
        <v>17</v>
      </c>
      <c r="F152" s="64"/>
      <c r="G152" s="67"/>
      <c r="H152" s="65"/>
      <c r="I152" s="66"/>
      <c r="J152" s="67"/>
      <c r="K152" s="65"/>
      <c r="L152" s="64"/>
      <c r="M152" s="67"/>
      <c r="N152" s="65"/>
    </row>
    <row r="153" spans="1:14" ht="25.5" customHeight="1" x14ac:dyDescent="0.25">
      <c r="A153" s="176"/>
      <c r="B153" s="169"/>
      <c r="C153" s="166"/>
      <c r="D153" s="166"/>
      <c r="E153" s="34" t="s">
        <v>13</v>
      </c>
      <c r="F153" s="64"/>
      <c r="G153" s="67"/>
      <c r="H153" s="65"/>
      <c r="I153" s="66"/>
      <c r="J153" s="67"/>
      <c r="K153" s="65"/>
      <c r="L153" s="64"/>
      <c r="M153" s="67"/>
      <c r="N153" s="65"/>
    </row>
    <row r="154" spans="1:14" ht="16.5" customHeight="1" x14ac:dyDescent="0.25">
      <c r="A154" s="176"/>
      <c r="B154" s="33" t="s">
        <v>15</v>
      </c>
      <c r="C154" s="33"/>
      <c r="D154" s="33"/>
      <c r="E154" s="34"/>
      <c r="F154" s="64"/>
      <c r="G154" s="67"/>
      <c r="H154" s="65"/>
      <c r="I154" s="66"/>
      <c r="J154" s="67"/>
      <c r="K154" s="65"/>
      <c r="L154" s="64"/>
      <c r="M154" s="67"/>
      <c r="N154" s="65"/>
    </row>
    <row r="155" spans="1:14" ht="16.5" customHeight="1" x14ac:dyDescent="0.25">
      <c r="A155" s="176" t="s">
        <v>169</v>
      </c>
      <c r="B155" s="33" t="s">
        <v>110</v>
      </c>
      <c r="C155" s="33"/>
      <c r="D155" s="33"/>
      <c r="E155" s="34"/>
      <c r="F155" s="64"/>
      <c r="G155" s="67"/>
      <c r="H155" s="65"/>
      <c r="I155" s="66">
        <f>I156</f>
        <v>20500000</v>
      </c>
      <c r="J155" s="67"/>
      <c r="K155" s="67">
        <f>K156</f>
        <v>20500000</v>
      </c>
      <c r="L155" s="64">
        <f>M155+N155</f>
        <v>10000000</v>
      </c>
      <c r="M155" s="141"/>
      <c r="N155" s="141">
        <f>N156</f>
        <v>10000000</v>
      </c>
    </row>
    <row r="156" spans="1:14" ht="70.5" customHeight="1" x14ac:dyDescent="0.25">
      <c r="A156" s="176"/>
      <c r="B156" s="43" t="s">
        <v>163</v>
      </c>
      <c r="C156" s="62" t="s">
        <v>159</v>
      </c>
      <c r="D156" s="37" t="s">
        <v>117</v>
      </c>
      <c r="E156" s="33" t="s">
        <v>12</v>
      </c>
      <c r="F156" s="51"/>
      <c r="G156" s="67"/>
      <c r="H156" s="67"/>
      <c r="I156" s="44">
        <v>20500000</v>
      </c>
      <c r="J156" s="67"/>
      <c r="K156" s="56">
        <v>20500000</v>
      </c>
      <c r="L156" s="50">
        <f>M156+N156</f>
        <v>10000000</v>
      </c>
      <c r="M156" s="141"/>
      <c r="N156" s="141">
        <v>10000000</v>
      </c>
    </row>
    <row r="157" spans="1:14" ht="16.5" customHeight="1" x14ac:dyDescent="0.25">
      <c r="A157" s="122"/>
      <c r="B157" s="170" t="s">
        <v>118</v>
      </c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2"/>
    </row>
    <row r="158" spans="1:14" ht="16.5" customHeight="1" x14ac:dyDescent="0.25">
      <c r="A158" s="176" t="s">
        <v>168</v>
      </c>
      <c r="B158" s="33" t="s">
        <v>111</v>
      </c>
      <c r="C158" s="33"/>
      <c r="D158" s="33"/>
      <c r="E158" s="34"/>
      <c r="F158" s="64">
        <f>G158+H158</f>
        <v>75000</v>
      </c>
      <c r="G158" s="67">
        <f>G159</f>
        <v>75000</v>
      </c>
      <c r="H158" s="65"/>
      <c r="I158" s="66">
        <f>J158+K158</f>
        <v>75000</v>
      </c>
      <c r="J158" s="67">
        <f>J159</f>
        <v>75000</v>
      </c>
      <c r="K158" s="65"/>
      <c r="L158" s="64">
        <f>M158+N158</f>
        <v>100000</v>
      </c>
      <c r="M158" s="67">
        <f>M159</f>
        <v>100000</v>
      </c>
      <c r="N158" s="65"/>
    </row>
    <row r="159" spans="1:14" ht="18.75" customHeight="1" x14ac:dyDescent="0.25">
      <c r="A159" s="176"/>
      <c r="B159" s="167" t="s">
        <v>121</v>
      </c>
      <c r="C159" s="166"/>
      <c r="D159" s="166"/>
      <c r="E159" s="34" t="s">
        <v>12</v>
      </c>
      <c r="F159" s="64">
        <f>G159+H159</f>
        <v>75000</v>
      </c>
      <c r="G159" s="67">
        <f>G164+G166</f>
        <v>75000</v>
      </c>
      <c r="H159" s="67"/>
      <c r="I159" s="66">
        <f>I164</f>
        <v>75000</v>
      </c>
      <c r="J159" s="67">
        <f>J164+J166</f>
        <v>75000</v>
      </c>
      <c r="K159" s="67"/>
      <c r="L159" s="64">
        <f>M159+N159</f>
        <v>100000</v>
      </c>
      <c r="M159" s="67">
        <f>M166</f>
        <v>100000</v>
      </c>
      <c r="N159" s="67"/>
    </row>
    <row r="160" spans="1:14" ht="21" customHeight="1" x14ac:dyDescent="0.25">
      <c r="A160" s="176"/>
      <c r="B160" s="168"/>
      <c r="C160" s="166"/>
      <c r="D160" s="166"/>
      <c r="E160" s="36" t="s">
        <v>17</v>
      </c>
      <c r="F160" s="64"/>
      <c r="G160" s="67"/>
      <c r="H160" s="67"/>
      <c r="I160" s="66"/>
      <c r="J160" s="67"/>
      <c r="K160" s="67"/>
      <c r="L160" s="64"/>
      <c r="M160" s="67"/>
      <c r="N160" s="67"/>
    </row>
    <row r="161" spans="1:14" ht="27" customHeight="1" x14ac:dyDescent="0.25">
      <c r="A161" s="176"/>
      <c r="B161" s="169"/>
      <c r="C161" s="166"/>
      <c r="D161" s="166"/>
      <c r="E161" s="34" t="s">
        <v>13</v>
      </c>
      <c r="F161" s="64"/>
      <c r="G161" s="67"/>
      <c r="H161" s="67"/>
      <c r="I161" s="66"/>
      <c r="J161" s="67"/>
      <c r="K161" s="67"/>
      <c r="L161" s="64"/>
      <c r="M161" s="67"/>
      <c r="N161" s="67"/>
    </row>
    <row r="162" spans="1:14" ht="16.5" customHeight="1" x14ac:dyDescent="0.25">
      <c r="A162" s="176"/>
      <c r="B162" s="33" t="s">
        <v>15</v>
      </c>
      <c r="C162" s="33"/>
      <c r="D162" s="33"/>
      <c r="E162" s="34"/>
      <c r="F162" s="64"/>
      <c r="G162" s="67"/>
      <c r="H162" s="67"/>
      <c r="I162" s="66"/>
      <c r="J162" s="67"/>
      <c r="K162" s="67"/>
      <c r="L162" s="64"/>
      <c r="M162" s="67"/>
      <c r="N162" s="67"/>
    </row>
    <row r="163" spans="1:14" ht="16.5" customHeight="1" x14ac:dyDescent="0.25">
      <c r="A163" s="176" t="s">
        <v>169</v>
      </c>
      <c r="B163" s="33" t="s">
        <v>112</v>
      </c>
      <c r="C163" s="33"/>
      <c r="D163" s="33"/>
      <c r="E163" s="34"/>
      <c r="F163" s="64">
        <f>F164</f>
        <v>75000</v>
      </c>
      <c r="G163" s="67">
        <f>G164</f>
        <v>75000</v>
      </c>
      <c r="H163" s="67"/>
      <c r="I163" s="66">
        <f>I164</f>
        <v>75000</v>
      </c>
      <c r="J163" s="67">
        <f>J164</f>
        <v>75000</v>
      </c>
      <c r="K163" s="67"/>
      <c r="L163" s="64"/>
      <c r="M163" s="67"/>
      <c r="N163" s="67"/>
    </row>
    <row r="164" spans="1:14" ht="64.5" customHeight="1" x14ac:dyDescent="0.25">
      <c r="A164" s="176"/>
      <c r="B164" s="49" t="s">
        <v>122</v>
      </c>
      <c r="C164" s="40">
        <v>3717640</v>
      </c>
      <c r="D164" s="37" t="s">
        <v>123</v>
      </c>
      <c r="E164" s="33" t="s">
        <v>12</v>
      </c>
      <c r="F164" s="50">
        <v>75000</v>
      </c>
      <c r="G164" s="56">
        <v>75000</v>
      </c>
      <c r="H164" s="67"/>
      <c r="I164" s="50">
        <v>75000</v>
      </c>
      <c r="J164" s="56">
        <v>75000</v>
      </c>
      <c r="K164" s="67"/>
      <c r="L164" s="50"/>
      <c r="M164" s="67"/>
      <c r="N164" s="67"/>
    </row>
    <row r="165" spans="1:14" ht="16.5" customHeight="1" x14ac:dyDescent="0.25">
      <c r="A165" s="176" t="s">
        <v>169</v>
      </c>
      <c r="B165" s="33" t="s">
        <v>177</v>
      </c>
      <c r="C165" s="33"/>
      <c r="D165" s="33"/>
      <c r="E165" s="34"/>
      <c r="F165" s="64"/>
      <c r="G165" s="67"/>
      <c r="H165" s="65"/>
      <c r="I165" s="66"/>
      <c r="J165" s="67"/>
      <c r="K165" s="65"/>
      <c r="L165" s="64">
        <f>L166</f>
        <v>100000</v>
      </c>
      <c r="M165" s="67">
        <f>M166</f>
        <v>100000</v>
      </c>
      <c r="N165" s="65"/>
    </row>
    <row r="166" spans="1:14" ht="63" customHeight="1" x14ac:dyDescent="0.25">
      <c r="A166" s="176"/>
      <c r="B166" s="49" t="s">
        <v>125</v>
      </c>
      <c r="C166" s="40">
        <v>3717640</v>
      </c>
      <c r="D166" s="37" t="s">
        <v>123</v>
      </c>
      <c r="E166" s="33" t="s">
        <v>12</v>
      </c>
      <c r="F166" s="50"/>
      <c r="G166" s="67"/>
      <c r="H166" s="67"/>
      <c r="I166" s="50"/>
      <c r="J166" s="67"/>
      <c r="K166" s="67"/>
      <c r="L166" s="50">
        <v>100000</v>
      </c>
      <c r="M166" s="56">
        <v>100000</v>
      </c>
      <c r="N166" s="65"/>
    </row>
    <row r="167" spans="1:14" ht="20.25" customHeight="1" x14ac:dyDescent="0.25">
      <c r="A167" s="176" t="s">
        <v>168</v>
      </c>
      <c r="B167" s="33" t="s">
        <v>115</v>
      </c>
      <c r="C167" s="33"/>
      <c r="D167" s="33"/>
      <c r="E167" s="34"/>
      <c r="F167" s="64">
        <f>G167+H167</f>
        <v>50000</v>
      </c>
      <c r="G167" s="67">
        <f>G168</f>
        <v>50000</v>
      </c>
      <c r="H167" s="65"/>
      <c r="I167" s="66">
        <f>J167+K167</f>
        <v>50000</v>
      </c>
      <c r="J167" s="67">
        <f>J168</f>
        <v>50000</v>
      </c>
      <c r="K167" s="65"/>
      <c r="L167" s="64">
        <f>M167+N167</f>
        <v>100000</v>
      </c>
      <c r="M167" s="67">
        <f>M168</f>
        <v>100000</v>
      </c>
      <c r="N167" s="65"/>
    </row>
    <row r="168" spans="1:14" ht="22.5" customHeight="1" x14ac:dyDescent="0.25">
      <c r="A168" s="176"/>
      <c r="B168" s="167" t="s">
        <v>128</v>
      </c>
      <c r="C168" s="166"/>
      <c r="D168" s="166"/>
      <c r="E168" s="34" t="s">
        <v>12</v>
      </c>
      <c r="F168" s="50">
        <v>50000</v>
      </c>
      <c r="G168" s="56">
        <v>50000</v>
      </c>
      <c r="H168" s="65"/>
      <c r="I168" s="44">
        <v>50000</v>
      </c>
      <c r="J168" s="56">
        <v>50000</v>
      </c>
      <c r="K168" s="65"/>
      <c r="L168" s="50">
        <f>M168+N168</f>
        <v>100000</v>
      </c>
      <c r="M168" s="56">
        <f>M173</f>
        <v>100000</v>
      </c>
      <c r="N168" s="65"/>
    </row>
    <row r="169" spans="1:14" ht="20.25" customHeight="1" x14ac:dyDescent="0.25">
      <c r="A169" s="176"/>
      <c r="B169" s="168"/>
      <c r="C169" s="166"/>
      <c r="D169" s="166"/>
      <c r="E169" s="36" t="s">
        <v>17</v>
      </c>
      <c r="F169" s="64"/>
      <c r="G169" s="67"/>
      <c r="H169" s="65"/>
      <c r="I169" s="66"/>
      <c r="J169" s="67"/>
      <c r="K169" s="65"/>
      <c r="L169" s="64"/>
      <c r="M169" s="67"/>
      <c r="N169" s="65"/>
    </row>
    <row r="170" spans="1:14" ht="25.5" customHeight="1" x14ac:dyDescent="0.25">
      <c r="A170" s="176"/>
      <c r="B170" s="169"/>
      <c r="C170" s="166"/>
      <c r="D170" s="166"/>
      <c r="E170" s="34" t="s">
        <v>13</v>
      </c>
      <c r="F170" s="64"/>
      <c r="G170" s="67"/>
      <c r="H170" s="65"/>
      <c r="I170" s="66"/>
      <c r="J170" s="67"/>
      <c r="K170" s="65"/>
      <c r="L170" s="64"/>
      <c r="M170" s="67"/>
      <c r="N170" s="65"/>
    </row>
    <row r="171" spans="1:14" ht="16.5" customHeight="1" x14ac:dyDescent="0.25">
      <c r="A171" s="176"/>
      <c r="B171" s="33" t="s">
        <v>15</v>
      </c>
      <c r="C171" s="33"/>
      <c r="D171" s="33"/>
      <c r="E171" s="34"/>
      <c r="F171" s="64"/>
      <c r="G171" s="67"/>
      <c r="H171" s="65"/>
      <c r="I171" s="66"/>
      <c r="J171" s="67"/>
      <c r="K171" s="65"/>
      <c r="L171" s="64"/>
      <c r="M171" s="67"/>
      <c r="N171" s="65"/>
    </row>
    <row r="172" spans="1:14" ht="16.5" customHeight="1" x14ac:dyDescent="0.25">
      <c r="A172" s="176" t="s">
        <v>169</v>
      </c>
      <c r="B172" s="33" t="s">
        <v>116</v>
      </c>
      <c r="C172" s="33"/>
      <c r="D172" s="33"/>
      <c r="E172" s="34"/>
      <c r="F172" s="64">
        <f>F173</f>
        <v>50000</v>
      </c>
      <c r="G172" s="67">
        <f>G173</f>
        <v>50000</v>
      </c>
      <c r="H172" s="65"/>
      <c r="I172" s="66">
        <f>I173</f>
        <v>50000</v>
      </c>
      <c r="J172" s="67">
        <f>J173</f>
        <v>50000</v>
      </c>
      <c r="K172" s="65"/>
      <c r="L172" s="64">
        <f>L173</f>
        <v>100000</v>
      </c>
      <c r="M172" s="67">
        <f>M173</f>
        <v>100000</v>
      </c>
      <c r="N172" s="65"/>
    </row>
    <row r="173" spans="1:14" ht="67.5" customHeight="1" x14ac:dyDescent="0.25">
      <c r="A173" s="176"/>
      <c r="B173" s="49" t="s">
        <v>129</v>
      </c>
      <c r="C173" s="40" t="s">
        <v>160</v>
      </c>
      <c r="D173" s="37" t="s">
        <v>130</v>
      </c>
      <c r="E173" s="33" t="s">
        <v>12</v>
      </c>
      <c r="F173" s="50">
        <v>50000</v>
      </c>
      <c r="G173" s="56">
        <v>50000</v>
      </c>
      <c r="H173" s="67"/>
      <c r="I173" s="50">
        <v>50000</v>
      </c>
      <c r="J173" s="56">
        <v>50000</v>
      </c>
      <c r="K173" s="67"/>
      <c r="L173" s="50">
        <f>M173+N173</f>
        <v>100000</v>
      </c>
      <c r="M173" s="56">
        <v>100000</v>
      </c>
      <c r="N173" s="65"/>
    </row>
    <row r="174" spans="1:14" ht="16.5" customHeight="1" x14ac:dyDescent="0.25">
      <c r="A174" s="176" t="s">
        <v>168</v>
      </c>
      <c r="B174" s="33" t="s">
        <v>119</v>
      </c>
      <c r="C174" s="33"/>
      <c r="D174" s="33"/>
      <c r="E174" s="34"/>
      <c r="F174" s="64">
        <f>G174+H174</f>
        <v>113300</v>
      </c>
      <c r="G174" s="67">
        <f>G175</f>
        <v>113300</v>
      </c>
      <c r="H174" s="65"/>
      <c r="I174" s="66">
        <f>J174+K174</f>
        <v>164300</v>
      </c>
      <c r="J174" s="67">
        <f>J175</f>
        <v>164300</v>
      </c>
      <c r="K174" s="65"/>
      <c r="L174" s="64">
        <f>M174+N174</f>
        <v>146900</v>
      </c>
      <c r="M174" s="67">
        <f>M175</f>
        <v>146900</v>
      </c>
      <c r="N174" s="65"/>
    </row>
    <row r="175" spans="1:14" ht="19.5" customHeight="1" x14ac:dyDescent="0.25">
      <c r="A175" s="176"/>
      <c r="B175" s="163" t="s">
        <v>133</v>
      </c>
      <c r="C175" s="166"/>
      <c r="D175" s="166"/>
      <c r="E175" s="34" t="s">
        <v>12</v>
      </c>
      <c r="F175" s="64">
        <f>G175+H175</f>
        <v>113300</v>
      </c>
      <c r="G175" s="67">
        <f>G180+G182+G184</f>
        <v>113300</v>
      </c>
      <c r="H175" s="65"/>
      <c r="I175" s="66">
        <f>J175+K175</f>
        <v>164300</v>
      </c>
      <c r="J175" s="67">
        <f>J180+J182+J184</f>
        <v>164300</v>
      </c>
      <c r="K175" s="65"/>
      <c r="L175" s="64">
        <f>M175+N175</f>
        <v>146900</v>
      </c>
      <c r="M175" s="67">
        <f>M180+M182+M184</f>
        <v>146900</v>
      </c>
      <c r="N175" s="65"/>
    </row>
    <row r="176" spans="1:14" ht="18.75" customHeight="1" x14ac:dyDescent="0.25">
      <c r="A176" s="176"/>
      <c r="B176" s="164"/>
      <c r="C176" s="166"/>
      <c r="D176" s="166"/>
      <c r="E176" s="36" t="s">
        <v>17</v>
      </c>
      <c r="F176" s="64"/>
      <c r="G176" s="67"/>
      <c r="H176" s="65"/>
      <c r="I176" s="66"/>
      <c r="J176" s="67"/>
      <c r="K176" s="65"/>
      <c r="L176" s="64"/>
      <c r="M176" s="67"/>
      <c r="N176" s="65"/>
    </row>
    <row r="177" spans="1:14" ht="27" customHeight="1" x14ac:dyDescent="0.25">
      <c r="A177" s="176"/>
      <c r="B177" s="165"/>
      <c r="C177" s="166"/>
      <c r="D177" s="166"/>
      <c r="E177" s="34" t="s">
        <v>13</v>
      </c>
      <c r="F177" s="64"/>
      <c r="G177" s="67"/>
      <c r="H177" s="65"/>
      <c r="I177" s="66"/>
      <c r="J177" s="67"/>
      <c r="K177" s="65"/>
      <c r="L177" s="64"/>
      <c r="M177" s="67"/>
      <c r="N177" s="65"/>
    </row>
    <row r="178" spans="1:14" ht="16.5" customHeight="1" x14ac:dyDescent="0.25">
      <c r="A178" s="176"/>
      <c r="B178" s="33" t="s">
        <v>15</v>
      </c>
      <c r="C178" s="33"/>
      <c r="D178" s="33"/>
      <c r="E178" s="34"/>
      <c r="F178" s="64"/>
      <c r="G178" s="67"/>
      <c r="H178" s="65"/>
      <c r="I178" s="66"/>
      <c r="J178" s="67"/>
      <c r="K178" s="65"/>
      <c r="L178" s="64"/>
      <c r="M178" s="67"/>
      <c r="N178" s="65"/>
    </row>
    <row r="179" spans="1:14" ht="17.25" customHeight="1" x14ac:dyDescent="0.25">
      <c r="A179" s="176" t="s">
        <v>169</v>
      </c>
      <c r="B179" s="33" t="s">
        <v>120</v>
      </c>
      <c r="C179" s="33"/>
      <c r="D179" s="33"/>
      <c r="E179" s="34"/>
      <c r="F179" s="64">
        <f>F180</f>
        <v>46500</v>
      </c>
      <c r="G179" s="67">
        <f>G180</f>
        <v>46500</v>
      </c>
      <c r="H179" s="65"/>
      <c r="I179" s="66">
        <f>I180</f>
        <v>67500</v>
      </c>
      <c r="J179" s="67">
        <f>J180</f>
        <v>67500</v>
      </c>
      <c r="K179" s="65"/>
      <c r="L179" s="64">
        <f>L180</f>
        <v>67500</v>
      </c>
      <c r="M179" s="67">
        <f>M180</f>
        <v>67500</v>
      </c>
      <c r="N179" s="65"/>
    </row>
    <row r="180" spans="1:14" ht="69.75" customHeight="1" x14ac:dyDescent="0.25">
      <c r="A180" s="176"/>
      <c r="B180" s="43" t="s">
        <v>134</v>
      </c>
      <c r="C180" s="62" t="s">
        <v>160</v>
      </c>
      <c r="D180" s="37" t="s">
        <v>130</v>
      </c>
      <c r="E180" s="33" t="s">
        <v>12</v>
      </c>
      <c r="F180" s="51">
        <v>46500</v>
      </c>
      <c r="G180" s="54">
        <v>46500</v>
      </c>
      <c r="H180" s="67"/>
      <c r="I180" s="51">
        <v>67500</v>
      </c>
      <c r="J180" s="54">
        <v>67500</v>
      </c>
      <c r="K180" s="67"/>
      <c r="L180" s="51">
        <v>67500</v>
      </c>
      <c r="M180" s="54">
        <v>67500</v>
      </c>
      <c r="N180" s="65"/>
    </row>
    <row r="181" spans="1:14" ht="16.5" customHeight="1" x14ac:dyDescent="0.25">
      <c r="A181" s="176" t="s">
        <v>169</v>
      </c>
      <c r="B181" s="33" t="s">
        <v>124</v>
      </c>
      <c r="C181" s="33"/>
      <c r="D181" s="33"/>
      <c r="E181" s="34"/>
      <c r="F181" s="64">
        <f>F182</f>
        <v>20000</v>
      </c>
      <c r="G181" s="67">
        <f>G182</f>
        <v>20000</v>
      </c>
      <c r="H181" s="65"/>
      <c r="I181" s="66">
        <f>I182</f>
        <v>50000</v>
      </c>
      <c r="J181" s="67">
        <f>J182</f>
        <v>50000</v>
      </c>
      <c r="K181" s="65"/>
      <c r="L181" s="64">
        <f>L182</f>
        <v>65000</v>
      </c>
      <c r="M181" s="67">
        <f>M182</f>
        <v>65000</v>
      </c>
      <c r="N181" s="65"/>
    </row>
    <row r="182" spans="1:14" ht="71.25" customHeight="1" x14ac:dyDescent="0.25">
      <c r="A182" s="176"/>
      <c r="B182" s="43" t="s">
        <v>135</v>
      </c>
      <c r="C182" s="40">
        <v>3717640</v>
      </c>
      <c r="D182" s="37" t="s">
        <v>123</v>
      </c>
      <c r="E182" s="33" t="s">
        <v>12</v>
      </c>
      <c r="F182" s="50">
        <f>G182+H182</f>
        <v>20000</v>
      </c>
      <c r="G182" s="56">
        <f>30000-10000</f>
        <v>20000</v>
      </c>
      <c r="H182" s="67"/>
      <c r="I182" s="50">
        <v>50000</v>
      </c>
      <c r="J182" s="56">
        <v>50000</v>
      </c>
      <c r="K182" s="67"/>
      <c r="L182" s="50">
        <v>65000</v>
      </c>
      <c r="M182" s="56">
        <v>65000</v>
      </c>
      <c r="N182" s="65"/>
    </row>
    <row r="183" spans="1:14" ht="16.5" customHeight="1" x14ac:dyDescent="0.25">
      <c r="A183" s="176" t="s">
        <v>169</v>
      </c>
      <c r="B183" s="33" t="s">
        <v>178</v>
      </c>
      <c r="C183" s="33"/>
      <c r="D183" s="33"/>
      <c r="E183" s="34"/>
      <c r="F183" s="64">
        <f>F184</f>
        <v>46800</v>
      </c>
      <c r="G183" s="67">
        <f>G184</f>
        <v>46800</v>
      </c>
      <c r="H183" s="65"/>
      <c r="I183" s="66">
        <f>I184</f>
        <v>46800</v>
      </c>
      <c r="J183" s="67">
        <f>J184</f>
        <v>46800</v>
      </c>
      <c r="K183" s="65"/>
      <c r="L183" s="64">
        <f>M183+N183</f>
        <v>14400</v>
      </c>
      <c r="M183" s="67">
        <f>M184</f>
        <v>14400</v>
      </c>
      <c r="N183" s="65"/>
    </row>
    <row r="184" spans="1:14" ht="65.25" customHeight="1" x14ac:dyDescent="0.25">
      <c r="A184" s="176"/>
      <c r="B184" s="43" t="s">
        <v>136</v>
      </c>
      <c r="C184" s="40">
        <v>3717640</v>
      </c>
      <c r="D184" s="37" t="s">
        <v>123</v>
      </c>
      <c r="E184" s="33" t="s">
        <v>12</v>
      </c>
      <c r="F184" s="51">
        <v>46800</v>
      </c>
      <c r="G184" s="54">
        <v>46800</v>
      </c>
      <c r="H184" s="67"/>
      <c r="I184" s="50">
        <v>46800</v>
      </c>
      <c r="J184" s="56">
        <v>46800</v>
      </c>
      <c r="K184" s="67"/>
      <c r="L184" s="50">
        <f>M184+N184</f>
        <v>14400</v>
      </c>
      <c r="M184" s="56">
        <v>14400</v>
      </c>
      <c r="N184" s="65"/>
    </row>
    <row r="185" spans="1:14" ht="16.5" customHeight="1" x14ac:dyDescent="0.25">
      <c r="A185" s="176" t="s">
        <v>168</v>
      </c>
      <c r="B185" s="33" t="s">
        <v>126</v>
      </c>
      <c r="C185" s="33"/>
      <c r="D185" s="33"/>
      <c r="E185" s="34"/>
      <c r="F185" s="64"/>
      <c r="G185" s="67"/>
      <c r="H185" s="65"/>
      <c r="I185" s="66">
        <f>J185+K185</f>
        <v>10000</v>
      </c>
      <c r="J185" s="67">
        <f>J186</f>
        <v>10000</v>
      </c>
      <c r="K185" s="65"/>
      <c r="L185" s="64"/>
      <c r="M185" s="67"/>
      <c r="N185" s="65"/>
    </row>
    <row r="186" spans="1:14" ht="20.25" customHeight="1" x14ac:dyDescent="0.25">
      <c r="A186" s="176"/>
      <c r="B186" s="163" t="s">
        <v>139</v>
      </c>
      <c r="C186" s="166"/>
      <c r="D186" s="166"/>
      <c r="E186" s="34" t="s">
        <v>12</v>
      </c>
      <c r="F186" s="64"/>
      <c r="G186" s="67"/>
      <c r="H186" s="65"/>
      <c r="I186" s="50">
        <v>10000</v>
      </c>
      <c r="J186" s="56">
        <v>10000</v>
      </c>
      <c r="K186" s="65"/>
      <c r="L186" s="64"/>
      <c r="M186" s="67"/>
      <c r="N186" s="65"/>
    </row>
    <row r="187" spans="1:14" ht="16.5" customHeight="1" x14ac:dyDescent="0.25">
      <c r="A187" s="176"/>
      <c r="B187" s="164"/>
      <c r="C187" s="166"/>
      <c r="D187" s="166"/>
      <c r="E187" s="36" t="s">
        <v>17</v>
      </c>
      <c r="F187" s="64"/>
      <c r="G187" s="67"/>
      <c r="H187" s="65"/>
      <c r="I187" s="66"/>
      <c r="J187" s="67"/>
      <c r="K187" s="65"/>
      <c r="L187" s="64"/>
      <c r="M187" s="67"/>
      <c r="N187" s="65"/>
    </row>
    <row r="188" spans="1:14" ht="32.25" customHeight="1" x14ac:dyDescent="0.25">
      <c r="A188" s="176"/>
      <c r="B188" s="165"/>
      <c r="C188" s="166"/>
      <c r="D188" s="166"/>
      <c r="E188" s="34" t="s">
        <v>13</v>
      </c>
      <c r="F188" s="64"/>
      <c r="G188" s="67"/>
      <c r="H188" s="65"/>
      <c r="I188" s="66"/>
      <c r="J188" s="67"/>
      <c r="K188" s="65"/>
      <c r="L188" s="64"/>
      <c r="M188" s="67"/>
      <c r="N188" s="65"/>
    </row>
    <row r="189" spans="1:14" ht="16.5" customHeight="1" x14ac:dyDescent="0.25">
      <c r="A189" s="176"/>
      <c r="B189" s="33" t="s">
        <v>15</v>
      </c>
      <c r="C189" s="33"/>
      <c r="D189" s="33"/>
      <c r="E189" s="34"/>
      <c r="F189" s="64"/>
      <c r="G189" s="67"/>
      <c r="H189" s="65"/>
      <c r="I189" s="66"/>
      <c r="J189" s="67"/>
      <c r="K189" s="65"/>
      <c r="L189" s="64"/>
      <c r="M189" s="67"/>
      <c r="N189" s="65"/>
    </row>
    <row r="190" spans="1:14" ht="16.5" customHeight="1" x14ac:dyDescent="0.25">
      <c r="A190" s="176" t="s">
        <v>169</v>
      </c>
      <c r="B190" s="33" t="s">
        <v>127</v>
      </c>
      <c r="C190" s="33"/>
      <c r="D190" s="33"/>
      <c r="E190" s="34"/>
      <c r="F190" s="64"/>
      <c r="G190" s="67"/>
      <c r="H190" s="65"/>
      <c r="I190" s="66">
        <f>I191</f>
        <v>10000</v>
      </c>
      <c r="J190" s="67">
        <f>J191</f>
        <v>10000</v>
      </c>
      <c r="K190" s="65"/>
      <c r="L190" s="64"/>
      <c r="M190" s="67"/>
      <c r="N190" s="65"/>
    </row>
    <row r="191" spans="1:14" ht="120" customHeight="1" x14ac:dyDescent="0.25">
      <c r="A191" s="176"/>
      <c r="B191" s="43" t="s">
        <v>90</v>
      </c>
      <c r="C191" s="62" t="s">
        <v>161</v>
      </c>
      <c r="D191" s="37" t="s">
        <v>123</v>
      </c>
      <c r="E191" s="33" t="s">
        <v>12</v>
      </c>
      <c r="F191" s="51"/>
      <c r="G191" s="67"/>
      <c r="H191" s="67"/>
      <c r="I191" s="50">
        <v>10000</v>
      </c>
      <c r="J191" s="56">
        <v>10000</v>
      </c>
      <c r="K191" s="67"/>
      <c r="L191" s="51"/>
      <c r="M191" s="67"/>
      <c r="N191" s="65"/>
    </row>
    <row r="192" spans="1:14" ht="20.25" customHeight="1" x14ac:dyDescent="0.25">
      <c r="A192" s="176" t="s">
        <v>168</v>
      </c>
      <c r="B192" s="33" t="s">
        <v>131</v>
      </c>
      <c r="C192" s="33"/>
      <c r="D192" s="33"/>
      <c r="E192" s="34"/>
      <c r="F192" s="64">
        <f>G192+H192</f>
        <v>133200</v>
      </c>
      <c r="G192" s="67">
        <f>G193</f>
        <v>133200</v>
      </c>
      <c r="H192" s="65"/>
      <c r="I192" s="66">
        <f>J192+K192</f>
        <v>160000</v>
      </c>
      <c r="J192" s="67">
        <f>J193</f>
        <v>160000</v>
      </c>
      <c r="K192" s="65"/>
      <c r="L192" s="64">
        <f>M192+N192</f>
        <v>160000</v>
      </c>
      <c r="M192" s="67">
        <f>M193</f>
        <v>160000</v>
      </c>
      <c r="N192" s="65"/>
    </row>
    <row r="193" spans="1:14" ht="19.5" customHeight="1" x14ac:dyDescent="0.25">
      <c r="A193" s="176"/>
      <c r="B193" s="163" t="s">
        <v>144</v>
      </c>
      <c r="C193" s="166"/>
      <c r="D193" s="166"/>
      <c r="E193" s="34" t="s">
        <v>12</v>
      </c>
      <c r="F193" s="50">
        <f>240000-36800-70000</f>
        <v>133200</v>
      </c>
      <c r="G193" s="56">
        <f>240000-36800-70000</f>
        <v>133200</v>
      </c>
      <c r="H193" s="65"/>
      <c r="I193" s="44">
        <v>160000</v>
      </c>
      <c r="J193" s="56">
        <v>160000</v>
      </c>
      <c r="K193" s="65"/>
      <c r="L193" s="50">
        <f>M193+N193</f>
        <v>160000</v>
      </c>
      <c r="M193" s="56">
        <f>M198</f>
        <v>160000</v>
      </c>
      <c r="N193" s="65"/>
    </row>
    <row r="194" spans="1:14" ht="18.75" customHeight="1" x14ac:dyDescent="0.25">
      <c r="A194" s="176"/>
      <c r="B194" s="164"/>
      <c r="C194" s="166"/>
      <c r="D194" s="166"/>
      <c r="E194" s="36" t="s">
        <v>17</v>
      </c>
      <c r="F194" s="64"/>
      <c r="G194" s="67"/>
      <c r="H194" s="65"/>
      <c r="I194" s="66"/>
      <c r="J194" s="67"/>
      <c r="K194" s="65"/>
      <c r="L194" s="64"/>
      <c r="M194" s="67"/>
      <c r="N194" s="65"/>
    </row>
    <row r="195" spans="1:14" ht="24.75" customHeight="1" x14ac:dyDescent="0.25">
      <c r="A195" s="176"/>
      <c r="B195" s="165"/>
      <c r="C195" s="166"/>
      <c r="D195" s="166"/>
      <c r="E195" s="34" t="s">
        <v>13</v>
      </c>
      <c r="F195" s="64"/>
      <c r="G195" s="67"/>
      <c r="H195" s="65"/>
      <c r="I195" s="66"/>
      <c r="J195" s="67"/>
      <c r="K195" s="65"/>
      <c r="L195" s="64"/>
      <c r="M195" s="67"/>
      <c r="N195" s="65"/>
    </row>
    <row r="196" spans="1:14" ht="16.5" customHeight="1" x14ac:dyDescent="0.25">
      <c r="A196" s="176"/>
      <c r="B196" s="33" t="s">
        <v>15</v>
      </c>
      <c r="C196" s="33"/>
      <c r="D196" s="33"/>
      <c r="E196" s="34"/>
      <c r="F196" s="64"/>
      <c r="G196" s="67"/>
      <c r="H196" s="65"/>
      <c r="I196" s="66"/>
      <c r="J196" s="67"/>
      <c r="K196" s="65"/>
      <c r="L196" s="64"/>
      <c r="M196" s="67"/>
      <c r="N196" s="65"/>
    </row>
    <row r="197" spans="1:14" ht="16.5" customHeight="1" x14ac:dyDescent="0.25">
      <c r="A197" s="176" t="s">
        <v>169</v>
      </c>
      <c r="B197" s="33" t="s">
        <v>132</v>
      </c>
      <c r="C197" s="33"/>
      <c r="D197" s="33"/>
      <c r="E197" s="34"/>
      <c r="F197" s="64">
        <f>G197+H197</f>
        <v>133200</v>
      </c>
      <c r="G197" s="67">
        <f>G198</f>
        <v>133200</v>
      </c>
      <c r="H197" s="65"/>
      <c r="I197" s="64">
        <f>J197+K197</f>
        <v>160000</v>
      </c>
      <c r="J197" s="67">
        <f>J198</f>
        <v>160000</v>
      </c>
      <c r="K197" s="65"/>
      <c r="L197" s="64">
        <f>M197+N197</f>
        <v>160000</v>
      </c>
      <c r="M197" s="67">
        <f>M198</f>
        <v>160000</v>
      </c>
      <c r="N197" s="65"/>
    </row>
    <row r="198" spans="1:14" ht="65.25" customHeight="1" x14ac:dyDescent="0.25">
      <c r="A198" s="176"/>
      <c r="B198" s="43" t="s">
        <v>145</v>
      </c>
      <c r="C198" s="40">
        <v>3717640</v>
      </c>
      <c r="D198" s="37" t="s">
        <v>123</v>
      </c>
      <c r="E198" s="33" t="s">
        <v>12</v>
      </c>
      <c r="F198" s="50">
        <f>240000-36800-70000</f>
        <v>133200</v>
      </c>
      <c r="G198" s="56">
        <f>240000-36800-70000</f>
        <v>133200</v>
      </c>
      <c r="H198" s="67"/>
      <c r="I198" s="44">
        <v>160000</v>
      </c>
      <c r="J198" s="56">
        <v>160000</v>
      </c>
      <c r="K198" s="67"/>
      <c r="L198" s="50">
        <f>M198+N198</f>
        <v>160000</v>
      </c>
      <c r="M198" s="56">
        <v>160000</v>
      </c>
      <c r="N198" s="65"/>
    </row>
    <row r="199" spans="1:14" ht="20.25" customHeight="1" x14ac:dyDescent="0.25">
      <c r="A199" s="176" t="s">
        <v>168</v>
      </c>
      <c r="B199" s="33" t="s">
        <v>137</v>
      </c>
      <c r="C199" s="33"/>
      <c r="D199" s="33"/>
      <c r="E199" s="34"/>
      <c r="F199" s="64">
        <f>G199+H199</f>
        <v>70000</v>
      </c>
      <c r="G199" s="67">
        <f>G200</f>
        <v>70000</v>
      </c>
      <c r="H199" s="65"/>
      <c r="I199" s="66">
        <f>J199+K199</f>
        <v>134900</v>
      </c>
      <c r="J199" s="67">
        <f>J200</f>
        <v>134900</v>
      </c>
      <c r="K199" s="65"/>
      <c r="L199" s="64">
        <f>M199+N199</f>
        <v>95000</v>
      </c>
      <c r="M199" s="67">
        <f>M200</f>
        <v>95000</v>
      </c>
      <c r="N199" s="65"/>
    </row>
    <row r="200" spans="1:14" ht="21" customHeight="1" x14ac:dyDescent="0.25">
      <c r="A200" s="176"/>
      <c r="B200" s="163" t="s">
        <v>146</v>
      </c>
      <c r="C200" s="166"/>
      <c r="D200" s="166"/>
      <c r="E200" s="34" t="s">
        <v>12</v>
      </c>
      <c r="F200" s="50">
        <v>70000</v>
      </c>
      <c r="G200" s="56">
        <v>70000</v>
      </c>
      <c r="H200" s="65"/>
      <c r="I200" s="44">
        <f>85000+49900</f>
        <v>134900</v>
      </c>
      <c r="J200" s="56">
        <f>85000+49900</f>
        <v>134900</v>
      </c>
      <c r="K200" s="65"/>
      <c r="L200" s="50">
        <v>95000</v>
      </c>
      <c r="M200" s="56">
        <v>95000</v>
      </c>
      <c r="N200" s="65"/>
    </row>
    <row r="201" spans="1:14" ht="19.5" customHeight="1" x14ac:dyDescent="0.25">
      <c r="A201" s="176"/>
      <c r="B201" s="164"/>
      <c r="C201" s="166"/>
      <c r="D201" s="166"/>
      <c r="E201" s="36" t="s">
        <v>17</v>
      </c>
      <c r="F201" s="64"/>
      <c r="G201" s="67"/>
      <c r="H201" s="65"/>
      <c r="I201" s="66"/>
      <c r="J201" s="67"/>
      <c r="K201" s="65"/>
      <c r="L201" s="64"/>
      <c r="M201" s="67"/>
      <c r="N201" s="65"/>
    </row>
    <row r="202" spans="1:14" ht="23.25" customHeight="1" x14ac:dyDescent="0.25">
      <c r="A202" s="176"/>
      <c r="B202" s="165"/>
      <c r="C202" s="166"/>
      <c r="D202" s="166"/>
      <c r="E202" s="34" t="s">
        <v>13</v>
      </c>
      <c r="F202" s="64"/>
      <c r="G202" s="67"/>
      <c r="H202" s="65"/>
      <c r="I202" s="66"/>
      <c r="J202" s="67"/>
      <c r="K202" s="65"/>
      <c r="L202" s="64"/>
      <c r="M202" s="67"/>
      <c r="N202" s="65"/>
    </row>
    <row r="203" spans="1:14" ht="17.25" customHeight="1" x14ac:dyDescent="0.25">
      <c r="A203" s="176"/>
      <c r="B203" s="33" t="s">
        <v>15</v>
      </c>
      <c r="C203" s="33"/>
      <c r="D203" s="33"/>
      <c r="E203" s="34"/>
      <c r="F203" s="64"/>
      <c r="G203" s="67"/>
      <c r="H203" s="65"/>
      <c r="I203" s="66"/>
      <c r="J203" s="67"/>
      <c r="K203" s="65"/>
      <c r="L203" s="64"/>
      <c r="M203" s="67"/>
      <c r="N203" s="65"/>
    </row>
    <row r="204" spans="1:14" ht="16.5" customHeight="1" x14ac:dyDescent="0.25">
      <c r="A204" s="176" t="s">
        <v>169</v>
      </c>
      <c r="B204" s="33" t="s">
        <v>138</v>
      </c>
      <c r="C204" s="33"/>
      <c r="D204" s="33"/>
      <c r="E204" s="34"/>
      <c r="F204" s="64">
        <f>G204+H204</f>
        <v>70000</v>
      </c>
      <c r="G204" s="67">
        <f>G205</f>
        <v>70000</v>
      </c>
      <c r="H204" s="65"/>
      <c r="I204" s="66">
        <f>J204+K204</f>
        <v>134900</v>
      </c>
      <c r="J204" s="67">
        <f>J205</f>
        <v>134900</v>
      </c>
      <c r="K204" s="65"/>
      <c r="L204" s="64">
        <f>M204+N204</f>
        <v>95000</v>
      </c>
      <c r="M204" s="67">
        <f>M205</f>
        <v>95000</v>
      </c>
      <c r="N204" s="65"/>
    </row>
    <row r="205" spans="1:14" ht="62.25" customHeight="1" x14ac:dyDescent="0.25">
      <c r="A205" s="176"/>
      <c r="B205" s="43" t="s">
        <v>149</v>
      </c>
      <c r="C205" s="40">
        <v>3717640</v>
      </c>
      <c r="D205" s="37" t="s">
        <v>123</v>
      </c>
      <c r="E205" s="33" t="s">
        <v>12</v>
      </c>
      <c r="F205" s="50">
        <v>70000</v>
      </c>
      <c r="G205" s="56">
        <v>70000</v>
      </c>
      <c r="H205" s="67"/>
      <c r="I205" s="44">
        <f>85000+49900</f>
        <v>134900</v>
      </c>
      <c r="J205" s="56">
        <f>85000+49900</f>
        <v>134900</v>
      </c>
      <c r="K205" s="67"/>
      <c r="L205" s="50">
        <v>95000</v>
      </c>
      <c r="M205" s="56">
        <v>95000</v>
      </c>
      <c r="N205" s="65"/>
    </row>
    <row r="206" spans="1:14" ht="17.25" customHeight="1" x14ac:dyDescent="0.25">
      <c r="A206" s="176" t="s">
        <v>168</v>
      </c>
      <c r="B206" s="33" t="s">
        <v>140</v>
      </c>
      <c r="C206" s="33"/>
      <c r="D206" s="33"/>
      <c r="E206" s="34"/>
      <c r="F206" s="64">
        <f>G206+H206</f>
        <v>70000</v>
      </c>
      <c r="G206" s="67">
        <f>G207</f>
        <v>70000</v>
      </c>
      <c r="H206" s="65"/>
      <c r="I206" s="66">
        <f>J206+K206</f>
        <v>50000</v>
      </c>
      <c r="J206" s="67">
        <f>J207</f>
        <v>50000</v>
      </c>
      <c r="K206" s="65"/>
      <c r="L206" s="64">
        <f>M206+N206</f>
        <v>20000</v>
      </c>
      <c r="M206" s="67">
        <f>M207</f>
        <v>20000</v>
      </c>
      <c r="N206" s="65"/>
    </row>
    <row r="207" spans="1:14" ht="21.75" customHeight="1" x14ac:dyDescent="0.25">
      <c r="A207" s="176"/>
      <c r="B207" s="163" t="s">
        <v>150</v>
      </c>
      <c r="C207" s="166"/>
      <c r="D207" s="166"/>
      <c r="E207" s="34" t="s">
        <v>12</v>
      </c>
      <c r="F207" s="50">
        <v>70000</v>
      </c>
      <c r="G207" s="56">
        <v>70000</v>
      </c>
      <c r="H207" s="65"/>
      <c r="I207" s="50">
        <v>50000</v>
      </c>
      <c r="J207" s="56">
        <v>50000</v>
      </c>
      <c r="K207" s="65"/>
      <c r="L207" s="50">
        <f>M207+N207</f>
        <v>20000</v>
      </c>
      <c r="M207" s="56">
        <f>M212</f>
        <v>20000</v>
      </c>
      <c r="N207" s="65"/>
    </row>
    <row r="208" spans="1:14" ht="16.5" customHeight="1" x14ac:dyDescent="0.25">
      <c r="A208" s="176"/>
      <c r="B208" s="164"/>
      <c r="C208" s="166"/>
      <c r="D208" s="166"/>
      <c r="E208" s="36" t="s">
        <v>17</v>
      </c>
      <c r="F208" s="64"/>
      <c r="G208" s="67"/>
      <c r="H208" s="65"/>
      <c r="I208" s="66"/>
      <c r="J208" s="67"/>
      <c r="K208" s="65"/>
      <c r="L208" s="64"/>
      <c r="M208" s="67"/>
      <c r="N208" s="65"/>
    </row>
    <row r="209" spans="1:14" ht="33" customHeight="1" x14ac:dyDescent="0.25">
      <c r="A209" s="176"/>
      <c r="B209" s="165"/>
      <c r="C209" s="166"/>
      <c r="D209" s="166"/>
      <c r="E209" s="34" t="s">
        <v>13</v>
      </c>
      <c r="F209" s="64"/>
      <c r="G209" s="67"/>
      <c r="H209" s="65"/>
      <c r="I209" s="66"/>
      <c r="J209" s="67"/>
      <c r="K209" s="65"/>
      <c r="L209" s="64"/>
      <c r="M209" s="67"/>
      <c r="N209" s="65"/>
    </row>
    <row r="210" spans="1:14" ht="16.5" customHeight="1" x14ac:dyDescent="0.25">
      <c r="A210" s="176"/>
      <c r="B210" s="33" t="s">
        <v>15</v>
      </c>
      <c r="C210" s="33"/>
      <c r="D210" s="33"/>
      <c r="E210" s="34"/>
      <c r="F210" s="64"/>
      <c r="G210" s="67"/>
      <c r="H210" s="65"/>
      <c r="I210" s="66"/>
      <c r="J210" s="67"/>
      <c r="K210" s="65"/>
      <c r="L210" s="64"/>
      <c r="M210" s="67"/>
      <c r="N210" s="65"/>
    </row>
    <row r="211" spans="1:14" ht="16.5" customHeight="1" x14ac:dyDescent="0.25">
      <c r="A211" s="176" t="s">
        <v>169</v>
      </c>
      <c r="B211" s="33" t="s">
        <v>141</v>
      </c>
      <c r="C211" s="33"/>
      <c r="D211" s="33"/>
      <c r="E211" s="34"/>
      <c r="F211" s="64">
        <f>G211+H211</f>
        <v>70000</v>
      </c>
      <c r="G211" s="67">
        <f>G212</f>
        <v>70000</v>
      </c>
      <c r="H211" s="65"/>
      <c r="I211" s="64">
        <f>J211+K211</f>
        <v>50000</v>
      </c>
      <c r="J211" s="67">
        <f>J212</f>
        <v>50000</v>
      </c>
      <c r="K211" s="65"/>
      <c r="L211" s="64">
        <f>M211+N211</f>
        <v>20000</v>
      </c>
      <c r="M211" s="67">
        <f>M212</f>
        <v>20000</v>
      </c>
      <c r="N211" s="65"/>
    </row>
    <row r="212" spans="1:14" ht="71.25" customHeight="1" x14ac:dyDescent="0.25">
      <c r="A212" s="176"/>
      <c r="B212" s="43" t="s">
        <v>151</v>
      </c>
      <c r="C212" s="40">
        <v>3717640</v>
      </c>
      <c r="D212" s="37" t="s">
        <v>123</v>
      </c>
      <c r="E212" s="33" t="s">
        <v>12</v>
      </c>
      <c r="F212" s="50">
        <v>70000</v>
      </c>
      <c r="G212" s="56">
        <v>70000</v>
      </c>
      <c r="H212" s="67"/>
      <c r="I212" s="50">
        <v>50000</v>
      </c>
      <c r="J212" s="56">
        <v>50000</v>
      </c>
      <c r="K212" s="67"/>
      <c r="L212" s="50">
        <f>M212+N212</f>
        <v>20000</v>
      </c>
      <c r="M212" s="56">
        <v>20000</v>
      </c>
      <c r="N212" s="65"/>
    </row>
    <row r="213" spans="1:14" ht="16.5" customHeight="1" x14ac:dyDescent="0.25">
      <c r="A213" s="176" t="s">
        <v>168</v>
      </c>
      <c r="B213" s="33" t="s">
        <v>142</v>
      </c>
      <c r="C213" s="33"/>
      <c r="D213" s="33"/>
      <c r="E213" s="34"/>
      <c r="F213" s="64"/>
      <c r="G213" s="67"/>
      <c r="H213" s="65"/>
      <c r="I213" s="66">
        <f>J213+K213</f>
        <v>150000</v>
      </c>
      <c r="J213" s="67">
        <f>J214</f>
        <v>150000</v>
      </c>
      <c r="K213" s="65"/>
      <c r="L213" s="64"/>
      <c r="M213" s="67"/>
      <c r="N213" s="65"/>
    </row>
    <row r="214" spans="1:14" ht="21.75" customHeight="1" x14ac:dyDescent="0.25">
      <c r="A214" s="176"/>
      <c r="B214" s="163" t="s">
        <v>152</v>
      </c>
      <c r="C214" s="166"/>
      <c r="D214" s="166"/>
      <c r="E214" s="34" t="s">
        <v>12</v>
      </c>
      <c r="F214" s="64"/>
      <c r="G214" s="67"/>
      <c r="H214" s="65"/>
      <c r="I214" s="44">
        <v>150000</v>
      </c>
      <c r="J214" s="56">
        <v>150000</v>
      </c>
      <c r="K214" s="65"/>
      <c r="L214" s="64"/>
      <c r="M214" s="67"/>
      <c r="N214" s="65"/>
    </row>
    <row r="215" spans="1:14" ht="18.75" customHeight="1" x14ac:dyDescent="0.25">
      <c r="A215" s="176"/>
      <c r="B215" s="164"/>
      <c r="C215" s="166"/>
      <c r="D215" s="166"/>
      <c r="E215" s="36" t="s">
        <v>17</v>
      </c>
      <c r="F215" s="64"/>
      <c r="G215" s="67"/>
      <c r="H215" s="65"/>
      <c r="I215" s="66"/>
      <c r="J215" s="67"/>
      <c r="K215" s="65"/>
      <c r="L215" s="64"/>
      <c r="M215" s="67"/>
      <c r="N215" s="65"/>
    </row>
    <row r="216" spans="1:14" ht="24.75" customHeight="1" x14ac:dyDescent="0.25">
      <c r="A216" s="176"/>
      <c r="B216" s="165"/>
      <c r="C216" s="166"/>
      <c r="D216" s="166"/>
      <c r="E216" s="34" t="s">
        <v>13</v>
      </c>
      <c r="F216" s="64"/>
      <c r="G216" s="67"/>
      <c r="H216" s="65"/>
      <c r="I216" s="66"/>
      <c r="J216" s="67"/>
      <c r="K216" s="65"/>
      <c r="L216" s="64"/>
      <c r="M216" s="67"/>
      <c r="N216" s="65"/>
    </row>
    <row r="217" spans="1:14" ht="16.5" customHeight="1" x14ac:dyDescent="0.25">
      <c r="A217" s="176"/>
      <c r="B217" s="33" t="s">
        <v>15</v>
      </c>
      <c r="C217" s="33"/>
      <c r="D217" s="33"/>
      <c r="E217" s="34"/>
      <c r="F217" s="64"/>
      <c r="G217" s="67"/>
      <c r="H217" s="65"/>
      <c r="I217" s="66"/>
      <c r="J217" s="67"/>
      <c r="K217" s="65"/>
      <c r="L217" s="64"/>
      <c r="M217" s="67"/>
      <c r="N217" s="65"/>
    </row>
    <row r="218" spans="1:14" ht="16.5" customHeight="1" x14ac:dyDescent="0.25">
      <c r="A218" s="176" t="s">
        <v>169</v>
      </c>
      <c r="B218" s="33" t="s">
        <v>143</v>
      </c>
      <c r="C218" s="33"/>
      <c r="D218" s="33"/>
      <c r="E218" s="34"/>
      <c r="F218" s="64"/>
      <c r="G218" s="67"/>
      <c r="H218" s="65"/>
      <c r="I218" s="66">
        <f>J218+K218</f>
        <v>150000</v>
      </c>
      <c r="J218" s="67">
        <f>J219</f>
        <v>150000</v>
      </c>
      <c r="K218" s="65"/>
      <c r="L218" s="64"/>
      <c r="M218" s="67"/>
      <c r="N218" s="65"/>
    </row>
    <row r="219" spans="1:14" ht="68.25" customHeight="1" x14ac:dyDescent="0.25">
      <c r="A219" s="176"/>
      <c r="B219" s="49" t="s">
        <v>153</v>
      </c>
      <c r="C219" s="40">
        <v>3717640</v>
      </c>
      <c r="D219" s="37" t="s">
        <v>123</v>
      </c>
      <c r="E219" s="33" t="s">
        <v>12</v>
      </c>
      <c r="F219" s="50"/>
      <c r="G219" s="67"/>
      <c r="H219" s="67"/>
      <c r="I219" s="44">
        <v>150000</v>
      </c>
      <c r="J219" s="56">
        <v>150000</v>
      </c>
      <c r="K219" s="67"/>
      <c r="L219" s="50"/>
      <c r="M219" s="67"/>
      <c r="N219" s="65"/>
    </row>
    <row r="220" spans="1:14" ht="16.5" customHeight="1" x14ac:dyDescent="0.25">
      <c r="A220" s="238" t="s">
        <v>168</v>
      </c>
      <c r="B220" s="45" t="s">
        <v>147</v>
      </c>
      <c r="C220" s="45"/>
      <c r="D220" s="45"/>
      <c r="E220" s="145"/>
      <c r="F220" s="106"/>
      <c r="G220" s="93"/>
      <c r="H220" s="146"/>
      <c r="I220" s="74"/>
      <c r="J220" s="93"/>
      <c r="K220" s="146"/>
      <c r="L220" s="106">
        <f>M220+N220</f>
        <v>200000</v>
      </c>
      <c r="M220" s="93">
        <f>M221+M222+M223</f>
        <v>200000</v>
      </c>
      <c r="N220" s="146"/>
    </row>
    <row r="221" spans="1:14" ht="21.75" customHeight="1" x14ac:dyDescent="0.25">
      <c r="A221" s="246"/>
      <c r="B221" s="163" t="s">
        <v>179</v>
      </c>
      <c r="C221" s="247"/>
      <c r="D221" s="247"/>
      <c r="E221" s="145" t="s">
        <v>12</v>
      </c>
      <c r="F221" s="106"/>
      <c r="G221" s="93"/>
      <c r="H221" s="146"/>
      <c r="I221" s="44"/>
      <c r="J221" s="56"/>
      <c r="K221" s="146"/>
      <c r="L221" s="106">
        <f>M221+N221</f>
        <v>200000</v>
      </c>
      <c r="M221" s="93">
        <f>M226</f>
        <v>200000</v>
      </c>
      <c r="N221" s="146"/>
    </row>
    <row r="222" spans="1:14" ht="18.75" customHeight="1" x14ac:dyDescent="0.25">
      <c r="A222" s="246"/>
      <c r="B222" s="164"/>
      <c r="C222" s="248"/>
      <c r="D222" s="248"/>
      <c r="E222" s="147" t="s">
        <v>17</v>
      </c>
      <c r="F222" s="106"/>
      <c r="G222" s="93"/>
      <c r="H222" s="146"/>
      <c r="I222" s="74"/>
      <c r="J222" s="93"/>
      <c r="K222" s="146"/>
      <c r="L222" s="106"/>
      <c r="M222" s="93"/>
      <c r="N222" s="146"/>
    </row>
    <row r="223" spans="1:14" ht="24.75" customHeight="1" x14ac:dyDescent="0.25">
      <c r="A223" s="246"/>
      <c r="B223" s="165"/>
      <c r="C223" s="249"/>
      <c r="D223" s="249"/>
      <c r="E223" s="145" t="s">
        <v>13</v>
      </c>
      <c r="F223" s="106"/>
      <c r="G223" s="93"/>
      <c r="H223" s="146"/>
      <c r="I223" s="74"/>
      <c r="J223" s="93"/>
      <c r="K223" s="146"/>
      <c r="L223" s="106"/>
      <c r="M223" s="93"/>
      <c r="N223" s="146"/>
    </row>
    <row r="224" spans="1:14" ht="16.5" customHeight="1" x14ac:dyDescent="0.25">
      <c r="A224" s="239"/>
      <c r="B224" s="45" t="s">
        <v>15</v>
      </c>
      <c r="C224" s="45"/>
      <c r="D224" s="45"/>
      <c r="E224" s="145"/>
      <c r="F224" s="106"/>
      <c r="G224" s="93"/>
      <c r="H224" s="146"/>
      <c r="I224" s="74"/>
      <c r="J224" s="93"/>
      <c r="K224" s="146"/>
      <c r="L224" s="106"/>
      <c r="M224" s="93"/>
      <c r="N224" s="146"/>
    </row>
    <row r="225" spans="1:14" ht="16.5" customHeight="1" x14ac:dyDescent="0.25">
      <c r="A225" s="238" t="s">
        <v>169</v>
      </c>
      <c r="B225" s="45" t="s">
        <v>148</v>
      </c>
      <c r="C225" s="45"/>
      <c r="D225" s="45"/>
      <c r="E225" s="145"/>
      <c r="F225" s="106"/>
      <c r="G225" s="93"/>
      <c r="H225" s="146"/>
      <c r="I225" s="74"/>
      <c r="J225" s="93"/>
      <c r="K225" s="146"/>
      <c r="L225" s="106">
        <f>M225+N225</f>
        <v>200000</v>
      </c>
      <c r="M225" s="93">
        <f>M226</f>
        <v>200000</v>
      </c>
      <c r="N225" s="146"/>
    </row>
    <row r="226" spans="1:14" ht="68.25" customHeight="1" x14ac:dyDescent="0.25">
      <c r="A226" s="239"/>
      <c r="B226" s="148" t="s">
        <v>180</v>
      </c>
      <c r="C226" s="40">
        <v>3717640</v>
      </c>
      <c r="D226" s="37" t="s">
        <v>123</v>
      </c>
      <c r="E226" s="45" t="s">
        <v>12</v>
      </c>
      <c r="F226" s="50"/>
      <c r="G226" s="93"/>
      <c r="H226" s="93"/>
      <c r="I226" s="44"/>
      <c r="J226" s="56"/>
      <c r="K226" s="93"/>
      <c r="L226" s="50">
        <f>M226+N226</f>
        <v>200000</v>
      </c>
      <c r="M226" s="93">
        <v>200000</v>
      </c>
      <c r="N226" s="146"/>
    </row>
    <row r="227" spans="1:14" ht="18.75" x14ac:dyDescent="0.25">
      <c r="A227" s="63"/>
      <c r="B227" s="63"/>
      <c r="C227" s="63"/>
      <c r="D227" s="63"/>
      <c r="E227" s="63"/>
      <c r="F227" s="71"/>
      <c r="G227" s="71"/>
      <c r="H227" s="63"/>
      <c r="I227" s="71"/>
      <c r="J227" s="71"/>
      <c r="K227" s="63"/>
      <c r="L227" s="222"/>
      <c r="M227" s="222"/>
      <c r="N227" s="222"/>
    </row>
    <row r="228" spans="1:14" ht="15.75" x14ac:dyDescent="0.25">
      <c r="A228" s="4"/>
    </row>
    <row r="229" spans="1:14" ht="15.75" x14ac:dyDescent="0.25">
      <c r="A229" s="4"/>
      <c r="B229" s="4"/>
      <c r="C229" s="156"/>
      <c r="D229" s="156"/>
      <c r="E229" s="156"/>
      <c r="F229" s="157"/>
      <c r="G229" s="157"/>
      <c r="H229" s="158"/>
      <c r="I229" s="157"/>
      <c r="J229" s="157"/>
      <c r="K229" s="158"/>
      <c r="L229" s="157"/>
      <c r="M229" s="237"/>
      <c r="N229" s="237"/>
    </row>
    <row r="230" spans="1:14" ht="18.75" x14ac:dyDescent="0.25">
      <c r="A230" s="63"/>
      <c r="B230" s="63"/>
      <c r="C230" s="63"/>
      <c r="D230" s="63"/>
      <c r="E230" s="63"/>
      <c r="F230" s="71"/>
      <c r="G230" s="71"/>
      <c r="H230" s="63"/>
      <c r="I230" s="71"/>
      <c r="J230" s="71"/>
      <c r="K230" s="63"/>
      <c r="L230" s="71"/>
      <c r="M230" s="71"/>
      <c r="N230" s="63"/>
    </row>
    <row r="231" spans="1:14" ht="44.25" customHeight="1" x14ac:dyDescent="0.25">
      <c r="A231" s="159" t="s">
        <v>185</v>
      </c>
      <c r="B231" s="159"/>
      <c r="L231" s="160" t="s">
        <v>186</v>
      </c>
      <c r="M231" s="160"/>
      <c r="N231" s="160"/>
    </row>
    <row r="232" spans="1:14" ht="15.75" x14ac:dyDescent="0.25">
      <c r="A232" s="4" t="s">
        <v>18</v>
      </c>
      <c r="J232" s="75" t="s">
        <v>19</v>
      </c>
    </row>
    <row r="233" spans="1:14" ht="15.75" x14ac:dyDescent="0.25">
      <c r="A233" s="4"/>
    </row>
    <row r="234" spans="1:14" ht="15.75" x14ac:dyDescent="0.25">
      <c r="A234" s="4"/>
    </row>
    <row r="235" spans="1:14" ht="15.75" x14ac:dyDescent="0.25">
      <c r="A235" s="124"/>
    </row>
    <row r="236" spans="1:14" ht="15.75" x14ac:dyDescent="0.25">
      <c r="A236" s="2"/>
    </row>
    <row r="237" spans="1:14" ht="15.75" x14ac:dyDescent="0.25">
      <c r="A237" s="2"/>
    </row>
    <row r="238" spans="1:14" ht="15.75" x14ac:dyDescent="0.25">
      <c r="A238" s="2"/>
    </row>
    <row r="239" spans="1:14" ht="18.75" x14ac:dyDescent="0.25">
      <c r="A239" s="107"/>
    </row>
    <row r="240" spans="1:14" ht="210.75" customHeight="1" x14ac:dyDescent="0.25">
      <c r="A240" s="117"/>
    </row>
    <row r="241" spans="1:14" ht="15.75" x14ac:dyDescent="0.25">
      <c r="A241" s="117"/>
    </row>
    <row r="242" spans="1:14" x14ac:dyDescent="0.25">
      <c r="A242" s="212"/>
      <c r="B242" s="212"/>
      <c r="C242" s="212"/>
      <c r="D242" s="212"/>
      <c r="E242" s="212"/>
      <c r="F242" s="212"/>
      <c r="G242" s="212"/>
      <c r="H242" s="90"/>
      <c r="I242" s="72"/>
      <c r="J242" s="72"/>
      <c r="K242" s="90"/>
      <c r="L242" s="72"/>
      <c r="M242" s="72"/>
    </row>
    <row r="243" spans="1:14" x14ac:dyDescent="0.25">
      <c r="A243" s="212"/>
      <c r="B243" s="212"/>
      <c r="C243" s="212"/>
      <c r="D243" s="212"/>
      <c r="E243" s="212"/>
      <c r="F243" s="212"/>
      <c r="G243" s="212"/>
      <c r="H243" s="90"/>
      <c r="I243" s="72"/>
      <c r="J243" s="72"/>
      <c r="K243" s="90"/>
      <c r="L243" s="72"/>
      <c r="M243" s="72"/>
    </row>
    <row r="244" spans="1:14" ht="48" customHeight="1" x14ac:dyDescent="0.25">
      <c r="A244" s="212"/>
      <c r="B244" s="212"/>
      <c r="C244" s="212"/>
      <c r="D244" s="212"/>
      <c r="E244" s="14"/>
      <c r="F244" s="97"/>
      <c r="G244" s="97"/>
      <c r="H244" s="90"/>
      <c r="I244" s="72"/>
      <c r="J244" s="72"/>
      <c r="K244" s="90"/>
      <c r="L244" s="72"/>
      <c r="M244" s="72"/>
      <c r="N244"/>
    </row>
    <row r="245" spans="1:14" x14ac:dyDescent="0.25">
      <c r="A245" s="15"/>
      <c r="B245" s="15"/>
      <c r="C245" s="15"/>
      <c r="D245" s="15"/>
      <c r="E245" s="15"/>
      <c r="F245" s="98"/>
      <c r="G245" s="98"/>
      <c r="H245" s="90"/>
      <c r="I245" s="72"/>
      <c r="J245" s="72"/>
      <c r="K245" s="90"/>
      <c r="L245" s="72"/>
      <c r="M245" s="72"/>
      <c r="N245"/>
    </row>
    <row r="246" spans="1:14" x14ac:dyDescent="0.25">
      <c r="A246" s="214"/>
      <c r="B246" s="16"/>
      <c r="C246" s="17"/>
      <c r="D246" s="16"/>
      <c r="E246" s="16"/>
      <c r="F246" s="89"/>
      <c r="G246" s="89"/>
      <c r="H246" s="90"/>
      <c r="I246" s="72"/>
      <c r="J246" s="72"/>
      <c r="K246" s="90"/>
      <c r="L246" s="72"/>
      <c r="M246" s="72"/>
      <c r="N246"/>
    </row>
    <row r="247" spans="1:14" ht="48" customHeight="1" x14ac:dyDescent="0.25">
      <c r="A247" s="214"/>
      <c r="B247" s="16"/>
      <c r="C247" s="17"/>
      <c r="D247" s="16"/>
      <c r="E247" s="16"/>
      <c r="F247" s="89"/>
      <c r="G247" s="89"/>
      <c r="H247" s="90"/>
      <c r="I247" s="72"/>
      <c r="J247" s="72"/>
      <c r="K247" s="90"/>
      <c r="L247" s="72"/>
      <c r="M247" s="72"/>
      <c r="N247"/>
    </row>
    <row r="248" spans="1:14" x14ac:dyDescent="0.25">
      <c r="A248" s="215"/>
      <c r="B248" s="215"/>
      <c r="C248" s="215"/>
      <c r="D248" s="215"/>
      <c r="E248" s="215"/>
      <c r="F248" s="215"/>
      <c r="G248" s="215"/>
      <c r="H248" s="90"/>
      <c r="I248" s="72"/>
      <c r="J248" s="72"/>
      <c r="K248" s="90"/>
      <c r="L248" s="72"/>
      <c r="M248" s="72"/>
      <c r="N248"/>
    </row>
    <row r="249" spans="1:14" x14ac:dyDescent="0.25">
      <c r="A249" s="214"/>
      <c r="B249" s="16"/>
      <c r="C249" s="18"/>
      <c r="D249" s="16"/>
      <c r="E249" s="16"/>
      <c r="F249" s="89"/>
      <c r="G249" s="89"/>
      <c r="H249" s="90"/>
      <c r="I249" s="72"/>
      <c r="J249" s="72"/>
      <c r="K249" s="90"/>
      <c r="L249" s="72"/>
      <c r="M249" s="72"/>
      <c r="N249"/>
    </row>
    <row r="250" spans="1:14" x14ac:dyDescent="0.25">
      <c r="A250" s="214"/>
      <c r="B250" s="16"/>
      <c r="C250" s="18"/>
      <c r="D250" s="16"/>
      <c r="E250" s="16"/>
      <c r="F250" s="89"/>
      <c r="G250" s="89"/>
      <c r="H250" s="90"/>
      <c r="I250" s="72"/>
      <c r="J250" s="72"/>
      <c r="K250" s="90"/>
      <c r="L250" s="72"/>
      <c r="M250" s="72"/>
      <c r="N250"/>
    </row>
    <row r="251" spans="1:14" x14ac:dyDescent="0.25">
      <c r="A251" s="115"/>
      <c r="B251" s="16"/>
      <c r="C251" s="18"/>
      <c r="D251" s="16"/>
      <c r="E251" s="16"/>
      <c r="F251" s="89"/>
      <c r="G251" s="89"/>
      <c r="H251" s="90"/>
      <c r="I251" s="72"/>
      <c r="J251" s="72"/>
      <c r="K251" s="90"/>
      <c r="L251" s="72"/>
      <c r="M251" s="72"/>
      <c r="N251"/>
    </row>
    <row r="252" spans="1:14" x14ac:dyDescent="0.25">
      <c r="A252" s="115"/>
      <c r="B252" s="16"/>
      <c r="C252" s="18"/>
      <c r="D252" s="16"/>
      <c r="E252" s="16"/>
      <c r="F252" s="89"/>
      <c r="G252" s="89"/>
      <c r="H252" s="90"/>
      <c r="I252" s="72"/>
      <c r="J252" s="72"/>
      <c r="K252" s="90"/>
      <c r="L252" s="72"/>
      <c r="M252" s="72"/>
      <c r="N252"/>
    </row>
    <row r="253" spans="1:14" x14ac:dyDescent="0.25">
      <c r="A253" s="115"/>
      <c r="B253" s="16"/>
      <c r="C253" s="18"/>
      <c r="D253" s="16"/>
      <c r="E253" s="16"/>
      <c r="F253" s="89"/>
      <c r="G253" s="89"/>
      <c r="H253" s="90"/>
      <c r="I253" s="72"/>
      <c r="J253" s="72"/>
      <c r="K253" s="90"/>
      <c r="L253" s="72"/>
      <c r="M253" s="72"/>
      <c r="N253"/>
    </row>
    <row r="254" spans="1:14" x14ac:dyDescent="0.25">
      <c r="A254" s="125"/>
      <c r="B254" s="16"/>
      <c r="C254" s="18"/>
      <c r="D254" s="16"/>
      <c r="E254" s="16"/>
      <c r="F254" s="89"/>
      <c r="G254" s="89"/>
      <c r="H254" s="90"/>
      <c r="I254" s="72"/>
      <c r="J254" s="72"/>
      <c r="K254" s="90"/>
      <c r="L254" s="72"/>
      <c r="M254" s="72"/>
      <c r="N254"/>
    </row>
    <row r="255" spans="1:14" x14ac:dyDescent="0.25">
      <c r="A255" s="214"/>
      <c r="B255" s="16"/>
      <c r="C255" s="18"/>
      <c r="D255" s="16"/>
      <c r="E255" s="16"/>
      <c r="F255" s="89"/>
      <c r="G255" s="89"/>
      <c r="H255" s="90"/>
      <c r="I255" s="72"/>
      <c r="J255" s="72"/>
      <c r="K255" s="90"/>
      <c r="L255" s="72"/>
      <c r="M255" s="72"/>
      <c r="N255"/>
    </row>
    <row r="256" spans="1:14" x14ac:dyDescent="0.25">
      <c r="A256" s="214"/>
      <c r="B256" s="16"/>
      <c r="C256" s="18"/>
      <c r="D256" s="16"/>
      <c r="E256" s="16"/>
      <c r="F256" s="89"/>
      <c r="G256" s="89"/>
      <c r="H256" s="90"/>
      <c r="I256" s="72"/>
      <c r="J256" s="72"/>
      <c r="K256" s="90"/>
      <c r="L256" s="72"/>
      <c r="M256" s="72"/>
      <c r="N256"/>
    </row>
    <row r="257" spans="1:14" x14ac:dyDescent="0.25">
      <c r="A257" s="214"/>
      <c r="B257" s="16"/>
      <c r="C257" s="18"/>
      <c r="D257" s="16"/>
      <c r="E257" s="16"/>
      <c r="F257" s="89"/>
      <c r="G257" s="89"/>
      <c r="H257" s="90"/>
      <c r="I257" s="72"/>
      <c r="J257" s="72"/>
      <c r="K257" s="90"/>
      <c r="L257" s="72"/>
      <c r="M257" s="72"/>
      <c r="N257"/>
    </row>
    <row r="258" spans="1:14" x14ac:dyDescent="0.25">
      <c r="A258" s="214"/>
      <c r="B258" s="16"/>
      <c r="C258" s="18"/>
      <c r="D258" s="16"/>
      <c r="E258" s="18"/>
      <c r="F258" s="89"/>
      <c r="G258" s="89"/>
      <c r="H258" s="90"/>
      <c r="I258" s="72"/>
      <c r="J258" s="72"/>
      <c r="K258" s="90"/>
      <c r="L258" s="72"/>
      <c r="M258" s="72"/>
      <c r="N258"/>
    </row>
    <row r="259" spans="1:14" x14ac:dyDescent="0.25">
      <c r="A259" s="214"/>
      <c r="B259" s="16"/>
      <c r="C259" s="18"/>
      <c r="D259" s="16"/>
      <c r="E259" s="16"/>
      <c r="F259" s="89"/>
      <c r="G259" s="89"/>
      <c r="H259" s="90"/>
      <c r="I259" s="72"/>
      <c r="J259" s="72"/>
      <c r="K259" s="90"/>
      <c r="L259" s="72"/>
      <c r="M259" s="72"/>
      <c r="N259"/>
    </row>
    <row r="260" spans="1:14" x14ac:dyDescent="0.25">
      <c r="A260" s="214"/>
      <c r="B260" s="16"/>
      <c r="C260" s="18"/>
      <c r="D260" s="16"/>
      <c r="E260" s="16"/>
      <c r="F260" s="89"/>
      <c r="G260" s="89"/>
      <c r="H260" s="90"/>
      <c r="I260" s="72"/>
      <c r="J260" s="72"/>
      <c r="K260" s="90"/>
      <c r="L260" s="72"/>
      <c r="M260" s="72"/>
      <c r="N260"/>
    </row>
    <row r="261" spans="1:14" x14ac:dyDescent="0.25">
      <c r="A261" s="214"/>
      <c r="B261" s="16"/>
      <c r="C261" s="18"/>
      <c r="D261" s="16"/>
      <c r="E261" s="16"/>
      <c r="F261" s="89"/>
      <c r="G261" s="89"/>
      <c r="H261" s="90"/>
      <c r="I261" s="72"/>
      <c r="J261" s="72"/>
      <c r="K261" s="90"/>
      <c r="L261" s="72"/>
      <c r="M261" s="72"/>
      <c r="N261"/>
    </row>
    <row r="262" spans="1:14" x14ac:dyDescent="0.25">
      <c r="A262" s="214"/>
      <c r="B262" s="16"/>
      <c r="C262" s="18"/>
      <c r="D262" s="16"/>
      <c r="E262" s="18"/>
      <c r="F262" s="89"/>
      <c r="G262" s="89"/>
      <c r="H262" s="90"/>
      <c r="I262" s="72"/>
      <c r="J262" s="72"/>
      <c r="K262" s="90"/>
      <c r="L262" s="72"/>
      <c r="M262" s="72"/>
      <c r="N262"/>
    </row>
    <row r="263" spans="1:14" ht="15.75" x14ac:dyDescent="0.25">
      <c r="A263" s="19"/>
      <c r="B263" s="13"/>
      <c r="C263" s="13"/>
      <c r="D263" s="13"/>
      <c r="E263" s="13"/>
      <c r="F263" s="72"/>
      <c r="G263" s="72"/>
      <c r="H263" s="90"/>
      <c r="I263" s="72"/>
      <c r="J263" s="72"/>
      <c r="K263" s="90"/>
      <c r="L263" s="72"/>
      <c r="M263" s="72"/>
      <c r="N263"/>
    </row>
    <row r="264" spans="1:14" x14ac:dyDescent="0.25">
      <c r="A264" s="20"/>
      <c r="B264" s="13"/>
      <c r="C264" s="13"/>
      <c r="D264" s="13"/>
      <c r="E264" s="13"/>
      <c r="F264" s="72"/>
      <c r="G264" s="72"/>
      <c r="H264" s="90"/>
      <c r="I264" s="72"/>
      <c r="J264" s="72"/>
      <c r="K264" s="90"/>
      <c r="L264" s="72"/>
      <c r="M264" s="72"/>
      <c r="N264"/>
    </row>
    <row r="265" spans="1:14" x14ac:dyDescent="0.25">
      <c r="A265" s="20"/>
      <c r="B265" s="13"/>
      <c r="C265" s="13"/>
      <c r="D265" s="13"/>
      <c r="E265" s="13"/>
      <c r="F265" s="72"/>
      <c r="G265" s="72"/>
      <c r="H265" s="90"/>
      <c r="I265" s="72"/>
      <c r="J265" s="72"/>
      <c r="K265" s="90"/>
      <c r="L265" s="72"/>
      <c r="M265" s="72"/>
      <c r="N265"/>
    </row>
    <row r="266" spans="1:14" x14ac:dyDescent="0.25">
      <c r="A266" s="20"/>
      <c r="B266" s="13"/>
      <c r="C266" s="13"/>
      <c r="D266" s="13"/>
      <c r="E266" s="13"/>
      <c r="F266" s="72"/>
      <c r="G266" s="72"/>
      <c r="H266" s="90"/>
      <c r="I266" s="72"/>
      <c r="J266" s="72"/>
      <c r="K266" s="90"/>
      <c r="L266" s="72"/>
      <c r="M266" s="72"/>
      <c r="N266"/>
    </row>
    <row r="267" spans="1:14" ht="15.75" x14ac:dyDescent="0.25">
      <c r="A267" s="118"/>
      <c r="B267" s="13"/>
      <c r="C267" s="13"/>
      <c r="D267" s="13"/>
      <c r="E267" s="13"/>
      <c r="F267" s="72"/>
      <c r="G267" s="72"/>
      <c r="H267" s="90"/>
      <c r="I267" s="72"/>
      <c r="J267" s="72"/>
      <c r="K267" s="90"/>
      <c r="L267" s="72"/>
      <c r="M267" s="72"/>
      <c r="N267"/>
    </row>
    <row r="268" spans="1:14" ht="15.75" x14ac:dyDescent="0.25">
      <c r="A268" s="118"/>
      <c r="B268" s="13"/>
      <c r="C268" s="13"/>
      <c r="D268" s="13"/>
      <c r="E268" s="13"/>
      <c r="F268" s="72"/>
      <c r="G268" s="72"/>
      <c r="H268" s="90"/>
      <c r="I268" s="72"/>
      <c r="J268" s="72"/>
      <c r="K268" s="90"/>
      <c r="L268" s="72"/>
      <c r="M268" s="72"/>
      <c r="N268"/>
    </row>
    <row r="269" spans="1:14" ht="15.75" x14ac:dyDescent="0.25">
      <c r="A269" s="118"/>
      <c r="B269" s="13"/>
      <c r="C269" s="13"/>
      <c r="D269" s="13"/>
      <c r="E269" s="13"/>
      <c r="F269" s="72"/>
      <c r="G269" s="72"/>
      <c r="H269" s="90"/>
      <c r="I269" s="72"/>
      <c r="J269" s="72"/>
      <c r="K269" s="90"/>
      <c r="L269" s="72"/>
      <c r="M269" s="72"/>
      <c r="N269"/>
    </row>
    <row r="270" spans="1:14" ht="15.75" x14ac:dyDescent="0.25">
      <c r="A270" s="118"/>
      <c r="B270" s="13"/>
      <c r="C270" s="13"/>
      <c r="D270" s="13"/>
      <c r="E270" s="13"/>
      <c r="F270" s="72"/>
      <c r="G270" s="72"/>
      <c r="H270" s="90"/>
      <c r="I270" s="72"/>
      <c r="J270" s="72"/>
      <c r="K270" s="90"/>
      <c r="L270" s="72"/>
      <c r="M270" s="72"/>
      <c r="N270"/>
    </row>
    <row r="271" spans="1:14" ht="18.75" x14ac:dyDescent="0.25">
      <c r="A271" s="21"/>
      <c r="B271" s="13"/>
      <c r="C271" s="13"/>
      <c r="D271" s="13"/>
      <c r="E271" s="13"/>
      <c r="F271" s="72"/>
      <c r="G271" s="72"/>
      <c r="H271" s="90"/>
      <c r="I271" s="72"/>
      <c r="J271" s="72"/>
      <c r="K271" s="90"/>
      <c r="L271" s="72"/>
      <c r="M271" s="78"/>
      <c r="N271"/>
    </row>
    <row r="272" spans="1:14" ht="15.75" x14ac:dyDescent="0.25">
      <c r="A272" s="22"/>
      <c r="B272" s="13"/>
      <c r="C272" s="13"/>
      <c r="D272" s="13"/>
      <c r="E272" s="13"/>
      <c r="F272" s="72"/>
      <c r="G272" s="72"/>
      <c r="H272" s="90"/>
      <c r="I272" s="72"/>
      <c r="J272" s="72"/>
      <c r="K272" s="90"/>
      <c r="L272" s="72"/>
      <c r="M272" s="72"/>
      <c r="N272"/>
    </row>
    <row r="273" spans="1:14" ht="15.75" x14ac:dyDescent="0.25">
      <c r="A273" s="22"/>
      <c r="B273" s="13"/>
      <c r="C273" s="13"/>
      <c r="D273" s="13"/>
      <c r="E273" s="13"/>
      <c r="F273" s="72"/>
      <c r="G273" s="72"/>
      <c r="H273" s="90"/>
      <c r="I273" s="72"/>
      <c r="J273" s="72"/>
      <c r="K273" s="90"/>
      <c r="L273" s="72"/>
      <c r="M273" s="72"/>
      <c r="N273"/>
    </row>
    <row r="274" spans="1:14" x14ac:dyDescent="0.25">
      <c r="A274" s="123"/>
      <c r="B274" s="13"/>
      <c r="C274" s="13"/>
      <c r="D274" s="13"/>
      <c r="E274" s="13"/>
      <c r="F274" s="72"/>
      <c r="G274" s="72"/>
      <c r="H274" s="90"/>
      <c r="I274" s="72"/>
      <c r="J274" s="72"/>
      <c r="K274" s="90"/>
      <c r="L274" s="76"/>
      <c r="M274" s="72"/>
      <c r="N274"/>
    </row>
    <row r="275" spans="1:14" x14ac:dyDescent="0.25">
      <c r="A275" s="23"/>
      <c r="B275" s="13"/>
      <c r="C275" s="13"/>
      <c r="D275" s="13"/>
      <c r="E275" s="13"/>
      <c r="F275" s="72"/>
      <c r="G275" s="72"/>
      <c r="H275" s="90"/>
      <c r="I275" s="72"/>
      <c r="J275" s="72"/>
      <c r="K275" s="90"/>
      <c r="L275" s="72"/>
      <c r="M275" s="72"/>
      <c r="N275"/>
    </row>
    <row r="276" spans="1:14" x14ac:dyDescent="0.25">
      <c r="A276" s="23"/>
      <c r="B276" s="13"/>
      <c r="C276" s="13"/>
      <c r="D276" s="13"/>
      <c r="E276" s="13"/>
      <c r="F276" s="72"/>
      <c r="G276" s="72"/>
      <c r="H276" s="90"/>
      <c r="I276" s="72"/>
      <c r="J276" s="72"/>
      <c r="K276" s="90"/>
      <c r="L276" s="72"/>
      <c r="M276" s="72"/>
      <c r="N276"/>
    </row>
    <row r="277" spans="1:14" x14ac:dyDescent="0.25">
      <c r="A277" s="23"/>
      <c r="B277" s="13"/>
      <c r="C277" s="13"/>
      <c r="D277" s="13"/>
      <c r="E277" s="13"/>
      <c r="F277" s="72"/>
      <c r="G277" s="72"/>
      <c r="H277" s="90"/>
      <c r="I277" s="72"/>
      <c r="J277" s="72"/>
      <c r="K277" s="90"/>
      <c r="L277" s="72"/>
      <c r="M277" s="72"/>
      <c r="N277"/>
    </row>
    <row r="278" spans="1:14" x14ac:dyDescent="0.25">
      <c r="A278" s="23"/>
      <c r="B278" s="13"/>
      <c r="C278" s="13"/>
      <c r="D278" s="13"/>
      <c r="E278" s="13"/>
      <c r="F278" s="72"/>
      <c r="G278" s="72"/>
      <c r="H278" s="90"/>
      <c r="I278" s="72"/>
      <c r="J278" s="72"/>
      <c r="K278" s="90"/>
      <c r="L278" s="72"/>
      <c r="M278" s="72"/>
      <c r="N278"/>
    </row>
    <row r="279" spans="1:14" x14ac:dyDescent="0.25">
      <c r="A279" s="23"/>
      <c r="B279" s="13"/>
      <c r="C279" s="13"/>
      <c r="D279" s="13"/>
      <c r="E279" s="13"/>
      <c r="F279" s="72"/>
      <c r="G279" s="72"/>
      <c r="H279" s="90"/>
      <c r="I279" s="72"/>
      <c r="J279" s="72"/>
      <c r="K279" s="90"/>
      <c r="L279" s="72"/>
      <c r="M279" s="72"/>
      <c r="N279"/>
    </row>
    <row r="280" spans="1:14" x14ac:dyDescent="0.25">
      <c r="A280" s="23"/>
      <c r="B280" s="13"/>
      <c r="C280" s="13"/>
      <c r="D280" s="13"/>
      <c r="E280" s="13"/>
      <c r="F280" s="72"/>
      <c r="G280" s="72"/>
      <c r="H280" s="90"/>
      <c r="I280" s="72"/>
      <c r="J280" s="72"/>
      <c r="K280" s="90"/>
      <c r="L280" s="72"/>
      <c r="M280" s="72"/>
      <c r="N280"/>
    </row>
    <row r="281" spans="1:14" x14ac:dyDescent="0.25">
      <c r="A281" s="23"/>
      <c r="B281" s="13"/>
      <c r="C281" s="13"/>
      <c r="D281" s="13"/>
      <c r="E281" s="13"/>
      <c r="F281" s="72"/>
      <c r="G281" s="72"/>
      <c r="H281" s="90"/>
      <c r="I281" s="72"/>
      <c r="J281" s="72"/>
      <c r="K281" s="90"/>
      <c r="L281" s="72"/>
      <c r="M281" s="72"/>
      <c r="N281"/>
    </row>
    <row r="282" spans="1:14" x14ac:dyDescent="0.25">
      <c r="A282" s="23"/>
      <c r="B282" s="13"/>
      <c r="C282" s="13"/>
      <c r="D282" s="13"/>
      <c r="E282" s="13"/>
      <c r="F282" s="72"/>
      <c r="G282" s="72"/>
      <c r="H282" s="90"/>
      <c r="I282" s="72"/>
      <c r="J282" s="72"/>
      <c r="K282" s="90"/>
      <c r="L282" s="72"/>
      <c r="M282" s="72"/>
      <c r="N282"/>
    </row>
    <row r="283" spans="1:14" x14ac:dyDescent="0.25">
      <c r="A283" s="23"/>
      <c r="B283" s="13"/>
      <c r="C283" s="13"/>
      <c r="D283" s="13"/>
      <c r="E283" s="13"/>
      <c r="F283" s="72"/>
      <c r="G283" s="72"/>
      <c r="H283" s="90"/>
      <c r="I283" s="72"/>
      <c r="J283" s="72"/>
      <c r="K283" s="90"/>
      <c r="L283" s="72"/>
      <c r="M283" s="72"/>
      <c r="N283"/>
    </row>
    <row r="284" spans="1:14" x14ac:dyDescent="0.25">
      <c r="A284" s="23"/>
      <c r="B284" s="13"/>
      <c r="C284" s="13"/>
      <c r="D284" s="13"/>
      <c r="E284" s="13"/>
      <c r="F284" s="72"/>
      <c r="G284" s="72"/>
      <c r="H284" s="90"/>
      <c r="I284" s="72"/>
      <c r="J284" s="72"/>
      <c r="K284" s="90"/>
      <c r="L284" s="72"/>
      <c r="M284" s="72"/>
      <c r="N284"/>
    </row>
    <row r="285" spans="1:14" x14ac:dyDescent="0.25">
      <c r="A285" s="23"/>
      <c r="B285" s="13"/>
      <c r="C285" s="13"/>
      <c r="D285" s="13"/>
      <c r="E285" s="13"/>
      <c r="F285" s="72"/>
      <c r="G285" s="72"/>
      <c r="H285" s="90"/>
      <c r="I285" s="72"/>
      <c r="J285" s="72"/>
      <c r="K285" s="90"/>
      <c r="L285" s="72"/>
      <c r="M285" s="72"/>
      <c r="N285"/>
    </row>
    <row r="286" spans="1:14" x14ac:dyDescent="0.25">
      <c r="A286" s="23"/>
      <c r="B286" s="13"/>
      <c r="C286" s="13"/>
      <c r="D286" s="13"/>
      <c r="E286" s="13"/>
      <c r="F286" s="72"/>
      <c r="G286" s="72"/>
      <c r="H286" s="90"/>
      <c r="I286" s="72"/>
      <c r="J286" s="72"/>
      <c r="K286" s="90"/>
      <c r="L286" s="72"/>
      <c r="M286" s="72"/>
      <c r="N286"/>
    </row>
    <row r="287" spans="1:14" x14ac:dyDescent="0.25">
      <c r="A287" s="23"/>
      <c r="B287" s="13"/>
      <c r="C287" s="13"/>
      <c r="D287" s="13"/>
      <c r="E287" s="13"/>
      <c r="F287" s="72"/>
      <c r="G287" s="72"/>
      <c r="H287" s="90"/>
      <c r="I287" s="72"/>
      <c r="J287" s="72"/>
      <c r="K287" s="90"/>
      <c r="L287" s="72"/>
      <c r="M287" s="72"/>
      <c r="N287"/>
    </row>
    <row r="288" spans="1:14" x14ac:dyDescent="0.25">
      <c r="A288" s="23"/>
      <c r="B288" s="13"/>
      <c r="C288" s="13"/>
      <c r="D288" s="13"/>
      <c r="E288" s="13"/>
      <c r="F288" s="72"/>
      <c r="G288" s="72"/>
      <c r="H288" s="90"/>
      <c r="I288" s="72"/>
      <c r="J288" s="72"/>
      <c r="K288" s="90"/>
      <c r="L288" s="72"/>
      <c r="M288" s="72"/>
      <c r="N288"/>
    </row>
    <row r="289" spans="1:19" x14ac:dyDescent="0.25">
      <c r="A289" s="23"/>
      <c r="B289" s="13"/>
      <c r="C289" s="13"/>
      <c r="D289" s="13"/>
      <c r="E289" s="13"/>
      <c r="F289" s="72"/>
      <c r="G289" s="72"/>
      <c r="H289" s="90"/>
      <c r="I289" s="72"/>
      <c r="J289" s="72"/>
      <c r="K289" s="90"/>
      <c r="L289" s="72"/>
      <c r="M289" s="72"/>
      <c r="N289"/>
    </row>
    <row r="290" spans="1:19" x14ac:dyDescent="0.25">
      <c r="A290" s="23"/>
      <c r="B290" s="13"/>
      <c r="C290" s="13"/>
      <c r="D290" s="13"/>
      <c r="E290" s="13"/>
      <c r="F290" s="72"/>
      <c r="G290" s="72"/>
      <c r="H290" s="90"/>
      <c r="I290" s="72"/>
      <c r="J290" s="72"/>
      <c r="K290" s="90"/>
      <c r="L290" s="72"/>
      <c r="M290" s="72"/>
      <c r="N290"/>
    </row>
    <row r="291" spans="1:19" x14ac:dyDescent="0.25">
      <c r="A291" s="23"/>
      <c r="B291" s="13"/>
      <c r="C291" s="13"/>
      <c r="D291" s="13"/>
      <c r="E291" s="13"/>
      <c r="F291" s="72"/>
      <c r="G291" s="72"/>
      <c r="H291" s="90"/>
      <c r="I291" s="72"/>
      <c r="J291" s="72"/>
      <c r="K291" s="90"/>
      <c r="L291" s="72"/>
      <c r="M291" s="72"/>
      <c r="N291"/>
    </row>
    <row r="292" spans="1:19" ht="15.75" x14ac:dyDescent="0.25">
      <c r="A292" s="126"/>
      <c r="B292" s="13"/>
      <c r="C292" s="13"/>
      <c r="D292" s="13"/>
      <c r="E292" s="24"/>
      <c r="F292" s="72"/>
      <c r="G292" s="72"/>
      <c r="H292" s="90"/>
      <c r="I292" s="72"/>
      <c r="J292" s="72"/>
      <c r="K292" s="90"/>
      <c r="L292" s="72"/>
      <c r="M292" s="72"/>
    </row>
    <row r="293" spans="1:19" ht="15.75" x14ac:dyDescent="0.25">
      <c r="A293" s="22"/>
      <c r="B293" s="13"/>
      <c r="C293" s="13"/>
      <c r="D293" s="13"/>
      <c r="E293" s="13"/>
      <c r="F293" s="72"/>
      <c r="G293" s="72"/>
      <c r="H293" s="90"/>
      <c r="I293" s="72"/>
      <c r="J293" s="72"/>
      <c r="K293" s="90"/>
      <c r="L293" s="72"/>
      <c r="M293" s="72"/>
    </row>
    <row r="294" spans="1:19" ht="18.75" x14ac:dyDescent="0.25">
      <c r="A294" s="25"/>
      <c r="B294" s="13"/>
      <c r="C294" s="13"/>
      <c r="D294" s="13"/>
      <c r="E294" s="13"/>
      <c r="F294" s="72"/>
      <c r="G294" s="72"/>
      <c r="H294" s="90"/>
      <c r="I294" s="72"/>
      <c r="J294" s="72"/>
      <c r="K294" s="90"/>
      <c r="L294" s="72"/>
      <c r="M294" s="72"/>
    </row>
    <row r="295" spans="1:19" ht="15.75" x14ac:dyDescent="0.25">
      <c r="A295" s="118"/>
      <c r="B295" s="13"/>
      <c r="C295" s="13"/>
      <c r="D295" s="13"/>
      <c r="E295" s="13"/>
      <c r="F295" s="72"/>
      <c r="G295" s="72"/>
      <c r="H295" s="90"/>
      <c r="I295" s="72"/>
      <c r="J295" s="72"/>
      <c r="K295" s="90"/>
      <c r="L295" s="72"/>
      <c r="M295" s="72"/>
    </row>
    <row r="296" spans="1:19" ht="15.75" x14ac:dyDescent="0.25">
      <c r="A296" s="118"/>
      <c r="B296" s="13"/>
      <c r="C296" s="13"/>
      <c r="D296" s="13"/>
      <c r="E296" s="13"/>
      <c r="F296" s="72"/>
      <c r="G296" s="72"/>
      <c r="H296" s="90"/>
      <c r="I296" s="72"/>
      <c r="J296" s="72"/>
      <c r="K296" s="90"/>
      <c r="L296" s="72"/>
      <c r="M296" s="72"/>
    </row>
    <row r="297" spans="1:19" ht="15.75" x14ac:dyDescent="0.25">
      <c r="A297" s="22"/>
      <c r="B297" s="13"/>
      <c r="C297" s="13"/>
      <c r="D297" s="13"/>
      <c r="E297" s="13"/>
      <c r="F297" s="72"/>
      <c r="G297" s="72"/>
      <c r="H297" s="90"/>
      <c r="I297" s="72"/>
      <c r="J297" s="72"/>
      <c r="K297" s="90"/>
      <c r="L297" s="72"/>
      <c r="M297" s="72"/>
    </row>
    <row r="298" spans="1:19" ht="15.75" x14ac:dyDescent="0.25">
      <c r="A298" s="118"/>
      <c r="B298" s="13"/>
      <c r="C298" s="13"/>
      <c r="D298" s="13"/>
      <c r="E298" s="13"/>
      <c r="F298" s="72"/>
      <c r="G298" s="72"/>
      <c r="H298" s="90"/>
      <c r="I298" s="72"/>
      <c r="J298" s="72"/>
      <c r="K298" s="90"/>
      <c r="L298" s="72"/>
      <c r="M298" s="72"/>
    </row>
    <row r="299" spans="1:19" ht="15.75" x14ac:dyDescent="0.25">
      <c r="A299" s="19"/>
      <c r="B299" s="13"/>
      <c r="C299" s="13"/>
      <c r="D299" s="13"/>
      <c r="E299" s="13"/>
      <c r="F299" s="72"/>
      <c r="G299" s="72"/>
      <c r="H299" s="90"/>
      <c r="I299" s="72"/>
      <c r="J299" s="72"/>
      <c r="K299" s="90"/>
      <c r="L299" s="72"/>
      <c r="M299" s="72"/>
      <c r="S299" s="5"/>
    </row>
    <row r="300" spans="1:19" ht="50.25" customHeight="1" x14ac:dyDescent="0.25">
      <c r="A300" s="118"/>
      <c r="B300" s="13"/>
      <c r="C300" s="13"/>
      <c r="D300" s="13"/>
      <c r="E300" s="13"/>
      <c r="F300" s="72"/>
      <c r="G300" s="72"/>
      <c r="H300" s="90"/>
      <c r="I300" s="72"/>
      <c r="J300" s="72"/>
      <c r="K300" s="90"/>
      <c r="L300" s="72"/>
      <c r="M300" s="72"/>
    </row>
    <row r="301" spans="1:19" x14ac:dyDescent="0.25">
      <c r="A301" s="123"/>
      <c r="B301" s="13"/>
      <c r="C301" s="13"/>
      <c r="D301" s="13"/>
      <c r="E301" s="13"/>
      <c r="F301" s="72"/>
      <c r="G301" s="72"/>
      <c r="H301" s="90"/>
      <c r="I301" s="72"/>
      <c r="J301" s="72"/>
      <c r="K301" s="90"/>
      <c r="L301" s="72"/>
      <c r="M301" s="72"/>
    </row>
    <row r="302" spans="1:19" x14ac:dyDescent="0.25">
      <c r="A302" s="212"/>
      <c r="B302" s="213"/>
      <c r="C302" s="212"/>
      <c r="D302" s="212"/>
      <c r="E302" s="212"/>
      <c r="F302" s="212"/>
      <c r="G302" s="212"/>
      <c r="H302" s="212"/>
      <c r="I302" s="212"/>
      <c r="J302" s="212"/>
      <c r="K302" s="212"/>
      <c r="L302" s="212"/>
      <c r="M302" s="72"/>
    </row>
    <row r="303" spans="1:19" x14ac:dyDescent="0.25">
      <c r="A303" s="212"/>
      <c r="B303" s="213"/>
      <c r="C303" s="212"/>
      <c r="D303" s="14"/>
      <c r="E303" s="16"/>
      <c r="F303" s="89"/>
      <c r="G303" s="97"/>
      <c r="H303" s="91"/>
      <c r="I303" s="48"/>
      <c r="J303" s="97"/>
      <c r="K303" s="91"/>
      <c r="L303" s="89"/>
      <c r="M303" s="72"/>
    </row>
    <row r="304" spans="1:19" x14ac:dyDescent="0.25">
      <c r="A304" s="15"/>
      <c r="B304" s="15"/>
      <c r="C304" s="15"/>
      <c r="D304" s="15"/>
      <c r="E304" s="15"/>
      <c r="F304" s="98"/>
      <c r="G304" s="98"/>
      <c r="H304" s="92"/>
      <c r="I304" s="68"/>
      <c r="J304" s="98"/>
      <c r="K304" s="92"/>
      <c r="L304" s="98"/>
      <c r="M304" s="72"/>
    </row>
    <row r="305" spans="1:14" x14ac:dyDescent="0.25">
      <c r="A305" s="26"/>
      <c r="B305" s="26"/>
      <c r="C305" s="14"/>
      <c r="D305" s="18"/>
      <c r="E305" s="16"/>
      <c r="F305" s="89"/>
      <c r="G305" s="89"/>
      <c r="H305" s="102"/>
      <c r="I305" s="48"/>
      <c r="J305" s="89"/>
      <c r="K305" s="91"/>
      <c r="L305" s="89"/>
      <c r="M305" s="72"/>
    </row>
    <row r="306" spans="1:14" x14ac:dyDescent="0.25">
      <c r="A306" s="27"/>
      <c r="B306" s="17"/>
      <c r="C306" s="18"/>
      <c r="D306" s="18"/>
      <c r="E306" s="16"/>
      <c r="F306" s="89"/>
      <c r="G306" s="89"/>
      <c r="H306" s="102"/>
      <c r="I306" s="48"/>
      <c r="J306" s="89"/>
      <c r="K306" s="91"/>
      <c r="L306" s="89"/>
      <c r="M306" s="72"/>
    </row>
    <row r="307" spans="1:14" x14ac:dyDescent="0.25">
      <c r="A307" s="28"/>
      <c r="B307" s="18"/>
      <c r="C307" s="18"/>
      <c r="D307" s="18"/>
      <c r="E307" s="16"/>
      <c r="F307" s="89"/>
      <c r="G307" s="89"/>
      <c r="H307" s="102"/>
      <c r="I307" s="48"/>
      <c r="J307" s="89"/>
      <c r="K307" s="91"/>
      <c r="L307" s="89"/>
      <c r="M307" s="72"/>
    </row>
    <row r="308" spans="1:14" x14ac:dyDescent="0.25">
      <c r="A308" s="28"/>
      <c r="B308" s="214"/>
      <c r="C308" s="214"/>
      <c r="D308" s="214"/>
      <c r="E308" s="215"/>
      <c r="F308" s="210"/>
      <c r="G308" s="210"/>
      <c r="H308" s="208"/>
      <c r="I308" s="209"/>
      <c r="J308" s="210"/>
      <c r="K308" s="211"/>
      <c r="L308" s="210"/>
      <c r="M308" s="72"/>
      <c r="N308"/>
    </row>
    <row r="309" spans="1:14" x14ac:dyDescent="0.25">
      <c r="A309" s="28"/>
      <c r="B309" s="214"/>
      <c r="C309" s="214"/>
      <c r="D309" s="214"/>
      <c r="E309" s="215"/>
      <c r="F309" s="210"/>
      <c r="G309" s="210"/>
      <c r="H309" s="208"/>
      <c r="I309" s="209"/>
      <c r="J309" s="210"/>
      <c r="K309" s="211"/>
      <c r="L309" s="210"/>
      <c r="M309" s="72"/>
      <c r="N309"/>
    </row>
    <row r="310" spans="1:14" x14ac:dyDescent="0.25">
      <c r="A310" s="215"/>
      <c r="B310" s="215"/>
      <c r="C310" s="215"/>
      <c r="D310" s="215"/>
      <c r="E310" s="215"/>
      <c r="F310" s="215"/>
      <c r="G310" s="215"/>
      <c r="H310" s="215"/>
      <c r="I310" s="215"/>
      <c r="J310" s="215"/>
      <c r="K310" s="215"/>
      <c r="L310" s="215"/>
      <c r="M310" s="72"/>
      <c r="N310"/>
    </row>
    <row r="311" spans="1:14" x14ac:dyDescent="0.25">
      <c r="A311" s="17"/>
      <c r="B311" s="18"/>
      <c r="C311" s="18"/>
      <c r="D311" s="18"/>
      <c r="E311" s="16"/>
      <c r="F311" s="89"/>
      <c r="G311" s="89"/>
      <c r="H311" s="102"/>
      <c r="I311" s="48"/>
      <c r="J311" s="89"/>
      <c r="K311" s="91"/>
      <c r="L311" s="89"/>
      <c r="M311" s="72"/>
      <c r="N311"/>
    </row>
    <row r="312" spans="1:14" x14ac:dyDescent="0.25">
      <c r="A312" s="27"/>
      <c r="B312" s="18"/>
      <c r="C312" s="18"/>
      <c r="D312" s="18"/>
      <c r="E312" s="16"/>
      <c r="F312" s="89"/>
      <c r="G312" s="89"/>
      <c r="H312" s="102"/>
      <c r="I312" s="48"/>
      <c r="J312" s="89"/>
      <c r="K312" s="91"/>
      <c r="L312" s="89"/>
      <c r="M312" s="72"/>
      <c r="N312"/>
    </row>
    <row r="313" spans="1:14" x14ac:dyDescent="0.25">
      <c r="A313" s="27"/>
      <c r="B313" s="18"/>
      <c r="C313" s="18"/>
      <c r="D313" s="18"/>
      <c r="E313" s="16"/>
      <c r="F313" s="89"/>
      <c r="G313" s="89"/>
      <c r="H313" s="102"/>
      <c r="I313" s="48"/>
      <c r="J313" s="89"/>
      <c r="K313" s="91"/>
      <c r="L313" s="89"/>
      <c r="M313" s="72"/>
      <c r="N313"/>
    </row>
    <row r="314" spans="1:14" x14ac:dyDescent="0.25">
      <c r="A314" s="28"/>
      <c r="B314" s="214"/>
      <c r="C314" s="214"/>
      <c r="D314" s="214"/>
      <c r="E314" s="215"/>
      <c r="F314" s="210"/>
      <c r="G314" s="210"/>
      <c r="H314" s="208"/>
      <c r="I314" s="209"/>
      <c r="J314" s="210"/>
      <c r="K314" s="211"/>
      <c r="L314" s="210"/>
      <c r="M314" s="72"/>
      <c r="N314"/>
    </row>
    <row r="315" spans="1:14" x14ac:dyDescent="0.25">
      <c r="A315" s="27"/>
      <c r="B315" s="214"/>
      <c r="C315" s="214"/>
      <c r="D315" s="214"/>
      <c r="E315" s="215"/>
      <c r="F315" s="210"/>
      <c r="G315" s="210"/>
      <c r="H315" s="208"/>
      <c r="I315" s="209"/>
      <c r="J315" s="210"/>
      <c r="K315" s="211"/>
      <c r="L315" s="210"/>
      <c r="M315" s="72"/>
      <c r="N315"/>
    </row>
    <row r="316" spans="1:14" x14ac:dyDescent="0.25">
      <c r="A316" s="17"/>
      <c r="B316" s="18"/>
      <c r="C316" s="18"/>
      <c r="D316" s="18"/>
      <c r="E316" s="16"/>
      <c r="F316" s="89"/>
      <c r="G316" s="89"/>
      <c r="H316" s="102"/>
      <c r="I316" s="48"/>
      <c r="J316" s="89"/>
      <c r="K316" s="91"/>
      <c r="L316" s="89"/>
      <c r="M316" s="72"/>
      <c r="N316"/>
    </row>
    <row r="317" spans="1:14" x14ac:dyDescent="0.25">
      <c r="A317" s="28"/>
      <c r="B317" s="18"/>
      <c r="C317" s="18"/>
      <c r="D317" s="18"/>
      <c r="E317" s="16"/>
      <c r="F317" s="89"/>
      <c r="G317" s="89"/>
      <c r="H317" s="102"/>
      <c r="I317" s="48"/>
      <c r="J317" s="89"/>
      <c r="K317" s="91"/>
      <c r="L317" s="89"/>
      <c r="M317" s="72"/>
      <c r="N317"/>
    </row>
    <row r="318" spans="1:14" x14ac:dyDescent="0.25">
      <c r="A318" s="28"/>
      <c r="B318" s="18"/>
      <c r="C318" s="18"/>
      <c r="D318" s="18"/>
      <c r="E318" s="16"/>
      <c r="F318" s="89"/>
      <c r="G318" s="89"/>
      <c r="H318" s="102"/>
      <c r="I318" s="48"/>
      <c r="J318" s="89"/>
      <c r="K318" s="91"/>
      <c r="L318" s="89"/>
      <c r="M318" s="72"/>
      <c r="N318"/>
    </row>
    <row r="319" spans="1:14" x14ac:dyDescent="0.25">
      <c r="A319" s="28"/>
      <c r="B319" s="214"/>
      <c r="C319" s="214"/>
      <c r="D319" s="214"/>
      <c r="E319" s="215"/>
      <c r="F319" s="210"/>
      <c r="G319" s="210"/>
      <c r="H319" s="208"/>
      <c r="I319" s="209"/>
      <c r="J319" s="210"/>
      <c r="K319" s="211"/>
      <c r="L319" s="210"/>
      <c r="M319" s="72"/>
      <c r="N319"/>
    </row>
    <row r="320" spans="1:14" x14ac:dyDescent="0.25">
      <c r="A320" s="28"/>
      <c r="B320" s="214"/>
      <c r="C320" s="214"/>
      <c r="D320" s="214"/>
      <c r="E320" s="215"/>
      <c r="F320" s="210"/>
      <c r="G320" s="210"/>
      <c r="H320" s="208"/>
      <c r="I320" s="209"/>
      <c r="J320" s="210"/>
      <c r="K320" s="211"/>
      <c r="L320" s="210"/>
      <c r="M320" s="72"/>
      <c r="N320"/>
    </row>
    <row r="321" spans="1:14" x14ac:dyDescent="0.25">
      <c r="A321" s="115"/>
      <c r="B321" s="18"/>
      <c r="C321" s="18"/>
      <c r="D321" s="18"/>
      <c r="E321" s="16"/>
      <c r="F321" s="89"/>
      <c r="G321" s="89"/>
      <c r="H321" s="102"/>
      <c r="I321" s="48"/>
      <c r="J321" s="89"/>
      <c r="K321" s="91"/>
      <c r="L321" s="89"/>
      <c r="M321" s="72"/>
      <c r="N321"/>
    </row>
    <row r="322" spans="1:14" x14ac:dyDescent="0.25">
      <c r="A322" s="28"/>
      <c r="B322" s="18"/>
      <c r="C322" s="18"/>
      <c r="D322" s="18"/>
      <c r="E322" s="16"/>
      <c r="F322" s="89"/>
      <c r="G322" s="89"/>
      <c r="H322" s="102"/>
      <c r="I322" s="48"/>
      <c r="J322" s="89"/>
      <c r="K322" s="91"/>
      <c r="L322" s="89"/>
      <c r="M322" s="72"/>
      <c r="N322"/>
    </row>
    <row r="323" spans="1:14" x14ac:dyDescent="0.25">
      <c r="A323" s="28"/>
      <c r="B323" s="18"/>
      <c r="C323" s="18"/>
      <c r="D323" s="18"/>
      <c r="E323" s="16"/>
      <c r="F323" s="89"/>
      <c r="G323" s="89"/>
      <c r="H323" s="102"/>
      <c r="I323" s="48"/>
      <c r="J323" s="89"/>
      <c r="K323" s="91"/>
      <c r="L323" s="89"/>
      <c r="M323" s="72"/>
      <c r="N323"/>
    </row>
    <row r="324" spans="1:14" x14ac:dyDescent="0.25">
      <c r="A324" s="28"/>
      <c r="B324" s="214"/>
      <c r="C324" s="214"/>
      <c r="D324" s="214"/>
      <c r="E324" s="215"/>
      <c r="F324" s="210"/>
      <c r="G324" s="210"/>
      <c r="H324" s="208"/>
      <c r="I324" s="209"/>
      <c r="J324" s="210"/>
      <c r="K324" s="211"/>
      <c r="L324" s="210"/>
      <c r="M324" s="72"/>
      <c r="N324"/>
    </row>
    <row r="325" spans="1:14" x14ac:dyDescent="0.25">
      <c r="A325" s="28"/>
      <c r="B325" s="214"/>
      <c r="C325" s="214"/>
      <c r="D325" s="214"/>
      <c r="E325" s="215"/>
      <c r="F325" s="210"/>
      <c r="G325" s="210"/>
      <c r="H325" s="208"/>
      <c r="I325" s="209"/>
      <c r="J325" s="210"/>
      <c r="K325" s="211"/>
      <c r="L325" s="210"/>
      <c r="M325" s="72"/>
      <c r="N325"/>
    </row>
    <row r="326" spans="1:14" x14ac:dyDescent="0.25">
      <c r="A326" s="115"/>
      <c r="B326" s="18"/>
      <c r="C326" s="18"/>
      <c r="D326" s="18"/>
      <c r="E326" s="16"/>
      <c r="F326" s="89"/>
      <c r="G326" s="89"/>
      <c r="H326" s="102"/>
      <c r="I326" s="48"/>
      <c r="J326" s="89"/>
      <c r="K326" s="91"/>
      <c r="L326" s="89"/>
      <c r="M326" s="72"/>
      <c r="N326"/>
    </row>
    <row r="327" spans="1:14" x14ac:dyDescent="0.25">
      <c r="A327" s="28"/>
      <c r="B327" s="18"/>
      <c r="C327" s="18"/>
      <c r="D327" s="18"/>
      <c r="E327" s="16"/>
      <c r="F327" s="89"/>
      <c r="G327" s="89"/>
      <c r="H327" s="102"/>
      <c r="I327" s="48"/>
      <c r="J327" s="89"/>
      <c r="K327" s="91"/>
      <c r="L327" s="89"/>
      <c r="M327" s="72"/>
      <c r="N327"/>
    </row>
    <row r="328" spans="1:14" x14ac:dyDescent="0.25">
      <c r="A328" s="28"/>
      <c r="B328" s="18"/>
      <c r="C328" s="18"/>
      <c r="D328" s="18"/>
      <c r="E328" s="16"/>
      <c r="F328" s="89"/>
      <c r="G328" s="89"/>
      <c r="H328" s="102"/>
      <c r="I328" s="48"/>
      <c r="J328" s="89"/>
      <c r="K328" s="91"/>
      <c r="L328" s="89"/>
      <c r="M328" s="72"/>
      <c r="N328"/>
    </row>
    <row r="329" spans="1:14" x14ac:dyDescent="0.25">
      <c r="A329" s="28"/>
      <c r="B329" s="214"/>
      <c r="C329" s="214"/>
      <c r="D329" s="214"/>
      <c r="E329" s="215"/>
      <c r="F329" s="210"/>
      <c r="G329" s="210"/>
      <c r="H329" s="208"/>
      <c r="I329" s="209"/>
      <c r="J329" s="210"/>
      <c r="K329" s="211"/>
      <c r="L329" s="210"/>
      <c r="M329" s="72"/>
      <c r="N329"/>
    </row>
    <row r="330" spans="1:14" x14ac:dyDescent="0.25">
      <c r="A330" s="28"/>
      <c r="B330" s="214"/>
      <c r="C330" s="214"/>
      <c r="D330" s="214"/>
      <c r="E330" s="215"/>
      <c r="F330" s="210"/>
      <c r="G330" s="210"/>
      <c r="H330" s="208"/>
      <c r="I330" s="209"/>
      <c r="J330" s="210"/>
      <c r="K330" s="211"/>
      <c r="L330" s="210"/>
      <c r="M330" s="72"/>
      <c r="N330"/>
    </row>
    <row r="331" spans="1:14" x14ac:dyDescent="0.25">
      <c r="A331" s="20"/>
      <c r="B331" s="13"/>
      <c r="C331" s="13"/>
      <c r="D331" s="13"/>
      <c r="E331" s="13"/>
      <c r="F331" s="72"/>
      <c r="G331" s="72"/>
      <c r="H331" s="90"/>
      <c r="I331" s="72"/>
      <c r="J331" s="72"/>
      <c r="K331" s="90"/>
      <c r="L331" s="72"/>
      <c r="M331" s="72"/>
      <c r="N331"/>
    </row>
    <row r="332" spans="1:14" x14ac:dyDescent="0.25">
      <c r="A332" s="20"/>
      <c r="B332" s="13"/>
      <c r="C332" s="13"/>
      <c r="D332" s="13"/>
      <c r="E332" s="13"/>
      <c r="F332" s="72"/>
      <c r="G332" s="72"/>
      <c r="H332" s="90"/>
      <c r="I332" s="72"/>
      <c r="J332" s="72"/>
      <c r="K332" s="90"/>
      <c r="L332" s="72"/>
      <c r="M332" s="72"/>
      <c r="N332"/>
    </row>
    <row r="333" spans="1:14" ht="18.75" x14ac:dyDescent="0.25">
      <c r="A333" s="21"/>
      <c r="B333" s="13"/>
      <c r="C333" s="13"/>
      <c r="D333" s="13"/>
      <c r="E333" s="13"/>
      <c r="F333" s="72"/>
      <c r="G333" s="72"/>
      <c r="H333" s="90"/>
      <c r="I333" s="72"/>
      <c r="J333" s="72"/>
      <c r="K333" s="90"/>
      <c r="L333" s="72"/>
      <c r="M333" s="72"/>
      <c r="N333"/>
    </row>
    <row r="334" spans="1:14" ht="18.75" x14ac:dyDescent="0.25">
      <c r="A334" s="21"/>
      <c r="B334" s="13"/>
      <c r="C334" s="13"/>
      <c r="D334" s="13"/>
      <c r="E334" s="13"/>
      <c r="F334" s="72"/>
      <c r="G334" s="72"/>
      <c r="H334" s="90"/>
      <c r="I334" s="72"/>
      <c r="J334" s="72"/>
      <c r="K334" s="90"/>
      <c r="L334" s="72"/>
      <c r="M334" s="72"/>
      <c r="N334"/>
    </row>
    <row r="335" spans="1:14" ht="18.75" x14ac:dyDescent="0.25">
      <c r="A335" s="21"/>
      <c r="B335" s="13"/>
      <c r="C335" s="13"/>
      <c r="D335" s="13"/>
      <c r="E335" s="13"/>
      <c r="F335" s="72"/>
      <c r="G335" s="72"/>
      <c r="H335" s="90"/>
      <c r="I335" s="72"/>
      <c r="J335" s="72"/>
      <c r="K335" s="90"/>
      <c r="L335" s="72"/>
      <c r="M335" s="72"/>
      <c r="N335"/>
    </row>
    <row r="336" spans="1:14" ht="15.75" x14ac:dyDescent="0.25">
      <c r="A336" s="118"/>
      <c r="B336" s="13"/>
      <c r="C336" s="13"/>
      <c r="D336" s="13"/>
      <c r="E336" s="13"/>
      <c r="F336" s="72"/>
      <c r="G336" s="72"/>
      <c r="H336" s="90"/>
      <c r="I336" s="72"/>
      <c r="J336" s="72"/>
      <c r="K336" s="90"/>
      <c r="L336" s="72"/>
      <c r="M336" s="72"/>
      <c r="N336"/>
    </row>
    <row r="337" spans="1:14" ht="18.75" x14ac:dyDescent="0.25">
      <c r="A337" s="21"/>
      <c r="B337" s="13"/>
      <c r="C337" s="13"/>
      <c r="D337" s="13"/>
      <c r="E337" s="13"/>
      <c r="F337" s="72"/>
      <c r="G337" s="72"/>
      <c r="H337" s="90"/>
      <c r="I337" s="72"/>
      <c r="J337" s="72"/>
      <c r="K337" s="90"/>
      <c r="L337" s="72"/>
      <c r="M337" s="78"/>
      <c r="N337"/>
    </row>
    <row r="338" spans="1:14" ht="15.75" x14ac:dyDescent="0.25">
      <c r="A338" s="22"/>
      <c r="B338" s="13"/>
      <c r="C338" s="13"/>
      <c r="D338" s="13"/>
      <c r="E338" s="13"/>
      <c r="F338" s="72"/>
      <c r="G338" s="72"/>
      <c r="H338" s="90"/>
      <c r="I338" s="72"/>
      <c r="J338" s="72"/>
      <c r="K338" s="90"/>
      <c r="L338" s="72"/>
      <c r="M338" s="72"/>
      <c r="N338"/>
    </row>
    <row r="339" spans="1:14" ht="15.75" x14ac:dyDescent="0.25">
      <c r="A339" s="22"/>
      <c r="B339" s="13"/>
      <c r="C339" s="13"/>
      <c r="D339" s="13"/>
      <c r="E339" s="13"/>
      <c r="F339" s="72"/>
      <c r="G339" s="72"/>
      <c r="H339" s="90"/>
      <c r="I339" s="72"/>
      <c r="J339" s="72"/>
      <c r="K339" s="90"/>
      <c r="L339" s="72"/>
      <c r="M339" s="72"/>
      <c r="N339"/>
    </row>
    <row r="340" spans="1:14" x14ac:dyDescent="0.25">
      <c r="A340" s="123"/>
      <c r="B340" s="13"/>
      <c r="C340" s="13"/>
      <c r="D340" s="13"/>
      <c r="E340" s="13"/>
      <c r="F340" s="72"/>
      <c r="G340" s="72"/>
      <c r="H340" s="90"/>
      <c r="I340" s="72"/>
      <c r="J340" s="72"/>
      <c r="K340" s="90"/>
      <c r="L340" s="76"/>
      <c r="M340" s="72"/>
    </row>
    <row r="341" spans="1:14" x14ac:dyDescent="0.25">
      <c r="A341" s="23"/>
      <c r="B341" s="13"/>
      <c r="C341" s="13"/>
      <c r="D341" s="13"/>
      <c r="E341" s="13"/>
      <c r="F341" s="72"/>
      <c r="G341" s="72"/>
      <c r="H341" s="90"/>
      <c r="I341" s="72"/>
      <c r="J341" s="72"/>
      <c r="K341" s="90"/>
      <c r="L341" s="72"/>
      <c r="M341" s="72"/>
    </row>
    <row r="342" spans="1:14" x14ac:dyDescent="0.25">
      <c r="A342" s="23"/>
      <c r="B342" s="13"/>
      <c r="C342" s="13"/>
      <c r="D342" s="13"/>
      <c r="E342" s="13"/>
      <c r="F342" s="72"/>
      <c r="G342" s="72"/>
      <c r="H342" s="90"/>
      <c r="I342" s="72"/>
      <c r="J342" s="72"/>
      <c r="K342" s="90"/>
      <c r="L342" s="72"/>
      <c r="M342" s="72"/>
    </row>
    <row r="343" spans="1:14" ht="18.75" x14ac:dyDescent="0.25">
      <c r="A343" s="29"/>
      <c r="B343" s="13"/>
      <c r="C343" s="13"/>
      <c r="D343" s="13"/>
      <c r="E343" s="13"/>
      <c r="F343" s="72"/>
      <c r="G343" s="72"/>
      <c r="H343" s="90"/>
      <c r="I343" s="72"/>
      <c r="J343" s="72"/>
      <c r="K343" s="90"/>
      <c r="L343" s="72"/>
      <c r="M343" s="72"/>
    </row>
    <row r="344" spans="1:14" ht="15.75" x14ac:dyDescent="0.25">
      <c r="A344" s="19"/>
      <c r="B344" s="13"/>
      <c r="C344" s="13"/>
      <c r="D344" s="13"/>
      <c r="E344" s="13"/>
      <c r="F344" s="72"/>
      <c r="G344" s="72"/>
      <c r="H344" s="90"/>
      <c r="I344" s="72"/>
      <c r="J344" s="72"/>
      <c r="K344" s="90"/>
      <c r="L344" s="72"/>
      <c r="M344" s="72"/>
      <c r="N344" s="4"/>
    </row>
    <row r="345" spans="1:14" ht="15.75" x14ac:dyDescent="0.25">
      <c r="A345" s="22"/>
      <c r="B345" s="13"/>
      <c r="C345" s="13"/>
      <c r="D345" s="13"/>
      <c r="E345" s="13"/>
      <c r="F345" s="72"/>
      <c r="G345" s="72"/>
      <c r="H345" s="90"/>
      <c r="I345" s="72"/>
      <c r="J345" s="72"/>
      <c r="K345" s="90"/>
      <c r="L345" s="72"/>
      <c r="M345" s="72"/>
    </row>
    <row r="346" spans="1:14" ht="15.75" x14ac:dyDescent="0.25">
      <c r="A346" s="22"/>
      <c r="B346" s="13"/>
      <c r="C346" s="13"/>
      <c r="D346" s="13"/>
      <c r="E346" s="13"/>
      <c r="F346" s="72"/>
      <c r="G346" s="72"/>
      <c r="H346" s="90"/>
      <c r="I346" s="72"/>
      <c r="J346" s="72"/>
      <c r="K346" s="90"/>
      <c r="L346" s="72"/>
      <c r="M346" s="72"/>
    </row>
    <row r="347" spans="1:14" ht="18.75" x14ac:dyDescent="0.25">
      <c r="A347" s="25"/>
      <c r="B347" s="13"/>
      <c r="C347" s="13"/>
      <c r="D347" s="13"/>
      <c r="E347" s="13"/>
      <c r="F347" s="72"/>
      <c r="G347" s="72"/>
      <c r="H347" s="90"/>
      <c r="I347" s="72"/>
      <c r="J347" s="72"/>
      <c r="K347" s="90"/>
      <c r="L347" s="72"/>
      <c r="M347" s="72"/>
    </row>
    <row r="348" spans="1:14" ht="15.75" x14ac:dyDescent="0.25">
      <c r="A348" s="118"/>
      <c r="B348" s="13"/>
      <c r="C348" s="13"/>
      <c r="D348" s="13"/>
      <c r="E348" s="13"/>
      <c r="F348" s="72"/>
      <c r="G348" s="72"/>
      <c r="H348" s="90"/>
      <c r="I348" s="72"/>
      <c r="J348" s="72"/>
      <c r="K348" s="90"/>
      <c r="L348" s="72"/>
      <c r="M348" s="72"/>
    </row>
    <row r="349" spans="1:14" ht="15.75" x14ac:dyDescent="0.25">
      <c r="A349" s="118"/>
      <c r="B349" s="13"/>
      <c r="C349" s="13"/>
      <c r="D349" s="13"/>
      <c r="E349" s="13"/>
      <c r="F349" s="72"/>
      <c r="G349" s="72"/>
      <c r="H349" s="90"/>
      <c r="I349" s="72"/>
      <c r="J349" s="72"/>
      <c r="K349" s="90"/>
      <c r="L349" s="72"/>
      <c r="M349" s="72"/>
    </row>
    <row r="350" spans="1:14" ht="15.75" x14ac:dyDescent="0.25">
      <c r="A350" s="118"/>
      <c r="B350" s="13"/>
      <c r="C350" s="13"/>
      <c r="D350" s="13"/>
      <c r="E350" s="13"/>
      <c r="F350" s="72"/>
      <c r="G350" s="72"/>
      <c r="H350" s="90"/>
      <c r="I350" s="72"/>
      <c r="J350" s="72"/>
      <c r="K350" s="90"/>
      <c r="L350" s="72"/>
      <c r="M350" s="72"/>
    </row>
    <row r="351" spans="1:14" ht="15.75" x14ac:dyDescent="0.25">
      <c r="A351" s="118"/>
      <c r="B351" s="13"/>
      <c r="C351" s="13"/>
      <c r="D351" s="13"/>
      <c r="E351" s="13"/>
      <c r="F351" s="72"/>
      <c r="G351" s="72"/>
      <c r="H351" s="90"/>
      <c r="I351" s="72"/>
      <c r="J351" s="72"/>
      <c r="K351" s="90"/>
      <c r="L351" s="72"/>
      <c r="M351" s="72"/>
    </row>
    <row r="352" spans="1:14" x14ac:dyDescent="0.25">
      <c r="A352" s="114"/>
      <c r="B352" s="212"/>
      <c r="C352" s="212"/>
      <c r="D352" s="212"/>
      <c r="E352" s="212"/>
      <c r="F352" s="212"/>
      <c r="G352" s="219"/>
      <c r="H352" s="220"/>
      <c r="I352" s="72"/>
      <c r="J352" s="72"/>
      <c r="K352" s="90"/>
      <c r="L352" s="72"/>
      <c r="M352" s="72"/>
    </row>
    <row r="353" spans="1:14" ht="35.25" customHeight="1" x14ac:dyDescent="0.25">
      <c r="A353" s="114"/>
      <c r="B353" s="212"/>
      <c r="C353" s="212"/>
      <c r="D353" s="212"/>
      <c r="E353" s="14"/>
      <c r="F353" s="97"/>
      <c r="G353" s="219"/>
      <c r="H353" s="220"/>
      <c r="I353" s="72"/>
      <c r="J353" s="72"/>
      <c r="K353" s="90"/>
      <c r="L353" s="72"/>
      <c r="M353" s="72"/>
    </row>
    <row r="354" spans="1:14" x14ac:dyDescent="0.25">
      <c r="A354" s="15"/>
      <c r="B354" s="15"/>
      <c r="C354" s="15"/>
      <c r="D354" s="15"/>
      <c r="E354" s="15"/>
      <c r="F354" s="98"/>
      <c r="G354" s="98"/>
      <c r="H354" s="92"/>
      <c r="I354" s="72"/>
      <c r="J354" s="72"/>
      <c r="K354" s="90"/>
      <c r="L354" s="72"/>
      <c r="M354" s="72"/>
    </row>
    <row r="355" spans="1:14" x14ac:dyDescent="0.25">
      <c r="A355" s="214"/>
      <c r="B355" s="16"/>
      <c r="C355" s="17"/>
      <c r="D355" s="16"/>
      <c r="E355" s="16"/>
      <c r="F355" s="89"/>
      <c r="G355" s="89"/>
      <c r="H355" s="102"/>
      <c r="I355" s="72"/>
      <c r="J355" s="72"/>
      <c r="K355" s="90"/>
      <c r="L355" s="72"/>
      <c r="M355" s="72"/>
    </row>
    <row r="356" spans="1:14" x14ac:dyDescent="0.25">
      <c r="A356" s="214"/>
      <c r="B356" s="16"/>
      <c r="C356" s="17"/>
      <c r="D356" s="16"/>
      <c r="E356" s="16"/>
      <c r="F356" s="89"/>
      <c r="G356" s="89"/>
      <c r="H356" s="102"/>
      <c r="I356" s="72"/>
      <c r="J356" s="72"/>
      <c r="K356" s="90"/>
      <c r="L356" s="72"/>
      <c r="M356" s="72"/>
      <c r="N356"/>
    </row>
    <row r="357" spans="1:14" x14ac:dyDescent="0.25">
      <c r="A357" s="212"/>
      <c r="B357" s="212"/>
      <c r="C357" s="212"/>
      <c r="D357" s="212"/>
      <c r="E357" s="212"/>
      <c r="F357" s="212"/>
      <c r="G357" s="212"/>
      <c r="H357" s="212"/>
      <c r="I357" s="72"/>
      <c r="J357" s="72"/>
      <c r="K357" s="90"/>
      <c r="L357" s="72"/>
      <c r="M357" s="72"/>
      <c r="N357"/>
    </row>
    <row r="358" spans="1:14" x14ac:dyDescent="0.25">
      <c r="A358" s="115"/>
      <c r="B358" s="16"/>
      <c r="C358" s="18"/>
      <c r="D358" s="16"/>
      <c r="E358" s="16"/>
      <c r="F358" s="89"/>
      <c r="G358" s="89"/>
      <c r="H358" s="102"/>
      <c r="I358" s="72"/>
      <c r="J358" s="72"/>
      <c r="K358" s="90"/>
      <c r="L358" s="72"/>
      <c r="M358" s="72"/>
      <c r="N358"/>
    </row>
    <row r="359" spans="1:14" x14ac:dyDescent="0.25">
      <c r="A359" s="115"/>
      <c r="B359" s="16"/>
      <c r="C359" s="18"/>
      <c r="D359" s="16"/>
      <c r="E359" s="16"/>
      <c r="F359" s="89"/>
      <c r="G359" s="89"/>
      <c r="H359" s="102"/>
      <c r="I359" s="72"/>
      <c r="J359" s="72"/>
      <c r="K359" s="90"/>
      <c r="L359" s="72"/>
      <c r="M359" s="72"/>
      <c r="N359"/>
    </row>
    <row r="360" spans="1:14" x14ac:dyDescent="0.25">
      <c r="A360" s="115"/>
      <c r="B360" s="16"/>
      <c r="C360" s="18"/>
      <c r="D360" s="16"/>
      <c r="E360" s="16"/>
      <c r="F360" s="89"/>
      <c r="G360" s="89"/>
      <c r="H360" s="102"/>
      <c r="I360" s="72"/>
      <c r="J360" s="72"/>
      <c r="K360" s="90"/>
      <c r="L360" s="72"/>
      <c r="M360" s="72"/>
      <c r="N360"/>
    </row>
    <row r="361" spans="1:14" x14ac:dyDescent="0.25">
      <c r="A361" s="115"/>
      <c r="B361" s="16"/>
      <c r="C361" s="18"/>
      <c r="D361" s="16"/>
      <c r="E361" s="16"/>
      <c r="F361" s="89"/>
      <c r="G361" s="89"/>
      <c r="H361" s="102"/>
      <c r="I361" s="72"/>
      <c r="J361" s="72"/>
      <c r="K361" s="90"/>
      <c r="L361" s="72"/>
      <c r="M361" s="72"/>
      <c r="N361"/>
    </row>
    <row r="362" spans="1:14" x14ac:dyDescent="0.25">
      <c r="A362" s="115"/>
      <c r="B362" s="16"/>
      <c r="C362" s="18"/>
      <c r="D362" s="16"/>
      <c r="E362" s="18"/>
      <c r="F362" s="89"/>
      <c r="G362" s="89"/>
      <c r="H362" s="102"/>
      <c r="I362" s="72"/>
      <c r="J362" s="72"/>
      <c r="K362" s="90"/>
      <c r="L362" s="72"/>
      <c r="M362" s="72"/>
      <c r="N362"/>
    </row>
    <row r="363" spans="1:14" x14ac:dyDescent="0.25">
      <c r="A363" s="125"/>
      <c r="B363" s="16"/>
      <c r="C363" s="18"/>
      <c r="D363" s="16"/>
      <c r="E363" s="18"/>
      <c r="F363" s="89"/>
      <c r="G363" s="89"/>
      <c r="H363" s="102"/>
      <c r="I363" s="72"/>
      <c r="J363" s="72"/>
      <c r="K363" s="90"/>
      <c r="L363" s="72"/>
      <c r="M363" s="72"/>
      <c r="N363"/>
    </row>
    <row r="364" spans="1:14" x14ac:dyDescent="0.25">
      <c r="A364" s="214"/>
      <c r="B364" s="16"/>
      <c r="C364" s="18"/>
      <c r="D364" s="16"/>
      <c r="E364" s="16"/>
      <c r="F364" s="89"/>
      <c r="G364" s="89"/>
      <c r="H364" s="102"/>
      <c r="I364" s="72"/>
      <c r="J364" s="72"/>
      <c r="K364" s="90"/>
      <c r="L364" s="72"/>
      <c r="M364" s="72"/>
      <c r="N364"/>
    </row>
    <row r="365" spans="1:14" x14ac:dyDescent="0.25">
      <c r="A365" s="214"/>
      <c r="B365" s="16"/>
      <c r="C365" s="18"/>
      <c r="D365" s="16"/>
      <c r="E365" s="16"/>
      <c r="F365" s="89"/>
      <c r="G365" s="89"/>
      <c r="H365" s="102"/>
      <c r="I365" s="72"/>
      <c r="J365" s="72"/>
      <c r="K365" s="90"/>
      <c r="L365" s="72"/>
      <c r="M365" s="72"/>
      <c r="N365"/>
    </row>
    <row r="366" spans="1:14" x14ac:dyDescent="0.25">
      <c r="A366" s="214"/>
      <c r="B366" s="16"/>
      <c r="C366" s="18"/>
      <c r="D366" s="16"/>
      <c r="E366" s="16"/>
      <c r="F366" s="89"/>
      <c r="G366" s="89"/>
      <c r="H366" s="102"/>
      <c r="I366" s="72"/>
      <c r="J366" s="72"/>
      <c r="K366" s="90"/>
      <c r="L366" s="72"/>
      <c r="M366" s="72"/>
      <c r="N366"/>
    </row>
    <row r="367" spans="1:14" x14ac:dyDescent="0.25">
      <c r="A367" s="214"/>
      <c r="B367" s="16"/>
      <c r="C367" s="18"/>
      <c r="D367" s="16"/>
      <c r="E367" s="18"/>
      <c r="F367" s="89"/>
      <c r="G367" s="89"/>
      <c r="H367" s="102"/>
      <c r="I367" s="72"/>
      <c r="J367" s="72"/>
      <c r="K367" s="90"/>
      <c r="L367" s="72"/>
      <c r="M367" s="72"/>
      <c r="N367"/>
    </row>
    <row r="368" spans="1:14" x14ac:dyDescent="0.25">
      <c r="A368" s="214"/>
      <c r="B368" s="16"/>
      <c r="C368" s="18"/>
      <c r="D368" s="16"/>
      <c r="E368" s="16"/>
      <c r="F368" s="89"/>
      <c r="G368" s="89"/>
      <c r="H368" s="102"/>
      <c r="I368" s="72"/>
      <c r="J368" s="72"/>
      <c r="K368" s="90"/>
      <c r="L368" s="72"/>
      <c r="M368" s="72"/>
      <c r="N368"/>
    </row>
    <row r="369" spans="1:14" x14ac:dyDescent="0.25">
      <c r="A369" s="214"/>
      <c r="B369" s="16"/>
      <c r="C369" s="18"/>
      <c r="D369" s="16"/>
      <c r="E369" s="16"/>
      <c r="F369" s="89"/>
      <c r="G369" s="89"/>
      <c r="H369" s="102"/>
      <c r="I369" s="72"/>
      <c r="J369" s="72"/>
      <c r="K369" s="90"/>
      <c r="L369" s="72"/>
      <c r="M369" s="72"/>
      <c r="N369"/>
    </row>
    <row r="370" spans="1:14" x14ac:dyDescent="0.25">
      <c r="A370" s="214"/>
      <c r="B370" s="16"/>
      <c r="C370" s="18"/>
      <c r="D370" s="16"/>
      <c r="E370" s="16"/>
      <c r="F370" s="89"/>
      <c r="G370" s="89"/>
      <c r="H370" s="102"/>
      <c r="I370" s="72"/>
      <c r="J370" s="72"/>
      <c r="K370" s="90"/>
      <c r="L370" s="72"/>
      <c r="M370" s="72"/>
      <c r="N370"/>
    </row>
    <row r="371" spans="1:14" x14ac:dyDescent="0.25">
      <c r="A371" s="214"/>
      <c r="B371" s="16"/>
      <c r="C371" s="18"/>
      <c r="D371" s="16"/>
      <c r="E371" s="18"/>
      <c r="F371" s="89"/>
      <c r="G371" s="89"/>
      <c r="H371" s="102"/>
      <c r="I371" s="72"/>
      <c r="J371" s="72"/>
      <c r="K371" s="90"/>
      <c r="L371" s="72"/>
      <c r="M371" s="72"/>
      <c r="N371"/>
    </row>
    <row r="372" spans="1:14" ht="15.75" x14ac:dyDescent="0.25">
      <c r="A372" s="19"/>
      <c r="B372" s="13"/>
      <c r="C372" s="13"/>
      <c r="D372" s="13"/>
      <c r="E372" s="13"/>
      <c r="F372" s="72"/>
      <c r="G372" s="72"/>
      <c r="H372" s="90"/>
      <c r="I372" s="72"/>
      <c r="J372" s="72"/>
      <c r="K372" s="90"/>
      <c r="L372" s="72"/>
      <c r="M372" s="72"/>
      <c r="N372"/>
    </row>
    <row r="373" spans="1:14" x14ac:dyDescent="0.25">
      <c r="A373" s="20"/>
      <c r="B373" s="13"/>
      <c r="C373" s="13"/>
      <c r="D373" s="13"/>
      <c r="E373" s="13"/>
      <c r="F373" s="72"/>
      <c r="G373" s="72"/>
      <c r="H373" s="90"/>
      <c r="I373" s="72"/>
      <c r="J373" s="72"/>
      <c r="K373" s="90"/>
      <c r="L373" s="72"/>
      <c r="M373" s="72"/>
      <c r="N373"/>
    </row>
    <row r="374" spans="1:14" x14ac:dyDescent="0.25">
      <c r="A374" s="20"/>
      <c r="B374" s="13"/>
      <c r="C374" s="13"/>
      <c r="D374" s="13"/>
      <c r="E374" s="13"/>
      <c r="F374" s="72"/>
      <c r="G374" s="72"/>
      <c r="H374" s="90"/>
      <c r="I374" s="72"/>
      <c r="J374" s="72"/>
      <c r="K374" s="90"/>
      <c r="L374" s="72"/>
      <c r="M374" s="72"/>
      <c r="N374"/>
    </row>
    <row r="375" spans="1:14" x14ac:dyDescent="0.25">
      <c r="A375" s="20"/>
      <c r="B375" s="13"/>
      <c r="C375" s="13"/>
      <c r="D375" s="13"/>
      <c r="E375" s="13"/>
      <c r="F375" s="72"/>
      <c r="G375" s="72"/>
      <c r="H375" s="90"/>
      <c r="I375" s="72"/>
      <c r="J375" s="72"/>
      <c r="K375" s="90"/>
      <c r="L375" s="72"/>
      <c r="M375" s="72"/>
      <c r="N375"/>
    </row>
    <row r="376" spans="1:14" ht="18.75" x14ac:dyDescent="0.25">
      <c r="A376" s="21"/>
      <c r="B376" s="13"/>
      <c r="C376" s="13"/>
      <c r="D376" s="13"/>
      <c r="E376" s="13"/>
      <c r="F376" s="72"/>
      <c r="G376" s="72"/>
      <c r="H376" s="90"/>
      <c r="I376" s="72"/>
      <c r="J376" s="72"/>
      <c r="K376" s="90"/>
      <c r="L376" s="72"/>
      <c r="M376" s="72"/>
      <c r="N376"/>
    </row>
    <row r="377" spans="1:14" ht="18.75" x14ac:dyDescent="0.25">
      <c r="A377" s="21"/>
      <c r="B377" s="13"/>
      <c r="C377" s="13"/>
      <c r="D377" s="13"/>
      <c r="E377" s="13"/>
      <c r="F377" s="72"/>
      <c r="G377" s="72"/>
      <c r="H377" s="90"/>
      <c r="I377" s="72"/>
      <c r="J377" s="72"/>
      <c r="K377" s="90"/>
      <c r="L377" s="72"/>
      <c r="M377" s="72"/>
      <c r="N377"/>
    </row>
    <row r="378" spans="1:14" ht="18.75" x14ac:dyDescent="0.25">
      <c r="A378" s="21"/>
      <c r="B378" s="13"/>
      <c r="C378" s="13"/>
      <c r="D378" s="13"/>
      <c r="E378" s="13"/>
      <c r="F378" s="72"/>
      <c r="G378" s="72"/>
      <c r="H378" s="90"/>
      <c r="I378" s="72"/>
      <c r="J378" s="72"/>
      <c r="K378" s="90"/>
      <c r="L378" s="72"/>
      <c r="M378" s="72"/>
      <c r="N378"/>
    </row>
    <row r="379" spans="1:14" ht="15.75" x14ac:dyDescent="0.25">
      <c r="A379" s="118"/>
      <c r="B379" s="13"/>
      <c r="C379" s="13"/>
      <c r="D379" s="13"/>
      <c r="E379" s="13"/>
      <c r="F379" s="72"/>
      <c r="G379" s="72"/>
      <c r="H379" s="90"/>
      <c r="I379" s="72"/>
      <c r="J379" s="72"/>
      <c r="K379" s="90"/>
      <c r="L379" s="72"/>
      <c r="M379" s="72"/>
      <c r="N379"/>
    </row>
    <row r="380" spans="1:14" ht="18.75" x14ac:dyDescent="0.25">
      <c r="A380" s="21"/>
      <c r="B380" s="13"/>
      <c r="C380" s="13"/>
      <c r="D380" s="13"/>
      <c r="E380" s="13"/>
      <c r="F380" s="72"/>
      <c r="G380" s="72"/>
      <c r="H380" s="90"/>
      <c r="I380" s="72"/>
      <c r="J380" s="72"/>
      <c r="K380" s="90"/>
      <c r="L380" s="72"/>
      <c r="M380" s="78"/>
      <c r="N380"/>
    </row>
    <row r="381" spans="1:14" ht="15.75" x14ac:dyDescent="0.25">
      <c r="A381" s="22"/>
      <c r="B381" s="13"/>
      <c r="C381" s="13"/>
      <c r="D381" s="13"/>
      <c r="E381" s="13"/>
      <c r="F381" s="72"/>
      <c r="G381" s="72"/>
      <c r="H381" s="90"/>
      <c r="I381" s="72"/>
      <c r="J381" s="72"/>
      <c r="K381" s="90"/>
      <c r="L381" s="72"/>
      <c r="M381" s="72"/>
      <c r="N381"/>
    </row>
    <row r="382" spans="1:14" ht="15.75" x14ac:dyDescent="0.25">
      <c r="A382" s="22"/>
      <c r="B382" s="13"/>
      <c r="C382" s="13"/>
      <c r="D382" s="13"/>
      <c r="E382" s="13"/>
      <c r="F382" s="72"/>
      <c r="G382" s="72"/>
      <c r="H382" s="90"/>
      <c r="I382" s="72"/>
      <c r="J382" s="72"/>
      <c r="K382" s="90"/>
      <c r="L382" s="72"/>
      <c r="M382" s="72"/>
      <c r="N382"/>
    </row>
    <row r="383" spans="1:14" x14ac:dyDescent="0.25">
      <c r="L383" s="77" t="s">
        <v>20</v>
      </c>
      <c r="N383"/>
    </row>
    <row r="384" spans="1:14" x14ac:dyDescent="0.25">
      <c r="A384" s="1"/>
      <c r="N384"/>
    </row>
    <row r="385" spans="1:14" x14ac:dyDescent="0.25">
      <c r="A385" s="1"/>
      <c r="N385"/>
    </row>
    <row r="386" spans="1:14" ht="18.75" x14ac:dyDescent="0.25">
      <c r="A386" s="3"/>
      <c r="N386"/>
    </row>
  </sheetData>
  <mergeCells count="286">
    <mergeCell ref="M229:N229"/>
    <mergeCell ref="A225:A226"/>
    <mergeCell ref="A61:A63"/>
    <mergeCell ref="B62:B63"/>
    <mergeCell ref="C62:C63"/>
    <mergeCell ref="D62:D63"/>
    <mergeCell ref="A131:A133"/>
    <mergeCell ref="B132:B133"/>
    <mergeCell ref="C132:C133"/>
    <mergeCell ref="D132:D133"/>
    <mergeCell ref="A220:A224"/>
    <mergeCell ref="B221:B223"/>
    <mergeCell ref="C221:C223"/>
    <mergeCell ref="D221:D223"/>
    <mergeCell ref="D207:D209"/>
    <mergeCell ref="B214:B216"/>
    <mergeCell ref="C214:C216"/>
    <mergeCell ref="D214:D216"/>
    <mergeCell ref="B168:B170"/>
    <mergeCell ref="C168:C170"/>
    <mergeCell ref="D168:D170"/>
    <mergeCell ref="C186:C188"/>
    <mergeCell ref="D186:D188"/>
    <mergeCell ref="B193:B195"/>
    <mergeCell ref="C193:C195"/>
    <mergeCell ref="L227:N227"/>
    <mergeCell ref="N41:N44"/>
    <mergeCell ref="E41:E44"/>
    <mergeCell ref="F41:F44"/>
    <mergeCell ref="B41:B44"/>
    <mergeCell ref="C41:C44"/>
    <mergeCell ref="D41:D44"/>
    <mergeCell ref="G41:G44"/>
    <mergeCell ref="H41:H44"/>
    <mergeCell ref="I41:I44"/>
    <mergeCell ref="J41:J44"/>
    <mergeCell ref="K41:K44"/>
    <mergeCell ref="L41:L44"/>
    <mergeCell ref="B114:B115"/>
    <mergeCell ref="B149:N149"/>
    <mergeCell ref="B98:B99"/>
    <mergeCell ref="B100:N100"/>
    <mergeCell ref="B102:B104"/>
    <mergeCell ref="D93:D95"/>
    <mergeCell ref="C143:C145"/>
    <mergeCell ref="B125:N125"/>
    <mergeCell ref="B127:B129"/>
    <mergeCell ref="B207:B209"/>
    <mergeCell ref="C207:C209"/>
    <mergeCell ref="A355:A356"/>
    <mergeCell ref="A357:H357"/>
    <mergeCell ref="A364:A367"/>
    <mergeCell ref="A368:A371"/>
    <mergeCell ref="B1:N1"/>
    <mergeCell ref="A5:N5"/>
    <mergeCell ref="A6:N6"/>
    <mergeCell ref="B352:B353"/>
    <mergeCell ref="C352:C353"/>
    <mergeCell ref="D352:D353"/>
    <mergeCell ref="E352:F352"/>
    <mergeCell ref="G352:G353"/>
    <mergeCell ref="H352:H353"/>
    <mergeCell ref="G329:G330"/>
    <mergeCell ref="H329:H330"/>
    <mergeCell ref="I329:I330"/>
    <mergeCell ref="J329:J330"/>
    <mergeCell ref="K329:K330"/>
    <mergeCell ref="B34:B36"/>
    <mergeCell ref="L329:L330"/>
    <mergeCell ref="C34:C36"/>
    <mergeCell ref="M41:M44"/>
    <mergeCell ref="H324:H325"/>
    <mergeCell ref="I324:I325"/>
    <mergeCell ref="I314:I315"/>
    <mergeCell ref="J314:J315"/>
    <mergeCell ref="K314:K315"/>
    <mergeCell ref="L314:L315"/>
    <mergeCell ref="G314:G315"/>
    <mergeCell ref="J324:J325"/>
    <mergeCell ref="K324:K325"/>
    <mergeCell ref="L324:L325"/>
    <mergeCell ref="G324:G325"/>
    <mergeCell ref="B329:B330"/>
    <mergeCell ref="C329:C330"/>
    <mergeCell ref="D329:D330"/>
    <mergeCell ref="E329:E330"/>
    <mergeCell ref="F329:F330"/>
    <mergeCell ref="B324:B325"/>
    <mergeCell ref="C324:C325"/>
    <mergeCell ref="D324:D325"/>
    <mergeCell ref="E324:E325"/>
    <mergeCell ref="F324:F325"/>
    <mergeCell ref="A310:L310"/>
    <mergeCell ref="B308:B309"/>
    <mergeCell ref="C308:C309"/>
    <mergeCell ref="D308:D309"/>
    <mergeCell ref="E308:E309"/>
    <mergeCell ref="F308:F309"/>
    <mergeCell ref="G308:G309"/>
    <mergeCell ref="B319:B320"/>
    <mergeCell ref="C319:C320"/>
    <mergeCell ref="D319:D320"/>
    <mergeCell ref="E319:E320"/>
    <mergeCell ref="F319:F320"/>
    <mergeCell ref="B314:B315"/>
    <mergeCell ref="C314:C315"/>
    <mergeCell ref="D314:D315"/>
    <mergeCell ref="E314:E315"/>
    <mergeCell ref="F314:F315"/>
    <mergeCell ref="G319:G320"/>
    <mergeCell ref="H319:H320"/>
    <mergeCell ref="I319:I320"/>
    <mergeCell ref="J319:J320"/>
    <mergeCell ref="K319:K320"/>
    <mergeCell ref="L319:L320"/>
    <mergeCell ref="H314:H315"/>
    <mergeCell ref="H308:H309"/>
    <mergeCell ref="I308:I309"/>
    <mergeCell ref="J308:J309"/>
    <mergeCell ref="K308:K309"/>
    <mergeCell ref="L308:L309"/>
    <mergeCell ref="A242:A244"/>
    <mergeCell ref="B242:B244"/>
    <mergeCell ref="C242:C244"/>
    <mergeCell ref="D242:D244"/>
    <mergeCell ref="E242:G242"/>
    <mergeCell ref="A302:A303"/>
    <mergeCell ref="B302:B303"/>
    <mergeCell ref="C302:C303"/>
    <mergeCell ref="D302:F302"/>
    <mergeCell ref="G302:I302"/>
    <mergeCell ref="A246:A247"/>
    <mergeCell ref="A248:G248"/>
    <mergeCell ref="A249:A250"/>
    <mergeCell ref="A255:A258"/>
    <mergeCell ref="A259:A262"/>
    <mergeCell ref="J302:L302"/>
    <mergeCell ref="E243:G243"/>
    <mergeCell ref="D193:D195"/>
    <mergeCell ref="D34:D36"/>
    <mergeCell ref="D84:D86"/>
    <mergeCell ref="D143:D145"/>
    <mergeCell ref="B134:N134"/>
    <mergeCell ref="B136:B138"/>
    <mergeCell ref="C136:C138"/>
    <mergeCell ref="D136:D138"/>
    <mergeCell ref="B117:B119"/>
    <mergeCell ref="C117:C119"/>
    <mergeCell ref="D117:D119"/>
    <mergeCell ref="C127:C129"/>
    <mergeCell ref="D127:D129"/>
    <mergeCell ref="B84:B86"/>
    <mergeCell ref="C84:C86"/>
    <mergeCell ref="B93:B95"/>
    <mergeCell ref="C93:C95"/>
    <mergeCell ref="B111:B112"/>
    <mergeCell ref="C111:C112"/>
    <mergeCell ref="D111:D112"/>
    <mergeCell ref="C102:C104"/>
    <mergeCell ref="D102:D104"/>
    <mergeCell ref="B186:B188"/>
    <mergeCell ref="C69:C70"/>
    <mergeCell ref="C114:C115"/>
    <mergeCell ref="D114:D115"/>
    <mergeCell ref="F8:N9"/>
    <mergeCell ref="F10:H10"/>
    <mergeCell ref="I10:K10"/>
    <mergeCell ref="L10:N10"/>
    <mergeCell ref="A13:N13"/>
    <mergeCell ref="A14:A17"/>
    <mergeCell ref="B15:B17"/>
    <mergeCell ref="C15:C17"/>
    <mergeCell ref="D15:D17"/>
    <mergeCell ref="B18:N18"/>
    <mergeCell ref="B25:B28"/>
    <mergeCell ref="C25:C28"/>
    <mergeCell ref="D25:D28"/>
    <mergeCell ref="B20:B22"/>
    <mergeCell ref="C20:C22"/>
    <mergeCell ref="D20:D22"/>
    <mergeCell ref="E26:E28"/>
    <mergeCell ref="B30:B32"/>
    <mergeCell ref="C30:C32"/>
    <mergeCell ref="D30:D32"/>
    <mergeCell ref="F31:F32"/>
    <mergeCell ref="K31:K32"/>
    <mergeCell ref="L31:L32"/>
    <mergeCell ref="M31:M32"/>
    <mergeCell ref="N31:N32"/>
    <mergeCell ref="F26:F28"/>
    <mergeCell ref="I31:I32"/>
    <mergeCell ref="E31:E32"/>
    <mergeCell ref="J26:J28"/>
    <mergeCell ref="K26:K28"/>
    <mergeCell ref="L26:L28"/>
    <mergeCell ref="M26:M28"/>
    <mergeCell ref="N26:N28"/>
    <mergeCell ref="G26:G28"/>
    <mergeCell ref="H26:H28"/>
    <mergeCell ref="I26:I28"/>
    <mergeCell ref="J31:J32"/>
    <mergeCell ref="H31:H32"/>
    <mergeCell ref="A19:A23"/>
    <mergeCell ref="A24:A28"/>
    <mergeCell ref="A29:A32"/>
    <mergeCell ref="A33:A37"/>
    <mergeCell ref="A38:A39"/>
    <mergeCell ref="A40:A44"/>
    <mergeCell ref="A45:A46"/>
    <mergeCell ref="A47:A48"/>
    <mergeCell ref="G31:G32"/>
    <mergeCell ref="A49:A50"/>
    <mergeCell ref="A51:A52"/>
    <mergeCell ref="A53:A54"/>
    <mergeCell ref="A55:A56"/>
    <mergeCell ref="A57:A58"/>
    <mergeCell ref="A59:A60"/>
    <mergeCell ref="A64:A65"/>
    <mergeCell ref="A66:A67"/>
    <mergeCell ref="A68:A70"/>
    <mergeCell ref="A121:A122"/>
    <mergeCell ref="A71:A72"/>
    <mergeCell ref="A73:A74"/>
    <mergeCell ref="A75:A76"/>
    <mergeCell ref="A77:A78"/>
    <mergeCell ref="A79:A80"/>
    <mergeCell ref="A81:A82"/>
    <mergeCell ref="A83:A87"/>
    <mergeCell ref="A88:A89"/>
    <mergeCell ref="A90:A91"/>
    <mergeCell ref="B69:B70"/>
    <mergeCell ref="A92:A96"/>
    <mergeCell ref="A97:A99"/>
    <mergeCell ref="A101:A105"/>
    <mergeCell ref="A106:A107"/>
    <mergeCell ref="A108:A109"/>
    <mergeCell ref="A110:A112"/>
    <mergeCell ref="A113:A115"/>
    <mergeCell ref="A116:A120"/>
    <mergeCell ref="A213:A217"/>
    <mergeCell ref="A123:A124"/>
    <mergeCell ref="A126:A130"/>
    <mergeCell ref="A135:A139"/>
    <mergeCell ref="A140:A141"/>
    <mergeCell ref="A142:A146"/>
    <mergeCell ref="A147:A148"/>
    <mergeCell ref="A150:A154"/>
    <mergeCell ref="A155:A156"/>
    <mergeCell ref="A192:A196"/>
    <mergeCell ref="A197:A198"/>
    <mergeCell ref="A199:A203"/>
    <mergeCell ref="A204:A205"/>
    <mergeCell ref="A206:A210"/>
    <mergeCell ref="A211:A212"/>
    <mergeCell ref="A158:A162"/>
    <mergeCell ref="A163:A164"/>
    <mergeCell ref="A165:A166"/>
    <mergeCell ref="A167:A171"/>
    <mergeCell ref="A172:A173"/>
    <mergeCell ref="A174:A178"/>
    <mergeCell ref="A179:A180"/>
    <mergeCell ref="A181:A182"/>
    <mergeCell ref="A231:B231"/>
    <mergeCell ref="L231:N231"/>
    <mergeCell ref="K2:N2"/>
    <mergeCell ref="A4:N4"/>
    <mergeCell ref="B200:B202"/>
    <mergeCell ref="C200:C202"/>
    <mergeCell ref="D200:D202"/>
    <mergeCell ref="B175:B177"/>
    <mergeCell ref="C175:C177"/>
    <mergeCell ref="D175:D177"/>
    <mergeCell ref="B151:B153"/>
    <mergeCell ref="C151:C153"/>
    <mergeCell ref="D151:D153"/>
    <mergeCell ref="B157:N157"/>
    <mergeCell ref="B159:B161"/>
    <mergeCell ref="C159:C161"/>
    <mergeCell ref="D159:D161"/>
    <mergeCell ref="B143:B145"/>
    <mergeCell ref="D69:D70"/>
    <mergeCell ref="K3:N3"/>
    <mergeCell ref="A218:A219"/>
    <mergeCell ref="A183:A184"/>
    <mergeCell ref="A185:A189"/>
    <mergeCell ref="A190:A191"/>
  </mergeCells>
  <pageMargins left="0.7" right="0.7" top="0.28000000000000003" bottom="0.4375" header="0.3" footer="0.3"/>
  <pageSetup paperSize="9" scale="56" fitToHeight="0" orientation="landscape" horizontalDpi="1200" verticalDpi="1200" r:id="rId1"/>
  <rowBreaks count="7" manualBreakCount="7">
    <brk id="39" max="14" man="1"/>
    <brk id="60" max="14" man="1"/>
    <brk id="78" max="14" man="1"/>
    <brk id="105" max="14" man="1"/>
    <brk id="130" max="14" man="1"/>
    <brk id="164" max="14" man="1"/>
    <brk id="196" max="14" man="1"/>
  </rowBreaks>
  <ignoredErrors>
    <ignoredError sqref="I20 L20 F198:G198 M24 G29 L52 I65 L173 L198 L83 I24 J16 I14:I15 L17 L14" formula="1"/>
    <ignoredError sqref="C46 C48 C50 C52 C82 C80" numberStoredAsText="1"/>
    <ignoredError sqref="N25" unlockedFormula="1"/>
    <ignoredError sqref="I102 K17 I1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</vt:lpstr>
      <vt:lpstr>'Додаток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Кулак Дар'я Олегівна; Беспала Богдана Володимирівна</dc:creator>
  <cp:lastModifiedBy>Дворянинова Аліна Володимирівна</cp:lastModifiedBy>
  <cp:lastPrinted>2023-12-18T22:27:36Z</cp:lastPrinted>
  <dcterms:created xsi:type="dcterms:W3CDTF">2023-08-31T07:51:10Z</dcterms:created>
  <dcterms:modified xsi:type="dcterms:W3CDTF">2023-12-22T07:23:21Z</dcterms:modified>
</cp:coreProperties>
</file>