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125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'Лист1'!$A$1:$S$139</definedName>
  </definedNames>
  <calcPr fullCalcOnLoad="1"/>
</workbook>
</file>

<file path=xl/sharedStrings.xml><?xml version="1.0" encoding="utf-8"?>
<sst xmlns="http://schemas.openxmlformats.org/spreadsheetml/2006/main" count="306" uniqueCount="145">
  <si>
    <t>Періоди виконання Програми</t>
  </si>
  <si>
    <t>Обсяг витрат</t>
  </si>
  <si>
    <t>Загальний фонд</t>
  </si>
  <si>
    <t>Спеціальний фонд</t>
  </si>
  <si>
    <t>Усього на виконання Програми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</si>
  <si>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</si>
  <si>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</si>
  <si>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</si>
  <si>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Виконавчий комітет СМР</t>
  </si>
  <si>
    <t>у тому числі інші джерела коштів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</si>
  <si>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</si>
  <si>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</si>
  <si>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ТПКВКМБ 7640</t>
  </si>
  <si>
    <t>Всього по головному розпоряднику "Управління освіти і науки Сумської міської ради"</t>
  </si>
  <si>
    <t>Всього по головному розпоряднику "Управління капітального будівництва та дорожнього господарства Сумської міської ради"</t>
  </si>
  <si>
    <t>Мета, завдання, ТПКВКМБ</t>
  </si>
  <si>
    <t>Департамент фінансів, економіки та інвестицій СМР</t>
  </si>
  <si>
    <t>2022 рік (план)</t>
  </si>
  <si>
    <t>№ заходу</t>
  </si>
  <si>
    <t>Завдання 2. Термомодернізація будівель</t>
  </si>
  <si>
    <t>Всього по головному розпоряднику "Виконавчий комітет Сумської міської ради"</t>
  </si>
  <si>
    <t>Всього по головному розпоряднику "Департамент фінансів, економіки та інвестицій Сумської міської ради"</t>
  </si>
  <si>
    <t>головні розпорядники бюджетних коштів</t>
  </si>
  <si>
    <t>УКБ та ДГ СМР</t>
  </si>
  <si>
    <t>Всього по Програмі</t>
  </si>
  <si>
    <t>Відділ культури  СМР</t>
  </si>
  <si>
    <t>ТПКВКМБ 7680</t>
  </si>
  <si>
    <t>Всього по головному розпоряднику "Відділ культури  Сумської міської ради"</t>
  </si>
  <si>
    <t>1.1. Реалізація проєкту "Підвищення енергоефективності в дошкільних навчальних закладах міста Суми"</t>
  </si>
  <si>
    <t>у тому числі кошти бюджету ТГ</t>
  </si>
  <si>
    <t>у тому числі кошти  бюджету ТГ</t>
  </si>
  <si>
    <t>Завдання 1. Реалізація інвестиційних проєктів</t>
  </si>
  <si>
    <t>Управління охорони здоров'я СМР</t>
  </si>
  <si>
    <t>Всього по головному розпоряднику "Управління охорони здоров'я Сумської міської ради"</t>
  </si>
  <si>
    <t>2023 рік (план)</t>
  </si>
  <si>
    <t>2024 рік (план)</t>
  </si>
  <si>
    <t>2.1. Реконструкція-термомодернізація будівлі КУ ССШ № 7 ім. М. Савченка Сумської міської ради по вул. Лесі Українки, 23 в м. Суми</t>
  </si>
  <si>
    <t>Завдання 3. Впровадження автоматизованої системи дистанційного моніторингу енергоспоживання в бюджетній сфері</t>
  </si>
  <si>
    <t>Завдання 8. Термомодернізація будівель</t>
  </si>
  <si>
    <t>Всього по головному розпоряднику "Департамент соціального захисту населення Сумської міської ради"</t>
  </si>
  <si>
    <t>Департамент соціального захисту населення Сумської міської ради</t>
  </si>
  <si>
    <t xml:space="preserve">Управління освіти і науки СМР </t>
  </si>
  <si>
    <t>Департамент соціального захисту населення СМР</t>
  </si>
  <si>
    <t>Заклади галузі «Освіта»</t>
  </si>
  <si>
    <t>Заклади галузі «Охорона здоров’я»</t>
  </si>
  <si>
    <t>ТПКВКМБ 7361</t>
  </si>
  <si>
    <t>Культурно-освітні заклади та установи</t>
  </si>
  <si>
    <t>Установи галузі «Соціальний захист та соціальне забезпечення»</t>
  </si>
  <si>
    <t>Інші заходи</t>
  </si>
  <si>
    <t>3.1. Впровадження Сумської міської системи моніторингу теплоспоживання та споживання електричної енергії будівель в освітніх закладах та установах</t>
  </si>
  <si>
    <t xml:space="preserve">3.2. Обслуговування Сумської міської системи моніторингу теплоспоживання та споживання електричної енергії будівель в освітніх закладах та установах
</t>
  </si>
  <si>
    <t>Перелік завдань Програми підвищення енергоефективності в бюджетній сфері Сумської міської територіальної громади на 2022-2024 роки</t>
  </si>
  <si>
    <t>(грн)</t>
  </si>
  <si>
    <t>ТПКВКМБ 7700</t>
  </si>
  <si>
    <t>Фізична культура і спорт</t>
  </si>
  <si>
    <t>ТПКВКМБ 7361, 7381</t>
  </si>
  <si>
    <t>ТПКВКМБ 7641</t>
  </si>
  <si>
    <t>1.2. Реалізація проєкту "Підвищення енергоефективності в освітніх закладах  м. Суми"</t>
  </si>
  <si>
    <t>2.2 Реконструкція будівлі комунальної устанои Сумська спеціалізована школа І-ІІІ ступенів №17 з впровадженням заходів комплексної термомодернізації за адресою: проспект Михайла Лушпи, 18, м. Суми, Сумської області</t>
  </si>
  <si>
    <t>2.3. Капітальний ремонт покрівлі з утепленням Комунальної установи Сумська спеціалізована школа І-ІІІ ступенів № 29, м. Суми, Сумської області за адресою: вул.Заливна, 25 в м.Суми</t>
  </si>
  <si>
    <t>2.4. Капітальний ремонт покрівлі з утепленням КУ ССШ № 7 ім. М. Савченка Сумської міської ради по вул. Лесі Українки, 23 в м. Суми</t>
  </si>
  <si>
    <t>2.5. Капітальний ремонт покрівлі з утепленням Комунальна установа Сумський спеціальний реабілітаційний навчально-виховний комплекс "Загальноосвітня школа І ступеня - дошкільний навчальний заклад № 34"</t>
  </si>
  <si>
    <t>2.6.  Капітальний ремонт покрівлі з утепленням спортивного корпусу Комунальної установи Сумська спеціалізована школа І-ІІІ ступенів № 7
 ім. М. Савченка Сумської міської ради</t>
  </si>
  <si>
    <t>2.7. Капітальний ремонт покрівлі з утепленням Сумська початкова школа 
№ 30 "Унікум" Сумської міської ради</t>
  </si>
  <si>
    <t>2.8.  Капітальний ремонт покрівлі з утепленням Сумського дошкільного навчального закладу (ясла-садок) № 2 "Ясочка" м. Суми, Сумської області</t>
  </si>
  <si>
    <t xml:space="preserve">2.9. Капітальний ремонт будівлі (утеплення фасаду) закладу дошкільної освіти (ясла-садок) № 21 «Волошка» Сумської міської ради </t>
  </si>
  <si>
    <t>2.10.  Капітальний ремонт покрівлі з утепленням Сумського дошкільного навчального закладу (центр розвитку дитини) № 14 «Золотий півник» Сумської міської ради</t>
  </si>
  <si>
    <t>2.11. Капітальний ремонт покрівлі з утепленням Сумського дошкільного навчального закладу (ясла-садок) № 29 "Росинка" м. Суми, Сумської області</t>
  </si>
  <si>
    <t>2.12. Капітальний ремонт покрівлі з утепленням Сумського дошкільного навчального закладу (ясла-садок) № 6 "Метелик" м.Суми, Сумської області</t>
  </si>
  <si>
    <t xml:space="preserve">2.13. Капітальний ремонт будівлі (заміна віконних блоків) Закладу дошкільної освіти (ясла-садок) № 1 «Ромашка»Сумської міської ради
</t>
  </si>
  <si>
    <t>2.14. Капітальний ремонт будівлі (заміна віконних блоків) Сумського дошкільного навчального закладу (центр розвитку дитини) № 36 «Червоненька квіточка» Сумської міської ради</t>
  </si>
  <si>
    <t xml:space="preserve">2.15. Капітальний ремонт будівлі (заміна віконних блоків) Сумського закладу загальної середньої освіти спеціальна школа Сумської міської ради 
</t>
  </si>
  <si>
    <t xml:space="preserve">2.16. Капітальний ремонт будівлі (утеплення фасаду) Комунальної установи Сумська спеціалізована школа І-ІІІ ступенів № 2 ім. Д. Косаренка  м. Суми, Сумської області
</t>
  </si>
  <si>
    <t xml:space="preserve">2.17. Капітальний ремонт будівлі (утеплення фасаду) Комунальної установи Сумська спеціалізована школа І-ІІІ ступенів  № 29, м. Суми, Сумської області 
</t>
  </si>
  <si>
    <t xml:space="preserve">2.19. Капітальний ремонт будівлі Стецьківського закладу загальної середньої освіти І-ІІІ ступенів Сумської міської ради з впровадженням комплексної термомодернізації за адресою с. Стецьківка, 
вул. Шкільна, 5
</t>
  </si>
  <si>
    <t>2.20. Капітальний ремонт будівлі Сумського спеціального дошкільного навчального закладу(ясла-садок) № 20 "Посмішка" 
м. Суми, Сумської області з впровадженням комплексної термомодернізіції</t>
  </si>
  <si>
    <t>2.21. Капітальний ремонт Сумського дошкільного навчального закладу (ясла – садок) № 23 «Золотий ключик» м. Суми, Сумської області з впровадженням заходів комплексної термомодернізації та відновленням аварійних елементів будівлі, що виникли внаслідок збройної агресії російської федерації, по вул. Ковпака, 27 в 
м. Суми,  Сумської області</t>
  </si>
  <si>
    <t>2.22. Капітальний ремонт покрівлі з утепленням Сумського дошкільного навчального закладу (ясла-садок) № 8 «Космічний», 
м. Суми, Сумської області</t>
  </si>
  <si>
    <t>2.23. Капітальний ремонт покрівлі з утепленням Комунальної установи Сумська гімназія № 1, 
м. Суми, Сумської області</t>
  </si>
  <si>
    <t>2.24. Капітальний ремонт покрівлі з утепленням Сумського дошкільного навчального закладу (центр розвитку дитини) № 13 "Купава" Сумської міської ради</t>
  </si>
  <si>
    <t>2.25. Капітальний ремонт покрівлі з утепленням будівлі Центру науково-технічної творчості молоді Сумської міської ради, вул. Холодногірська, 35</t>
  </si>
  <si>
    <t>Завдання 4. Технічне обстеження, енергетичний аудит з виготовленням сертифікату енергетичної ефективності будівель</t>
  </si>
  <si>
    <t>4.1. Технічне обстеження, енергетичний аудит з виготовленням сертифікату енергетичної ефективності будівель закладів освіти</t>
  </si>
  <si>
    <t xml:space="preserve">Завдання 5. Термомодернізація будівель </t>
  </si>
  <si>
    <t>5.1. Капітальний ремонт (утеплення) будівлі жіночої консультації Комунального некомерційного підприємства "Клінічний пологовий будинок Пресвятої Діви Марії" СМР, що знаходиться за адресою: м.Суми, вул.Троїцька,20</t>
  </si>
  <si>
    <t>5.2. Капітальний ремонт (утеплення) будівлі акушерського корпусу КНП "Клінічний пологовий будинок Пресвятої Діви Марії" СМР, що знаходиться за адресою: м.Суми, вул.Троїцька,20</t>
  </si>
  <si>
    <t xml:space="preserve">5.3. Підвищення енергоефективності зі складовою альтернативної енергетики будівель КНП "Центральна міська клінічна лікарня" Сумської міської ради  </t>
  </si>
  <si>
    <t>5.4. Улаштування мережевої сонячної електростанції для забезпечення безперебійного гарячого водопостачання будівлі КНП "Дитяча клінічна лікарня Святої Зінаїди" Сумської міської ради за адресою: м. Суми,вул.Троїцька,28</t>
  </si>
  <si>
    <t xml:space="preserve">5.5. Капітальний ремонт (утеплення) будівлі стаціонару КНП "Клінічна лікарня № 5" Сумської міської ради по вул. М. Вовчок, 2, м. Суми </t>
  </si>
  <si>
    <t>5.6. Капітальний ремонт будівлі (утеплення фасаду)  КНП "Дитяча клінічна лікарня Святої Зінаїди" Сумської міської ради за адресою: м. Суми, вул. Праці,3</t>
  </si>
  <si>
    <t>5.7. Капітальний ремонт будівель медичного закладу з утепленням стін, покрівлі, заміною покриття, заміною системи опалення за адресою м. Суми, вул. М. Вовчок, 2</t>
  </si>
  <si>
    <t>5.8. Капітальний ремонт будівель медичного закладу з утепленням стін, покрівлі, заміною покриття, заміною системи опалення за адресою м. Суми, вул. М. Вовчок, 2 (коригування)</t>
  </si>
  <si>
    <t xml:space="preserve">5.9.  Капітальний ремонт (утеплення ) КНП "Клінічна лікарня № 4" Сумської міської ради по вул. Праці, 3, м. Суми </t>
  </si>
  <si>
    <t>Завдання 6. Модернізація системи опалення</t>
  </si>
  <si>
    <t>6.1. Капітальний ремонт теплопункту (облаштування системи автоматичного регулювання споживання тепла) КНП "Центральна міська клінічна лікарня"  Сумської міської ради за адресою: вул. 20 років Перемоги, 13, м. Суми</t>
  </si>
  <si>
    <t>6.2. Капітальний ремонт теплопункту (облаштування системи автоматичного регулювання споживання тепла) Комунального некомерційного підприємства "Клінічний пологовий будинок Пресвятої Діви Марії" СМР, що знаходиться за адресою: м.Суми, вул.Троїцька, 20</t>
  </si>
  <si>
    <t>Завдання 7. Впровадження автоматизованої системи дистанційного моніторингу енергоспоживання в бюджетній сфері</t>
  </si>
  <si>
    <t>7.1. Впровадження системи моніторингу споживання енергоресурсів будівель об’єктів  галузі "Охорона здоров'я"</t>
  </si>
  <si>
    <t>7.2. Обслуговування  системи моніторингу споживання енергоресурсів будівель об’єктів  галузі "Охорона здоров'я"</t>
  </si>
  <si>
    <t>8.1. Капітальний ремонт будівлі (заміна віконних блоків) в центральній міській бібліотеці ім. Т.Г.Шевченка, м.Суми, вул.Кооперативна,6</t>
  </si>
  <si>
    <t>8.2. Капітальний ремонт будівлі (заміна віконних блоків) в  бібліотеці - філії №7, м.Суми, вул.Г.Кондрат'єва,140</t>
  </si>
  <si>
    <t xml:space="preserve">8.3. Реконструкція-термомодернізація будівлі Піщанського будинку культури за адресою: м. Суми, с. Піщане, вул. Шкільна, 47-а </t>
  </si>
  <si>
    <t>8.4. Капітальний ремонт будівлі (утеплення фасаду) в дитячій музичній школі №3, м.Суми, вул. Шевченка,16</t>
  </si>
  <si>
    <t>Завдання 9. Термомодернізація будівель</t>
  </si>
  <si>
    <t>9.1. Заміна вхідних дверей у будинку нічного перебування КУ "СМТЦСО (НСП) "Берегиня"</t>
  </si>
  <si>
    <t>Завдання 10. Модернізація системи опалення</t>
  </si>
  <si>
    <t xml:space="preserve">10.1. Заміна застарілих труб та радіаторів системи обігріву на енергоефектині  у  приміщенні будинку нічного перебування КУ "СМТЦСО (НСП) "Берегиня" </t>
  </si>
  <si>
    <t>Завдання 11. Модернізація системи освітлення</t>
  </si>
  <si>
    <t>Завдання 12. Термомодернізація будівель</t>
  </si>
  <si>
    <t>12.1. Капітальний ремонт будівлі (термомодернізація) спортивного комплексу «Авангард» за адресою: вул.Хворостянки,5 в м.Суми</t>
  </si>
  <si>
    <t>Завдання 13. Перевірка системи енергетичного менеджменту в бюджетній сфері</t>
  </si>
  <si>
    <t xml:space="preserve">13.1. Наглядовий аудит системи енергетичного менеджменту в бюджетній сфері </t>
  </si>
  <si>
    <t>13.2. Ресертифікаційний аудит системи енергетичного менеджменту</t>
  </si>
  <si>
    <t>Завдання 14. Участь у Добровільному об’єднанні органів місцевого самоврядування – Асоціації «Енергоефекти-вні міста України»</t>
  </si>
  <si>
    <t>14.1. Сплата членських внесків органами місцевого самоврядування Асоціації «Енергоефективні міста України»</t>
  </si>
  <si>
    <t>Завдання 15. Реалізація Проєкту "Впровадження Європейської Енергетичної відзнаки в Україні"</t>
  </si>
  <si>
    <t>15.1. Сплата щорічного внеску за членство в "Європейській Енергетичній Відзнаці"</t>
  </si>
  <si>
    <t>15.2. Оплата усних та письмових послуг перекладача з англійської мови</t>
  </si>
  <si>
    <t xml:space="preserve">15.3. Оплата консультативних послуг  з впровадження Європейської енергетичної відзнаки </t>
  </si>
  <si>
    <t xml:space="preserve">Завдання 16. Реалізація демонстраційного проєкту від GIZ </t>
  </si>
  <si>
    <t xml:space="preserve">Завдання 17. Популяризація ідей сталого енергетичного розвитку </t>
  </si>
  <si>
    <t>16.1. Улаштування мережевої сонячної електростанції для забезпечення безперебійного гарячого водопостачання будівлі КНП "Дитяча клінічна лікарня Святої Зінаїди" Сумської міської ради за адресою: м. Суми,вул.Троїцька,28</t>
  </si>
  <si>
    <t>17.1. Проведення заходу "Дні Сталої енергії"</t>
  </si>
  <si>
    <t>Завдання 18. Проведення навчань для енергоменеджерів бюджетних закладів та установ</t>
  </si>
  <si>
    <t xml:space="preserve">18.1. Проведення навчання енергоменеджерів бюджетної сфери </t>
  </si>
  <si>
    <t>Завдання 19. Впровадження електронної системи енергомоніторингу</t>
  </si>
  <si>
    <t>19.1. Впровадження електронної системи енергомоніторингу в бюджетній сфері</t>
  </si>
  <si>
    <t>Завдання 20. Розробка Плану дій сталого енергетичного розвитку та клімату</t>
  </si>
  <si>
    <t>20.1. Розробка Плану дій сталого енергетичного розвитку та клімату Сумської міської територіальної громади</t>
  </si>
  <si>
    <t>2.26. Капітальний ремонт покрівлі з утепленням Сумського закладу загальної середньої освіти І-ІІІ ступенів № 2 Сумської міської ради за адресою: м. Суми, вул. Герасима Кондрат'єва, 76</t>
  </si>
  <si>
    <t>2.18. Капітальний ремонт будівлі закладу дошкільної освіти (ясла-садок) № 37 «Веселі зайчата» Сумської міської ради з впровадженням комплексної термомодернізації за адресою с. Стецьківка, вул. Вишнева,1</t>
  </si>
  <si>
    <t>2.27. Капітальний ремонт покрівлі (з утепленням) Сумського дошкільного навчального закладу (центр розвитку дитини) № 18 "Зірниця" Сумської міської ради</t>
  </si>
  <si>
    <t>11.1. Заміна освітлювальних приладів на енергоефективні в комунальній установі "Сумський міський територіальний центр соціального обслуговування (надання соціальних послуг) "Берегиня"</t>
  </si>
  <si>
    <t>2.28. Капітальний ремонт покрівлі (з утепленням) Сумської початкової школи   № 32 Сумської міської ради</t>
  </si>
  <si>
    <t>2.29. Капітальний ремонт будівлі Сумського санаторного дошкільного навчального закладу (ясла-садок) № 24 «Оленка» м. Суми Сумської області з впровадженням комплексної термомодернізації за адресою: вул. Берестовська, 49А, м. Суми</t>
  </si>
  <si>
    <t>2.30. Капітальний ремонт покрівлі з утепленням Центра еколого-натуралістичної творчості учнівської молоді Сумської міської ради</t>
  </si>
  <si>
    <t xml:space="preserve">2.31. Капітальний ремонт будівлі (утеплення фасаду) Комунальної установи Сумська спеціалізована школа І-ІІІ ступенів № 10   ім. Героя Радянського Союзу О. А. Бутка, м. Суми, Сумської області </t>
  </si>
  <si>
    <t xml:space="preserve">2.32. Капітальний ремонт будівлі (заміна віконних блоків) Сумського дошкільного навчального закладу (центр розвитку дитини) № 26 «Ласкавушка» Сумської міської ради
</t>
  </si>
  <si>
    <t>2.33.  Капітальний ремонт покрівлі з утепленням Закладу дошкільної освіти (ясла-садок) № 35 «Дюймовочка»Сумської міської ради</t>
  </si>
  <si>
    <t>2.34. Капітальний ремонт будівлі (утеплення фасаду) Закладу дошкільної освіти (ясла-садок) № 35 «Дюймовочка» Сумської міської ради</t>
  </si>
  <si>
    <t>ТПКВКМБ 7640, 7384</t>
  </si>
  <si>
    <t>Начальник міської військової адміністрації</t>
  </si>
  <si>
    <t>Олексій ДРОЗДЕНКО</t>
  </si>
  <si>
    <t xml:space="preserve">Виконавець:
                      ___________ Світлана ЛИПОВА
</t>
  </si>
  <si>
    <t xml:space="preserve">                           Додаток 3                                                                    до наказу начальника міської військової адміністрації
від 16.11.2023 № 4 - СМР 
(з питань діяльності ради)                    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</si>
</sst>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_₴_-;\-* #,##0.00_₴_-;_-* &quot;-&quot;??_₴_-;_-@_-"/>
    <numFmt numFmtId="173" formatCode="_-* #,##0.00\ _₽_-;\-* #,##0.00\ _₽_-;_-* &quot;-&quot;??\ _₽_-;_-@_-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0.0"/>
    <numFmt numFmtId="179" formatCode="0.000"/>
    <numFmt numFmtId="180" formatCode="_-* #,##0.0\ _г_р_н_._-;\-* #,##0.0\ _г_р_н_._-;_-* &quot;-&quot;??\ _г_р_н_._-;_-@_-"/>
    <numFmt numFmtId="181" formatCode="_-* #,##0.00\ _₴_-;\-* #,##0.00\ _₴_-;_-* &quot;-&quot;??\ _₴_-;_-@_-"/>
    <numFmt numFmtId="182" formatCode="_-* #,##0.00\ _₽_-;\-* #,##0.00\ _₽_-;_-* &quot;-&quot;???\ _₽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b/>
      <sz val="24"/>
      <color indexed="8"/>
      <name val="Times New Roman"/>
      <family val="1"/>
    </font>
    <font>
      <sz val="26"/>
      <name val="Times New Roman"/>
      <family val="1"/>
    </font>
    <font>
      <sz val="11"/>
      <name val="Calibri"/>
      <family val="2"/>
    </font>
    <font>
      <u val="single"/>
      <sz val="4.4"/>
      <color indexed="12"/>
      <name val="Calibri"/>
      <family val="2"/>
    </font>
    <font>
      <u val="single"/>
      <sz val="4.4"/>
      <color indexed="36"/>
      <name val="Calibri"/>
      <family val="2"/>
    </font>
    <font>
      <sz val="28"/>
      <color indexed="8"/>
      <name val="Times New Roman"/>
      <family val="1"/>
    </font>
    <font>
      <sz val="28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20"/>
      <name val="Times New Roman"/>
      <family val="1"/>
    </font>
    <font>
      <sz val="18"/>
      <name val="Arial"/>
      <family val="2"/>
    </font>
    <font>
      <b/>
      <sz val="24"/>
      <name val="Times New Roman"/>
      <family val="1"/>
    </font>
    <font>
      <sz val="20"/>
      <name val="Arial"/>
      <family val="2"/>
    </font>
    <font>
      <b/>
      <sz val="22"/>
      <name val="Times New Roman"/>
      <family val="1"/>
    </font>
    <font>
      <sz val="20"/>
      <name val="Calibri"/>
      <family val="2"/>
    </font>
    <font>
      <sz val="24"/>
      <name val="Times New Roman"/>
      <family val="1"/>
    </font>
    <font>
      <sz val="11"/>
      <name val="Arial"/>
      <family val="2"/>
    </font>
    <font>
      <b/>
      <sz val="36"/>
      <name val="Times New Roman"/>
      <family val="1"/>
    </font>
    <font>
      <b/>
      <sz val="36"/>
      <name val="Arial"/>
      <family val="2"/>
    </font>
    <font>
      <sz val="36"/>
      <name val="Arial"/>
      <family val="2"/>
    </font>
    <font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10"/>
      <name val="Times New Roman"/>
      <family val="1"/>
    </font>
    <font>
      <sz val="11"/>
      <color indexed="10"/>
      <name val="Arial"/>
      <family val="2"/>
    </font>
    <font>
      <sz val="28"/>
      <color indexed="8"/>
      <name val="Calibri"/>
      <family val="2"/>
    </font>
    <font>
      <b/>
      <sz val="36"/>
      <color indexed="8"/>
      <name val="Times New Roman"/>
      <family val="1"/>
    </font>
    <font>
      <b/>
      <sz val="36"/>
      <color indexed="8"/>
      <name val="Calibri"/>
      <family val="2"/>
    </font>
    <font>
      <sz val="36"/>
      <color indexed="8"/>
      <name val="Times New Roman"/>
      <family val="1"/>
    </font>
    <font>
      <sz val="3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rgb="FFFF0000"/>
      <name val="Times New Roman"/>
      <family val="1"/>
    </font>
    <font>
      <sz val="11"/>
      <color rgb="FFFF0000"/>
      <name val="Arial"/>
      <family val="2"/>
    </font>
    <font>
      <sz val="28"/>
      <color theme="1"/>
      <name val="Times New Roman"/>
      <family val="1"/>
    </font>
    <font>
      <sz val="28"/>
      <color theme="1"/>
      <name val="Calibri"/>
      <family val="2"/>
    </font>
    <font>
      <b/>
      <sz val="36"/>
      <color theme="1"/>
      <name val="Times New Roman"/>
      <family val="1"/>
    </font>
    <font>
      <b/>
      <sz val="36"/>
      <color theme="1"/>
      <name val="Calibri"/>
      <family val="2"/>
    </font>
    <font>
      <sz val="36"/>
      <color theme="1"/>
      <name val="Times New Roman"/>
      <family val="1"/>
    </font>
    <font>
      <sz val="3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17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339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textRotation="180"/>
    </xf>
    <xf numFmtId="2" fontId="2" fillId="32" borderId="0" xfId="0" applyNumberFormat="1" applyFont="1" applyFill="1" applyAlignment="1">
      <alignment/>
    </xf>
    <xf numFmtId="178" fontId="2" fillId="32" borderId="0" xfId="0" applyNumberFormat="1" applyFont="1" applyFill="1" applyAlignment="1">
      <alignment/>
    </xf>
    <xf numFmtId="178" fontId="13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 textRotation="180"/>
    </xf>
    <xf numFmtId="0" fontId="3" fillId="32" borderId="0" xfId="0" applyFont="1" applyFill="1" applyAlignment="1">
      <alignment textRotation="180"/>
    </xf>
    <xf numFmtId="0" fontId="3" fillId="32" borderId="0" xfId="0" applyFont="1" applyFill="1" applyAlignment="1">
      <alignment/>
    </xf>
    <xf numFmtId="0" fontId="8" fillId="32" borderId="0" xfId="0" applyFont="1" applyFill="1" applyAlignment="1">
      <alignment textRotation="180"/>
    </xf>
    <xf numFmtId="0" fontId="8" fillId="32" borderId="0" xfId="0" applyFont="1" applyFill="1" applyAlignment="1">
      <alignment/>
    </xf>
    <xf numFmtId="0" fontId="6" fillId="32" borderId="0" xfId="0" applyFont="1" applyFill="1" applyAlignment="1">
      <alignment textRotation="180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textRotation="180"/>
    </xf>
    <xf numFmtId="14" fontId="4" fillId="32" borderId="0" xfId="0" applyNumberFormat="1" applyFont="1" applyFill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5" fillId="32" borderId="0" xfId="0" applyFont="1" applyFill="1" applyAlignment="1">
      <alignment vertical="top" wrapText="1"/>
    </xf>
    <xf numFmtId="0" fontId="19" fillId="32" borderId="0" xfId="0" applyFont="1" applyFill="1" applyAlignment="1">
      <alignment horizontal="center"/>
    </xf>
    <xf numFmtId="0" fontId="19" fillId="32" borderId="0" xfId="0" applyFont="1" applyFill="1" applyAlignment="1">
      <alignment horizontal="center" vertical="top" wrapText="1"/>
    </xf>
    <xf numFmtId="0" fontId="19" fillId="32" borderId="0" xfId="0" applyFont="1" applyFill="1" applyAlignment="1">
      <alignment horizontal="center" vertical="center" textRotation="180"/>
    </xf>
    <xf numFmtId="0" fontId="19" fillId="32" borderId="0" xfId="0" applyFont="1" applyFill="1" applyBorder="1" applyAlignment="1">
      <alignment horizontal="center" vertical="center" textRotation="180"/>
    </xf>
    <xf numFmtId="0" fontId="19" fillId="32" borderId="0" xfId="0" applyFont="1" applyFill="1" applyBorder="1" applyAlignment="1">
      <alignment horizontal="center" vertical="top" textRotation="180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 textRotation="180"/>
    </xf>
    <xf numFmtId="0" fontId="2" fillId="33" borderId="0" xfId="0" applyFont="1" applyFill="1" applyAlignment="1">
      <alignment textRotation="180"/>
    </xf>
    <xf numFmtId="0" fontId="19" fillId="34" borderId="0" xfId="0" applyFont="1" applyFill="1" applyBorder="1" applyAlignment="1">
      <alignment horizontal="center" vertical="center" textRotation="180"/>
    </xf>
    <xf numFmtId="0" fontId="8" fillId="34" borderId="0" xfId="0" applyFont="1" applyFill="1" applyAlignment="1">
      <alignment textRotation="180"/>
    </xf>
    <xf numFmtId="0" fontId="8" fillId="34" borderId="0" xfId="0" applyFont="1" applyFill="1" applyAlignment="1">
      <alignment/>
    </xf>
    <xf numFmtId="0" fontId="19" fillId="0" borderId="0" xfId="0" applyFont="1" applyFill="1" applyAlignment="1">
      <alignment horizontal="center" vertical="center" textRotation="180"/>
    </xf>
    <xf numFmtId="0" fontId="8" fillId="0" borderId="0" xfId="0" applyFont="1" applyFill="1" applyAlignment="1">
      <alignment textRotation="180"/>
    </xf>
    <xf numFmtId="0" fontId="8" fillId="0" borderId="0" xfId="0" applyFont="1" applyFill="1" applyAlignment="1">
      <alignment/>
    </xf>
    <xf numFmtId="0" fontId="2" fillId="34" borderId="0" xfId="0" applyFont="1" applyFill="1" applyAlignment="1">
      <alignment/>
    </xf>
    <xf numFmtId="14" fontId="4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/>
    </xf>
    <xf numFmtId="14" fontId="4" fillId="34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textRotation="180"/>
    </xf>
    <xf numFmtId="0" fontId="19" fillId="0" borderId="0" xfId="0" applyFont="1" applyFill="1" applyBorder="1" applyAlignment="1">
      <alignment horizontal="center" vertical="center" textRotation="180"/>
    </xf>
    <xf numFmtId="0" fontId="2" fillId="0" borderId="0" xfId="0" applyFont="1" applyFill="1" applyAlignment="1">
      <alignment textRotation="180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7" fontId="7" fillId="0" borderId="0" xfId="60" applyFont="1" applyFill="1" applyBorder="1" applyAlignment="1">
      <alignment horizontal="center" vertical="center" wrapText="1"/>
    </xf>
    <xf numFmtId="172" fontId="7" fillId="0" borderId="0" xfId="60" applyNumberFormat="1" applyFont="1" applyFill="1" applyBorder="1" applyAlignment="1">
      <alignment vertical="center" wrapText="1"/>
    </xf>
    <xf numFmtId="180" fontId="22" fillId="0" borderId="10" xfId="60" applyNumberFormat="1" applyFont="1" applyFill="1" applyBorder="1" applyAlignment="1">
      <alignment vertical="center" wrapText="1"/>
    </xf>
    <xf numFmtId="0" fontId="19" fillId="32" borderId="0" xfId="0" applyFont="1" applyFill="1" applyAlignment="1" applyProtection="1">
      <alignment horizontal="center" vertical="center" textRotation="180"/>
      <protection locked="0"/>
    </xf>
    <xf numFmtId="0" fontId="6" fillId="32" borderId="0" xfId="0" applyFont="1" applyFill="1" applyBorder="1" applyAlignment="1" applyProtection="1">
      <alignment textRotation="180"/>
      <protection locked="0"/>
    </xf>
    <xf numFmtId="0" fontId="2" fillId="32" borderId="0" xfId="0" applyFont="1" applyFill="1" applyBorder="1" applyAlignment="1" applyProtection="1">
      <alignment/>
      <protection locked="0"/>
    </xf>
    <xf numFmtId="0" fontId="2" fillId="32" borderId="0" xfId="0" applyFont="1" applyFill="1" applyBorder="1" applyAlignment="1" applyProtection="1">
      <alignment textRotation="180"/>
      <protection locked="0"/>
    </xf>
    <xf numFmtId="0" fontId="3" fillId="32" borderId="0" xfId="0" applyFont="1" applyFill="1" applyAlignment="1" applyProtection="1">
      <alignment textRotation="180"/>
      <protection locked="0"/>
    </xf>
    <xf numFmtId="0" fontId="3" fillId="32" borderId="0" xfId="0" applyFont="1" applyFill="1" applyAlignment="1" applyProtection="1">
      <alignment/>
      <protection locked="0"/>
    </xf>
    <xf numFmtId="0" fontId="2" fillId="32" borderId="0" xfId="0" applyFont="1" applyFill="1" applyAlignment="1" applyProtection="1">
      <alignment textRotation="180"/>
      <protection locked="0"/>
    </xf>
    <xf numFmtId="0" fontId="2" fillId="32" borderId="0" xfId="0" applyFont="1" applyFill="1" applyAlignment="1" applyProtection="1">
      <alignment/>
      <protection locked="0"/>
    </xf>
    <xf numFmtId="0" fontId="8" fillId="32" borderId="0" xfId="0" applyFont="1" applyFill="1" applyAlignment="1" applyProtection="1">
      <alignment textRotation="180"/>
      <protection locked="0"/>
    </xf>
    <xf numFmtId="0" fontId="8" fillId="32" borderId="0" xfId="0" applyFont="1" applyFill="1" applyAlignment="1" applyProtection="1">
      <alignment/>
      <protection locked="0"/>
    </xf>
    <xf numFmtId="0" fontId="22" fillId="33" borderId="11" xfId="0" applyFont="1" applyFill="1" applyBorder="1" applyAlignment="1" applyProtection="1">
      <alignment horizontal="center" vertical="top" wrapText="1"/>
      <protection locked="0"/>
    </xf>
    <xf numFmtId="0" fontId="22" fillId="33" borderId="1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Alignment="1" applyProtection="1">
      <alignment horizontal="center" vertical="center" textRotation="180"/>
      <protection locked="0"/>
    </xf>
    <xf numFmtId="0" fontId="8" fillId="0" borderId="0" xfId="0" applyFont="1" applyFill="1" applyAlignment="1" applyProtection="1">
      <alignment textRotation="180"/>
      <protection locked="0"/>
    </xf>
    <xf numFmtId="0" fontId="8" fillId="0" borderId="0" xfId="0" applyFont="1" applyFill="1" applyAlignment="1" applyProtection="1">
      <alignment/>
      <protection locked="0"/>
    </xf>
    <xf numFmtId="0" fontId="8" fillId="32" borderId="0" xfId="0" applyFont="1" applyFill="1" applyBorder="1" applyAlignment="1" applyProtection="1">
      <alignment textRotation="180"/>
      <protection locked="0"/>
    </xf>
    <xf numFmtId="0" fontId="8" fillId="32" borderId="0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 vertical="center" textRotation="180"/>
      <protection locked="0"/>
    </xf>
    <xf numFmtId="0" fontId="8" fillId="33" borderId="0" xfId="0" applyFont="1" applyFill="1" applyAlignment="1" applyProtection="1">
      <alignment textRotation="180"/>
      <protection locked="0"/>
    </xf>
    <xf numFmtId="0" fontId="8" fillId="33" borderId="0" xfId="0" applyFont="1" applyFill="1" applyAlignment="1" applyProtection="1">
      <alignment/>
      <protection locked="0"/>
    </xf>
    <xf numFmtId="0" fontId="19" fillId="32" borderId="0" xfId="0" applyFont="1" applyFill="1" applyBorder="1" applyAlignment="1" applyProtection="1">
      <alignment horizontal="center" vertical="center" textRotation="180"/>
      <protection locked="0"/>
    </xf>
    <xf numFmtId="0" fontId="2" fillId="32" borderId="0" xfId="0" applyFont="1" applyFill="1" applyAlignment="1" applyProtection="1">
      <alignment horizontal="center" textRotation="180"/>
      <protection locked="0"/>
    </xf>
    <xf numFmtId="0" fontId="2" fillId="32" borderId="0" xfId="0" applyFont="1" applyFill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 vertical="center" textRotation="180"/>
    </xf>
    <xf numFmtId="0" fontId="24" fillId="0" borderId="0" xfId="0" applyFont="1" applyFill="1" applyAlignment="1">
      <alignment textRotation="180"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 horizontal="center" textRotation="180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textRotation="180"/>
    </xf>
    <xf numFmtId="0" fontId="3" fillId="0" borderId="0" xfId="0" applyFont="1" applyFill="1" applyAlignment="1">
      <alignment/>
    </xf>
    <xf numFmtId="0" fontId="22" fillId="0" borderId="11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horizontal="center" vertical="top" wrapText="1"/>
    </xf>
    <xf numFmtId="0" fontId="76" fillId="0" borderId="0" xfId="0" applyFont="1" applyFill="1" applyBorder="1" applyAlignment="1">
      <alignment horizontal="center" vertical="center" textRotation="180"/>
    </xf>
    <xf numFmtId="0" fontId="77" fillId="0" borderId="0" xfId="0" applyFont="1" applyFill="1" applyAlignment="1">
      <alignment textRotation="180"/>
    </xf>
    <xf numFmtId="0" fontId="77" fillId="0" borderId="0" xfId="0" applyFont="1" applyFill="1" applyAlignment="1">
      <alignment/>
    </xf>
    <xf numFmtId="0" fontId="22" fillId="0" borderId="10" xfId="0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vertical="center" wrapText="1"/>
    </xf>
    <xf numFmtId="180" fontId="22" fillId="0" borderId="10" xfId="60" applyNumberFormat="1" applyFont="1" applyFill="1" applyBorder="1" applyAlignment="1">
      <alignment horizontal="center" vertical="center" wrapText="1"/>
    </xf>
    <xf numFmtId="180" fontId="23" fillId="0" borderId="10" xfId="60" applyNumberFormat="1" applyFont="1" applyFill="1" applyBorder="1" applyAlignment="1">
      <alignment horizontal="center" vertical="center" wrapText="1"/>
    </xf>
    <xf numFmtId="180" fontId="23" fillId="0" borderId="10" xfId="60" applyNumberFormat="1" applyFont="1" applyFill="1" applyBorder="1" applyAlignment="1">
      <alignment horizontal="justify" vertical="center" wrapText="1"/>
    </xf>
    <xf numFmtId="180" fontId="22" fillId="0" borderId="10" xfId="0" applyNumberFormat="1" applyFont="1" applyFill="1" applyBorder="1" applyAlignment="1">
      <alignment horizontal="justify" vertical="center" wrapText="1"/>
    </xf>
    <xf numFmtId="180" fontId="23" fillId="0" borderId="10" xfId="0" applyNumberFormat="1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32" borderId="0" xfId="0" applyFont="1" applyFill="1" applyAlignment="1">
      <alignment/>
    </xf>
    <xf numFmtId="2" fontId="26" fillId="32" borderId="0" xfId="0" applyNumberFormat="1" applyFont="1" applyFill="1" applyAlignment="1">
      <alignment/>
    </xf>
    <xf numFmtId="179" fontId="26" fillId="32" borderId="0" xfId="0" applyNumberFormat="1" applyFont="1" applyFill="1" applyAlignment="1">
      <alignment/>
    </xf>
    <xf numFmtId="178" fontId="26" fillId="32" borderId="0" xfId="0" applyNumberFormat="1" applyFont="1" applyFill="1" applyAlignment="1">
      <alignment vertical="center"/>
    </xf>
    <xf numFmtId="0" fontId="15" fillId="32" borderId="0" xfId="0" applyFont="1" applyFill="1" applyAlignment="1">
      <alignment horizontal="center"/>
    </xf>
    <xf numFmtId="0" fontId="22" fillId="32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textRotation="90" wrapText="1"/>
    </xf>
    <xf numFmtId="0" fontId="22" fillId="0" borderId="10" xfId="0" applyFont="1" applyFill="1" applyBorder="1" applyAlignment="1" applyProtection="1">
      <alignment vertical="center" wrapText="1"/>
      <protection locked="0"/>
    </xf>
    <xf numFmtId="49" fontId="22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2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14" xfId="0" applyNumberFormat="1" applyFont="1" applyFill="1" applyBorder="1" applyAlignment="1" applyProtection="1">
      <alignment horizontal="center" vertical="top" wrapText="1"/>
      <protection locked="0"/>
    </xf>
    <xf numFmtId="49" fontId="22" fillId="32" borderId="14" xfId="0" applyNumberFormat="1" applyFont="1" applyFill="1" applyBorder="1" applyAlignment="1" applyProtection="1">
      <alignment horizontal="center" vertical="center" wrapText="1"/>
      <protection locked="0"/>
    </xf>
    <xf numFmtId="177" fontId="22" fillId="0" borderId="10" xfId="60" applyFont="1" applyFill="1" applyBorder="1" applyAlignment="1" applyProtection="1">
      <alignment horizontal="left" vertical="top" wrapText="1"/>
      <protection locked="0"/>
    </xf>
    <xf numFmtId="177" fontId="22" fillId="33" borderId="10" xfId="60" applyFont="1" applyFill="1" applyBorder="1" applyAlignment="1" applyProtection="1">
      <alignment horizontal="center" vertical="top" wrapText="1"/>
      <protection locked="0"/>
    </xf>
    <xf numFmtId="177" fontId="22" fillId="32" borderId="10" xfId="60" applyFont="1" applyFill="1" applyBorder="1" applyAlignment="1" applyProtection="1">
      <alignment horizontal="center" vertical="center" wrapText="1"/>
      <protection locked="0"/>
    </xf>
    <xf numFmtId="177" fontId="23" fillId="33" borderId="10" xfId="60" applyFont="1" applyFill="1" applyBorder="1" applyAlignment="1" applyProtection="1">
      <alignment horizontal="center" vertical="center" wrapText="1"/>
      <protection locked="0"/>
    </xf>
    <xf numFmtId="177" fontId="22" fillId="0" borderId="10" xfId="60" applyFont="1" applyFill="1" applyBorder="1" applyAlignment="1" applyProtection="1">
      <alignment horizontal="left" vertical="center" wrapText="1"/>
      <protection locked="0"/>
    </xf>
    <xf numFmtId="177" fontId="22" fillId="33" borderId="12" xfId="60" applyFont="1" applyFill="1" applyBorder="1" applyAlignment="1" applyProtection="1">
      <alignment horizontal="center" vertical="top" wrapText="1"/>
      <protection locked="0"/>
    </xf>
    <xf numFmtId="0" fontId="22" fillId="0" borderId="11" xfId="0" applyFont="1" applyFill="1" applyBorder="1" applyAlignment="1" applyProtection="1">
      <alignment horizontal="center" vertical="top" wrapText="1"/>
      <protection locked="0"/>
    </xf>
    <xf numFmtId="0" fontId="22" fillId="0" borderId="10" xfId="0" applyFont="1" applyFill="1" applyBorder="1" applyAlignment="1" applyProtection="1">
      <alignment vertical="top" wrapText="1"/>
      <protection locked="0"/>
    </xf>
    <xf numFmtId="177" fontId="22" fillId="0" borderId="10" xfId="60" applyFont="1" applyFill="1" applyBorder="1" applyAlignment="1" applyProtection="1">
      <alignment vertical="center" wrapText="1"/>
      <protection locked="0"/>
    </xf>
    <xf numFmtId="16" fontId="2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0" xfId="0" applyFont="1" applyFill="1" applyBorder="1" applyAlignment="1" applyProtection="1">
      <alignment horizontal="center" vertical="top" wrapText="1"/>
      <protection locked="0"/>
    </xf>
    <xf numFmtId="177" fontId="21" fillId="32" borderId="10" xfId="60" applyFont="1" applyFill="1" applyBorder="1" applyAlignment="1" applyProtection="1">
      <alignment horizontal="center" vertical="center" wrapText="1"/>
      <protection locked="0"/>
    </xf>
    <xf numFmtId="177" fontId="25" fillId="32" borderId="10" xfId="60" applyFont="1" applyFill="1" applyBorder="1" applyAlignment="1" applyProtection="1">
      <alignment horizontal="center" vertical="center" wrapText="1"/>
      <protection locked="0"/>
    </xf>
    <xf numFmtId="177" fontId="21" fillId="32" borderId="10" xfId="60" applyFont="1" applyFill="1" applyBorder="1" applyAlignment="1" applyProtection="1">
      <alignment horizontal="justify" vertical="center" wrapText="1"/>
      <protection locked="0"/>
    </xf>
    <xf numFmtId="0" fontId="23" fillId="32" borderId="10" xfId="0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32" borderId="10" xfId="0" applyFont="1" applyFill="1" applyBorder="1" applyAlignment="1">
      <alignment horizontal="center" vertical="top" wrapText="1"/>
    </xf>
    <xf numFmtId="180" fontId="22" fillId="32" borderId="10" xfId="60" applyNumberFormat="1" applyFont="1" applyFill="1" applyBorder="1" applyAlignment="1">
      <alignment horizontal="center" vertical="center" wrapText="1"/>
    </xf>
    <xf numFmtId="180" fontId="23" fillId="32" borderId="10" xfId="60" applyNumberFormat="1" applyFont="1" applyFill="1" applyBorder="1" applyAlignment="1">
      <alignment horizontal="center" vertical="center" wrapText="1"/>
    </xf>
    <xf numFmtId="180" fontId="22" fillId="32" borderId="10" xfId="60" applyNumberFormat="1" applyFont="1" applyFill="1" applyBorder="1" applyAlignment="1">
      <alignment vertical="center" wrapText="1"/>
    </xf>
    <xf numFmtId="180" fontId="22" fillId="32" borderId="10" xfId="60" applyNumberFormat="1" applyFont="1" applyFill="1" applyBorder="1" applyAlignment="1">
      <alignment horizontal="justify" vertical="center" wrapText="1"/>
    </xf>
    <xf numFmtId="180" fontId="23" fillId="32" borderId="10" xfId="60" applyNumberFormat="1" applyFont="1" applyFill="1" applyBorder="1" applyAlignment="1">
      <alignment horizontal="justify" vertical="center" wrapText="1"/>
    </xf>
    <xf numFmtId="180" fontId="23" fillId="32" borderId="10" xfId="0" applyNumberFormat="1" applyFont="1" applyFill="1" applyBorder="1" applyAlignment="1">
      <alignment horizontal="justify" vertical="center" wrapText="1"/>
    </xf>
    <xf numFmtId="0" fontId="22" fillId="33" borderId="10" xfId="0" applyFont="1" applyFill="1" applyBorder="1" applyAlignment="1">
      <alignment horizontal="center" vertical="top" wrapText="1"/>
    </xf>
    <xf numFmtId="0" fontId="23" fillId="32" borderId="16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top" wrapText="1"/>
    </xf>
    <xf numFmtId="180" fontId="23" fillId="32" borderId="10" xfId="60" applyNumberFormat="1" applyFont="1" applyFill="1" applyBorder="1" applyAlignment="1">
      <alignment vertical="center" wrapText="1"/>
    </xf>
    <xf numFmtId="180" fontId="23" fillId="32" borderId="10" xfId="0" applyNumberFormat="1" applyFont="1" applyFill="1" applyBorder="1" applyAlignment="1">
      <alignment vertical="center" wrapText="1"/>
    </xf>
    <xf numFmtId="16" fontId="22" fillId="32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180" fontId="23" fillId="0" borderId="10" xfId="60" applyNumberFormat="1" applyFont="1" applyFill="1" applyBorder="1" applyAlignment="1">
      <alignment vertical="center" wrapText="1"/>
    </xf>
    <xf numFmtId="180" fontId="23" fillId="0" borderId="10" xfId="0" applyNumberFormat="1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2" borderId="10" xfId="0" applyNumberFormat="1" applyFont="1" applyFill="1" applyBorder="1" applyAlignment="1">
      <alignment vertical="center" wrapText="1"/>
    </xf>
    <xf numFmtId="180" fontId="22" fillId="32" borderId="10" xfId="0" applyNumberFormat="1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wrapText="1"/>
    </xf>
    <xf numFmtId="181" fontId="22" fillId="0" borderId="13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14" fontId="31" fillId="0" borderId="0" xfId="0" applyNumberFormat="1" applyFont="1" applyFill="1" applyBorder="1" applyAlignment="1">
      <alignment horizontal="left"/>
    </xf>
    <xf numFmtId="14" fontId="31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7" fontId="22" fillId="0" borderId="10" xfId="6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182" fontId="21" fillId="0" borderId="13" xfId="0" applyNumberFormat="1" applyFont="1" applyFill="1" applyBorder="1" applyAlignment="1">
      <alignment horizontal="center" vertical="center" textRotation="90" wrapText="1"/>
    </xf>
    <xf numFmtId="182" fontId="22" fillId="0" borderId="10" xfId="60" applyNumberFormat="1" applyFont="1" applyFill="1" applyBorder="1" applyAlignment="1">
      <alignment horizontal="center" vertical="center" wrapText="1"/>
    </xf>
    <xf numFmtId="182" fontId="23" fillId="0" borderId="10" xfId="60" applyNumberFormat="1" applyFont="1" applyFill="1" applyBorder="1" applyAlignment="1">
      <alignment horizontal="center" vertical="center" wrapText="1"/>
    </xf>
    <xf numFmtId="4" fontId="21" fillId="32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32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0" xfId="60" applyNumberFormat="1" applyFont="1" applyFill="1" applyBorder="1" applyAlignment="1" applyProtection="1">
      <alignment horizontal="center" vertical="center" wrapText="1"/>
      <protection locked="0"/>
    </xf>
    <xf numFmtId="4" fontId="25" fillId="32" borderId="10" xfId="60" applyNumberFormat="1" applyFont="1" applyFill="1" applyBorder="1" applyAlignment="1" applyProtection="1">
      <alignment horizontal="center" vertical="center" wrapText="1"/>
      <protection locked="0"/>
    </xf>
    <xf numFmtId="4" fontId="21" fillId="33" borderId="10" xfId="60" applyNumberFormat="1" applyFont="1" applyFill="1" applyBorder="1" applyAlignment="1" applyProtection="1">
      <alignment horizontal="center" vertical="center" wrapText="1"/>
      <protection locked="0"/>
    </xf>
    <xf numFmtId="4" fontId="21" fillId="32" borderId="10" xfId="60" applyNumberFormat="1" applyFont="1" applyFill="1" applyBorder="1" applyAlignment="1" applyProtection="1">
      <alignment vertical="center" wrapText="1"/>
      <protection locked="0"/>
    </xf>
    <xf numFmtId="4" fontId="25" fillId="32" borderId="14" xfId="60" applyNumberFormat="1" applyFont="1" applyFill="1" applyBorder="1" applyAlignment="1" applyProtection="1">
      <alignment horizontal="center" vertical="center"/>
      <protection locked="0"/>
    </xf>
    <xf numFmtId="4" fontId="25" fillId="32" borderId="10" xfId="0" applyNumberFormat="1" applyFont="1" applyFill="1" applyBorder="1" applyAlignment="1" applyProtection="1">
      <alignment horizontal="center" vertical="center"/>
      <protection locked="0"/>
    </xf>
    <xf numFmtId="4" fontId="28" fillId="32" borderId="14" xfId="0" applyNumberFormat="1" applyFont="1" applyFill="1" applyBorder="1" applyAlignment="1" applyProtection="1">
      <alignment/>
      <protection locked="0"/>
    </xf>
    <xf numFmtId="4" fontId="25" fillId="32" borderId="14" xfId="0" applyNumberFormat="1" applyFont="1" applyFill="1" applyBorder="1" applyAlignment="1" applyProtection="1">
      <alignment horizontal="center" vertical="center"/>
      <protection locked="0"/>
    </xf>
    <xf numFmtId="4" fontId="21" fillId="32" borderId="14" xfId="0" applyNumberFormat="1" applyFont="1" applyFill="1" applyBorder="1" applyAlignment="1" applyProtection="1">
      <alignment horizontal="center" vertical="center" wrapText="1"/>
      <protection locked="0"/>
    </xf>
    <xf numFmtId="4" fontId="25" fillId="32" borderId="14" xfId="0" applyNumberFormat="1" applyFont="1" applyFill="1" applyBorder="1" applyAlignment="1" applyProtection="1">
      <alignment horizontal="center" vertical="center" wrapText="1"/>
      <protection locked="0"/>
    </xf>
    <xf numFmtId="4" fontId="25" fillId="32" borderId="14" xfId="60" applyNumberFormat="1" applyFont="1" applyFill="1" applyBorder="1" applyAlignment="1" applyProtection="1">
      <alignment horizontal="justify" vertical="center" wrapText="1"/>
      <protection locked="0"/>
    </xf>
    <xf numFmtId="4" fontId="25" fillId="32" borderId="14" xfId="60" applyNumberFormat="1" applyFont="1" applyFill="1" applyBorder="1" applyAlignment="1" applyProtection="1">
      <alignment horizontal="center" vertical="center" wrapText="1"/>
      <protection locked="0"/>
    </xf>
    <xf numFmtId="177" fontId="21" fillId="32" borderId="10" xfId="60" applyNumberFormat="1" applyFont="1" applyFill="1" applyBorder="1" applyAlignment="1" applyProtection="1">
      <alignment horizontal="center" vertical="center" wrapText="1"/>
      <protection locked="0"/>
    </xf>
    <xf numFmtId="177" fontId="25" fillId="32" borderId="10" xfId="60" applyNumberFormat="1" applyFont="1" applyFill="1" applyBorder="1" applyAlignment="1" applyProtection="1">
      <alignment horizontal="center" vertical="center" wrapText="1"/>
      <protection locked="0"/>
    </xf>
    <xf numFmtId="177" fontId="21" fillId="33" borderId="10" xfId="60" applyNumberFormat="1" applyFont="1" applyFill="1" applyBorder="1" applyAlignment="1" applyProtection="1">
      <alignment horizontal="center" vertical="center" wrapText="1"/>
      <protection locked="0"/>
    </xf>
    <xf numFmtId="177" fontId="25" fillId="33" borderId="10" xfId="60" applyNumberFormat="1" applyFont="1" applyFill="1" applyBorder="1" applyAlignment="1" applyProtection="1">
      <alignment horizontal="center" vertical="center" wrapText="1"/>
      <protection locked="0"/>
    </xf>
    <xf numFmtId="177" fontId="25" fillId="32" borderId="10" xfId="0" applyNumberFormat="1" applyFont="1" applyFill="1" applyBorder="1" applyAlignment="1" applyProtection="1">
      <alignment horizontal="center" vertical="center" wrapText="1"/>
      <protection locked="0"/>
    </xf>
    <xf numFmtId="177" fontId="21" fillId="33" borderId="10" xfId="0" applyNumberFormat="1" applyFont="1" applyFill="1" applyBorder="1" applyAlignment="1" applyProtection="1">
      <alignment horizontal="center" vertical="center" wrapText="1"/>
      <protection locked="0"/>
    </xf>
    <xf numFmtId="177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177" fontId="28" fillId="33" borderId="10" xfId="0" applyNumberFormat="1" applyFont="1" applyFill="1" applyBorder="1" applyAlignment="1" applyProtection="1">
      <alignment horizontal="center"/>
      <protection locked="0"/>
    </xf>
    <xf numFmtId="177" fontId="25" fillId="32" borderId="10" xfId="60" applyNumberFormat="1" applyFont="1" applyFill="1" applyBorder="1" applyAlignment="1" applyProtection="1">
      <alignment horizontal="center" vertical="center"/>
      <protection locked="0"/>
    </xf>
    <xf numFmtId="177" fontId="21" fillId="0" borderId="10" xfId="60" applyNumberFormat="1" applyFont="1" applyFill="1" applyBorder="1" applyAlignment="1" applyProtection="1">
      <alignment horizontal="center" vertical="center" wrapText="1"/>
      <protection locked="0"/>
    </xf>
    <xf numFmtId="177" fontId="25" fillId="0" borderId="10" xfId="60" applyNumberFormat="1" applyFont="1" applyFill="1" applyBorder="1" applyAlignment="1" applyProtection="1">
      <alignment horizontal="center" vertical="center"/>
      <protection locked="0"/>
    </xf>
    <xf numFmtId="177" fontId="25" fillId="0" borderId="10" xfId="60" applyNumberFormat="1" applyFont="1" applyFill="1" applyBorder="1" applyAlignment="1" applyProtection="1">
      <alignment horizontal="center" vertical="center" wrapText="1"/>
      <protection locked="0"/>
    </xf>
    <xf numFmtId="177" fontId="21" fillId="0" borderId="10" xfId="60" applyNumberFormat="1" applyFont="1" applyFill="1" applyBorder="1" applyAlignment="1">
      <alignment horizontal="center" vertical="center" wrapText="1"/>
    </xf>
    <xf numFmtId="177" fontId="25" fillId="0" borderId="10" xfId="60" applyNumberFormat="1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/>
    </xf>
    <xf numFmtId="177" fontId="25" fillId="0" borderId="10" xfId="0" applyNumberFormat="1" applyFont="1" applyFill="1" applyBorder="1" applyAlignment="1">
      <alignment horizontal="justify" vertical="center" wrapText="1"/>
    </xf>
    <xf numFmtId="177" fontId="21" fillId="0" borderId="10" xfId="60" applyNumberFormat="1" applyFont="1" applyFill="1" applyBorder="1" applyAlignment="1">
      <alignment vertical="center" wrapText="1"/>
    </xf>
    <xf numFmtId="177" fontId="25" fillId="0" borderId="10" xfId="60" applyNumberFormat="1" applyFont="1" applyFill="1" applyBorder="1" applyAlignment="1">
      <alignment horizontal="justify" vertical="center" wrapText="1"/>
    </xf>
    <xf numFmtId="177" fontId="21" fillId="0" borderId="10" xfId="60" applyNumberFormat="1" applyFont="1" applyFill="1" applyBorder="1" applyAlignment="1">
      <alignment horizontal="justify" vertical="center" wrapText="1"/>
    </xf>
    <xf numFmtId="177" fontId="25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textRotation="90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justify" vertical="center" wrapText="1"/>
    </xf>
    <xf numFmtId="180" fontId="21" fillId="32" borderId="10" xfId="60" applyNumberFormat="1" applyFont="1" applyFill="1" applyBorder="1" applyAlignment="1">
      <alignment vertical="center" wrapText="1"/>
    </xf>
    <xf numFmtId="177" fontId="21" fillId="32" borderId="10" xfId="60" applyNumberFormat="1" applyFont="1" applyFill="1" applyBorder="1" applyAlignment="1">
      <alignment horizontal="center" vertical="center" wrapText="1"/>
    </xf>
    <xf numFmtId="177" fontId="25" fillId="32" borderId="10" xfId="60" applyNumberFormat="1" applyFont="1" applyFill="1" applyBorder="1" applyAlignment="1">
      <alignment horizontal="center" vertical="center" wrapText="1"/>
    </xf>
    <xf numFmtId="177" fontId="23" fillId="32" borderId="10" xfId="0" applyNumberFormat="1" applyFont="1" applyFill="1" applyBorder="1" applyAlignment="1">
      <alignment horizontal="justify" vertical="center" wrapText="1"/>
    </xf>
    <xf numFmtId="177" fontId="21" fillId="32" borderId="10" xfId="60" applyNumberFormat="1" applyFont="1" applyFill="1" applyBorder="1" applyAlignment="1">
      <alignment vertical="center" wrapText="1"/>
    </xf>
    <xf numFmtId="177" fontId="25" fillId="32" borderId="10" xfId="60" applyNumberFormat="1" applyFont="1" applyFill="1" applyBorder="1" applyAlignment="1">
      <alignment horizontal="justify" vertical="center" wrapText="1"/>
    </xf>
    <xf numFmtId="177" fontId="21" fillId="32" borderId="10" xfId="60" applyNumberFormat="1" applyFont="1" applyFill="1" applyBorder="1" applyAlignment="1">
      <alignment horizontal="justify" vertical="center" wrapText="1"/>
    </xf>
    <xf numFmtId="180" fontId="25" fillId="32" borderId="10" xfId="60" applyNumberFormat="1" applyFont="1" applyFill="1" applyBorder="1" applyAlignment="1">
      <alignment vertical="center" wrapText="1"/>
    </xf>
    <xf numFmtId="177" fontId="25" fillId="32" borderId="10" xfId="60" applyNumberFormat="1" applyFont="1" applyFill="1" applyBorder="1" applyAlignment="1">
      <alignment vertical="center" wrapText="1"/>
    </xf>
    <xf numFmtId="177" fontId="25" fillId="32" borderId="10" xfId="0" applyNumberFormat="1" applyFont="1" applyFill="1" applyBorder="1" applyAlignment="1">
      <alignment horizontal="center" vertical="center" wrapText="1"/>
    </xf>
    <xf numFmtId="177" fontId="21" fillId="32" borderId="10" xfId="0" applyNumberFormat="1" applyFont="1" applyFill="1" applyBorder="1" applyAlignment="1">
      <alignment horizontal="center" vertical="center" wrapText="1"/>
    </xf>
    <xf numFmtId="177" fontId="25" fillId="32" borderId="10" xfId="0" applyNumberFormat="1" applyFont="1" applyFill="1" applyBorder="1" applyAlignment="1">
      <alignment vertical="center" wrapText="1"/>
    </xf>
    <xf numFmtId="177" fontId="21" fillId="32" borderId="10" xfId="0" applyNumberFormat="1" applyFont="1" applyFill="1" applyBorder="1" applyAlignment="1">
      <alignment vertical="center" wrapText="1"/>
    </xf>
    <xf numFmtId="177" fontId="21" fillId="0" borderId="14" xfId="60" applyNumberFormat="1" applyFont="1" applyFill="1" applyBorder="1" applyAlignment="1">
      <alignment horizontal="center" vertical="center" wrapText="1"/>
    </xf>
    <xf numFmtId="177" fontId="21" fillId="0" borderId="14" xfId="60" applyNumberFormat="1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/>
    </xf>
    <xf numFmtId="0" fontId="78" fillId="0" borderId="0" xfId="0" applyFont="1" applyFill="1" applyAlignment="1">
      <alignment horizontal="right"/>
    </xf>
    <xf numFmtId="0" fontId="79" fillId="0" borderId="0" xfId="0" applyFont="1" applyFill="1" applyAlignment="1">
      <alignment/>
    </xf>
    <xf numFmtId="0" fontId="78" fillId="0" borderId="0" xfId="0" applyFont="1" applyFill="1" applyAlignment="1">
      <alignment horizontal="left"/>
    </xf>
    <xf numFmtId="0" fontId="23" fillId="32" borderId="14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2" fillId="0" borderId="13" xfId="0" applyFont="1" applyFill="1" applyBorder="1" applyAlignment="1" applyProtection="1">
      <alignment horizontal="center" vertical="top" wrapText="1"/>
      <protection locked="0"/>
    </xf>
    <xf numFmtId="0" fontId="22" fillId="33" borderId="11" xfId="0" applyFont="1" applyFill="1" applyBorder="1" applyAlignment="1" applyProtection="1">
      <alignment horizontal="center" vertical="center" wrapText="1"/>
      <protection locked="0"/>
    </xf>
    <xf numFmtId="0" fontId="23" fillId="33" borderId="10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178" fontId="34" fillId="0" borderId="0" xfId="0" applyNumberFormat="1" applyFont="1" applyFill="1" applyBorder="1" applyAlignment="1">
      <alignment horizontal="center" vertical="center" wrapText="1"/>
    </xf>
    <xf numFmtId="178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172" fontId="33" fillId="0" borderId="0" xfId="0" applyNumberFormat="1" applyFont="1" applyFill="1" applyBorder="1" applyAlignment="1">
      <alignment vertical="center" wrapText="1"/>
    </xf>
    <xf numFmtId="172" fontId="3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justify" vertical="center" wrapText="1"/>
    </xf>
    <xf numFmtId="172" fontId="33" fillId="0" borderId="0" xfId="0" applyNumberFormat="1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left"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 horizontal="right"/>
    </xf>
    <xf numFmtId="0" fontId="83" fillId="0" borderId="0" xfId="0" applyFont="1" applyFill="1" applyAlignment="1">
      <alignment/>
    </xf>
    <xf numFmtId="0" fontId="81" fillId="0" borderId="0" xfId="0" applyFont="1" applyFill="1" applyAlignment="1">
      <alignment horizontal="left"/>
    </xf>
    <xf numFmtId="173" fontId="81" fillId="0" borderId="0" xfId="0" applyNumberFormat="1" applyFont="1" applyFill="1" applyAlignment="1">
      <alignment horizontal="left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20" fillId="32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32" borderId="12" xfId="0" applyFont="1" applyFill="1" applyBorder="1" applyAlignment="1">
      <alignment vertical="center" wrapText="1"/>
    </xf>
    <xf numFmtId="0" fontId="21" fillId="32" borderId="11" xfId="0" applyFont="1" applyFill="1" applyBorder="1" applyAlignment="1">
      <alignment vertical="center" wrapText="1"/>
    </xf>
    <xf numFmtId="0" fontId="30" fillId="32" borderId="11" xfId="0" applyFont="1" applyFill="1" applyBorder="1" applyAlignment="1">
      <alignment vertical="center" wrapText="1"/>
    </xf>
    <xf numFmtId="0" fontId="30" fillId="32" borderId="13" xfId="0" applyFont="1" applyFill="1" applyBorder="1" applyAlignment="1">
      <alignment vertical="center" wrapText="1"/>
    </xf>
    <xf numFmtId="0" fontId="21" fillId="32" borderId="12" xfId="0" applyFont="1" applyFill="1" applyBorder="1" applyAlignment="1">
      <alignment horizontal="justify" vertical="center" wrapText="1"/>
    </xf>
    <xf numFmtId="0" fontId="21" fillId="32" borderId="11" xfId="0" applyFont="1" applyFill="1" applyBorder="1" applyAlignment="1">
      <alignment horizontal="justify" vertical="center" wrapText="1"/>
    </xf>
    <xf numFmtId="0" fontId="21" fillId="32" borderId="13" xfId="0" applyFont="1" applyFill="1" applyBorder="1" applyAlignment="1">
      <alignment horizontal="justify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 applyProtection="1">
      <alignment horizontal="left" vertical="center" wrapText="1"/>
      <protection locked="0"/>
    </xf>
    <xf numFmtId="0" fontId="22" fillId="0" borderId="11" xfId="0" applyFont="1" applyFill="1" applyBorder="1" applyAlignment="1" applyProtection="1">
      <alignment horizontal="left" vertical="center" wrapText="1"/>
      <protection locked="0"/>
    </xf>
    <xf numFmtId="0" fontId="22" fillId="0" borderId="13" xfId="0" applyFont="1" applyFill="1" applyBorder="1" applyAlignment="1" applyProtection="1">
      <alignment horizontal="left" vertical="center" wrapText="1"/>
      <protection locked="0"/>
    </xf>
    <xf numFmtId="0" fontId="22" fillId="32" borderId="12" xfId="0" applyFont="1" applyFill="1" applyBorder="1" applyAlignment="1">
      <alignment horizontal="justify" vertical="center" wrapText="1"/>
    </xf>
    <xf numFmtId="0" fontId="22" fillId="32" borderId="11" xfId="0" applyFont="1" applyFill="1" applyBorder="1" applyAlignment="1">
      <alignment horizontal="justify" vertical="center" wrapText="1"/>
    </xf>
    <xf numFmtId="0" fontId="22" fillId="32" borderId="13" xfId="0" applyFont="1" applyFill="1" applyBorder="1" applyAlignment="1">
      <alignment horizontal="justify" vertical="center" wrapText="1"/>
    </xf>
    <xf numFmtId="0" fontId="23" fillId="32" borderId="12" xfId="0" applyFont="1" applyFill="1" applyBorder="1" applyAlignment="1">
      <alignment horizontal="center" vertical="center" wrapText="1"/>
    </xf>
    <xf numFmtId="0" fontId="23" fillId="32" borderId="13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justify" vertical="top" wrapText="1"/>
    </xf>
    <xf numFmtId="0" fontId="27" fillId="32" borderId="12" xfId="0" applyFont="1" applyFill="1" applyBorder="1" applyAlignment="1" applyProtection="1">
      <alignment horizontal="center" vertical="center" wrapText="1"/>
      <protection locked="0"/>
    </xf>
    <xf numFmtId="0" fontId="27" fillId="32" borderId="11" xfId="0" applyFont="1" applyFill="1" applyBorder="1" applyAlignment="1" applyProtection="1">
      <alignment horizontal="center" vertical="center" wrapText="1"/>
      <protection locked="0"/>
    </xf>
    <xf numFmtId="0" fontId="27" fillId="32" borderId="13" xfId="0" applyFont="1" applyFill="1" applyBorder="1" applyAlignment="1" applyProtection="1">
      <alignment horizontal="center" vertical="center" wrapText="1"/>
      <protection locked="0"/>
    </xf>
    <xf numFmtId="0" fontId="21" fillId="32" borderId="18" xfId="0" applyFont="1" applyFill="1" applyBorder="1" applyAlignment="1">
      <alignment horizontal="justify" vertical="center" wrapText="1"/>
    </xf>
    <xf numFmtId="0" fontId="21" fillId="32" borderId="19" xfId="0" applyFont="1" applyFill="1" applyBorder="1" applyAlignment="1">
      <alignment horizontal="justify" vertical="center" wrapText="1"/>
    </xf>
    <xf numFmtId="0" fontId="25" fillId="32" borderId="19" xfId="0" applyFont="1" applyFill="1" applyBorder="1" applyAlignment="1">
      <alignment/>
    </xf>
    <xf numFmtId="0" fontId="25" fillId="32" borderId="20" xfId="0" applyFont="1" applyFill="1" applyBorder="1" applyAlignment="1">
      <alignment/>
    </xf>
    <xf numFmtId="0" fontId="22" fillId="32" borderId="14" xfId="0" applyFont="1" applyFill="1" applyBorder="1" applyAlignment="1">
      <alignment horizontal="center" vertical="center" wrapText="1"/>
    </xf>
    <xf numFmtId="0" fontId="22" fillId="32" borderId="1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5" fillId="32" borderId="12" xfId="0" applyFont="1" applyFill="1" applyBorder="1" applyAlignment="1">
      <alignment horizontal="left" vertical="center" wrapText="1"/>
    </xf>
    <xf numFmtId="0" fontId="25" fillId="32" borderId="11" xfId="0" applyFont="1" applyFill="1" applyBorder="1" applyAlignment="1">
      <alignment horizontal="left" vertical="center" wrapText="1"/>
    </xf>
    <xf numFmtId="0" fontId="25" fillId="32" borderId="11" xfId="0" applyFont="1" applyFill="1" applyBorder="1" applyAlignment="1">
      <alignment horizontal="left"/>
    </xf>
    <xf numFmtId="0" fontId="25" fillId="32" borderId="13" xfId="0" applyFont="1" applyFill="1" applyBorder="1" applyAlignment="1">
      <alignment horizontal="left"/>
    </xf>
    <xf numFmtId="0" fontId="22" fillId="33" borderId="10" xfId="0" applyFont="1" applyFill="1" applyBorder="1" applyAlignment="1" applyProtection="1">
      <alignment horizontal="justify" vertical="center" wrapText="1"/>
      <protection locked="0"/>
    </xf>
    <xf numFmtId="0" fontId="15" fillId="32" borderId="0" xfId="0" applyFont="1" applyFill="1" applyAlignment="1">
      <alignment horizontal="left" vertical="top" wrapText="1"/>
    </xf>
    <xf numFmtId="0" fontId="16" fillId="32" borderId="0" xfId="0" applyFont="1" applyFill="1" applyAlignment="1">
      <alignment horizontal="left" wrapText="1"/>
    </xf>
    <xf numFmtId="0" fontId="14" fillId="32" borderId="0" xfId="0" applyFont="1" applyFill="1" applyAlignment="1">
      <alignment horizontal="center" wrapText="1"/>
    </xf>
    <xf numFmtId="0" fontId="21" fillId="32" borderId="11" xfId="0" applyFont="1" applyFill="1" applyBorder="1" applyAlignment="1">
      <alignment horizontal="center" vertical="center"/>
    </xf>
    <xf numFmtId="0" fontId="21" fillId="32" borderId="13" xfId="0" applyFont="1" applyFill="1" applyBorder="1" applyAlignment="1">
      <alignment horizontal="center" vertical="center"/>
    </xf>
    <xf numFmtId="0" fontId="21" fillId="32" borderId="12" xfId="0" applyFont="1" applyFill="1" applyBorder="1" applyAlignment="1">
      <alignment horizontal="center" vertical="center"/>
    </xf>
    <xf numFmtId="0" fontId="25" fillId="32" borderId="11" xfId="0" applyFont="1" applyFill="1" applyBorder="1" applyAlignment="1">
      <alignment horizontal="center" vertical="center"/>
    </xf>
    <xf numFmtId="0" fontId="25" fillId="32" borderId="13" xfId="0" applyFont="1" applyFill="1" applyBorder="1" applyAlignment="1">
      <alignment horizontal="center" vertical="center"/>
    </xf>
    <xf numFmtId="0" fontId="23" fillId="32" borderId="12" xfId="0" applyFont="1" applyFill="1" applyBorder="1" applyAlignment="1">
      <alignment horizontal="center" vertical="center"/>
    </xf>
    <xf numFmtId="0" fontId="23" fillId="32" borderId="13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22" fillId="0" borderId="11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2" fillId="33" borderId="12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left" vertical="center" wrapText="1"/>
    </xf>
    <xf numFmtId="0" fontId="22" fillId="33" borderId="13" xfId="0" applyFont="1" applyFill="1" applyBorder="1" applyAlignment="1">
      <alignment horizontal="left" vertical="center" wrapText="1"/>
    </xf>
    <xf numFmtId="0" fontId="21" fillId="32" borderId="13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32" borderId="10" xfId="0" applyFont="1" applyFill="1" applyBorder="1" applyAlignment="1">
      <alignment horizontal="left" vertical="center" wrapText="1"/>
    </xf>
    <xf numFmtId="14" fontId="6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78" fillId="0" borderId="0" xfId="0" applyFont="1" applyFill="1" applyAlignment="1">
      <alignment horizontal="left" wrapText="1"/>
    </xf>
    <xf numFmtId="0" fontId="78" fillId="0" borderId="0" xfId="0" applyFont="1" applyFill="1" applyAlignment="1">
      <alignment horizontal="left"/>
    </xf>
    <xf numFmtId="0" fontId="33" fillId="0" borderId="19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0"/>
  <sheetViews>
    <sheetView tabSelected="1" view="pageBreakPreview" zoomScale="40" zoomScaleNormal="40" zoomScaleSheetLayoutView="40" zoomScalePageLayoutView="26" workbookViewId="0" topLeftCell="F1">
      <selection activeCell="P1" sqref="P1:S3"/>
    </sheetView>
  </sheetViews>
  <sheetFormatPr defaultColWidth="9.140625" defaultRowHeight="15"/>
  <cols>
    <col min="1" max="1" width="20.57421875" style="37" customWidth="1"/>
    <col min="2" max="2" width="51.8515625" style="39" customWidth="1"/>
    <col min="3" max="3" width="17.421875" style="1" customWidth="1"/>
    <col min="4" max="4" width="37.7109375" style="1" customWidth="1"/>
    <col min="5" max="5" width="34.00390625" style="1" customWidth="1"/>
    <col min="6" max="6" width="35.57421875" style="1" customWidth="1"/>
    <col min="7" max="7" width="20.7109375" style="1" customWidth="1"/>
    <col min="8" max="8" width="37.7109375" style="1" customWidth="1"/>
    <col min="9" max="9" width="41.421875" style="3" customWidth="1"/>
    <col min="10" max="10" width="36.57421875" style="1" customWidth="1"/>
    <col min="11" max="11" width="37.57421875" style="1" customWidth="1"/>
    <col min="12" max="12" width="28.8515625" style="1" customWidth="1"/>
    <col min="13" max="13" width="42.8515625" style="1" customWidth="1"/>
    <col min="14" max="14" width="36.8515625" style="1" customWidth="1"/>
    <col min="15" max="15" width="30.28125" style="1" customWidth="1"/>
    <col min="16" max="16" width="35.140625" style="1" customWidth="1"/>
    <col min="17" max="17" width="20.140625" style="1" customWidth="1"/>
    <col min="18" max="18" width="35.00390625" style="1" customWidth="1"/>
    <col min="19" max="19" width="30.140625" style="2" customWidth="1"/>
    <col min="20" max="20" width="14.57421875" style="23" customWidth="1"/>
    <col min="21" max="21" width="9.421875" style="4" customWidth="1"/>
    <col min="22" max="16384" width="9.140625" style="1" customWidth="1"/>
  </cols>
  <sheetData>
    <row r="1" spans="1:19" ht="36" customHeight="1">
      <c r="A1" s="46"/>
      <c r="B1" s="82"/>
      <c r="P1" s="263" t="s">
        <v>144</v>
      </c>
      <c r="Q1" s="264"/>
      <c r="R1" s="264"/>
      <c r="S1" s="264"/>
    </row>
    <row r="2" spans="1:20" ht="120.75" customHeight="1">
      <c r="A2" s="46"/>
      <c r="B2" s="82"/>
      <c r="D2" s="5"/>
      <c r="E2" s="5"/>
      <c r="F2" s="5"/>
      <c r="G2" s="5"/>
      <c r="H2" s="6"/>
      <c r="J2" s="5"/>
      <c r="K2" s="6"/>
      <c r="L2" s="6"/>
      <c r="M2" s="5"/>
      <c r="O2" s="22"/>
      <c r="P2" s="264"/>
      <c r="Q2" s="264"/>
      <c r="R2" s="264"/>
      <c r="S2" s="264"/>
      <c r="T2" s="24"/>
    </row>
    <row r="3" spans="1:20" ht="80.25" customHeight="1">
      <c r="A3" s="46"/>
      <c r="B3" s="82"/>
      <c r="D3" s="5"/>
      <c r="E3" s="5"/>
      <c r="F3" s="5"/>
      <c r="G3" s="5"/>
      <c r="H3" s="6"/>
      <c r="J3" s="5"/>
      <c r="K3" s="6"/>
      <c r="L3" s="6"/>
      <c r="M3" s="5"/>
      <c r="O3" s="22"/>
      <c r="P3" s="264"/>
      <c r="Q3" s="264"/>
      <c r="R3" s="264"/>
      <c r="S3" s="264"/>
      <c r="T3" s="24"/>
    </row>
    <row r="4" spans="1:20" ht="38.25" customHeight="1">
      <c r="A4" s="46"/>
      <c r="B4" s="82"/>
      <c r="D4" s="5"/>
      <c r="E4" s="5"/>
      <c r="F4" s="5"/>
      <c r="G4" s="5"/>
      <c r="H4" s="6"/>
      <c r="J4" s="5"/>
      <c r="K4" s="6"/>
      <c r="L4" s="6"/>
      <c r="M4" s="5"/>
      <c r="O4" s="309"/>
      <c r="P4" s="310"/>
      <c r="Q4" s="310"/>
      <c r="R4" s="310"/>
      <c r="S4" s="310"/>
      <c r="T4" s="310"/>
    </row>
    <row r="5" spans="1:20" ht="20.25" customHeight="1">
      <c r="A5" s="46"/>
      <c r="B5" s="82"/>
      <c r="D5" s="5"/>
      <c r="E5" s="5"/>
      <c r="F5" s="5"/>
      <c r="G5" s="5"/>
      <c r="H5" s="6"/>
      <c r="J5" s="5"/>
      <c r="K5" s="6"/>
      <c r="L5" s="7"/>
      <c r="M5" s="5"/>
      <c r="O5" s="8"/>
      <c r="P5" s="289"/>
      <c r="Q5" s="289"/>
      <c r="R5" s="289"/>
      <c r="S5" s="289"/>
      <c r="T5" s="289"/>
    </row>
    <row r="6" spans="1:20" ht="63" customHeight="1">
      <c r="A6" s="41"/>
      <c r="B6" s="42"/>
      <c r="C6" s="9"/>
      <c r="D6" s="311" t="s">
        <v>51</v>
      </c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9"/>
      <c r="R6" s="9"/>
      <c r="S6" s="10"/>
      <c r="T6" s="25"/>
    </row>
    <row r="7" spans="1:20" ht="33" customHeight="1">
      <c r="A7" s="99"/>
      <c r="B7" s="100"/>
      <c r="C7" s="101"/>
      <c r="D7" s="101"/>
      <c r="E7" s="101"/>
      <c r="F7" s="102"/>
      <c r="G7" s="102"/>
      <c r="H7" s="103"/>
      <c r="I7" s="104"/>
      <c r="J7" s="101"/>
      <c r="K7" s="101"/>
      <c r="L7" s="101"/>
      <c r="M7" s="101"/>
      <c r="N7" s="101"/>
      <c r="O7" s="101"/>
      <c r="P7" s="101"/>
      <c r="Q7" s="101"/>
      <c r="R7" s="101"/>
      <c r="S7" s="105" t="s">
        <v>52</v>
      </c>
      <c r="T7" s="25"/>
    </row>
    <row r="8" spans="1:20" ht="45.75" customHeight="1">
      <c r="A8" s="268" t="s">
        <v>15</v>
      </c>
      <c r="B8" s="267" t="s">
        <v>18</v>
      </c>
      <c r="C8" s="106"/>
      <c r="D8" s="279" t="s">
        <v>0</v>
      </c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80"/>
      <c r="S8" s="319" t="s">
        <v>5</v>
      </c>
      <c r="T8" s="25"/>
    </row>
    <row r="9" spans="1:20" ht="26.25">
      <c r="A9" s="268"/>
      <c r="B9" s="267"/>
      <c r="C9" s="106"/>
      <c r="D9" s="312" t="s">
        <v>17</v>
      </c>
      <c r="E9" s="312"/>
      <c r="F9" s="312"/>
      <c r="G9" s="312"/>
      <c r="H9" s="313"/>
      <c r="I9" s="314" t="s">
        <v>34</v>
      </c>
      <c r="J9" s="312"/>
      <c r="K9" s="312"/>
      <c r="L9" s="315"/>
      <c r="M9" s="316"/>
      <c r="N9" s="300" t="s">
        <v>35</v>
      </c>
      <c r="O9" s="300"/>
      <c r="P9" s="300"/>
      <c r="Q9" s="300"/>
      <c r="R9" s="300"/>
      <c r="S9" s="265"/>
      <c r="T9" s="25"/>
    </row>
    <row r="10" spans="1:20" ht="48.75" customHeight="1">
      <c r="A10" s="268"/>
      <c r="B10" s="267"/>
      <c r="C10" s="297" t="s">
        <v>24</v>
      </c>
      <c r="D10" s="266" t="s">
        <v>1</v>
      </c>
      <c r="E10" s="265" t="s">
        <v>29</v>
      </c>
      <c r="F10" s="265"/>
      <c r="G10" s="317" t="s">
        <v>9</v>
      </c>
      <c r="H10" s="318"/>
      <c r="I10" s="266" t="s">
        <v>1</v>
      </c>
      <c r="J10" s="265" t="s">
        <v>30</v>
      </c>
      <c r="K10" s="265"/>
      <c r="L10" s="287" t="s">
        <v>11</v>
      </c>
      <c r="M10" s="288"/>
      <c r="N10" s="266" t="s">
        <v>1</v>
      </c>
      <c r="O10" s="265" t="s">
        <v>29</v>
      </c>
      <c r="P10" s="265"/>
      <c r="Q10" s="287" t="s">
        <v>9</v>
      </c>
      <c r="R10" s="288"/>
      <c r="S10" s="265"/>
      <c r="T10" s="25"/>
    </row>
    <row r="11" spans="1:21" s="2" customFormat="1" ht="75" customHeight="1">
      <c r="A11" s="268"/>
      <c r="B11" s="267"/>
      <c r="C11" s="298"/>
      <c r="D11" s="266"/>
      <c r="E11" s="168" t="s">
        <v>2</v>
      </c>
      <c r="F11" s="168" t="s">
        <v>3</v>
      </c>
      <c r="G11" s="168" t="s">
        <v>2</v>
      </c>
      <c r="H11" s="168" t="s">
        <v>3</v>
      </c>
      <c r="I11" s="266"/>
      <c r="J11" s="168" t="s">
        <v>2</v>
      </c>
      <c r="K11" s="168" t="s">
        <v>3</v>
      </c>
      <c r="L11" s="168" t="s">
        <v>2</v>
      </c>
      <c r="M11" s="168" t="s">
        <v>3</v>
      </c>
      <c r="N11" s="266"/>
      <c r="O11" s="168" t="s">
        <v>2</v>
      </c>
      <c r="P11" s="168" t="s">
        <v>3</v>
      </c>
      <c r="Q11" s="168" t="s">
        <v>2</v>
      </c>
      <c r="R11" s="168" t="s">
        <v>3</v>
      </c>
      <c r="S11" s="265"/>
      <c r="T11" s="25"/>
      <c r="U11" s="11"/>
    </row>
    <row r="12" spans="1:20" ht="22.5">
      <c r="A12" s="169">
        <v>1</v>
      </c>
      <c r="B12" s="107">
        <v>2</v>
      </c>
      <c r="C12" s="108">
        <v>3</v>
      </c>
      <c r="D12" s="109">
        <v>4</v>
      </c>
      <c r="E12" s="109">
        <v>5</v>
      </c>
      <c r="F12" s="109">
        <v>6</v>
      </c>
      <c r="G12" s="109">
        <v>7</v>
      </c>
      <c r="H12" s="109">
        <v>8</v>
      </c>
      <c r="I12" s="109">
        <v>9</v>
      </c>
      <c r="J12" s="109">
        <v>10</v>
      </c>
      <c r="K12" s="109">
        <v>11</v>
      </c>
      <c r="L12" s="109">
        <v>12</v>
      </c>
      <c r="M12" s="109">
        <v>13</v>
      </c>
      <c r="N12" s="109">
        <v>14</v>
      </c>
      <c r="O12" s="109">
        <v>15</v>
      </c>
      <c r="P12" s="109">
        <v>16</v>
      </c>
      <c r="Q12" s="109">
        <v>17</v>
      </c>
      <c r="R12" s="109">
        <v>18</v>
      </c>
      <c r="S12" s="109">
        <v>19</v>
      </c>
      <c r="T12" s="25"/>
    </row>
    <row r="13" spans="1:21" s="46" customFormat="1" ht="189.75" customHeight="1">
      <c r="A13" s="212" t="s">
        <v>4</v>
      </c>
      <c r="B13" s="110"/>
      <c r="C13" s="173">
        <f>D13+I13+N13</f>
        <v>749097634</v>
      </c>
      <c r="D13" s="174">
        <f>E13+F13+H13</f>
        <v>68226968</v>
      </c>
      <c r="E13" s="175">
        <f>E17+E18+E55+E56+E75+E76+E95+E98+E100+E101+E102+E106+E108+E110</f>
        <v>9928500</v>
      </c>
      <c r="F13" s="175">
        <f>F17+F18+F22+F23+F68+F70+F24</f>
        <v>5705700</v>
      </c>
      <c r="G13" s="175"/>
      <c r="H13" s="175">
        <f>H17+H18+H68</f>
        <v>52592768</v>
      </c>
      <c r="I13" s="174">
        <f>J13+K13+M13+L13</f>
        <v>417595603</v>
      </c>
      <c r="J13" s="175">
        <f>J17+J20+J18+J22+J23+J24+J27+J28+J29+J31+J30+J32+J33+J34+J35+J36+J37+J38+J39+J40+J49+J50+J51+J52+J53+J55+J56+J62+J63+J64+J65+J66+J67+J68+J69+J70+J72+J73+J75+J76+J79+J80+J81+J82+J85+J87+J89+J92+J95+J96+J98+J100+J101+J102+J104+J106+J108+J110+J112+J58+J59</f>
        <v>4740224</v>
      </c>
      <c r="K13" s="175">
        <f>K17+K20+K18+K22+K23+K24+K27+K28+K29+K31+K30+K32+K33+K34+K35+K36+K37+K38+K39+K40+K49+K50+K51+K52+K53+K55+K56+K62+K63+K64+K65+K66+K67+K68+K69+K70+K72+K73+K75+K76+K79+K80+K81+K82+K85+K87+K89+K92+K95+K96+K98+K100+K101+K102+K104+K106+K108+K110+K112+K25+K26+K41+K42+K43+K44+K21+K45+K46+K47+K48</f>
        <v>214332949</v>
      </c>
      <c r="L13" s="175">
        <f>L112</f>
        <v>0</v>
      </c>
      <c r="M13" s="175">
        <f>M17+M20+M28+M62+M64+M65+M69+M40</f>
        <v>198522430</v>
      </c>
      <c r="N13" s="174">
        <f>O13+P13+R13</f>
        <v>263275063</v>
      </c>
      <c r="O13" s="175">
        <f>O56+O75+O76+O96+O98+O100+O101+O102+O106+O108+O110+O17</f>
        <v>2094761</v>
      </c>
      <c r="P13" s="175">
        <f>P17+P20+P49+P40+P50+P51+P52+P53+P64+P66+P67+P70+P72+P73+P82+P92+P63+P39</f>
        <v>130988502</v>
      </c>
      <c r="Q13" s="175"/>
      <c r="R13" s="175">
        <f>R17+R20+R63+R64</f>
        <v>130191800</v>
      </c>
      <c r="S13" s="170" t="s">
        <v>22</v>
      </c>
      <c r="T13" s="34"/>
      <c r="U13" s="47"/>
    </row>
    <row r="14" spans="1:20" ht="53.25" customHeight="1">
      <c r="A14" s="304" t="s">
        <v>10</v>
      </c>
      <c r="B14" s="305"/>
      <c r="C14" s="305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7"/>
      <c r="T14" s="25"/>
    </row>
    <row r="15" spans="1:20" ht="39.75" customHeight="1">
      <c r="A15" s="290" t="s">
        <v>43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2"/>
      <c r="T15" s="25"/>
    </row>
    <row r="16" spans="1:20" ht="30" customHeight="1">
      <c r="A16" s="293" t="s">
        <v>31</v>
      </c>
      <c r="B16" s="294"/>
      <c r="C16" s="294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6"/>
      <c r="T16" s="25"/>
    </row>
    <row r="17" spans="1:21" s="57" customFormat="1" ht="126.75" customHeight="1">
      <c r="A17" s="111" t="s">
        <v>12</v>
      </c>
      <c r="B17" s="112" t="s">
        <v>28</v>
      </c>
      <c r="C17" s="113"/>
      <c r="D17" s="176">
        <f>E17+F17+G17+H17</f>
        <v>48200000</v>
      </c>
      <c r="E17" s="177">
        <v>8200000</v>
      </c>
      <c r="F17" s="177"/>
      <c r="G17" s="178"/>
      <c r="H17" s="179">
        <v>40000000</v>
      </c>
      <c r="I17" s="176">
        <f>J17+K17+L17+M17</f>
        <v>111119500</v>
      </c>
      <c r="J17" s="178">
        <v>461090</v>
      </c>
      <c r="K17" s="179">
        <v>18442910</v>
      </c>
      <c r="L17" s="178"/>
      <c r="M17" s="179">
        <v>92215500</v>
      </c>
      <c r="N17" s="176">
        <f>O17+P17+Q17+R17</f>
        <v>90899067</v>
      </c>
      <c r="O17" s="180">
        <v>366246</v>
      </c>
      <c r="P17" s="180">
        <v>14649821</v>
      </c>
      <c r="Q17" s="181"/>
      <c r="R17" s="181">
        <v>75883000</v>
      </c>
      <c r="S17" s="235" t="s">
        <v>23</v>
      </c>
      <c r="T17" s="55">
        <v>17</v>
      </c>
      <c r="U17" s="56"/>
    </row>
    <row r="18" spans="1:21" s="57" customFormat="1" ht="104.25" customHeight="1">
      <c r="A18" s="111" t="s">
        <v>12</v>
      </c>
      <c r="B18" s="114" t="s">
        <v>57</v>
      </c>
      <c r="C18" s="115"/>
      <c r="D18" s="182">
        <f>E18+F18+G18+H18</f>
        <v>7061740</v>
      </c>
      <c r="E18" s="177">
        <v>100000</v>
      </c>
      <c r="F18" s="177">
        <f>1375000+524000</f>
        <v>1899000</v>
      </c>
      <c r="G18" s="178"/>
      <c r="H18" s="178">
        <v>5062740</v>
      </c>
      <c r="I18" s="183"/>
      <c r="J18" s="184"/>
      <c r="K18" s="185"/>
      <c r="L18" s="186"/>
      <c r="M18" s="187"/>
      <c r="N18" s="188"/>
      <c r="O18" s="189"/>
      <c r="P18" s="190"/>
      <c r="Q18" s="190"/>
      <c r="R18" s="191"/>
      <c r="S18" s="235" t="s">
        <v>23</v>
      </c>
      <c r="T18" s="55"/>
      <c r="U18" s="58"/>
    </row>
    <row r="19" spans="1:21" s="60" customFormat="1" ht="22.5">
      <c r="A19" s="308" t="s">
        <v>19</v>
      </c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55"/>
      <c r="U19" s="59"/>
    </row>
    <row r="20" spans="1:21" s="62" customFormat="1" ht="128.25" customHeight="1">
      <c r="A20" s="116" t="s">
        <v>12</v>
      </c>
      <c r="B20" s="117" t="s">
        <v>36</v>
      </c>
      <c r="C20" s="118"/>
      <c r="D20" s="192"/>
      <c r="E20" s="193"/>
      <c r="F20" s="192"/>
      <c r="G20" s="192"/>
      <c r="H20" s="192"/>
      <c r="I20" s="176">
        <f>J20+K20+L20+M20</f>
        <v>26500000</v>
      </c>
      <c r="J20" s="195"/>
      <c r="K20" s="196">
        <v>26500000</v>
      </c>
      <c r="L20" s="197"/>
      <c r="M20" s="198"/>
      <c r="N20" s="194">
        <f>P20+R20</f>
        <v>28152300</v>
      </c>
      <c r="O20" s="195"/>
      <c r="P20" s="196">
        <v>5027500</v>
      </c>
      <c r="Q20" s="199"/>
      <c r="R20" s="196">
        <v>23124800</v>
      </c>
      <c r="S20" s="119" t="s">
        <v>23</v>
      </c>
      <c r="T20" s="55"/>
      <c r="U20" s="61"/>
    </row>
    <row r="21" spans="1:21" s="62" customFormat="1" ht="214.5" customHeight="1">
      <c r="A21" s="116" t="s">
        <v>12</v>
      </c>
      <c r="B21" s="121" t="s">
        <v>58</v>
      </c>
      <c r="C21" s="118"/>
      <c r="D21" s="192"/>
      <c r="E21" s="193"/>
      <c r="F21" s="192"/>
      <c r="G21" s="192"/>
      <c r="H21" s="192"/>
      <c r="I21" s="176">
        <f>J21+K21+L21+M21</f>
        <v>273558</v>
      </c>
      <c r="J21" s="195"/>
      <c r="K21" s="196">
        <v>273558</v>
      </c>
      <c r="L21" s="197"/>
      <c r="M21" s="198"/>
      <c r="N21" s="194"/>
      <c r="O21" s="195"/>
      <c r="P21" s="196"/>
      <c r="Q21" s="199"/>
      <c r="R21" s="196"/>
      <c r="S21" s="119" t="s">
        <v>23</v>
      </c>
      <c r="T21" s="55"/>
      <c r="U21" s="61"/>
    </row>
    <row r="22" spans="1:21" s="64" customFormat="1" ht="187.5" customHeight="1">
      <c r="A22" s="120" t="s">
        <v>12</v>
      </c>
      <c r="B22" s="121" t="s">
        <v>59</v>
      </c>
      <c r="C22" s="118"/>
      <c r="D22" s="192">
        <f>E22+F22+G22+H22</f>
        <v>2640000</v>
      </c>
      <c r="E22" s="200"/>
      <c r="F22" s="193">
        <v>2640000</v>
      </c>
      <c r="G22" s="193"/>
      <c r="H22" s="193"/>
      <c r="I22" s="176">
        <f>J22+K22+L22+M22</f>
        <v>6750000</v>
      </c>
      <c r="J22" s="193"/>
      <c r="K22" s="193">
        <v>6750000</v>
      </c>
      <c r="L22" s="192"/>
      <c r="M22" s="193"/>
      <c r="N22" s="192"/>
      <c r="O22" s="193"/>
      <c r="P22" s="193"/>
      <c r="Q22" s="193"/>
      <c r="R22" s="193"/>
      <c r="S22" s="119" t="s">
        <v>7</v>
      </c>
      <c r="T22" s="55"/>
      <c r="U22" s="63"/>
    </row>
    <row r="23" spans="1:21" s="64" customFormat="1" ht="129.75" customHeight="1">
      <c r="A23" s="120" t="s">
        <v>12</v>
      </c>
      <c r="B23" s="65" t="s">
        <v>60</v>
      </c>
      <c r="C23" s="66"/>
      <c r="D23" s="192">
        <f>E23+F23+G23+H23</f>
        <v>130000</v>
      </c>
      <c r="E23" s="200"/>
      <c r="F23" s="193">
        <v>130000</v>
      </c>
      <c r="G23" s="193"/>
      <c r="H23" s="193"/>
      <c r="I23" s="192"/>
      <c r="J23" s="193"/>
      <c r="K23" s="193"/>
      <c r="L23" s="192"/>
      <c r="M23" s="193"/>
      <c r="N23" s="192"/>
      <c r="O23" s="193"/>
      <c r="P23" s="193"/>
      <c r="Q23" s="193"/>
      <c r="R23" s="193"/>
      <c r="S23" s="119" t="s">
        <v>7</v>
      </c>
      <c r="T23" s="55"/>
      <c r="U23" s="63"/>
    </row>
    <row r="24" spans="1:21" s="64" customFormat="1" ht="204.75" customHeight="1">
      <c r="A24" s="120" t="s">
        <v>12</v>
      </c>
      <c r="B24" s="65" t="s">
        <v>61</v>
      </c>
      <c r="C24" s="66"/>
      <c r="D24" s="192">
        <f>E24+F24+G24+H24</f>
        <v>200000</v>
      </c>
      <c r="E24" s="200"/>
      <c r="F24" s="193">
        <v>200000</v>
      </c>
      <c r="G24" s="193"/>
      <c r="H24" s="193"/>
      <c r="I24" s="176">
        <f aca="true" t="shared" si="0" ref="I24:I39">J24+K24+L24+M24</f>
        <v>563192</v>
      </c>
      <c r="J24" s="193"/>
      <c r="K24" s="193">
        <v>563192</v>
      </c>
      <c r="L24" s="192"/>
      <c r="M24" s="193"/>
      <c r="N24" s="192"/>
      <c r="O24" s="193"/>
      <c r="P24" s="193"/>
      <c r="Q24" s="193"/>
      <c r="R24" s="193"/>
      <c r="S24" s="119" t="s">
        <v>7</v>
      </c>
      <c r="T24" s="55"/>
      <c r="U24" s="63"/>
    </row>
    <row r="25" spans="1:21" s="64" customFormat="1" ht="193.5" customHeight="1">
      <c r="A25" s="120" t="s">
        <v>12</v>
      </c>
      <c r="B25" s="65" t="s">
        <v>62</v>
      </c>
      <c r="C25" s="66"/>
      <c r="D25" s="192"/>
      <c r="E25" s="200"/>
      <c r="F25" s="193"/>
      <c r="G25" s="193"/>
      <c r="H25" s="193"/>
      <c r="I25" s="176">
        <f t="shared" si="0"/>
        <v>9500000</v>
      </c>
      <c r="J25" s="193"/>
      <c r="K25" s="193">
        <v>9500000</v>
      </c>
      <c r="L25" s="192"/>
      <c r="M25" s="193"/>
      <c r="N25" s="192"/>
      <c r="O25" s="193"/>
      <c r="P25" s="193"/>
      <c r="Q25" s="193"/>
      <c r="R25" s="193"/>
      <c r="S25" s="119" t="s">
        <v>7</v>
      </c>
      <c r="T25" s="55"/>
      <c r="U25" s="63"/>
    </row>
    <row r="26" spans="1:21" s="64" customFormat="1" ht="116.25" customHeight="1">
      <c r="A26" s="120" t="s">
        <v>56</v>
      </c>
      <c r="B26" s="65" t="s">
        <v>63</v>
      </c>
      <c r="C26" s="66"/>
      <c r="D26" s="192"/>
      <c r="E26" s="200"/>
      <c r="F26" s="193"/>
      <c r="G26" s="193"/>
      <c r="H26" s="193"/>
      <c r="I26" s="176">
        <f t="shared" si="0"/>
        <v>7000000</v>
      </c>
      <c r="J26" s="193"/>
      <c r="K26" s="193">
        <v>7000000</v>
      </c>
      <c r="L26" s="192"/>
      <c r="M26" s="193"/>
      <c r="N26" s="192"/>
      <c r="O26" s="193"/>
      <c r="P26" s="193"/>
      <c r="Q26" s="193"/>
      <c r="R26" s="193"/>
      <c r="S26" s="119" t="s">
        <v>7</v>
      </c>
      <c r="T26" s="55"/>
      <c r="U26" s="63"/>
    </row>
    <row r="27" spans="1:21" s="69" customFormat="1" ht="140.25" customHeight="1">
      <c r="A27" s="120" t="s">
        <v>12</v>
      </c>
      <c r="B27" s="122" t="s">
        <v>64</v>
      </c>
      <c r="C27" s="123"/>
      <c r="D27" s="201"/>
      <c r="E27" s="202"/>
      <c r="F27" s="203"/>
      <c r="G27" s="203"/>
      <c r="H27" s="203"/>
      <c r="I27" s="176">
        <f t="shared" si="0"/>
        <v>7200000</v>
      </c>
      <c r="J27" s="203"/>
      <c r="K27" s="203">
        <v>7200000</v>
      </c>
      <c r="L27" s="201"/>
      <c r="M27" s="203"/>
      <c r="N27" s="201"/>
      <c r="O27" s="203"/>
      <c r="P27" s="203"/>
      <c r="Q27" s="203"/>
      <c r="R27" s="203"/>
      <c r="S27" s="119" t="s">
        <v>7</v>
      </c>
      <c r="T27" s="67"/>
      <c r="U27" s="68"/>
    </row>
    <row r="28" spans="1:21" s="69" customFormat="1" ht="123" customHeight="1">
      <c r="A28" s="120" t="s">
        <v>12</v>
      </c>
      <c r="B28" s="122" t="s">
        <v>65</v>
      </c>
      <c r="C28" s="123"/>
      <c r="D28" s="201"/>
      <c r="E28" s="202"/>
      <c r="F28" s="203"/>
      <c r="G28" s="203"/>
      <c r="H28" s="203"/>
      <c r="I28" s="176">
        <f t="shared" si="0"/>
        <v>8000000</v>
      </c>
      <c r="J28" s="203"/>
      <c r="K28" s="203">
        <v>3200000</v>
      </c>
      <c r="L28" s="201"/>
      <c r="M28" s="203">
        <v>4800000</v>
      </c>
      <c r="N28" s="201"/>
      <c r="O28" s="203"/>
      <c r="P28" s="203"/>
      <c r="Q28" s="203"/>
      <c r="R28" s="203"/>
      <c r="S28" s="119" t="s">
        <v>7</v>
      </c>
      <c r="T28" s="67"/>
      <c r="U28" s="68"/>
    </row>
    <row r="29" spans="1:21" s="64" customFormat="1" ht="171.75" customHeight="1">
      <c r="A29" s="120" t="s">
        <v>12</v>
      </c>
      <c r="B29" s="65" t="s">
        <v>66</v>
      </c>
      <c r="C29" s="66"/>
      <c r="D29" s="192"/>
      <c r="E29" s="200"/>
      <c r="F29" s="193"/>
      <c r="G29" s="193"/>
      <c r="H29" s="193"/>
      <c r="I29" s="201">
        <f t="shared" si="0"/>
        <v>5300000</v>
      </c>
      <c r="J29" s="199"/>
      <c r="K29" s="203">
        <v>5300000</v>
      </c>
      <c r="L29" s="199"/>
      <c r="M29" s="199"/>
      <c r="N29" s="192"/>
      <c r="O29" s="193"/>
      <c r="P29" s="193"/>
      <c r="Q29" s="193"/>
      <c r="R29" s="193"/>
      <c r="S29" s="119" t="s">
        <v>7</v>
      </c>
      <c r="T29" s="55"/>
      <c r="U29" s="63"/>
    </row>
    <row r="30" spans="1:21" s="64" customFormat="1" ht="171.75" customHeight="1">
      <c r="A30" s="120" t="s">
        <v>12</v>
      </c>
      <c r="B30" s="65" t="s">
        <v>67</v>
      </c>
      <c r="C30" s="66"/>
      <c r="D30" s="192"/>
      <c r="E30" s="200"/>
      <c r="F30" s="193"/>
      <c r="G30" s="193"/>
      <c r="H30" s="193"/>
      <c r="I30" s="201">
        <f t="shared" si="0"/>
        <v>4200000</v>
      </c>
      <c r="J30" s="199"/>
      <c r="K30" s="203">
        <v>4200000</v>
      </c>
      <c r="L30" s="199"/>
      <c r="M30" s="199"/>
      <c r="N30" s="194"/>
      <c r="O30" s="193"/>
      <c r="P30" s="193"/>
      <c r="Q30" s="193"/>
      <c r="R30" s="193"/>
      <c r="S30" s="119" t="s">
        <v>7</v>
      </c>
      <c r="T30" s="55"/>
      <c r="U30" s="63"/>
    </row>
    <row r="31" spans="1:21" s="64" customFormat="1" ht="139.5" customHeight="1">
      <c r="A31" s="120" t="s">
        <v>12</v>
      </c>
      <c r="B31" s="65" t="s">
        <v>68</v>
      </c>
      <c r="C31" s="66"/>
      <c r="D31" s="192"/>
      <c r="E31" s="200"/>
      <c r="F31" s="193"/>
      <c r="G31" s="193"/>
      <c r="H31" s="193"/>
      <c r="I31" s="201">
        <f t="shared" si="0"/>
        <v>8250000</v>
      </c>
      <c r="J31" s="199"/>
      <c r="K31" s="203">
        <v>8250000</v>
      </c>
      <c r="L31" s="199"/>
      <c r="M31" s="199"/>
      <c r="N31" s="192"/>
      <c r="O31" s="193"/>
      <c r="P31" s="193"/>
      <c r="Q31" s="193"/>
      <c r="R31" s="193"/>
      <c r="S31" s="119" t="s">
        <v>7</v>
      </c>
      <c r="T31" s="55"/>
      <c r="U31" s="63"/>
    </row>
    <row r="32" spans="1:21" s="64" customFormat="1" ht="135.75" customHeight="1">
      <c r="A32" s="124" t="s">
        <v>12</v>
      </c>
      <c r="B32" s="122" t="s">
        <v>69</v>
      </c>
      <c r="C32" s="123"/>
      <c r="D32" s="192"/>
      <c r="E32" s="200"/>
      <c r="F32" s="193"/>
      <c r="G32" s="192"/>
      <c r="H32" s="193"/>
      <c r="I32" s="201">
        <f t="shared" si="0"/>
        <v>700000</v>
      </c>
      <c r="J32" s="193"/>
      <c r="K32" s="193">
        <v>700000</v>
      </c>
      <c r="L32" s="193"/>
      <c r="M32" s="193"/>
      <c r="N32" s="193"/>
      <c r="O32" s="193"/>
      <c r="P32" s="193"/>
      <c r="Q32" s="193"/>
      <c r="R32" s="193"/>
      <c r="S32" s="119" t="s">
        <v>7</v>
      </c>
      <c r="T32" s="55"/>
      <c r="U32" s="63"/>
    </row>
    <row r="33" spans="1:21" s="64" customFormat="1" ht="185.25" customHeight="1">
      <c r="A33" s="124" t="s">
        <v>12</v>
      </c>
      <c r="B33" s="122" t="s">
        <v>70</v>
      </c>
      <c r="C33" s="123"/>
      <c r="D33" s="192"/>
      <c r="E33" s="200"/>
      <c r="F33" s="193"/>
      <c r="G33" s="192"/>
      <c r="H33" s="192"/>
      <c r="I33" s="201">
        <f t="shared" si="0"/>
        <v>600000</v>
      </c>
      <c r="J33" s="193"/>
      <c r="K33" s="193">
        <v>600000</v>
      </c>
      <c r="L33" s="192"/>
      <c r="M33" s="193"/>
      <c r="N33" s="193"/>
      <c r="O33" s="193"/>
      <c r="P33" s="193"/>
      <c r="Q33" s="193"/>
      <c r="R33" s="193"/>
      <c r="S33" s="119" t="s">
        <v>7</v>
      </c>
      <c r="T33" s="55"/>
      <c r="U33" s="63"/>
    </row>
    <row r="34" spans="1:21" s="64" customFormat="1" ht="143.25" customHeight="1">
      <c r="A34" s="124" t="s">
        <v>12</v>
      </c>
      <c r="B34" s="122" t="s">
        <v>71</v>
      </c>
      <c r="C34" s="123"/>
      <c r="D34" s="192"/>
      <c r="E34" s="200"/>
      <c r="F34" s="193"/>
      <c r="G34" s="192"/>
      <c r="H34" s="192"/>
      <c r="I34" s="192">
        <f t="shared" si="0"/>
        <v>1100000</v>
      </c>
      <c r="J34" s="193"/>
      <c r="K34" s="193">
        <v>1100000</v>
      </c>
      <c r="L34" s="192"/>
      <c r="M34" s="193"/>
      <c r="N34" s="193"/>
      <c r="O34" s="193"/>
      <c r="P34" s="193"/>
      <c r="Q34" s="193"/>
      <c r="R34" s="193"/>
      <c r="S34" s="119" t="s">
        <v>7</v>
      </c>
      <c r="T34" s="55"/>
      <c r="U34" s="63"/>
    </row>
    <row r="35" spans="1:23" s="64" customFormat="1" ht="180.75" customHeight="1">
      <c r="A35" s="124" t="s">
        <v>12</v>
      </c>
      <c r="B35" s="122" t="s">
        <v>72</v>
      </c>
      <c r="C35" s="123"/>
      <c r="D35" s="192"/>
      <c r="E35" s="200"/>
      <c r="F35" s="193"/>
      <c r="G35" s="192"/>
      <c r="H35" s="192"/>
      <c r="I35" s="192">
        <f t="shared" si="0"/>
        <v>8700000</v>
      </c>
      <c r="J35" s="193"/>
      <c r="K35" s="193">
        <v>8700000</v>
      </c>
      <c r="L35" s="192"/>
      <c r="M35" s="193"/>
      <c r="N35" s="193"/>
      <c r="O35" s="193"/>
      <c r="P35" s="193"/>
      <c r="Q35" s="193"/>
      <c r="R35" s="193"/>
      <c r="S35" s="119" t="s">
        <v>7</v>
      </c>
      <c r="T35" s="55"/>
      <c r="U35" s="70"/>
      <c r="V35" s="71"/>
      <c r="W35" s="71"/>
    </row>
    <row r="36" spans="1:23" s="64" customFormat="1" ht="150.75" customHeight="1">
      <c r="A36" s="124" t="s">
        <v>12</v>
      </c>
      <c r="B36" s="122" t="s">
        <v>73</v>
      </c>
      <c r="C36" s="123"/>
      <c r="D36" s="192"/>
      <c r="E36" s="200"/>
      <c r="F36" s="193"/>
      <c r="G36" s="192"/>
      <c r="H36" s="193"/>
      <c r="I36" s="192">
        <f t="shared" si="0"/>
        <v>3600000</v>
      </c>
      <c r="J36" s="193"/>
      <c r="K36" s="193">
        <v>3600000</v>
      </c>
      <c r="L36" s="192"/>
      <c r="M36" s="193"/>
      <c r="N36" s="193"/>
      <c r="O36" s="193"/>
      <c r="P36" s="193"/>
      <c r="Q36" s="193"/>
      <c r="R36" s="193"/>
      <c r="S36" s="119" t="s">
        <v>7</v>
      </c>
      <c r="T36" s="55"/>
      <c r="U36" s="70"/>
      <c r="V36" s="71"/>
      <c r="W36" s="71"/>
    </row>
    <row r="37" spans="1:23" s="64" customFormat="1" ht="208.5" customHeight="1">
      <c r="A37" s="124" t="s">
        <v>12</v>
      </c>
      <c r="B37" s="122" t="s">
        <v>130</v>
      </c>
      <c r="C37" s="123"/>
      <c r="D37" s="192"/>
      <c r="E37" s="200"/>
      <c r="F37" s="193"/>
      <c r="G37" s="192"/>
      <c r="H37" s="193"/>
      <c r="I37" s="192">
        <f t="shared" si="0"/>
        <v>595000</v>
      </c>
      <c r="J37" s="193"/>
      <c r="K37" s="193">
        <v>595000</v>
      </c>
      <c r="L37" s="192"/>
      <c r="M37" s="193"/>
      <c r="N37" s="193"/>
      <c r="O37" s="193"/>
      <c r="P37" s="193"/>
      <c r="Q37" s="193"/>
      <c r="R37" s="193"/>
      <c r="S37" s="119" t="s">
        <v>23</v>
      </c>
      <c r="T37" s="55"/>
      <c r="U37" s="70"/>
      <c r="V37" s="71"/>
      <c r="W37" s="71"/>
    </row>
    <row r="38" spans="1:23" s="64" customFormat="1" ht="208.5" customHeight="1">
      <c r="A38" s="124" t="s">
        <v>12</v>
      </c>
      <c r="B38" s="122" t="s">
        <v>74</v>
      </c>
      <c r="C38" s="123"/>
      <c r="D38" s="192"/>
      <c r="E38" s="200"/>
      <c r="F38" s="193"/>
      <c r="G38" s="192"/>
      <c r="H38" s="193"/>
      <c r="I38" s="192">
        <f t="shared" si="0"/>
        <v>178000</v>
      </c>
      <c r="J38" s="193"/>
      <c r="K38" s="193">
        <v>178000</v>
      </c>
      <c r="L38" s="192"/>
      <c r="M38" s="193"/>
      <c r="N38" s="193"/>
      <c r="O38" s="193"/>
      <c r="P38" s="193"/>
      <c r="Q38" s="193"/>
      <c r="R38" s="193"/>
      <c r="S38" s="119" t="s">
        <v>23</v>
      </c>
      <c r="T38" s="55"/>
      <c r="U38" s="70"/>
      <c r="V38" s="71"/>
      <c r="W38" s="71"/>
    </row>
    <row r="39" spans="1:23" s="64" customFormat="1" ht="197.25" customHeight="1">
      <c r="A39" s="124" t="s">
        <v>12</v>
      </c>
      <c r="B39" s="122" t="s">
        <v>75</v>
      </c>
      <c r="C39" s="123"/>
      <c r="D39" s="192"/>
      <c r="E39" s="200"/>
      <c r="F39" s="193"/>
      <c r="G39" s="192"/>
      <c r="H39" s="193"/>
      <c r="I39" s="192">
        <f t="shared" si="0"/>
        <v>10000000</v>
      </c>
      <c r="J39" s="193"/>
      <c r="K39" s="193">
        <v>10000000</v>
      </c>
      <c r="L39" s="192"/>
      <c r="M39" s="193"/>
      <c r="N39" s="192">
        <f>O39+P39+Q39+R39</f>
        <v>12057581</v>
      </c>
      <c r="O39" s="193"/>
      <c r="P39" s="193">
        <v>12057581</v>
      </c>
      <c r="Q39" s="193"/>
      <c r="R39" s="193"/>
      <c r="S39" s="119" t="s">
        <v>7</v>
      </c>
      <c r="T39" s="55"/>
      <c r="U39" s="70"/>
      <c r="V39" s="71"/>
      <c r="W39" s="71"/>
    </row>
    <row r="40" spans="1:23" s="64" customFormat="1" ht="320.25" customHeight="1">
      <c r="A40" s="120" t="s">
        <v>140</v>
      </c>
      <c r="B40" s="65" t="s">
        <v>76</v>
      </c>
      <c r="C40" s="66"/>
      <c r="D40" s="192"/>
      <c r="E40" s="200"/>
      <c r="F40" s="193"/>
      <c r="G40" s="193"/>
      <c r="H40" s="193"/>
      <c r="I40" s="194">
        <f aca="true" t="shared" si="1" ref="I40:I48">K40+M40</f>
        <v>57912282</v>
      </c>
      <c r="J40" s="193"/>
      <c r="K40" s="193">
        <v>5000000</v>
      </c>
      <c r="L40" s="199"/>
      <c r="M40" s="193">
        <v>52912282</v>
      </c>
      <c r="N40" s="194"/>
      <c r="O40" s="193"/>
      <c r="P40" s="193"/>
      <c r="Q40" s="193"/>
      <c r="R40" s="193"/>
      <c r="S40" s="119" t="s">
        <v>7</v>
      </c>
      <c r="T40" s="55"/>
      <c r="U40" s="70"/>
      <c r="V40" s="71"/>
      <c r="W40" s="71"/>
    </row>
    <row r="41" spans="1:23" s="64" customFormat="1" ht="147" customHeight="1">
      <c r="A41" s="120" t="s">
        <v>12</v>
      </c>
      <c r="B41" s="65" t="s">
        <v>77</v>
      </c>
      <c r="C41" s="66"/>
      <c r="D41" s="192"/>
      <c r="E41" s="200"/>
      <c r="F41" s="193"/>
      <c r="G41" s="193"/>
      <c r="H41" s="193"/>
      <c r="I41" s="194">
        <f t="shared" si="1"/>
        <v>7000000</v>
      </c>
      <c r="J41" s="193"/>
      <c r="K41" s="193">
        <v>7000000</v>
      </c>
      <c r="L41" s="199"/>
      <c r="M41" s="199"/>
      <c r="N41" s="194"/>
      <c r="O41" s="193"/>
      <c r="P41" s="193"/>
      <c r="Q41" s="193"/>
      <c r="R41" s="193"/>
      <c r="S41" s="119" t="s">
        <v>7</v>
      </c>
      <c r="T41" s="55"/>
      <c r="U41" s="70"/>
      <c r="V41" s="71"/>
      <c r="W41" s="71"/>
    </row>
    <row r="42" spans="1:23" s="64" customFormat="1" ht="126.75" customHeight="1">
      <c r="A42" s="120" t="s">
        <v>12</v>
      </c>
      <c r="B42" s="65" t="s">
        <v>78</v>
      </c>
      <c r="C42" s="66"/>
      <c r="D42" s="192"/>
      <c r="E42" s="200"/>
      <c r="F42" s="193"/>
      <c r="G42" s="193"/>
      <c r="H42" s="193"/>
      <c r="I42" s="194">
        <f t="shared" si="1"/>
        <v>5000000</v>
      </c>
      <c r="J42" s="193"/>
      <c r="K42" s="193">
        <v>5000000</v>
      </c>
      <c r="L42" s="199"/>
      <c r="M42" s="199"/>
      <c r="N42" s="194"/>
      <c r="O42" s="193"/>
      <c r="P42" s="193"/>
      <c r="Q42" s="193"/>
      <c r="R42" s="193"/>
      <c r="S42" s="119" t="s">
        <v>7</v>
      </c>
      <c r="T42" s="55"/>
      <c r="U42" s="70"/>
      <c r="V42" s="71"/>
      <c r="W42" s="71"/>
    </row>
    <row r="43" spans="1:23" s="64" customFormat="1" ht="162.75" customHeight="1">
      <c r="A43" s="120" t="s">
        <v>12</v>
      </c>
      <c r="B43" s="65" t="s">
        <v>79</v>
      </c>
      <c r="C43" s="66"/>
      <c r="D43" s="192"/>
      <c r="E43" s="200"/>
      <c r="F43" s="193"/>
      <c r="G43" s="193"/>
      <c r="H43" s="193"/>
      <c r="I43" s="194">
        <f t="shared" si="1"/>
        <v>3750000</v>
      </c>
      <c r="J43" s="193"/>
      <c r="K43" s="193">
        <v>3750000</v>
      </c>
      <c r="L43" s="199"/>
      <c r="M43" s="199"/>
      <c r="N43" s="194"/>
      <c r="O43" s="193"/>
      <c r="P43" s="193"/>
      <c r="Q43" s="193"/>
      <c r="R43" s="193"/>
      <c r="S43" s="119" t="s">
        <v>7</v>
      </c>
      <c r="T43" s="55"/>
      <c r="U43" s="70"/>
      <c r="V43" s="71"/>
      <c r="W43" s="71"/>
    </row>
    <row r="44" spans="1:23" s="64" customFormat="1" ht="151.5" customHeight="1">
      <c r="A44" s="120" t="s">
        <v>12</v>
      </c>
      <c r="B44" s="65" t="s">
        <v>80</v>
      </c>
      <c r="C44" s="66"/>
      <c r="D44" s="192"/>
      <c r="E44" s="200"/>
      <c r="F44" s="193"/>
      <c r="G44" s="193"/>
      <c r="H44" s="193"/>
      <c r="I44" s="194">
        <f t="shared" si="1"/>
        <v>7000000</v>
      </c>
      <c r="J44" s="199"/>
      <c r="K44" s="193">
        <v>7000000</v>
      </c>
      <c r="L44" s="199"/>
      <c r="M44" s="199"/>
      <c r="N44" s="194"/>
      <c r="O44" s="193"/>
      <c r="P44" s="193"/>
      <c r="Q44" s="193"/>
      <c r="R44" s="193"/>
      <c r="S44" s="119" t="s">
        <v>7</v>
      </c>
      <c r="T44" s="55"/>
      <c r="U44" s="70"/>
      <c r="V44" s="71"/>
      <c r="W44" s="71"/>
    </row>
    <row r="45" spans="1:23" s="64" customFormat="1" ht="166.5" customHeight="1">
      <c r="A45" s="120" t="s">
        <v>12</v>
      </c>
      <c r="B45" s="65" t="s">
        <v>129</v>
      </c>
      <c r="C45" s="66"/>
      <c r="D45" s="192"/>
      <c r="E45" s="200"/>
      <c r="F45" s="193"/>
      <c r="G45" s="193"/>
      <c r="H45" s="193"/>
      <c r="I45" s="194">
        <f t="shared" si="1"/>
        <v>199500</v>
      </c>
      <c r="J45" s="199"/>
      <c r="K45" s="193">
        <v>199500</v>
      </c>
      <c r="L45" s="199"/>
      <c r="M45" s="199"/>
      <c r="N45" s="194"/>
      <c r="O45" s="193"/>
      <c r="P45" s="193"/>
      <c r="Q45" s="193"/>
      <c r="R45" s="193"/>
      <c r="S45" s="119" t="s">
        <v>7</v>
      </c>
      <c r="T45" s="55"/>
      <c r="U45" s="70"/>
      <c r="V45" s="71"/>
      <c r="W45" s="71"/>
    </row>
    <row r="46" spans="1:23" s="64" customFormat="1" ht="166.5" customHeight="1">
      <c r="A46" s="120" t="s">
        <v>12</v>
      </c>
      <c r="B46" s="65" t="s">
        <v>131</v>
      </c>
      <c r="C46" s="66"/>
      <c r="D46" s="192"/>
      <c r="E46" s="200"/>
      <c r="F46" s="193"/>
      <c r="G46" s="193"/>
      <c r="H46" s="193"/>
      <c r="I46" s="201">
        <f t="shared" si="1"/>
        <v>300000</v>
      </c>
      <c r="J46" s="199"/>
      <c r="K46" s="203">
        <v>300000</v>
      </c>
      <c r="L46" s="199"/>
      <c r="M46" s="199"/>
      <c r="N46" s="194"/>
      <c r="O46" s="193"/>
      <c r="P46" s="193">
        <v>4100000</v>
      </c>
      <c r="Q46" s="193"/>
      <c r="R46" s="193"/>
      <c r="S46" s="119" t="s">
        <v>7</v>
      </c>
      <c r="T46" s="55"/>
      <c r="U46" s="70"/>
      <c r="V46" s="71"/>
      <c r="W46" s="71"/>
    </row>
    <row r="47" spans="1:23" s="64" customFormat="1" ht="166.5" customHeight="1">
      <c r="A47" s="120" t="s">
        <v>12</v>
      </c>
      <c r="B47" s="240" t="s">
        <v>133</v>
      </c>
      <c r="C47" s="66"/>
      <c r="D47" s="192"/>
      <c r="E47" s="200"/>
      <c r="F47" s="193"/>
      <c r="G47" s="193"/>
      <c r="H47" s="193"/>
      <c r="I47" s="201">
        <f t="shared" si="1"/>
        <v>4000000</v>
      </c>
      <c r="J47" s="199"/>
      <c r="K47" s="203">
        <v>4000000</v>
      </c>
      <c r="L47" s="199"/>
      <c r="M47" s="199"/>
      <c r="N47" s="194"/>
      <c r="O47" s="193"/>
      <c r="P47" s="193">
        <v>4100000</v>
      </c>
      <c r="Q47" s="193"/>
      <c r="R47" s="193"/>
      <c r="S47" s="119" t="s">
        <v>7</v>
      </c>
      <c r="T47" s="55"/>
      <c r="U47" s="70"/>
      <c r="V47" s="71"/>
      <c r="W47" s="71"/>
    </row>
    <row r="48" spans="1:23" s="64" customFormat="1" ht="234" customHeight="1">
      <c r="A48" s="120" t="s">
        <v>12</v>
      </c>
      <c r="B48" s="240" t="s">
        <v>134</v>
      </c>
      <c r="C48" s="66"/>
      <c r="D48" s="192"/>
      <c r="E48" s="200"/>
      <c r="F48" s="193"/>
      <c r="G48" s="193"/>
      <c r="H48" s="193"/>
      <c r="I48" s="201">
        <f t="shared" si="1"/>
        <v>300000</v>
      </c>
      <c r="J48" s="199"/>
      <c r="K48" s="203">
        <v>300000</v>
      </c>
      <c r="L48" s="199"/>
      <c r="M48" s="199"/>
      <c r="N48" s="194"/>
      <c r="O48" s="193"/>
      <c r="P48" s="193"/>
      <c r="Q48" s="193"/>
      <c r="R48" s="193"/>
      <c r="S48" s="119" t="s">
        <v>7</v>
      </c>
      <c r="T48" s="55"/>
      <c r="U48" s="70"/>
      <c r="V48" s="71"/>
      <c r="W48" s="71"/>
    </row>
    <row r="49" spans="1:23" s="64" customFormat="1" ht="141.75" customHeight="1">
      <c r="A49" s="120" t="s">
        <v>12</v>
      </c>
      <c r="B49" s="65" t="s">
        <v>135</v>
      </c>
      <c r="C49" s="66"/>
      <c r="D49" s="192"/>
      <c r="E49" s="200"/>
      <c r="F49" s="193"/>
      <c r="G49" s="193"/>
      <c r="H49" s="193"/>
      <c r="I49" s="201"/>
      <c r="J49" s="199"/>
      <c r="K49" s="203"/>
      <c r="L49" s="199"/>
      <c r="M49" s="199"/>
      <c r="N49" s="194">
        <f>P49+R49</f>
        <v>4100000</v>
      </c>
      <c r="O49" s="193"/>
      <c r="P49" s="193">
        <v>4100000</v>
      </c>
      <c r="Q49" s="193"/>
      <c r="R49" s="193"/>
      <c r="S49" s="119" t="s">
        <v>7</v>
      </c>
      <c r="T49" s="55"/>
      <c r="U49" s="70"/>
      <c r="V49" s="71"/>
      <c r="W49" s="71"/>
    </row>
    <row r="50" spans="1:23" s="64" customFormat="1" ht="195.75" customHeight="1">
      <c r="A50" s="124" t="s">
        <v>12</v>
      </c>
      <c r="B50" s="125" t="s">
        <v>136</v>
      </c>
      <c r="C50" s="123"/>
      <c r="D50" s="192"/>
      <c r="E50" s="200"/>
      <c r="F50" s="193"/>
      <c r="G50" s="192"/>
      <c r="H50" s="193"/>
      <c r="I50" s="192"/>
      <c r="J50" s="193"/>
      <c r="K50" s="193"/>
      <c r="L50" s="192"/>
      <c r="M50" s="193"/>
      <c r="N50" s="192">
        <v>7692000</v>
      </c>
      <c r="O50" s="193"/>
      <c r="P50" s="193">
        <v>7692000</v>
      </c>
      <c r="Q50" s="193"/>
      <c r="R50" s="193"/>
      <c r="S50" s="119" t="s">
        <v>7</v>
      </c>
      <c r="T50" s="55"/>
      <c r="U50" s="70"/>
      <c r="V50" s="71"/>
      <c r="W50" s="71"/>
    </row>
    <row r="51" spans="1:21" s="74" customFormat="1" ht="162.75" customHeight="1">
      <c r="A51" s="111" t="s">
        <v>12</v>
      </c>
      <c r="B51" s="122" t="s">
        <v>137</v>
      </c>
      <c r="C51" s="123"/>
      <c r="D51" s="194"/>
      <c r="E51" s="195"/>
      <c r="F51" s="195"/>
      <c r="G51" s="195"/>
      <c r="H51" s="195"/>
      <c r="I51" s="194"/>
      <c r="J51" s="195"/>
      <c r="K51" s="195"/>
      <c r="L51" s="197"/>
      <c r="M51" s="197"/>
      <c r="N51" s="194">
        <v>732600</v>
      </c>
      <c r="O51" s="195"/>
      <c r="P51" s="193">
        <v>732600</v>
      </c>
      <c r="Q51" s="199"/>
      <c r="R51" s="199"/>
      <c r="S51" s="119" t="s">
        <v>7</v>
      </c>
      <c r="T51" s="72"/>
      <c r="U51" s="73"/>
    </row>
    <row r="52" spans="1:21" s="74" customFormat="1" ht="135.75" customHeight="1">
      <c r="A52" s="111" t="s">
        <v>12</v>
      </c>
      <c r="B52" s="122" t="s">
        <v>138</v>
      </c>
      <c r="C52" s="123"/>
      <c r="D52" s="194"/>
      <c r="E52" s="195"/>
      <c r="F52" s="195"/>
      <c r="G52" s="195"/>
      <c r="H52" s="195"/>
      <c r="I52" s="194"/>
      <c r="J52" s="195"/>
      <c r="K52" s="195"/>
      <c r="L52" s="197"/>
      <c r="M52" s="197"/>
      <c r="N52" s="194">
        <f>O52+P52+R52</f>
        <v>1719000</v>
      </c>
      <c r="O52" s="195"/>
      <c r="P52" s="193">
        <v>1719000</v>
      </c>
      <c r="Q52" s="199"/>
      <c r="R52" s="199"/>
      <c r="S52" s="119" t="s">
        <v>7</v>
      </c>
      <c r="T52" s="72"/>
      <c r="U52" s="73"/>
    </row>
    <row r="53" spans="1:21" s="74" customFormat="1" ht="139.5" customHeight="1">
      <c r="A53" s="111" t="s">
        <v>12</v>
      </c>
      <c r="B53" s="126" t="s">
        <v>139</v>
      </c>
      <c r="C53" s="123"/>
      <c r="D53" s="194"/>
      <c r="E53" s="195"/>
      <c r="F53" s="195"/>
      <c r="G53" s="195"/>
      <c r="H53" s="195"/>
      <c r="I53" s="194"/>
      <c r="J53" s="195"/>
      <c r="K53" s="195"/>
      <c r="L53" s="197"/>
      <c r="M53" s="197"/>
      <c r="N53" s="194">
        <f>O53+P53+R53</f>
        <v>2300000</v>
      </c>
      <c r="O53" s="195"/>
      <c r="P53" s="193">
        <v>2300000</v>
      </c>
      <c r="Q53" s="199"/>
      <c r="R53" s="199"/>
      <c r="S53" s="119" t="s">
        <v>7</v>
      </c>
      <c r="T53" s="72"/>
      <c r="U53" s="73"/>
    </row>
    <row r="54" spans="1:20" ht="39.75" customHeight="1">
      <c r="A54" s="284" t="s">
        <v>37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6"/>
      <c r="T54" s="26"/>
    </row>
    <row r="55" spans="1:21" s="62" customFormat="1" ht="122.25" customHeight="1">
      <c r="A55" s="111" t="s">
        <v>12</v>
      </c>
      <c r="B55" s="126" t="s">
        <v>49</v>
      </c>
      <c r="C55" s="66"/>
      <c r="D55" s="127">
        <f>E55+F55+G55+H55</f>
        <v>619000</v>
      </c>
      <c r="E55" s="128">
        <v>619000</v>
      </c>
      <c r="F55" s="128"/>
      <c r="G55" s="129"/>
      <c r="H55" s="129"/>
      <c r="I55" s="127">
        <f>J55+K55+L55+M55</f>
        <v>704600</v>
      </c>
      <c r="J55" s="128">
        <v>433734</v>
      </c>
      <c r="K55" s="128">
        <v>270866</v>
      </c>
      <c r="L55" s="129"/>
      <c r="M55" s="129"/>
      <c r="N55" s="127"/>
      <c r="O55" s="127"/>
      <c r="P55" s="129"/>
      <c r="Q55" s="129"/>
      <c r="R55" s="129"/>
      <c r="S55" s="130" t="s">
        <v>7</v>
      </c>
      <c r="T55" s="75"/>
      <c r="U55" s="61"/>
    </row>
    <row r="56" spans="1:21" s="77" customFormat="1" ht="141" customHeight="1">
      <c r="A56" s="111" t="s">
        <v>12</v>
      </c>
      <c r="B56" s="239" t="s">
        <v>50</v>
      </c>
      <c r="C56" s="66"/>
      <c r="D56" s="127">
        <f>E56+F56+G56+H56</f>
        <v>333000</v>
      </c>
      <c r="E56" s="128">
        <v>333000</v>
      </c>
      <c r="F56" s="128"/>
      <c r="G56" s="129"/>
      <c r="H56" s="129"/>
      <c r="I56" s="127">
        <f>J56+K56+L56+M56</f>
        <v>478500</v>
      </c>
      <c r="J56" s="128">
        <v>478500</v>
      </c>
      <c r="K56" s="128"/>
      <c r="L56" s="129"/>
      <c r="M56" s="129"/>
      <c r="N56" s="127">
        <f>O56+P56+Q56+R56</f>
        <v>637065</v>
      </c>
      <c r="O56" s="128">
        <v>637065</v>
      </c>
      <c r="P56" s="129"/>
      <c r="Q56" s="129"/>
      <c r="R56" s="129"/>
      <c r="S56" s="130" t="s">
        <v>7</v>
      </c>
      <c r="T56" s="75"/>
      <c r="U56" s="76"/>
    </row>
    <row r="57" spans="1:21" s="77" customFormat="1" ht="41.25" customHeight="1">
      <c r="A57" s="281" t="s">
        <v>81</v>
      </c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3"/>
      <c r="T57" s="75"/>
      <c r="U57" s="76"/>
    </row>
    <row r="58" spans="1:21" s="77" customFormat="1" ht="86.25" customHeight="1">
      <c r="A58" s="258" t="s">
        <v>12</v>
      </c>
      <c r="B58" s="258" t="s">
        <v>82</v>
      </c>
      <c r="C58" s="66"/>
      <c r="D58" s="127"/>
      <c r="E58" s="128"/>
      <c r="F58" s="128"/>
      <c r="G58" s="129"/>
      <c r="H58" s="129"/>
      <c r="I58" s="127">
        <f>J58+K58+L58+M58</f>
        <v>1200000</v>
      </c>
      <c r="J58" s="128">
        <v>1200000</v>
      </c>
      <c r="K58" s="128"/>
      <c r="L58" s="129"/>
      <c r="M58" s="129"/>
      <c r="N58" s="127"/>
      <c r="O58" s="128"/>
      <c r="P58" s="129"/>
      <c r="Q58" s="129"/>
      <c r="R58" s="129"/>
      <c r="S58" s="130" t="s">
        <v>23</v>
      </c>
      <c r="T58" s="75"/>
      <c r="U58" s="76"/>
    </row>
    <row r="59" spans="1:21" s="77" customFormat="1" ht="80.25" customHeight="1">
      <c r="A59" s="258"/>
      <c r="B59" s="258"/>
      <c r="C59" s="66"/>
      <c r="D59" s="127"/>
      <c r="E59" s="128"/>
      <c r="F59" s="128"/>
      <c r="G59" s="129"/>
      <c r="H59" s="129"/>
      <c r="I59" s="127">
        <f>J59+K59+L59+M59</f>
        <v>300000</v>
      </c>
      <c r="J59" s="128">
        <v>300000</v>
      </c>
      <c r="K59" s="128"/>
      <c r="L59" s="129"/>
      <c r="M59" s="129"/>
      <c r="N59" s="127"/>
      <c r="O59" s="128"/>
      <c r="P59" s="129"/>
      <c r="Q59" s="129"/>
      <c r="R59" s="129"/>
      <c r="S59" s="130" t="s">
        <v>7</v>
      </c>
      <c r="T59" s="75"/>
      <c r="U59" s="76"/>
    </row>
    <row r="60" spans="1:21" s="77" customFormat="1" ht="51" customHeight="1">
      <c r="A60" s="301" t="s">
        <v>44</v>
      </c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3"/>
      <c r="T60" s="75"/>
      <c r="U60" s="76"/>
    </row>
    <row r="61" spans="1:21" s="84" customFormat="1" ht="36.75" customHeight="1">
      <c r="A61" s="321" t="s">
        <v>83</v>
      </c>
      <c r="B61" s="322"/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3"/>
      <c r="T61" s="48"/>
      <c r="U61" s="83"/>
    </row>
    <row r="62" spans="1:21" s="46" customFormat="1" ht="206.25" customHeight="1">
      <c r="A62" s="91" t="s">
        <v>12</v>
      </c>
      <c r="B62" s="85" t="s">
        <v>84</v>
      </c>
      <c r="C62" s="86"/>
      <c r="D62" s="204"/>
      <c r="E62" s="205"/>
      <c r="F62" s="205"/>
      <c r="G62" s="205"/>
      <c r="H62" s="205"/>
      <c r="I62" s="231">
        <f>J62+K62+L62+M62</f>
        <v>13000000</v>
      </c>
      <c r="J62" s="206"/>
      <c r="K62" s="205">
        <v>13000000</v>
      </c>
      <c r="L62" s="206"/>
      <c r="M62" s="205"/>
      <c r="N62" s="206"/>
      <c r="O62" s="206"/>
      <c r="P62" s="207"/>
      <c r="Q62" s="207"/>
      <c r="R62" s="207"/>
      <c r="S62" s="131" t="s">
        <v>32</v>
      </c>
      <c r="T62" s="48"/>
      <c r="U62" s="47"/>
    </row>
    <row r="63" spans="1:21" s="46" customFormat="1" ht="184.5" customHeight="1">
      <c r="A63" s="91" t="s">
        <v>12</v>
      </c>
      <c r="B63" s="87" t="s">
        <v>85</v>
      </c>
      <c r="C63" s="86"/>
      <c r="D63" s="204"/>
      <c r="E63" s="205"/>
      <c r="F63" s="205"/>
      <c r="G63" s="205"/>
      <c r="H63" s="205"/>
      <c r="I63" s="208"/>
      <c r="J63" s="204"/>
      <c r="K63" s="205"/>
      <c r="L63" s="206"/>
      <c r="M63" s="206"/>
      <c r="N63" s="127">
        <f>O63+P63+Q63+R63</f>
        <v>15000000</v>
      </c>
      <c r="O63" s="206"/>
      <c r="P63" s="207">
        <v>15000000</v>
      </c>
      <c r="Q63" s="207"/>
      <c r="R63" s="207"/>
      <c r="S63" s="131" t="s">
        <v>32</v>
      </c>
      <c r="T63" s="48"/>
      <c r="U63" s="47"/>
    </row>
    <row r="64" spans="1:21" s="82" customFormat="1" ht="161.25" customHeight="1">
      <c r="A64" s="91" t="s">
        <v>12</v>
      </c>
      <c r="B64" s="85" t="s">
        <v>86</v>
      </c>
      <c r="C64" s="86"/>
      <c r="D64" s="204"/>
      <c r="E64" s="205"/>
      <c r="F64" s="205"/>
      <c r="G64" s="205"/>
      <c r="H64" s="205"/>
      <c r="I64" s="204">
        <f>J64+K64+L64+M64</f>
        <v>25000000</v>
      </c>
      <c r="J64" s="205"/>
      <c r="K64" s="209">
        <v>10000000</v>
      </c>
      <c r="L64" s="210"/>
      <c r="M64" s="209">
        <v>15000000</v>
      </c>
      <c r="N64" s="127">
        <f>O64+P64+Q64+R64</f>
        <v>52000000</v>
      </c>
      <c r="O64" s="205"/>
      <c r="P64" s="211">
        <v>20816000</v>
      </c>
      <c r="Q64" s="207"/>
      <c r="R64" s="207">
        <v>31184000</v>
      </c>
      <c r="S64" s="132" t="s">
        <v>32</v>
      </c>
      <c r="T64" s="48"/>
      <c r="U64" s="81"/>
    </row>
    <row r="65" spans="1:21" s="82" customFormat="1" ht="208.5" customHeight="1">
      <c r="A65" s="91" t="s">
        <v>53</v>
      </c>
      <c r="B65" s="133" t="s">
        <v>87</v>
      </c>
      <c r="C65" s="86"/>
      <c r="D65" s="204"/>
      <c r="E65" s="205"/>
      <c r="F65" s="205"/>
      <c r="G65" s="205"/>
      <c r="H65" s="205"/>
      <c r="I65" s="204">
        <f>J65+K65+L65+M65</f>
        <v>5567101</v>
      </c>
      <c r="J65" s="205"/>
      <c r="K65" s="209">
        <v>1367101</v>
      </c>
      <c r="L65" s="210"/>
      <c r="M65" s="209">
        <v>4200000</v>
      </c>
      <c r="N65" s="204"/>
      <c r="O65" s="211"/>
      <c r="P65" s="211"/>
      <c r="Q65" s="207"/>
      <c r="R65" s="207"/>
      <c r="S65" s="131" t="s">
        <v>32</v>
      </c>
      <c r="T65" s="48"/>
      <c r="U65" s="81"/>
    </row>
    <row r="66" spans="1:21" s="46" customFormat="1" ht="135" customHeight="1">
      <c r="A66" s="91" t="s">
        <v>12</v>
      </c>
      <c r="B66" s="87" t="s">
        <v>88</v>
      </c>
      <c r="C66" s="86"/>
      <c r="D66" s="204"/>
      <c r="E66" s="205"/>
      <c r="F66" s="205"/>
      <c r="G66" s="205"/>
      <c r="H66" s="205"/>
      <c r="I66" s="204">
        <f>J66+K66+L66+M66</f>
        <v>5000000</v>
      </c>
      <c r="J66" s="205"/>
      <c r="K66" s="209">
        <v>5000000</v>
      </c>
      <c r="L66" s="210"/>
      <c r="M66" s="210"/>
      <c r="N66" s="204">
        <f>P66</f>
        <v>14000000</v>
      </c>
      <c r="O66" s="205"/>
      <c r="P66" s="211">
        <v>14000000</v>
      </c>
      <c r="Q66" s="207"/>
      <c r="R66" s="207"/>
      <c r="S66" s="132" t="s">
        <v>32</v>
      </c>
      <c r="T66" s="48"/>
      <c r="U66" s="47"/>
    </row>
    <row r="67" spans="1:21" s="46" customFormat="1" ht="162.75" customHeight="1">
      <c r="A67" s="91" t="s">
        <v>12</v>
      </c>
      <c r="B67" s="85" t="s">
        <v>89</v>
      </c>
      <c r="C67" s="86"/>
      <c r="D67" s="204"/>
      <c r="E67" s="205"/>
      <c r="F67" s="205"/>
      <c r="G67" s="205"/>
      <c r="H67" s="205"/>
      <c r="I67" s="208"/>
      <c r="J67" s="205"/>
      <c r="K67" s="210"/>
      <c r="L67" s="210"/>
      <c r="M67" s="210"/>
      <c r="N67" s="204">
        <f>O67+P67+Q67+R67</f>
        <v>5200000</v>
      </c>
      <c r="O67" s="205"/>
      <c r="P67" s="205">
        <v>5200000</v>
      </c>
      <c r="Q67" s="207"/>
      <c r="R67" s="207"/>
      <c r="S67" s="134" t="s">
        <v>32</v>
      </c>
      <c r="T67" s="48"/>
      <c r="U67" s="47"/>
    </row>
    <row r="68" spans="1:21" s="46" customFormat="1" ht="141.75" customHeight="1">
      <c r="A68" s="91" t="s">
        <v>45</v>
      </c>
      <c r="B68" s="85" t="s">
        <v>90</v>
      </c>
      <c r="C68" s="86"/>
      <c r="D68" s="204">
        <f>E68+F68+G68+H68</f>
        <v>8366728</v>
      </c>
      <c r="E68" s="205"/>
      <c r="F68" s="205">
        <v>836700</v>
      </c>
      <c r="G68" s="205"/>
      <c r="H68" s="205">
        <v>7530028</v>
      </c>
      <c r="I68" s="208"/>
      <c r="J68" s="205"/>
      <c r="K68" s="210"/>
      <c r="L68" s="210"/>
      <c r="M68" s="210"/>
      <c r="N68" s="204"/>
      <c r="O68" s="205"/>
      <c r="P68" s="205"/>
      <c r="Q68" s="207"/>
      <c r="R68" s="207"/>
      <c r="S68" s="134" t="s">
        <v>32</v>
      </c>
      <c r="T68" s="48"/>
      <c r="U68" s="47"/>
    </row>
    <row r="69" spans="1:21" s="46" customFormat="1" ht="162.75" customHeight="1">
      <c r="A69" s="91" t="s">
        <v>55</v>
      </c>
      <c r="B69" s="85" t="s">
        <v>91</v>
      </c>
      <c r="C69" s="86"/>
      <c r="D69" s="204"/>
      <c r="E69" s="205"/>
      <c r="F69" s="205"/>
      <c r="G69" s="205"/>
      <c r="H69" s="205"/>
      <c r="I69" s="204">
        <f>K69+M69</f>
        <v>35861470</v>
      </c>
      <c r="J69" s="205"/>
      <c r="K69" s="209">
        <v>6466822</v>
      </c>
      <c r="L69" s="210"/>
      <c r="M69" s="209">
        <v>29394648</v>
      </c>
      <c r="N69" s="204"/>
      <c r="O69" s="205"/>
      <c r="P69" s="205"/>
      <c r="Q69" s="207"/>
      <c r="R69" s="207"/>
      <c r="S69" s="134" t="s">
        <v>32</v>
      </c>
      <c r="T69" s="48"/>
      <c r="U69" s="47"/>
    </row>
    <row r="70" spans="1:21" s="90" customFormat="1" ht="119.25" customHeight="1">
      <c r="A70" s="91" t="s">
        <v>12</v>
      </c>
      <c r="B70" s="85" t="s">
        <v>92</v>
      </c>
      <c r="C70" s="86"/>
      <c r="D70" s="204"/>
      <c r="E70" s="205"/>
      <c r="F70" s="205"/>
      <c r="G70" s="205"/>
      <c r="H70" s="205"/>
      <c r="I70" s="204">
        <f>K70</f>
        <v>700000</v>
      </c>
      <c r="J70" s="205"/>
      <c r="K70" s="205">
        <v>700000</v>
      </c>
      <c r="L70" s="210"/>
      <c r="M70" s="210"/>
      <c r="N70" s="204">
        <f>O70+P70+Q70+R70</f>
        <v>21000000</v>
      </c>
      <c r="O70" s="205"/>
      <c r="P70" s="205">
        <v>21000000</v>
      </c>
      <c r="Q70" s="207"/>
      <c r="R70" s="207"/>
      <c r="S70" s="134" t="s">
        <v>32</v>
      </c>
      <c r="T70" s="88"/>
      <c r="U70" s="89"/>
    </row>
    <row r="71" spans="1:21" s="84" customFormat="1" ht="33" customHeight="1">
      <c r="A71" s="299" t="s">
        <v>93</v>
      </c>
      <c r="B71" s="299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48"/>
      <c r="U71" s="83"/>
    </row>
    <row r="72" spans="1:21" s="36" customFormat="1" ht="207" customHeight="1">
      <c r="A72" s="91" t="s">
        <v>12</v>
      </c>
      <c r="B72" s="135" t="s">
        <v>94</v>
      </c>
      <c r="C72" s="136"/>
      <c r="D72" s="94"/>
      <c r="E72" s="95"/>
      <c r="F72" s="95"/>
      <c r="G72" s="95"/>
      <c r="H72" s="95"/>
      <c r="I72" s="54"/>
      <c r="J72" s="95"/>
      <c r="K72" s="96"/>
      <c r="L72" s="97"/>
      <c r="M72" s="97"/>
      <c r="N72" s="213">
        <f>O72+P72+Q72+R72</f>
        <v>2700000</v>
      </c>
      <c r="O72" s="211"/>
      <c r="P72" s="211">
        <v>2700000</v>
      </c>
      <c r="Q72" s="98"/>
      <c r="R72" s="98"/>
      <c r="S72" s="132" t="s">
        <v>32</v>
      </c>
      <c r="T72" s="48"/>
      <c r="U72" s="35"/>
    </row>
    <row r="73" spans="1:21" s="36" customFormat="1" ht="261.75" customHeight="1">
      <c r="A73" s="91" t="s">
        <v>12</v>
      </c>
      <c r="B73" s="135" t="s">
        <v>95</v>
      </c>
      <c r="C73" s="136"/>
      <c r="D73" s="94"/>
      <c r="E73" s="95"/>
      <c r="F73" s="95"/>
      <c r="G73" s="95"/>
      <c r="H73" s="95"/>
      <c r="I73" s="54"/>
      <c r="J73" s="95"/>
      <c r="K73" s="96"/>
      <c r="L73" s="97"/>
      <c r="M73" s="97"/>
      <c r="N73" s="213">
        <f>O73+P73+Q73+R73</f>
        <v>2700000</v>
      </c>
      <c r="O73" s="211"/>
      <c r="P73" s="211">
        <v>2700000</v>
      </c>
      <c r="Q73" s="98"/>
      <c r="R73" s="98"/>
      <c r="S73" s="132" t="s">
        <v>32</v>
      </c>
      <c r="T73" s="48"/>
      <c r="U73" s="35"/>
    </row>
    <row r="74" spans="1:21" s="36" customFormat="1" ht="39" customHeight="1">
      <c r="A74" s="331" t="s">
        <v>96</v>
      </c>
      <c r="B74" s="331"/>
      <c r="C74" s="331"/>
      <c r="D74" s="331"/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48"/>
      <c r="U74" s="35"/>
    </row>
    <row r="75" spans="1:21" s="36" customFormat="1" ht="143.25" customHeight="1">
      <c r="A75" s="91" t="s">
        <v>12</v>
      </c>
      <c r="B75" s="92" t="s">
        <v>97</v>
      </c>
      <c r="C75" s="93"/>
      <c r="D75" s="204">
        <f>E75+F75+G75+H75</f>
        <v>150000</v>
      </c>
      <c r="E75" s="205">
        <f>94500+40500+15000</f>
        <v>150000</v>
      </c>
      <c r="F75" s="205"/>
      <c r="G75" s="205"/>
      <c r="H75" s="205"/>
      <c r="I75" s="208">
        <f>J75+K75+L75+M75</f>
        <v>303300</v>
      </c>
      <c r="J75" s="205">
        <f>270000+33300</f>
        <v>303300</v>
      </c>
      <c r="K75" s="209"/>
      <c r="L75" s="214"/>
      <c r="M75" s="214"/>
      <c r="N75" s="204">
        <f>O75+P75+Q75+R75</f>
        <v>364500</v>
      </c>
      <c r="O75" s="205">
        <v>364500</v>
      </c>
      <c r="P75" s="209"/>
      <c r="Q75" s="207"/>
      <c r="R75" s="207"/>
      <c r="S75" s="320" t="s">
        <v>32</v>
      </c>
      <c r="T75" s="48"/>
      <c r="U75" s="35"/>
    </row>
    <row r="76" spans="1:21" s="80" customFormat="1" ht="148.5" customHeight="1">
      <c r="A76" s="91" t="s">
        <v>12</v>
      </c>
      <c r="B76" s="92" t="s">
        <v>98</v>
      </c>
      <c r="C76" s="93"/>
      <c r="D76" s="204">
        <f>E76+F76+G76+H76</f>
        <v>15000</v>
      </c>
      <c r="E76" s="205">
        <f>30000-15000</f>
        <v>15000</v>
      </c>
      <c r="F76" s="205"/>
      <c r="G76" s="205"/>
      <c r="H76" s="205"/>
      <c r="I76" s="208">
        <f>J76+K76+L76+M76</f>
        <v>39400</v>
      </c>
      <c r="J76" s="205">
        <v>39400</v>
      </c>
      <c r="K76" s="209"/>
      <c r="L76" s="214"/>
      <c r="M76" s="214"/>
      <c r="N76" s="204">
        <f>O76+P76+Q76+R76</f>
        <v>52650</v>
      </c>
      <c r="O76" s="205">
        <v>52650</v>
      </c>
      <c r="P76" s="209"/>
      <c r="Q76" s="207"/>
      <c r="R76" s="207"/>
      <c r="S76" s="320"/>
      <c r="T76" s="78"/>
      <c r="U76" s="79"/>
    </row>
    <row r="77" spans="1:21" s="33" customFormat="1" ht="48.75" customHeight="1">
      <c r="A77" s="328" t="s">
        <v>46</v>
      </c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  <c r="S77" s="330"/>
      <c r="T77" s="31"/>
      <c r="U77" s="32"/>
    </row>
    <row r="78" spans="1:21" s="15" customFormat="1" ht="31.5" customHeight="1">
      <c r="A78" s="324" t="s">
        <v>38</v>
      </c>
      <c r="B78" s="325"/>
      <c r="C78" s="325"/>
      <c r="D78" s="325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325"/>
      <c r="Q78" s="325"/>
      <c r="R78" s="325"/>
      <c r="S78" s="326"/>
      <c r="T78" s="26"/>
      <c r="U78" s="14"/>
    </row>
    <row r="79" spans="1:21" s="15" customFormat="1" ht="128.25" customHeight="1">
      <c r="A79" s="91" t="s">
        <v>12</v>
      </c>
      <c r="B79" s="144" t="s">
        <v>99</v>
      </c>
      <c r="C79" s="144"/>
      <c r="D79" s="216"/>
      <c r="E79" s="217"/>
      <c r="F79" s="217"/>
      <c r="G79" s="217"/>
      <c r="H79" s="217"/>
      <c r="I79" s="219">
        <f>J79+K79+L79+M79</f>
        <v>470000</v>
      </c>
      <c r="J79" s="217"/>
      <c r="K79" s="220">
        <v>470000</v>
      </c>
      <c r="L79" s="221"/>
      <c r="M79" s="221"/>
      <c r="N79" s="216"/>
      <c r="O79" s="217"/>
      <c r="P79" s="220"/>
      <c r="Q79" s="218"/>
      <c r="R79" s="143"/>
      <c r="S79" s="145" t="s">
        <v>25</v>
      </c>
      <c r="T79" s="25"/>
      <c r="U79" s="14"/>
    </row>
    <row r="80" spans="1:21" s="15" customFormat="1" ht="119.25" customHeight="1">
      <c r="A80" s="91" t="s">
        <v>12</v>
      </c>
      <c r="B80" s="144" t="s">
        <v>100</v>
      </c>
      <c r="C80" s="144"/>
      <c r="D80" s="216"/>
      <c r="E80" s="217"/>
      <c r="F80" s="217"/>
      <c r="G80" s="217"/>
      <c r="H80" s="217"/>
      <c r="I80" s="219">
        <f>J80+K80+L80+M80</f>
        <v>280000</v>
      </c>
      <c r="J80" s="217"/>
      <c r="K80" s="209">
        <v>280000</v>
      </c>
      <c r="L80" s="221"/>
      <c r="M80" s="221"/>
      <c r="N80" s="216"/>
      <c r="O80" s="217"/>
      <c r="P80" s="220"/>
      <c r="Q80" s="218"/>
      <c r="R80" s="143"/>
      <c r="S80" s="145" t="s">
        <v>25</v>
      </c>
      <c r="T80" s="25"/>
      <c r="U80" s="14"/>
    </row>
    <row r="81" spans="1:21" s="15" customFormat="1" ht="149.25" customHeight="1">
      <c r="A81" s="91" t="s">
        <v>12</v>
      </c>
      <c r="B81" s="144" t="s">
        <v>101</v>
      </c>
      <c r="C81" s="144"/>
      <c r="D81" s="216"/>
      <c r="E81" s="217"/>
      <c r="F81" s="217"/>
      <c r="G81" s="217"/>
      <c r="H81" s="217"/>
      <c r="I81" s="219">
        <f>J81+K81+L81+M81</f>
        <v>1050000</v>
      </c>
      <c r="J81" s="217"/>
      <c r="K81" s="209">
        <v>1050000</v>
      </c>
      <c r="L81" s="221"/>
      <c r="M81" s="221"/>
      <c r="N81" s="216"/>
      <c r="O81" s="217"/>
      <c r="P81" s="220"/>
      <c r="Q81" s="218"/>
      <c r="R81" s="143"/>
      <c r="S81" s="119" t="s">
        <v>23</v>
      </c>
      <c r="T81" s="25"/>
      <c r="U81" s="14"/>
    </row>
    <row r="82" spans="1:21" s="15" customFormat="1" ht="113.25" customHeight="1">
      <c r="A82" s="91" t="s">
        <v>12</v>
      </c>
      <c r="B82" s="144" t="s">
        <v>102</v>
      </c>
      <c r="C82" s="144"/>
      <c r="D82" s="216"/>
      <c r="E82" s="217"/>
      <c r="F82" s="217"/>
      <c r="G82" s="217"/>
      <c r="H82" s="217"/>
      <c r="I82" s="219"/>
      <c r="J82" s="217"/>
      <c r="K82" s="209"/>
      <c r="L82" s="221"/>
      <c r="M82" s="221"/>
      <c r="N82" s="216">
        <f>O82+P82+Q82+R82</f>
        <v>1294000</v>
      </c>
      <c r="O82" s="217"/>
      <c r="P82" s="220">
        <v>1294000</v>
      </c>
      <c r="Q82" s="218"/>
      <c r="R82" s="143"/>
      <c r="S82" s="167" t="s">
        <v>25</v>
      </c>
      <c r="T82" s="25"/>
      <c r="U82" s="14"/>
    </row>
    <row r="83" spans="1:21" s="15" customFormat="1" ht="52.5" customHeight="1">
      <c r="A83" s="328" t="s">
        <v>47</v>
      </c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30"/>
      <c r="T83" s="25"/>
      <c r="U83" s="14"/>
    </row>
    <row r="84" spans="1:21" s="15" customFormat="1" ht="29.25" customHeight="1">
      <c r="A84" s="324" t="s">
        <v>103</v>
      </c>
      <c r="B84" s="325"/>
      <c r="C84" s="325"/>
      <c r="D84" s="325"/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325"/>
      <c r="P84" s="325"/>
      <c r="Q84" s="325"/>
      <c r="R84" s="325"/>
      <c r="S84" s="326"/>
      <c r="T84" s="26"/>
      <c r="U84" s="14"/>
    </row>
    <row r="85" spans="1:21" s="15" customFormat="1" ht="135.75" customHeight="1">
      <c r="A85" s="91" t="s">
        <v>12</v>
      </c>
      <c r="B85" s="146" t="s">
        <v>104</v>
      </c>
      <c r="C85" s="144"/>
      <c r="D85" s="215"/>
      <c r="E85" s="222"/>
      <c r="F85" s="222"/>
      <c r="G85" s="139"/>
      <c r="H85" s="139"/>
      <c r="I85" s="219">
        <f>K85+L85+M85</f>
        <v>26000</v>
      </c>
      <c r="K85" s="223">
        <v>26000</v>
      </c>
      <c r="L85" s="141"/>
      <c r="M85" s="141"/>
      <c r="N85" s="138"/>
      <c r="O85" s="139"/>
      <c r="P85" s="142"/>
      <c r="Q85" s="143"/>
      <c r="R85" s="143"/>
      <c r="S85" s="167" t="s">
        <v>40</v>
      </c>
      <c r="T85" s="26">
        <v>23</v>
      </c>
      <c r="U85" s="14"/>
    </row>
    <row r="86" spans="1:21" s="15" customFormat="1" ht="28.5" customHeight="1">
      <c r="A86" s="324" t="s">
        <v>105</v>
      </c>
      <c r="B86" s="325"/>
      <c r="C86" s="325"/>
      <c r="D86" s="325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 s="26"/>
      <c r="U86" s="14"/>
    </row>
    <row r="87" spans="1:21" s="15" customFormat="1" ht="138" customHeight="1">
      <c r="A87" s="91" t="s">
        <v>12</v>
      </c>
      <c r="B87" s="144" t="s">
        <v>106</v>
      </c>
      <c r="C87" s="144"/>
      <c r="D87" s="138"/>
      <c r="E87" s="139"/>
      <c r="F87" s="139"/>
      <c r="G87" s="139"/>
      <c r="H87" s="139"/>
      <c r="I87" s="219">
        <f>J87+K87+L87+M87</f>
        <v>660000</v>
      </c>
      <c r="J87" s="223">
        <v>660000</v>
      </c>
      <c r="K87" s="142"/>
      <c r="L87" s="141"/>
      <c r="M87" s="141"/>
      <c r="N87" s="138"/>
      <c r="O87" s="139"/>
      <c r="P87" s="142"/>
      <c r="Q87" s="143"/>
      <c r="R87" s="143"/>
      <c r="S87" s="167" t="s">
        <v>40</v>
      </c>
      <c r="T87" s="26"/>
      <c r="U87" s="14"/>
    </row>
    <row r="88" spans="1:21" s="15" customFormat="1" ht="33" customHeight="1">
      <c r="A88" s="332" t="s">
        <v>107</v>
      </c>
      <c r="B88" s="332"/>
      <c r="C88" s="332"/>
      <c r="D88" s="332"/>
      <c r="E88" s="332"/>
      <c r="F88" s="332"/>
      <c r="G88" s="332"/>
      <c r="H88" s="332"/>
      <c r="I88" s="332"/>
      <c r="J88" s="332"/>
      <c r="K88" s="332"/>
      <c r="L88" s="332"/>
      <c r="M88" s="332"/>
      <c r="N88" s="332"/>
      <c r="O88" s="332"/>
      <c r="P88" s="332"/>
      <c r="Q88" s="332"/>
      <c r="R88" s="332"/>
      <c r="S88" s="332"/>
      <c r="T88" s="26"/>
      <c r="U88" s="14"/>
    </row>
    <row r="89" spans="1:21" ht="184.5" customHeight="1">
      <c r="A89" s="91" t="s">
        <v>12</v>
      </c>
      <c r="B89" s="144" t="s">
        <v>132</v>
      </c>
      <c r="C89" s="144"/>
      <c r="D89" s="219"/>
      <c r="E89" s="223"/>
      <c r="F89" s="147"/>
      <c r="G89" s="147"/>
      <c r="H89" s="147"/>
      <c r="I89" s="219">
        <f>J89+K89+L89+M89</f>
        <v>70000</v>
      </c>
      <c r="J89" s="223">
        <v>70000</v>
      </c>
      <c r="K89" s="147"/>
      <c r="L89" s="148"/>
      <c r="M89" s="148"/>
      <c r="N89" s="140"/>
      <c r="O89" s="147"/>
      <c r="P89" s="148"/>
      <c r="Q89" s="148"/>
      <c r="R89" s="148"/>
      <c r="S89" s="167" t="s">
        <v>40</v>
      </c>
      <c r="T89" s="27"/>
      <c r="U89" s="16">
        <v>21</v>
      </c>
    </row>
    <row r="90" spans="1:21" ht="37.5" customHeight="1">
      <c r="A90" s="328" t="s">
        <v>54</v>
      </c>
      <c r="B90" s="329"/>
      <c r="C90" s="329"/>
      <c r="D90" s="329"/>
      <c r="E90" s="329"/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29"/>
      <c r="Q90" s="329"/>
      <c r="R90" s="329"/>
      <c r="S90" s="330"/>
      <c r="T90" s="27"/>
      <c r="U90" s="16"/>
    </row>
    <row r="91" spans="1:21" ht="37.5" customHeight="1">
      <c r="A91" s="272" t="s">
        <v>108</v>
      </c>
      <c r="B91" s="273"/>
      <c r="C91" s="273"/>
      <c r="D91" s="273"/>
      <c r="E91" s="273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327"/>
      <c r="T91" s="27"/>
      <c r="U91" s="16"/>
    </row>
    <row r="92" spans="1:21" ht="130.5" customHeight="1">
      <c r="A92" s="91" t="s">
        <v>12</v>
      </c>
      <c r="B92" s="149" t="s">
        <v>109</v>
      </c>
      <c r="C92" s="149"/>
      <c r="D92" s="219"/>
      <c r="E92" s="223"/>
      <c r="F92" s="223"/>
      <c r="G92" s="223"/>
      <c r="H92" s="223"/>
      <c r="I92" s="219">
        <f>J92+K92+L92+M92</f>
        <v>20500000</v>
      </c>
      <c r="J92" s="223"/>
      <c r="K92" s="223">
        <v>20500000</v>
      </c>
      <c r="L92" s="219"/>
      <c r="M92" s="219"/>
      <c r="N92" s="219"/>
      <c r="O92" s="223"/>
      <c r="P92" s="147"/>
      <c r="Q92" s="148"/>
      <c r="R92" s="148"/>
      <c r="S92" s="230" t="s">
        <v>8</v>
      </c>
      <c r="T92" s="27"/>
      <c r="U92" s="16"/>
    </row>
    <row r="93" spans="1:21" ht="42" customHeight="1">
      <c r="A93" s="328" t="s">
        <v>48</v>
      </c>
      <c r="B93" s="329"/>
      <c r="C93" s="329"/>
      <c r="D93" s="329"/>
      <c r="E93" s="329"/>
      <c r="F93" s="329"/>
      <c r="G93" s="329"/>
      <c r="H93" s="329"/>
      <c r="I93" s="329"/>
      <c r="J93" s="329"/>
      <c r="K93" s="329"/>
      <c r="L93" s="329"/>
      <c r="M93" s="329"/>
      <c r="N93" s="329"/>
      <c r="O93" s="329"/>
      <c r="P93" s="329"/>
      <c r="Q93" s="329"/>
      <c r="R93" s="329"/>
      <c r="S93" s="330"/>
      <c r="T93" s="27"/>
      <c r="U93" s="16"/>
    </row>
    <row r="94" spans="1:20" ht="30.75" customHeight="1">
      <c r="A94" s="272" t="s">
        <v>110</v>
      </c>
      <c r="B94" s="273"/>
      <c r="C94" s="273"/>
      <c r="D94" s="273"/>
      <c r="E94" s="273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327"/>
      <c r="T94" s="26"/>
    </row>
    <row r="95" spans="1:20" ht="112.5" customHeight="1">
      <c r="A95" s="91" t="s">
        <v>12</v>
      </c>
      <c r="B95" s="149" t="s">
        <v>111</v>
      </c>
      <c r="C95" s="149"/>
      <c r="D95" s="219">
        <f>E95+F95+G95+H95</f>
        <v>75000</v>
      </c>
      <c r="E95" s="223">
        <v>75000</v>
      </c>
      <c r="F95" s="223"/>
      <c r="G95" s="223"/>
      <c r="H95" s="223"/>
      <c r="I95" s="219">
        <f>J95+K95+L95+M95</f>
        <v>75000</v>
      </c>
      <c r="J95" s="223">
        <v>75000</v>
      </c>
      <c r="K95" s="219"/>
      <c r="L95" s="219"/>
      <c r="M95" s="219"/>
      <c r="N95" s="219"/>
      <c r="O95" s="223"/>
      <c r="P95" s="147"/>
      <c r="Q95" s="148"/>
      <c r="R95" s="148"/>
      <c r="S95" s="167" t="s">
        <v>16</v>
      </c>
      <c r="T95" s="26"/>
    </row>
    <row r="96" spans="1:20" ht="115.5" customHeight="1">
      <c r="A96" s="91" t="s">
        <v>12</v>
      </c>
      <c r="B96" s="149" t="s">
        <v>112</v>
      </c>
      <c r="C96" s="149"/>
      <c r="D96" s="219"/>
      <c r="E96" s="223"/>
      <c r="F96" s="223"/>
      <c r="G96" s="223"/>
      <c r="H96" s="223"/>
      <c r="I96" s="219"/>
      <c r="J96" s="223"/>
      <c r="K96" s="219"/>
      <c r="L96" s="219"/>
      <c r="M96" s="219"/>
      <c r="N96" s="219">
        <f>O96+P96+Q96+R96</f>
        <v>100000</v>
      </c>
      <c r="O96" s="217">
        <v>100000</v>
      </c>
      <c r="P96" s="147"/>
      <c r="Q96" s="148"/>
      <c r="R96" s="148"/>
      <c r="S96" s="167" t="s">
        <v>16</v>
      </c>
      <c r="T96" s="26"/>
    </row>
    <row r="97" spans="1:20" ht="27.75" customHeight="1">
      <c r="A97" s="324" t="s">
        <v>113</v>
      </c>
      <c r="B97" s="325"/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5"/>
      <c r="N97" s="325"/>
      <c r="O97" s="325"/>
      <c r="P97" s="325"/>
      <c r="Q97" s="325"/>
      <c r="R97" s="325"/>
      <c r="S97" s="326"/>
      <c r="T97" s="26"/>
    </row>
    <row r="98" spans="1:20" ht="128.25" customHeight="1">
      <c r="A98" s="171" t="s">
        <v>26</v>
      </c>
      <c r="B98" s="149" t="s">
        <v>114</v>
      </c>
      <c r="C98" s="149"/>
      <c r="D98" s="216">
        <f>E98+F98+G98+H98</f>
        <v>50000</v>
      </c>
      <c r="E98" s="217">
        <v>50000</v>
      </c>
      <c r="F98" s="217"/>
      <c r="G98" s="217"/>
      <c r="H98" s="217"/>
      <c r="I98" s="216">
        <f>J98+K98+L98+M98</f>
        <v>50000</v>
      </c>
      <c r="J98" s="217">
        <v>50000</v>
      </c>
      <c r="K98" s="216"/>
      <c r="L98" s="216"/>
      <c r="M98" s="216"/>
      <c r="N98" s="216">
        <f>O98+P98+Q98+R98</f>
        <v>50000</v>
      </c>
      <c r="O98" s="217">
        <v>50000</v>
      </c>
      <c r="P98" s="147"/>
      <c r="Q98" s="148"/>
      <c r="R98" s="148"/>
      <c r="S98" s="241" t="s">
        <v>8</v>
      </c>
      <c r="T98" s="26"/>
    </row>
    <row r="99" spans="1:20" ht="24.75" customHeight="1">
      <c r="A99" s="324" t="s">
        <v>115</v>
      </c>
      <c r="B99" s="325"/>
      <c r="C99" s="325"/>
      <c r="D99" s="325"/>
      <c r="E99" s="325"/>
      <c r="F99" s="325"/>
      <c r="G99" s="325"/>
      <c r="H99" s="325"/>
      <c r="I99" s="325"/>
      <c r="J99" s="325"/>
      <c r="K99" s="325"/>
      <c r="L99" s="325"/>
      <c r="M99" s="325"/>
      <c r="N99" s="325"/>
      <c r="O99" s="325"/>
      <c r="P99" s="325"/>
      <c r="Q99" s="325"/>
      <c r="R99" s="325"/>
      <c r="S99" s="326"/>
      <c r="T99" s="26"/>
    </row>
    <row r="100" spans="1:20" ht="117.75" customHeight="1">
      <c r="A100" s="171" t="s">
        <v>26</v>
      </c>
      <c r="B100" s="137" t="s">
        <v>116</v>
      </c>
      <c r="C100" s="144"/>
      <c r="D100" s="216">
        <f>E100+F100+G100+H100</f>
        <v>46500</v>
      </c>
      <c r="E100" s="217">
        <v>46500</v>
      </c>
      <c r="F100" s="217"/>
      <c r="G100" s="217"/>
      <c r="H100" s="217"/>
      <c r="I100" s="216">
        <f>J100+K100+L100+M100</f>
        <v>67500</v>
      </c>
      <c r="J100" s="217">
        <v>67500</v>
      </c>
      <c r="K100" s="216"/>
      <c r="L100" s="216"/>
      <c r="M100" s="216"/>
      <c r="N100" s="216">
        <f>O100+P100+Q100+R100</f>
        <v>67500</v>
      </c>
      <c r="O100" s="217">
        <v>67500</v>
      </c>
      <c r="P100" s="147"/>
      <c r="Q100" s="148"/>
      <c r="R100" s="148"/>
      <c r="S100" s="241" t="s">
        <v>8</v>
      </c>
      <c r="T100" s="26"/>
    </row>
    <row r="101" spans="1:20" ht="128.25" customHeight="1">
      <c r="A101" s="172" t="s">
        <v>12</v>
      </c>
      <c r="B101" s="144" t="s">
        <v>117</v>
      </c>
      <c r="C101" s="144"/>
      <c r="D101" s="216">
        <f>E101+F101+G101+H101</f>
        <v>20000</v>
      </c>
      <c r="E101" s="217">
        <v>20000</v>
      </c>
      <c r="F101" s="217"/>
      <c r="G101" s="217"/>
      <c r="H101" s="217"/>
      <c r="I101" s="216">
        <f>J101+K101+L101+M101</f>
        <v>50000</v>
      </c>
      <c r="J101" s="217">
        <v>50000</v>
      </c>
      <c r="K101" s="216"/>
      <c r="L101" s="216"/>
      <c r="M101" s="216"/>
      <c r="N101" s="216">
        <f>O101+P101+Q101+R101</f>
        <v>65000</v>
      </c>
      <c r="O101" s="217">
        <v>65000</v>
      </c>
      <c r="P101" s="147"/>
      <c r="Q101" s="148"/>
      <c r="R101" s="148"/>
      <c r="S101" s="167" t="s">
        <v>16</v>
      </c>
      <c r="T101" s="26"/>
    </row>
    <row r="102" spans="1:21" s="46" customFormat="1" ht="121.5" customHeight="1">
      <c r="A102" s="172" t="s">
        <v>12</v>
      </c>
      <c r="B102" s="150" t="s">
        <v>118</v>
      </c>
      <c r="C102" s="150"/>
      <c r="D102" s="204">
        <f>E102+F102+G102+H102</f>
        <v>46800</v>
      </c>
      <c r="E102" s="205">
        <v>46800</v>
      </c>
      <c r="F102" s="205"/>
      <c r="G102" s="205"/>
      <c r="H102" s="205"/>
      <c r="I102" s="204">
        <f>J102+K102+L102+M102</f>
        <v>46800</v>
      </c>
      <c r="J102" s="205">
        <v>46800</v>
      </c>
      <c r="K102" s="204"/>
      <c r="L102" s="204"/>
      <c r="M102" s="204"/>
      <c r="N102" s="204">
        <f>O102+P102+Q102+R102</f>
        <v>46800</v>
      </c>
      <c r="O102" s="205">
        <v>46800</v>
      </c>
      <c r="P102" s="151"/>
      <c r="Q102" s="152"/>
      <c r="R102" s="152"/>
      <c r="S102" s="132" t="s">
        <v>16</v>
      </c>
      <c r="T102" s="48"/>
      <c r="U102" s="47"/>
    </row>
    <row r="103" spans="1:20" ht="25.5">
      <c r="A103" s="272" t="s">
        <v>119</v>
      </c>
      <c r="B103" s="273"/>
      <c r="C103" s="273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327"/>
      <c r="T103" s="26"/>
    </row>
    <row r="104" spans="1:20" ht="207" customHeight="1">
      <c r="A104" s="91" t="s">
        <v>53</v>
      </c>
      <c r="B104" s="153" t="s">
        <v>121</v>
      </c>
      <c r="C104" s="154"/>
      <c r="D104" s="216"/>
      <c r="E104" s="217"/>
      <c r="F104" s="217"/>
      <c r="G104" s="224"/>
      <c r="H104" s="224"/>
      <c r="I104" s="216">
        <f>J104+K104+L104+M104</f>
        <v>10000</v>
      </c>
      <c r="J104" s="217">
        <v>10000</v>
      </c>
      <c r="K104" s="225"/>
      <c r="L104" s="225"/>
      <c r="M104" s="225"/>
      <c r="N104" s="216"/>
      <c r="O104" s="217"/>
      <c r="P104" s="148"/>
      <c r="Q104" s="148"/>
      <c r="R104" s="148"/>
      <c r="S104" s="230" t="s">
        <v>16</v>
      </c>
      <c r="T104" s="26"/>
    </row>
    <row r="105" spans="1:20" ht="25.5">
      <c r="A105" s="272" t="s">
        <v>120</v>
      </c>
      <c r="B105" s="273"/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327"/>
      <c r="T105" s="26"/>
    </row>
    <row r="106" spans="1:20" ht="122.25" customHeight="1">
      <c r="A106" s="91" t="s">
        <v>12</v>
      </c>
      <c r="B106" s="153" t="s">
        <v>122</v>
      </c>
      <c r="C106" s="154"/>
      <c r="D106" s="216">
        <f>E106+F106+G106+H106</f>
        <v>133200</v>
      </c>
      <c r="E106" s="217">
        <v>133200</v>
      </c>
      <c r="F106" s="217"/>
      <c r="G106" s="224"/>
      <c r="H106" s="224"/>
      <c r="I106" s="216">
        <f>J106+K106+L106+M106</f>
        <v>160000</v>
      </c>
      <c r="J106" s="217">
        <v>160000</v>
      </c>
      <c r="K106" s="225"/>
      <c r="L106" s="225"/>
      <c r="M106" s="225"/>
      <c r="N106" s="216">
        <f>O106+P106+Q106+R106</f>
        <v>200000</v>
      </c>
      <c r="O106" s="217">
        <v>200000</v>
      </c>
      <c r="P106" s="148"/>
      <c r="Q106" s="148"/>
      <c r="R106" s="148"/>
      <c r="S106" s="168" t="s">
        <v>16</v>
      </c>
      <c r="T106" s="26"/>
    </row>
    <row r="107" spans="1:20" ht="32.25" customHeight="1">
      <c r="A107" s="272" t="s">
        <v>123</v>
      </c>
      <c r="B107" s="273"/>
      <c r="C107" s="273"/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5"/>
      <c r="T107" s="26"/>
    </row>
    <row r="108" spans="1:20" ht="127.5" customHeight="1">
      <c r="A108" s="91" t="s">
        <v>12</v>
      </c>
      <c r="B108" s="153" t="s">
        <v>124</v>
      </c>
      <c r="C108" s="154"/>
      <c r="D108" s="219">
        <f>E108+F108+G108+H108</f>
        <v>70000</v>
      </c>
      <c r="E108" s="223">
        <v>70000</v>
      </c>
      <c r="F108" s="223"/>
      <c r="G108" s="226"/>
      <c r="H108" s="226"/>
      <c r="I108" s="219">
        <f>J108+K108+L108+M108</f>
        <v>134900</v>
      </c>
      <c r="J108" s="223">
        <v>134900</v>
      </c>
      <c r="K108" s="227"/>
      <c r="L108" s="227"/>
      <c r="M108" s="227"/>
      <c r="N108" s="219">
        <f>O108+P108+Q108+R108</f>
        <v>95000</v>
      </c>
      <c r="O108" s="223">
        <v>95000</v>
      </c>
      <c r="P108" s="148"/>
      <c r="Q108" s="148"/>
      <c r="R108" s="148"/>
      <c r="S108" s="167" t="s">
        <v>16</v>
      </c>
      <c r="T108" s="26"/>
    </row>
    <row r="109" spans="1:20" ht="36.75" customHeight="1">
      <c r="A109" s="269" t="s">
        <v>125</v>
      </c>
      <c r="B109" s="270"/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270"/>
      <c r="S109" s="271"/>
      <c r="T109" s="26"/>
    </row>
    <row r="110" spans="1:20" ht="127.5" customHeight="1">
      <c r="A110" s="91" t="s">
        <v>12</v>
      </c>
      <c r="B110" s="153" t="s">
        <v>126</v>
      </c>
      <c r="C110" s="154"/>
      <c r="D110" s="219">
        <f>E110+F110+G110+H110</f>
        <v>70000</v>
      </c>
      <c r="E110" s="223">
        <v>70000</v>
      </c>
      <c r="F110" s="147"/>
      <c r="G110" s="148"/>
      <c r="H110" s="148"/>
      <c r="I110" s="219">
        <f>J110+K110+L110+M110</f>
        <v>50000</v>
      </c>
      <c r="J110" s="223">
        <v>50000</v>
      </c>
      <c r="K110" s="155"/>
      <c r="L110" s="155"/>
      <c r="M110" s="155"/>
      <c r="N110" s="219">
        <f>O110+P110+Q110+R110</f>
        <v>50000</v>
      </c>
      <c r="O110" s="223">
        <v>50000</v>
      </c>
      <c r="P110" s="148"/>
      <c r="Q110" s="148"/>
      <c r="R110" s="148"/>
      <c r="S110" s="167" t="s">
        <v>16</v>
      </c>
      <c r="T110" s="26"/>
    </row>
    <row r="111" spans="1:20" ht="33.75" customHeight="1">
      <c r="A111" s="269" t="s">
        <v>127</v>
      </c>
      <c r="B111" s="270"/>
      <c r="C111" s="270"/>
      <c r="D111" s="270"/>
      <c r="E111" s="270"/>
      <c r="F111" s="270"/>
      <c r="G111" s="270"/>
      <c r="H111" s="270"/>
      <c r="I111" s="270"/>
      <c r="J111" s="270"/>
      <c r="K111" s="270"/>
      <c r="L111" s="270"/>
      <c r="M111" s="270"/>
      <c r="N111" s="270"/>
      <c r="O111" s="270"/>
      <c r="P111" s="270"/>
      <c r="Q111" s="270"/>
      <c r="R111" s="270"/>
      <c r="S111" s="271"/>
      <c r="T111" s="26"/>
    </row>
    <row r="112" spans="1:20" ht="114" customHeight="1">
      <c r="A112" s="91" t="s">
        <v>12</v>
      </c>
      <c r="B112" s="153" t="s">
        <v>128</v>
      </c>
      <c r="C112" s="154"/>
      <c r="D112" s="219"/>
      <c r="E112" s="223"/>
      <c r="F112" s="147"/>
      <c r="G112" s="148"/>
      <c r="H112" s="148"/>
      <c r="I112" s="219">
        <f>J112+K112+L112+M112</f>
        <v>150000</v>
      </c>
      <c r="J112" s="223">
        <v>150000</v>
      </c>
      <c r="K112" s="155"/>
      <c r="L112" s="223"/>
      <c r="M112" s="155"/>
      <c r="N112" s="140"/>
      <c r="O112" s="147"/>
      <c r="P112" s="148"/>
      <c r="Q112" s="148"/>
      <c r="R112" s="148"/>
      <c r="S112" s="167" t="s">
        <v>16</v>
      </c>
      <c r="T112" s="26"/>
    </row>
    <row r="113" spans="1:21" s="13" customFormat="1" ht="25.5">
      <c r="A113" s="276" t="s">
        <v>14</v>
      </c>
      <c r="B113" s="277"/>
      <c r="C113" s="277"/>
      <c r="D113" s="277"/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  <c r="S113" s="278"/>
      <c r="T113" s="26"/>
      <c r="U113" s="12"/>
    </row>
    <row r="114" spans="1:21" s="50" customFormat="1" ht="156" customHeight="1">
      <c r="A114" s="91" t="s">
        <v>12</v>
      </c>
      <c r="B114" s="156"/>
      <c r="C114" s="157"/>
      <c r="D114" s="204">
        <f>E114+F114+H114</f>
        <v>55261740</v>
      </c>
      <c r="E114" s="204">
        <f>E17+E18+E20+E62</f>
        <v>8300000</v>
      </c>
      <c r="F114" s="204">
        <f>F17+F18+F20+F62</f>
        <v>1899000</v>
      </c>
      <c r="G114" s="204">
        <f>G17+G18+G20+G62</f>
        <v>0</v>
      </c>
      <c r="H114" s="204">
        <f>H17+H18+H20+H62</f>
        <v>45062740</v>
      </c>
      <c r="I114" s="208">
        <f>J114+K114+M114</f>
        <v>140916058</v>
      </c>
      <c r="J114" s="204">
        <f>J17+J18+J20+J21+J37+J38+J58</f>
        <v>1661090</v>
      </c>
      <c r="K114" s="204">
        <f>K17+K18+K20+K21+K37+K38+K58+K81</f>
        <v>47039468</v>
      </c>
      <c r="L114" s="204">
        <f>L17+L18+L20+L62</f>
        <v>0</v>
      </c>
      <c r="M114" s="204">
        <f>M17+M18+M20+M21+M37+M38+M58</f>
        <v>92215500</v>
      </c>
      <c r="N114" s="204">
        <f>O114+P114+R114</f>
        <v>119051367</v>
      </c>
      <c r="O114" s="204">
        <f>O17+O18+O20+O62</f>
        <v>366246</v>
      </c>
      <c r="P114" s="204">
        <f>P17+P18+P20+P62</f>
        <v>19677321</v>
      </c>
      <c r="Q114" s="204">
        <f>Q17+Q18+Q20+Q62</f>
        <v>0</v>
      </c>
      <c r="R114" s="204">
        <f>R17+R18+R20+R62</f>
        <v>99007800</v>
      </c>
      <c r="S114" s="131" t="s">
        <v>6</v>
      </c>
      <c r="T114" s="48"/>
      <c r="U114" s="49"/>
    </row>
    <row r="115" spans="1:21" s="50" customFormat="1" ht="25.5">
      <c r="A115" s="269" t="s">
        <v>13</v>
      </c>
      <c r="B115" s="270"/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  <c r="O115" s="270"/>
      <c r="P115" s="270"/>
      <c r="Q115" s="270"/>
      <c r="R115" s="270"/>
      <c r="S115" s="271"/>
      <c r="T115" s="48"/>
      <c r="U115" s="49"/>
    </row>
    <row r="116" spans="1:21" s="50" customFormat="1" ht="93" customHeight="1">
      <c r="A116" s="91" t="s">
        <v>140</v>
      </c>
      <c r="B116" s="158"/>
      <c r="C116" s="91"/>
      <c r="D116" s="204">
        <f>E116+F116</f>
        <v>3922000</v>
      </c>
      <c r="E116" s="204">
        <f>E22+E23+E24+E25+E27+E28+E29+E30+E31+E32+E33+E34+E35+E36+E37+E38+E39+E40+E49+E50+E51+E52+E53+E55+E56</f>
        <v>952000</v>
      </c>
      <c r="F116" s="204">
        <f>F22+F23+F24+F25+F27+F28+F29+F30+F31+F32+F33+F34+F35+F36+F37+F38+F39+F40+F49+F50+F51+F52+F53+F55+F56</f>
        <v>2970000</v>
      </c>
      <c r="G116" s="204">
        <f>G22+G23+G24+G25+G27+G28+G29+G30+G31+G32+G33+G34+G35+G36+G37+G38+G39+G40+G49+G50+G51+G52+G53+G55+G56</f>
        <v>0</v>
      </c>
      <c r="H116" s="204">
        <f>H22+H23+H24+H25+H27+H28+H29+H30+H31+H32+H33+H34+H35+H36+H37+H38+H39+H40+H49+H50+H51+H52+H53+H55+H56</f>
        <v>0</v>
      </c>
      <c r="I116" s="208">
        <f>J116+K116+L116+M116</f>
        <v>168408074</v>
      </c>
      <c r="J116" s="204">
        <f>J22+J23+J24+J25+J26+J27+J28+J29+J30+J31+J32+J33+J34+J35+J36+J39+J40+J41+J42+J43+J44+J49+J50+J51+J52+J53+J55+J56+J59</f>
        <v>1212234</v>
      </c>
      <c r="K116" s="204">
        <f>K22+K23+K24+K25+K26+K27+K28+K29+K30+K31+K32+K33+K34+K35+K36+K39+K40+K41+K42+K43+K44+K49+K50+K51+K52+K53+K55+K56+K59+K45+K46+K47+K48</f>
        <v>109483558</v>
      </c>
      <c r="L116" s="204">
        <f>L22+L23+L24+L25+L27+L28+L29+L30+L31+L32+L33+L34+L35+L36+L37+L38+L39+L40+L49+L50+L51+L52+L53+L55+L56</f>
        <v>0</v>
      </c>
      <c r="M116" s="204">
        <f>M22+M23+M24+M25+M26+M27+M28+M29+M30+M31+M32+M33+M34+M35+M36+M39+M40+M41+M42+M43+M44+M49+M50+M51+M52+M53+M55+M56+M59</f>
        <v>57712282</v>
      </c>
      <c r="N116" s="204">
        <f>O116+P116</f>
        <v>29238246</v>
      </c>
      <c r="O116" s="204">
        <f>O22+O23+O24+O25+O27+O28+O29+O30+O31+O32+O33+O34+O35+O36+O37+O38+O39+O40+O49+O50+O51+O52+O53+O55+O56</f>
        <v>637065</v>
      </c>
      <c r="P116" s="204">
        <f>P22+P23+P24+P25+P27+P28+P29+P30+P31+P32+P33+P34+P35+P36+P37+P38+P39+P40+P49+P50+P51+P52+P53+P55+P56</f>
        <v>28601181</v>
      </c>
      <c r="Q116" s="204">
        <f>Q22+Q23+Q24+Q25+Q27+Q28+Q29+Q30+Q31+Q32+Q33+Q34+Q35+Q36+Q37+Q38+Q39+Q40+Q49+Q50+Q51+Q52+Q53+Q55+Q56</f>
        <v>0</v>
      </c>
      <c r="R116" s="204" t="e">
        <f>R22+R23+R24+R25+R27+R28+R29+R30+R31+R32+R33+R34+R35+R36+R37+R38+R39+R40+R49+R50+R51+#REF!+#REF!+R52+R53+R55+R56</f>
        <v>#REF!</v>
      </c>
      <c r="S116" s="131" t="s">
        <v>41</v>
      </c>
      <c r="T116" s="48"/>
      <c r="U116" s="49"/>
    </row>
    <row r="117" spans="1:21" s="36" customFormat="1" ht="33.75" customHeight="1">
      <c r="A117" s="269" t="s">
        <v>33</v>
      </c>
      <c r="B117" s="270"/>
      <c r="C117" s="27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  <c r="O117" s="270"/>
      <c r="P117" s="270"/>
      <c r="Q117" s="270"/>
      <c r="R117" s="270"/>
      <c r="S117" s="271"/>
      <c r="T117" s="48"/>
      <c r="U117" s="35"/>
    </row>
    <row r="118" spans="1:21" s="36" customFormat="1" ht="101.25" customHeight="1">
      <c r="A118" s="91" t="s">
        <v>12</v>
      </c>
      <c r="B118" s="158"/>
      <c r="C118" s="91"/>
      <c r="D118" s="204">
        <f>E118+F118+G118+H118</f>
        <v>165000</v>
      </c>
      <c r="E118" s="204">
        <f>E63+E64+E66+E67+E70+E72+E73+E75+E76</f>
        <v>165000</v>
      </c>
      <c r="F118" s="204">
        <f>F63+F64+F66+F67+F70+F72+F73+F75+F76</f>
        <v>0</v>
      </c>
      <c r="G118" s="204">
        <f>G63+G64+G66+G67+G70+G72+G73+G75+G76</f>
        <v>0</v>
      </c>
      <c r="H118" s="204">
        <f>H63+H64+H66+H67+H70+H72+H73+H75+H76</f>
        <v>0</v>
      </c>
      <c r="I118" s="213">
        <f>J118+K118+M118</f>
        <v>44042700</v>
      </c>
      <c r="J118" s="204">
        <f>J63+J64+J66+J67+J70+J72+J73+J75+J76</f>
        <v>342700</v>
      </c>
      <c r="K118" s="204">
        <f>K63+K64+K66+K67+K70+K72+K73+K75+K76+K62</f>
        <v>28700000</v>
      </c>
      <c r="L118" s="204">
        <f>L63+L64+L66+L67+L70+L72+L73+L75+L76</f>
        <v>0</v>
      </c>
      <c r="M118" s="204">
        <f>M63+M64+M66+M67+M70+M72+M73+M75+M76</f>
        <v>15000000</v>
      </c>
      <c r="N118" s="204">
        <f>O118+P118+R118</f>
        <v>113017150</v>
      </c>
      <c r="O118" s="204">
        <f>O63+O64+O66+O67+O70+O72+O73+O75+O76</f>
        <v>417150</v>
      </c>
      <c r="P118" s="204">
        <f>P63+P64+P66+P67+P70+P72+P73+P75+P76</f>
        <v>81416000</v>
      </c>
      <c r="Q118" s="204">
        <f>Q63+Q64+Q66+Q67+Q70+Q72+Q73+Q75+Q76</f>
        <v>0</v>
      </c>
      <c r="R118" s="204">
        <f>R63+R64+R66+R67+R70+R72+R73+R75+R76</f>
        <v>31184000</v>
      </c>
      <c r="S118" s="134" t="s">
        <v>32</v>
      </c>
      <c r="T118" s="48"/>
      <c r="U118" s="35"/>
    </row>
    <row r="119" spans="1:21" s="36" customFormat="1" ht="101.25" customHeight="1">
      <c r="A119" s="91" t="s">
        <v>55</v>
      </c>
      <c r="B119" s="158"/>
      <c r="C119" s="91"/>
      <c r="D119" s="204">
        <f>F119+H119</f>
        <v>8366728</v>
      </c>
      <c r="E119" s="204">
        <f>E68+E69</f>
        <v>0</v>
      </c>
      <c r="F119" s="204">
        <f>F68+F69</f>
        <v>836700</v>
      </c>
      <c r="G119" s="204">
        <f>G68+G69</f>
        <v>0</v>
      </c>
      <c r="H119" s="204">
        <f>H68+H69</f>
        <v>7530028</v>
      </c>
      <c r="I119" s="213">
        <f>J119+K119+M119</f>
        <v>35861470</v>
      </c>
      <c r="J119" s="204">
        <f>J68+J69</f>
        <v>0</v>
      </c>
      <c r="K119" s="204">
        <f>K68+K69</f>
        <v>6466822</v>
      </c>
      <c r="L119" s="204">
        <f>L68+L69</f>
        <v>0</v>
      </c>
      <c r="M119" s="204">
        <f>M68+M69</f>
        <v>29394648</v>
      </c>
      <c r="N119" s="204">
        <f>O119+P119+R119</f>
        <v>0</v>
      </c>
      <c r="O119" s="204">
        <f>O68+O69</f>
        <v>0</v>
      </c>
      <c r="P119" s="204">
        <f>P68+P69</f>
        <v>0</v>
      </c>
      <c r="Q119" s="204">
        <f>Q68+Q69</f>
        <v>0</v>
      </c>
      <c r="R119" s="204">
        <f>R68+R69</f>
        <v>0</v>
      </c>
      <c r="S119" s="134" t="s">
        <v>32</v>
      </c>
      <c r="T119" s="48"/>
      <c r="U119" s="35"/>
    </row>
    <row r="120" spans="1:21" s="36" customFormat="1" ht="101.25" customHeight="1">
      <c r="A120" s="91" t="s">
        <v>53</v>
      </c>
      <c r="B120" s="158"/>
      <c r="C120" s="91"/>
      <c r="D120" s="204">
        <f>F120+H120</f>
        <v>0</v>
      </c>
      <c r="E120" s="204">
        <f>E65</f>
        <v>0</v>
      </c>
      <c r="F120" s="204">
        <f>F65</f>
        <v>0</v>
      </c>
      <c r="G120" s="204">
        <f>G65</f>
        <v>0</v>
      </c>
      <c r="H120" s="204">
        <f>H65</f>
        <v>0</v>
      </c>
      <c r="I120" s="213">
        <f>J120+K120+M120</f>
        <v>5567101</v>
      </c>
      <c r="J120" s="204">
        <f>J65</f>
        <v>0</v>
      </c>
      <c r="K120" s="204">
        <f>K65</f>
        <v>1367101</v>
      </c>
      <c r="L120" s="204">
        <f>L65</f>
        <v>0</v>
      </c>
      <c r="M120" s="204">
        <f>M65</f>
        <v>4200000</v>
      </c>
      <c r="N120" s="204">
        <f>P120+R120</f>
        <v>0</v>
      </c>
      <c r="O120" s="204">
        <f>O65</f>
        <v>0</v>
      </c>
      <c r="P120" s="204">
        <f>P65</f>
        <v>0</v>
      </c>
      <c r="Q120" s="204">
        <f>Q65</f>
        <v>0</v>
      </c>
      <c r="R120" s="204">
        <f>R65</f>
        <v>0</v>
      </c>
      <c r="S120" s="134" t="s">
        <v>32</v>
      </c>
      <c r="T120" s="48"/>
      <c r="U120" s="35"/>
    </row>
    <row r="121" spans="1:21" s="36" customFormat="1" ht="25.5" customHeight="1">
      <c r="A121" s="269" t="s">
        <v>27</v>
      </c>
      <c r="B121" s="270"/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  <c r="N121" s="270"/>
      <c r="O121" s="270"/>
      <c r="P121" s="270"/>
      <c r="Q121" s="270"/>
      <c r="R121" s="270"/>
      <c r="S121" s="271"/>
      <c r="T121" s="48"/>
      <c r="U121" s="35"/>
    </row>
    <row r="122" spans="1:21" s="36" customFormat="1" ht="81" customHeight="1">
      <c r="A122" s="91" t="s">
        <v>12</v>
      </c>
      <c r="B122" s="158"/>
      <c r="C122" s="91"/>
      <c r="D122" s="204">
        <f>E122+F122+G122+H122</f>
        <v>0</v>
      </c>
      <c r="E122" s="204">
        <f>E79+E80+E82</f>
        <v>0</v>
      </c>
      <c r="F122" s="204">
        <f>F79+F80+F82</f>
        <v>0</v>
      </c>
      <c r="G122" s="204">
        <f>G79+G80+G82</f>
        <v>0</v>
      </c>
      <c r="H122" s="204">
        <f>H79+H80+H82</f>
        <v>0</v>
      </c>
      <c r="I122" s="204">
        <f>J122+K122+L122+M122</f>
        <v>750000</v>
      </c>
      <c r="J122" s="204">
        <f>J79+J80+J82</f>
        <v>0</v>
      </c>
      <c r="K122" s="204">
        <f>K79+K80+K82</f>
        <v>750000</v>
      </c>
      <c r="L122" s="204">
        <f>L79+L80+L82</f>
        <v>0</v>
      </c>
      <c r="M122" s="204">
        <f>M79+M80+M82</f>
        <v>0</v>
      </c>
      <c r="N122" s="204">
        <f>O122+P122+Q122+R122</f>
        <v>1294000</v>
      </c>
      <c r="O122" s="204">
        <f>O79+O80+O82</f>
        <v>0</v>
      </c>
      <c r="P122" s="204">
        <f>P79+P80+P82</f>
        <v>1294000</v>
      </c>
      <c r="Q122" s="204">
        <f>Q79+Q80+Q82</f>
        <v>0</v>
      </c>
      <c r="R122" s="204">
        <f>R79+R80+R82</f>
        <v>0</v>
      </c>
      <c r="S122" s="134" t="s">
        <v>25</v>
      </c>
      <c r="T122" s="48"/>
      <c r="U122" s="35"/>
    </row>
    <row r="123" spans="1:256" s="51" customFormat="1" ht="24" customHeight="1">
      <c r="A123" s="269" t="s">
        <v>39</v>
      </c>
      <c r="B123" s="270"/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  <c r="O123" s="270"/>
      <c r="P123" s="270"/>
      <c r="Q123" s="270"/>
      <c r="R123" s="270"/>
      <c r="S123" s="271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259"/>
      <c r="AG123" s="259"/>
      <c r="AH123" s="259"/>
      <c r="AI123" s="259"/>
      <c r="AJ123" s="259"/>
      <c r="AK123" s="259"/>
      <c r="AL123" s="259"/>
      <c r="AM123" s="259"/>
      <c r="AN123" s="259"/>
      <c r="AO123" s="259"/>
      <c r="AP123" s="259"/>
      <c r="AQ123" s="259"/>
      <c r="AR123" s="259"/>
      <c r="AS123" s="259"/>
      <c r="AT123" s="259"/>
      <c r="AU123" s="259"/>
      <c r="AV123" s="259"/>
      <c r="AW123" s="259"/>
      <c r="AX123" s="259"/>
      <c r="AY123" s="259"/>
      <c r="AZ123" s="259"/>
      <c r="BA123" s="259"/>
      <c r="BB123" s="259"/>
      <c r="BC123" s="259"/>
      <c r="BD123" s="259"/>
      <c r="BE123" s="259"/>
      <c r="BF123" s="259"/>
      <c r="BG123" s="259"/>
      <c r="BH123" s="259"/>
      <c r="BI123" s="259"/>
      <c r="BJ123" s="259"/>
      <c r="BK123" s="259"/>
      <c r="BL123" s="259"/>
      <c r="BM123" s="259"/>
      <c r="BN123" s="259"/>
      <c r="BO123" s="259"/>
      <c r="BP123" s="259"/>
      <c r="BQ123" s="259"/>
      <c r="BR123" s="259"/>
      <c r="BS123" s="259"/>
      <c r="BT123" s="259"/>
      <c r="BU123" s="259"/>
      <c r="BV123" s="259"/>
      <c r="BW123" s="259"/>
      <c r="BX123" s="259"/>
      <c r="BY123" s="259"/>
      <c r="BZ123" s="259"/>
      <c r="CA123" s="259"/>
      <c r="CB123" s="259"/>
      <c r="CC123" s="259"/>
      <c r="CD123" s="259"/>
      <c r="CE123" s="259"/>
      <c r="CF123" s="259"/>
      <c r="CG123" s="259"/>
      <c r="CH123" s="259"/>
      <c r="CI123" s="259"/>
      <c r="CJ123" s="259"/>
      <c r="CK123" s="259"/>
      <c r="CL123" s="259"/>
      <c r="CM123" s="259"/>
      <c r="CN123" s="259"/>
      <c r="CO123" s="259"/>
      <c r="CP123" s="259"/>
      <c r="CQ123" s="259"/>
      <c r="CR123" s="259"/>
      <c r="CS123" s="259"/>
      <c r="CT123" s="259"/>
      <c r="CU123" s="259"/>
      <c r="CV123" s="259"/>
      <c r="CW123" s="259"/>
      <c r="CX123" s="259"/>
      <c r="CY123" s="259"/>
      <c r="CZ123" s="259"/>
      <c r="DA123" s="259"/>
      <c r="DB123" s="259"/>
      <c r="DC123" s="259"/>
      <c r="DD123" s="259"/>
      <c r="DE123" s="259"/>
      <c r="DF123" s="259"/>
      <c r="DG123" s="259"/>
      <c r="DH123" s="259"/>
      <c r="DI123" s="259"/>
      <c r="DJ123" s="259"/>
      <c r="DK123" s="259"/>
      <c r="DL123" s="259"/>
      <c r="DM123" s="259"/>
      <c r="DN123" s="259"/>
      <c r="DO123" s="259"/>
      <c r="DP123" s="259"/>
      <c r="DQ123" s="259"/>
      <c r="DR123" s="259"/>
      <c r="DS123" s="259"/>
      <c r="DT123" s="259"/>
      <c r="DU123" s="259"/>
      <c r="DV123" s="259"/>
      <c r="DW123" s="259"/>
      <c r="DX123" s="259"/>
      <c r="DY123" s="259"/>
      <c r="DZ123" s="259"/>
      <c r="EA123" s="259"/>
      <c r="EB123" s="259"/>
      <c r="EC123" s="259"/>
      <c r="ED123" s="259"/>
      <c r="EE123" s="259"/>
      <c r="EF123" s="259"/>
      <c r="EG123" s="259"/>
      <c r="EH123" s="259"/>
      <c r="EI123" s="259"/>
      <c r="EJ123" s="259"/>
      <c r="EK123" s="259"/>
      <c r="EL123" s="259"/>
      <c r="EM123" s="259"/>
      <c r="EN123" s="259"/>
      <c r="EO123" s="259"/>
      <c r="EP123" s="259"/>
      <c r="EQ123" s="259"/>
      <c r="ER123" s="259"/>
      <c r="ES123" s="259"/>
      <c r="ET123" s="259"/>
      <c r="EU123" s="259"/>
      <c r="EV123" s="259"/>
      <c r="EW123" s="259"/>
      <c r="EX123" s="259"/>
      <c r="EY123" s="259"/>
      <c r="EZ123" s="259"/>
      <c r="FA123" s="259"/>
      <c r="FB123" s="259"/>
      <c r="FC123" s="259"/>
      <c r="FD123" s="259"/>
      <c r="FE123" s="259"/>
      <c r="FF123" s="259"/>
      <c r="FG123" s="259"/>
      <c r="FH123" s="259"/>
      <c r="FI123" s="259"/>
      <c r="FJ123" s="259"/>
      <c r="FK123" s="259"/>
      <c r="FL123" s="259"/>
      <c r="FM123" s="259"/>
      <c r="FN123" s="259"/>
      <c r="FO123" s="259"/>
      <c r="FP123" s="259"/>
      <c r="FQ123" s="259"/>
      <c r="FR123" s="259"/>
      <c r="FS123" s="259"/>
      <c r="FT123" s="259"/>
      <c r="FU123" s="259"/>
      <c r="FV123" s="259"/>
      <c r="FW123" s="259"/>
      <c r="FX123" s="259"/>
      <c r="FY123" s="259"/>
      <c r="FZ123" s="259"/>
      <c r="GA123" s="259"/>
      <c r="GB123" s="259"/>
      <c r="GC123" s="259"/>
      <c r="GD123" s="259"/>
      <c r="GE123" s="259"/>
      <c r="GF123" s="259"/>
      <c r="GG123" s="259"/>
      <c r="GH123" s="259"/>
      <c r="GI123" s="259"/>
      <c r="GJ123" s="259"/>
      <c r="GK123" s="259"/>
      <c r="GL123" s="259"/>
      <c r="GM123" s="259"/>
      <c r="GN123" s="259"/>
      <c r="GO123" s="259"/>
      <c r="GP123" s="259"/>
      <c r="GQ123" s="259"/>
      <c r="GR123" s="259"/>
      <c r="GS123" s="259"/>
      <c r="GT123" s="259"/>
      <c r="GU123" s="259"/>
      <c r="GV123" s="259"/>
      <c r="GW123" s="259"/>
      <c r="GX123" s="259"/>
      <c r="GY123" s="259"/>
      <c r="GZ123" s="259"/>
      <c r="HA123" s="259"/>
      <c r="HB123" s="259"/>
      <c r="HC123" s="259"/>
      <c r="HD123" s="259"/>
      <c r="HE123" s="259"/>
      <c r="HF123" s="259"/>
      <c r="HG123" s="259"/>
      <c r="HH123" s="259"/>
      <c r="HI123" s="259"/>
      <c r="HJ123" s="259"/>
      <c r="HK123" s="259"/>
      <c r="HL123" s="259"/>
      <c r="HM123" s="259"/>
      <c r="HN123" s="259"/>
      <c r="HO123" s="259"/>
      <c r="HP123" s="259"/>
      <c r="HQ123" s="259"/>
      <c r="HR123" s="259"/>
      <c r="HS123" s="259"/>
      <c r="HT123" s="259"/>
      <c r="HU123" s="259"/>
      <c r="HV123" s="259"/>
      <c r="HW123" s="259"/>
      <c r="HX123" s="259"/>
      <c r="HY123" s="259"/>
      <c r="HZ123" s="259"/>
      <c r="IA123" s="259"/>
      <c r="IB123" s="259"/>
      <c r="IC123" s="259"/>
      <c r="ID123" s="259"/>
      <c r="IE123" s="259"/>
      <c r="IF123" s="259"/>
      <c r="IG123" s="259"/>
      <c r="IH123" s="259"/>
      <c r="II123" s="259"/>
      <c r="IJ123" s="259"/>
      <c r="IK123" s="259"/>
      <c r="IL123" s="259"/>
      <c r="IM123" s="259"/>
      <c r="IN123" s="259"/>
      <c r="IO123" s="259"/>
      <c r="IP123" s="259"/>
      <c r="IQ123" s="259"/>
      <c r="IR123" s="259"/>
      <c r="IS123" s="259"/>
      <c r="IT123" s="259"/>
      <c r="IU123" s="259"/>
      <c r="IV123" s="259"/>
    </row>
    <row r="124" spans="1:256" s="51" customFormat="1" ht="122.25" customHeight="1">
      <c r="A124" s="91" t="s">
        <v>12</v>
      </c>
      <c r="B124" s="158"/>
      <c r="C124" s="91"/>
      <c r="D124" s="204">
        <f>E124+F124+G124+H124</f>
        <v>0</v>
      </c>
      <c r="E124" s="204">
        <f>E85+E87+E89</f>
        <v>0</v>
      </c>
      <c r="F124" s="204">
        <f>F85+F87+F89</f>
        <v>0</v>
      </c>
      <c r="G124" s="204">
        <f>G85+G87+G89</f>
        <v>0</v>
      </c>
      <c r="H124" s="204">
        <f>H85+H87+H89</f>
        <v>0</v>
      </c>
      <c r="I124" s="208">
        <f>J124+K124+L124+M124</f>
        <v>756000</v>
      </c>
      <c r="J124" s="204">
        <f>J87+J89</f>
        <v>730000</v>
      </c>
      <c r="K124" s="204">
        <f>K85+K87+K89</f>
        <v>26000</v>
      </c>
      <c r="L124" s="204">
        <f>L85+L87+L89</f>
        <v>0</v>
      </c>
      <c r="M124" s="204">
        <f>M85+M87+M89</f>
        <v>0</v>
      </c>
      <c r="N124" s="208">
        <f>O124+P124+Q124+R124</f>
        <v>0</v>
      </c>
      <c r="O124" s="204">
        <f>O85+O87+O89</f>
        <v>0</v>
      </c>
      <c r="P124" s="204">
        <f>P85+P87+P89</f>
        <v>0</v>
      </c>
      <c r="Q124" s="204">
        <f>Q85+Q87+Q89</f>
        <v>0</v>
      </c>
      <c r="R124" s="204">
        <f>R85+R87+R89</f>
        <v>0</v>
      </c>
      <c r="S124" s="134" t="s">
        <v>42</v>
      </c>
      <c r="T124" s="43"/>
      <c r="U124" s="44"/>
      <c r="V124" s="43"/>
      <c r="W124" s="52"/>
      <c r="X124" s="52"/>
      <c r="Y124" s="52"/>
      <c r="Z124" s="52"/>
      <c r="AA124" s="52"/>
      <c r="AB124" s="53"/>
      <c r="AC124" s="52"/>
      <c r="AD124" s="52"/>
      <c r="AE124" s="52"/>
      <c r="AF124" s="52"/>
      <c r="AG124" s="52"/>
      <c r="AH124" s="52"/>
      <c r="AI124" s="52"/>
      <c r="AJ124" s="52"/>
      <c r="AK124" s="52"/>
      <c r="AL124" s="45"/>
      <c r="AM124" s="43"/>
      <c r="AN124" s="44"/>
      <c r="AO124" s="43"/>
      <c r="AP124" s="52"/>
      <c r="AQ124" s="52"/>
      <c r="AR124" s="52"/>
      <c r="AS124" s="52"/>
      <c r="AT124" s="52"/>
      <c r="AU124" s="53"/>
      <c r="AV124" s="52"/>
      <c r="AW124" s="52"/>
      <c r="AX124" s="52"/>
      <c r="AY124" s="52"/>
      <c r="AZ124" s="52"/>
      <c r="BA124" s="52"/>
      <c r="BB124" s="52"/>
      <c r="BC124" s="52"/>
      <c r="BD124" s="52"/>
      <c r="BE124" s="45"/>
      <c r="BF124" s="43"/>
      <c r="BG124" s="44"/>
      <c r="BH124" s="43"/>
      <c r="BI124" s="52"/>
      <c r="BJ124" s="52"/>
      <c r="BK124" s="52"/>
      <c r="BL124" s="52"/>
      <c r="BM124" s="52"/>
      <c r="BN124" s="53"/>
      <c r="BO124" s="52"/>
      <c r="BP124" s="52"/>
      <c r="BQ124" s="52"/>
      <c r="BR124" s="52"/>
      <c r="BS124" s="52"/>
      <c r="BT124" s="52"/>
      <c r="BU124" s="52"/>
      <c r="BV124" s="52"/>
      <c r="BW124" s="52"/>
      <c r="BX124" s="45"/>
      <c r="BY124" s="43"/>
      <c r="BZ124" s="44"/>
      <c r="CA124" s="43"/>
      <c r="CB124" s="52"/>
      <c r="CC124" s="52"/>
      <c r="CD124" s="52"/>
      <c r="CE124" s="52"/>
      <c r="CF124" s="52"/>
      <c r="CG124" s="53"/>
      <c r="CH124" s="52"/>
      <c r="CI124" s="52"/>
      <c r="CJ124" s="52"/>
      <c r="CK124" s="52"/>
      <c r="CL124" s="52"/>
      <c r="CM124" s="52"/>
      <c r="CN124" s="52"/>
      <c r="CO124" s="52"/>
      <c r="CP124" s="52"/>
      <c r="CQ124" s="45"/>
      <c r="CR124" s="43"/>
      <c r="CS124" s="44"/>
      <c r="CT124" s="43"/>
      <c r="CU124" s="52"/>
      <c r="CV124" s="52"/>
      <c r="CW124" s="52"/>
      <c r="CX124" s="52"/>
      <c r="CY124" s="52"/>
      <c r="CZ124" s="53"/>
      <c r="DA124" s="52"/>
      <c r="DB124" s="52"/>
      <c r="DC124" s="52"/>
      <c r="DD124" s="52"/>
      <c r="DE124" s="52"/>
      <c r="DF124" s="52"/>
      <c r="DG124" s="52"/>
      <c r="DH124" s="52"/>
      <c r="DI124" s="52"/>
      <c r="DJ124" s="45"/>
      <c r="DK124" s="43"/>
      <c r="DL124" s="44"/>
      <c r="DM124" s="43"/>
      <c r="DN124" s="52"/>
      <c r="DO124" s="52"/>
      <c r="DP124" s="52"/>
      <c r="DQ124" s="52"/>
      <c r="DR124" s="52"/>
      <c r="DS124" s="53"/>
      <c r="DT124" s="52"/>
      <c r="DU124" s="52"/>
      <c r="DV124" s="52"/>
      <c r="DW124" s="52"/>
      <c r="DX124" s="52"/>
      <c r="DY124" s="52"/>
      <c r="DZ124" s="52"/>
      <c r="EA124" s="52"/>
      <c r="EB124" s="52"/>
      <c r="EC124" s="45"/>
      <c r="ED124" s="43"/>
      <c r="EE124" s="44"/>
      <c r="EF124" s="43"/>
      <c r="EG124" s="52"/>
      <c r="EH124" s="52"/>
      <c r="EI124" s="52"/>
      <c r="EJ124" s="52"/>
      <c r="EK124" s="52"/>
      <c r="EL124" s="53"/>
      <c r="EM124" s="52"/>
      <c r="EN124" s="52"/>
      <c r="EO124" s="52"/>
      <c r="EP124" s="52"/>
      <c r="EQ124" s="52"/>
      <c r="ER124" s="52"/>
      <c r="ES124" s="52"/>
      <c r="ET124" s="52"/>
      <c r="EU124" s="52"/>
      <c r="EV124" s="45"/>
      <c r="EW124" s="43"/>
      <c r="EX124" s="44"/>
      <c r="EY124" s="43"/>
      <c r="EZ124" s="52"/>
      <c r="FA124" s="52"/>
      <c r="FB124" s="52"/>
      <c r="FC124" s="52"/>
      <c r="FD124" s="52"/>
      <c r="FE124" s="53"/>
      <c r="FF124" s="52"/>
      <c r="FG124" s="52"/>
      <c r="FH124" s="52"/>
      <c r="FI124" s="52"/>
      <c r="FJ124" s="52"/>
      <c r="FK124" s="52"/>
      <c r="FL124" s="52"/>
      <c r="FM124" s="52"/>
      <c r="FN124" s="52"/>
      <c r="FO124" s="45"/>
      <c r="FP124" s="43"/>
      <c r="FQ124" s="44"/>
      <c r="FR124" s="43"/>
      <c r="FS124" s="52"/>
      <c r="FT124" s="52"/>
      <c r="FU124" s="52"/>
      <c r="FV124" s="52"/>
      <c r="FW124" s="52"/>
      <c r="FX124" s="53"/>
      <c r="FY124" s="52"/>
      <c r="FZ124" s="52"/>
      <c r="GA124" s="52"/>
      <c r="GB124" s="52"/>
      <c r="GC124" s="52"/>
      <c r="GD124" s="52"/>
      <c r="GE124" s="52"/>
      <c r="GF124" s="52"/>
      <c r="GG124" s="52"/>
      <c r="GH124" s="45"/>
      <c r="GI124" s="43"/>
      <c r="GJ124" s="44"/>
      <c r="GK124" s="43"/>
      <c r="GL124" s="52"/>
      <c r="GM124" s="52"/>
      <c r="GN124" s="52"/>
      <c r="GO124" s="52"/>
      <c r="GP124" s="52"/>
      <c r="GQ124" s="53"/>
      <c r="GR124" s="52"/>
      <c r="GS124" s="52"/>
      <c r="GT124" s="52"/>
      <c r="GU124" s="52"/>
      <c r="GV124" s="52"/>
      <c r="GW124" s="52"/>
      <c r="GX124" s="52"/>
      <c r="GY124" s="52"/>
      <c r="GZ124" s="52"/>
      <c r="HA124" s="45"/>
      <c r="HB124" s="43"/>
      <c r="HC124" s="44"/>
      <c r="HD124" s="43"/>
      <c r="HE124" s="52"/>
      <c r="HF124" s="52"/>
      <c r="HG124" s="52"/>
      <c r="HH124" s="52"/>
      <c r="HI124" s="52"/>
      <c r="HJ124" s="53"/>
      <c r="HK124" s="52"/>
      <c r="HL124" s="52"/>
      <c r="HM124" s="52"/>
      <c r="HN124" s="52"/>
      <c r="HO124" s="52"/>
      <c r="HP124" s="52"/>
      <c r="HQ124" s="52"/>
      <c r="HR124" s="52"/>
      <c r="HS124" s="52"/>
      <c r="HT124" s="45"/>
      <c r="HU124" s="43"/>
      <c r="HV124" s="44"/>
      <c r="HW124" s="43"/>
      <c r="HX124" s="52"/>
      <c r="HY124" s="52"/>
      <c r="HZ124" s="52"/>
      <c r="IA124" s="52"/>
      <c r="IB124" s="52"/>
      <c r="IC124" s="53"/>
      <c r="ID124" s="52"/>
      <c r="IE124" s="52"/>
      <c r="IF124" s="52"/>
      <c r="IG124" s="52"/>
      <c r="IH124" s="52"/>
      <c r="II124" s="52"/>
      <c r="IJ124" s="52"/>
      <c r="IK124" s="52"/>
      <c r="IL124" s="52"/>
      <c r="IM124" s="45"/>
      <c r="IN124" s="43"/>
      <c r="IO124" s="44"/>
      <c r="IP124" s="43"/>
      <c r="IQ124" s="52"/>
      <c r="IR124" s="52"/>
      <c r="IS124" s="52"/>
      <c r="IT124" s="52"/>
      <c r="IU124" s="52"/>
      <c r="IV124" s="53"/>
    </row>
    <row r="125" spans="1:21" s="46" customFormat="1" ht="27" customHeight="1">
      <c r="A125" s="260" t="s">
        <v>20</v>
      </c>
      <c r="B125" s="261"/>
      <c r="C125" s="261"/>
      <c r="D125" s="261"/>
      <c r="E125" s="261"/>
      <c r="F125" s="261"/>
      <c r="G125" s="261"/>
      <c r="H125" s="261"/>
      <c r="I125" s="261"/>
      <c r="J125" s="261"/>
      <c r="K125" s="261"/>
      <c r="L125" s="261"/>
      <c r="M125" s="261"/>
      <c r="N125" s="261"/>
      <c r="O125" s="261"/>
      <c r="P125" s="261"/>
      <c r="Q125" s="261"/>
      <c r="R125" s="261"/>
      <c r="S125" s="262"/>
      <c r="T125" s="34"/>
      <c r="U125" s="47"/>
    </row>
    <row r="126" spans="1:21" s="46" customFormat="1" ht="66" customHeight="1">
      <c r="A126" s="159" t="s">
        <v>26</v>
      </c>
      <c r="B126" s="160"/>
      <c r="C126" s="161"/>
      <c r="D126" s="228">
        <f>E126</f>
        <v>96500</v>
      </c>
      <c r="E126" s="228">
        <f>E98+E100</f>
        <v>96500</v>
      </c>
      <c r="F126" s="228">
        <f>F98+F100</f>
        <v>0</v>
      </c>
      <c r="G126" s="228">
        <f>G98+G100</f>
        <v>0</v>
      </c>
      <c r="H126" s="228">
        <f>H98+H100</f>
        <v>0</v>
      </c>
      <c r="I126" s="229">
        <f>J126</f>
        <v>117500</v>
      </c>
      <c r="J126" s="228">
        <f>J98+J100</f>
        <v>117500</v>
      </c>
      <c r="K126" s="228">
        <f>K98+K100</f>
        <v>0</v>
      </c>
      <c r="L126" s="228">
        <f>L98+L100</f>
        <v>0</v>
      </c>
      <c r="M126" s="228">
        <f>M98+M100</f>
        <v>0</v>
      </c>
      <c r="N126" s="228">
        <f>O126</f>
        <v>117500</v>
      </c>
      <c r="O126" s="228">
        <f>O98+O100</f>
        <v>117500</v>
      </c>
      <c r="P126" s="228">
        <f>P98+P100</f>
        <v>0</v>
      </c>
      <c r="Q126" s="228">
        <f>Q98+Q100</f>
        <v>0</v>
      </c>
      <c r="R126" s="228">
        <f>R98+R100</f>
        <v>0</v>
      </c>
      <c r="S126" s="131" t="s">
        <v>8</v>
      </c>
      <c r="T126" s="34"/>
      <c r="U126" s="47"/>
    </row>
    <row r="127" spans="1:21" s="46" customFormat="1" ht="66" customHeight="1">
      <c r="A127" s="91" t="s">
        <v>12</v>
      </c>
      <c r="B127" s="158"/>
      <c r="C127" s="91"/>
      <c r="D127" s="204">
        <f>E127+F127+G127+H127</f>
        <v>0</v>
      </c>
      <c r="E127" s="204">
        <f>E92</f>
        <v>0</v>
      </c>
      <c r="F127" s="204">
        <f>F92</f>
        <v>0</v>
      </c>
      <c r="G127" s="204">
        <f>G92</f>
        <v>0</v>
      </c>
      <c r="H127" s="204">
        <f>H92</f>
        <v>0</v>
      </c>
      <c r="I127" s="204">
        <f>J127+K127+L127+M127</f>
        <v>20500000</v>
      </c>
      <c r="J127" s="204">
        <f aca="true" t="shared" si="2" ref="J127:R127">J92</f>
        <v>0</v>
      </c>
      <c r="K127" s="204">
        <f t="shared" si="2"/>
        <v>20500000</v>
      </c>
      <c r="L127" s="204">
        <f t="shared" si="2"/>
        <v>0</v>
      </c>
      <c r="M127" s="204">
        <f t="shared" si="2"/>
        <v>0</v>
      </c>
      <c r="N127" s="204">
        <f t="shared" si="2"/>
        <v>0</v>
      </c>
      <c r="O127" s="204">
        <f t="shared" si="2"/>
        <v>0</v>
      </c>
      <c r="P127" s="204">
        <f t="shared" si="2"/>
        <v>0</v>
      </c>
      <c r="Q127" s="204">
        <f t="shared" si="2"/>
        <v>0</v>
      </c>
      <c r="R127" s="204">
        <f t="shared" si="2"/>
        <v>0</v>
      </c>
      <c r="S127" s="131" t="s">
        <v>8</v>
      </c>
      <c r="T127" s="34"/>
      <c r="U127" s="47"/>
    </row>
    <row r="128" spans="1:21" s="46" customFormat="1" ht="33.75" customHeight="1">
      <c r="A128" s="260" t="s">
        <v>21</v>
      </c>
      <c r="B128" s="261"/>
      <c r="C128" s="261"/>
      <c r="D128" s="261"/>
      <c r="E128" s="261"/>
      <c r="F128" s="261"/>
      <c r="G128" s="261"/>
      <c r="H128" s="261"/>
      <c r="I128" s="261"/>
      <c r="J128" s="261"/>
      <c r="K128" s="261"/>
      <c r="L128" s="261"/>
      <c r="M128" s="261"/>
      <c r="N128" s="261"/>
      <c r="O128" s="261"/>
      <c r="P128" s="261"/>
      <c r="Q128" s="261"/>
      <c r="R128" s="261"/>
      <c r="S128" s="262"/>
      <c r="T128" s="34"/>
      <c r="U128" s="47"/>
    </row>
    <row r="129" spans="1:21" s="46" customFormat="1" ht="114" customHeight="1">
      <c r="A129" s="91" t="s">
        <v>12</v>
      </c>
      <c r="B129" s="158"/>
      <c r="C129" s="91"/>
      <c r="D129" s="204">
        <f>E129</f>
        <v>415000</v>
      </c>
      <c r="E129" s="204">
        <f>E95+E96+E101+E102+E106+E108+E110+E112</f>
        <v>415000</v>
      </c>
      <c r="F129" s="204">
        <f>F95+F96+F101+F102+F106+F108+F110+F112</f>
        <v>0</v>
      </c>
      <c r="G129" s="204">
        <f>G95+G96+G101+G102+G106+G108+G110+G112</f>
        <v>0</v>
      </c>
      <c r="H129" s="204">
        <f>H95+H96+H101+H102+H106+H108+H110+H112</f>
        <v>0</v>
      </c>
      <c r="I129" s="208">
        <f>J129+L129</f>
        <v>666700</v>
      </c>
      <c r="J129" s="204">
        <f>J95+J96+J101+J102+J106+J108+J110+J112</f>
        <v>666700</v>
      </c>
      <c r="K129" s="204">
        <f>K95+K96+K101+K102+K106+K108+K110+K112</f>
        <v>0</v>
      </c>
      <c r="L129" s="204">
        <f>L95+L96+L101+L102+L106+L108+L110+L112</f>
        <v>0</v>
      </c>
      <c r="M129" s="204">
        <f>M95+M96+M101+M102+M106+M108+M110+M112</f>
        <v>0</v>
      </c>
      <c r="N129" s="204">
        <f>O129</f>
        <v>556800</v>
      </c>
      <c r="O129" s="204">
        <f>O95+O96+O101+O102+O106+O108+O110+O112</f>
        <v>556800</v>
      </c>
      <c r="P129" s="204">
        <f>P95+P96+P101+P102+P106+P108+P110+P112</f>
        <v>0</v>
      </c>
      <c r="Q129" s="204">
        <f>Q95+Q96+Q101+Q102+Q106+Q108+Q110+Q112</f>
        <v>0</v>
      </c>
      <c r="R129" s="204">
        <f>R95+R96+R101+R102+R106+R108+R110+R112</f>
        <v>0</v>
      </c>
      <c r="S129" s="132" t="s">
        <v>16</v>
      </c>
      <c r="T129" s="34">
        <v>24</v>
      </c>
      <c r="U129" s="47"/>
    </row>
    <row r="130" spans="1:21" s="46" customFormat="1" ht="114" customHeight="1">
      <c r="A130" s="91" t="s">
        <v>53</v>
      </c>
      <c r="B130" s="158"/>
      <c r="C130" s="91"/>
      <c r="D130" s="204">
        <f>E130</f>
        <v>0</v>
      </c>
      <c r="E130" s="204">
        <f>E104</f>
        <v>0</v>
      </c>
      <c r="F130" s="204">
        <f>F104</f>
        <v>0</v>
      </c>
      <c r="G130" s="204">
        <f>G104</f>
        <v>0</v>
      </c>
      <c r="H130" s="204">
        <f>H104</f>
        <v>0</v>
      </c>
      <c r="I130" s="208">
        <f>J130</f>
        <v>10000</v>
      </c>
      <c r="J130" s="204">
        <f>J104</f>
        <v>10000</v>
      </c>
      <c r="K130" s="204">
        <f>K104</f>
        <v>0</v>
      </c>
      <c r="L130" s="204">
        <f>L104</f>
        <v>0</v>
      </c>
      <c r="M130" s="204">
        <f>M104</f>
        <v>0</v>
      </c>
      <c r="N130" s="204">
        <f>O130</f>
        <v>0</v>
      </c>
      <c r="O130" s="204">
        <f>O104</f>
        <v>0</v>
      </c>
      <c r="P130" s="204">
        <f>P104</f>
        <v>0</v>
      </c>
      <c r="Q130" s="204">
        <f>Q104</f>
        <v>0</v>
      </c>
      <c r="R130" s="204">
        <f>R104</f>
        <v>0</v>
      </c>
      <c r="S130" s="132" t="s">
        <v>16</v>
      </c>
      <c r="T130" s="34"/>
      <c r="U130" s="47"/>
    </row>
    <row r="131" spans="1:21" s="17" customFormat="1" ht="69.75" customHeight="1">
      <c r="A131" s="243"/>
      <c r="B131" s="244"/>
      <c r="C131" s="243"/>
      <c r="D131" s="245"/>
      <c r="E131" s="246"/>
      <c r="F131" s="247"/>
      <c r="G131" s="247"/>
      <c r="H131" s="247"/>
      <c r="I131" s="248"/>
      <c r="J131" s="249"/>
      <c r="K131" s="250"/>
      <c r="L131" s="250"/>
      <c r="M131" s="250"/>
      <c r="N131" s="251"/>
      <c r="O131" s="337" t="s">
        <v>142</v>
      </c>
      <c r="P131" s="337"/>
      <c r="Q131" s="337"/>
      <c r="R131" s="337"/>
      <c r="S131" s="337"/>
      <c r="T131" s="23"/>
      <c r="U131" s="18"/>
    </row>
    <row r="132" spans="1:21" s="17" customFormat="1" ht="69.75" customHeight="1">
      <c r="A132" s="243"/>
      <c r="B132" s="244"/>
      <c r="C132" s="243"/>
      <c r="D132" s="245"/>
      <c r="E132" s="246"/>
      <c r="F132" s="247"/>
      <c r="G132" s="247"/>
      <c r="H132" s="247"/>
      <c r="I132" s="248"/>
      <c r="J132" s="249"/>
      <c r="K132" s="250"/>
      <c r="L132" s="250"/>
      <c r="M132" s="250"/>
      <c r="N132" s="251"/>
      <c r="O132" s="338"/>
      <c r="P132" s="338"/>
      <c r="Q132" s="338"/>
      <c r="R132" s="338"/>
      <c r="S132" s="338"/>
      <c r="T132" s="23"/>
      <c r="U132" s="18"/>
    </row>
    <row r="133" spans="1:21" s="17" customFormat="1" ht="69.75" customHeight="1">
      <c r="A133" s="243"/>
      <c r="B133" s="244"/>
      <c r="C133" s="243"/>
      <c r="D133" s="245"/>
      <c r="E133" s="246"/>
      <c r="F133" s="247"/>
      <c r="G133" s="247"/>
      <c r="H133" s="247"/>
      <c r="I133" s="248"/>
      <c r="J133" s="249"/>
      <c r="K133" s="250"/>
      <c r="L133" s="250"/>
      <c r="M133" s="250"/>
      <c r="N133" s="251"/>
      <c r="O133" s="338"/>
      <c r="P133" s="338"/>
      <c r="Q133" s="338"/>
      <c r="R133" s="338"/>
      <c r="S133" s="338"/>
      <c r="T133" s="23"/>
      <c r="U133" s="18"/>
    </row>
    <row r="134" spans="1:19" s="233" customFormat="1" ht="43.5" customHeight="1">
      <c r="A134" s="252" t="s">
        <v>141</v>
      </c>
      <c r="B134" s="252"/>
      <c r="C134" s="252"/>
      <c r="D134" s="252"/>
      <c r="E134" s="252"/>
      <c r="F134" s="252"/>
      <c r="G134" s="252"/>
      <c r="H134" s="256"/>
      <c r="I134" s="257"/>
      <c r="J134" s="253"/>
      <c r="K134" s="253"/>
      <c r="L134" s="254"/>
      <c r="M134" s="255"/>
      <c r="N134" s="255"/>
      <c r="O134" s="338"/>
      <c r="P134" s="338"/>
      <c r="Q134" s="338"/>
      <c r="R134" s="338"/>
      <c r="S134" s="338"/>
    </row>
    <row r="135" spans="1:12" s="233" customFormat="1" ht="43.5" customHeight="1">
      <c r="A135" s="234"/>
      <c r="B135" s="234"/>
      <c r="C135" s="234"/>
      <c r="D135" s="234"/>
      <c r="E135" s="234"/>
      <c r="F135" s="234"/>
      <c r="G135" s="234"/>
      <c r="L135" s="232"/>
    </row>
    <row r="136" spans="1:12" s="233" customFormat="1" ht="43.5" customHeight="1">
      <c r="A136" s="242"/>
      <c r="B136" s="242"/>
      <c r="C136" s="242"/>
      <c r="D136" s="242"/>
      <c r="E136" s="242"/>
      <c r="F136" s="242"/>
      <c r="G136" s="242"/>
      <c r="L136" s="232"/>
    </row>
    <row r="137" spans="1:12" s="233" customFormat="1" ht="113.25" customHeight="1">
      <c r="A137" s="335" t="s">
        <v>143</v>
      </c>
      <c r="B137" s="336"/>
      <c r="C137" s="336"/>
      <c r="D137" s="336"/>
      <c r="E137" s="336"/>
      <c r="F137" s="336"/>
      <c r="G137" s="336"/>
      <c r="L137" s="232"/>
    </row>
    <row r="138" spans="1:21" s="28" customFormat="1" ht="26.25" customHeight="1">
      <c r="A138" s="162"/>
      <c r="B138" s="163"/>
      <c r="C138" s="164"/>
      <c r="D138" s="164"/>
      <c r="E138" s="164"/>
      <c r="F138" s="165"/>
      <c r="G138" s="165"/>
      <c r="H138" s="165"/>
      <c r="I138" s="166"/>
      <c r="J138" s="162"/>
      <c r="K138" s="162"/>
      <c r="L138" s="162"/>
      <c r="M138" s="162"/>
      <c r="N138" s="162"/>
      <c r="O138" s="162"/>
      <c r="P138" s="162"/>
      <c r="Q138" s="334"/>
      <c r="R138" s="334"/>
      <c r="S138" s="334"/>
      <c r="T138" s="29"/>
      <c r="U138" s="30"/>
    </row>
    <row r="139" spans="1:21" s="46" customFormat="1" ht="26.25">
      <c r="A139" s="236"/>
      <c r="B139" s="237"/>
      <c r="C139" s="236"/>
      <c r="D139" s="333"/>
      <c r="E139" s="333"/>
      <c r="I139" s="238"/>
      <c r="S139" s="82"/>
      <c r="T139" s="34"/>
      <c r="U139" s="47"/>
    </row>
    <row r="140" spans="1:20" ht="20.25">
      <c r="A140" s="38"/>
      <c r="B140" s="40"/>
      <c r="C140" s="19"/>
      <c r="D140" s="20"/>
      <c r="E140" s="21"/>
      <c r="T140" s="25"/>
    </row>
  </sheetData>
  <sheetProtection/>
  <mergeCells count="75">
    <mergeCell ref="A91:S91"/>
    <mergeCell ref="A103:S103"/>
    <mergeCell ref="A78:S78"/>
    <mergeCell ref="A83:S83"/>
    <mergeCell ref="A93:S93"/>
    <mergeCell ref="A111:S111"/>
    <mergeCell ref="A109:S109"/>
    <mergeCell ref="A84:S84"/>
    <mergeCell ref="A105:S105"/>
    <mergeCell ref="D139:E139"/>
    <mergeCell ref="Q138:S138"/>
    <mergeCell ref="A115:S115"/>
    <mergeCell ref="A128:S128"/>
    <mergeCell ref="A121:S121"/>
    <mergeCell ref="A137:G137"/>
    <mergeCell ref="O131:S134"/>
    <mergeCell ref="S75:S76"/>
    <mergeCell ref="A61:S61"/>
    <mergeCell ref="A99:S99"/>
    <mergeCell ref="A86:S86"/>
    <mergeCell ref="A94:S94"/>
    <mergeCell ref="A97:S97"/>
    <mergeCell ref="A77:S77"/>
    <mergeCell ref="A74:S74"/>
    <mergeCell ref="A88:S88"/>
    <mergeCell ref="A90:S90"/>
    <mergeCell ref="O4:T4"/>
    <mergeCell ref="D6:P6"/>
    <mergeCell ref="D9:H9"/>
    <mergeCell ref="E10:F10"/>
    <mergeCell ref="I9:M9"/>
    <mergeCell ref="G10:H10"/>
    <mergeCell ref="Q10:R10"/>
    <mergeCell ref="I10:I11"/>
    <mergeCell ref="N10:N11"/>
    <mergeCell ref="S8:S11"/>
    <mergeCell ref="P5:T5"/>
    <mergeCell ref="A15:S15"/>
    <mergeCell ref="A16:S16"/>
    <mergeCell ref="C10:C11"/>
    <mergeCell ref="A71:S71"/>
    <mergeCell ref="N9:R9"/>
    <mergeCell ref="A60:S60"/>
    <mergeCell ref="A14:S14"/>
    <mergeCell ref="A19:S19"/>
    <mergeCell ref="O10:P10"/>
    <mergeCell ref="D8:R8"/>
    <mergeCell ref="A57:S57"/>
    <mergeCell ref="A54:S54"/>
    <mergeCell ref="L10:M10"/>
    <mergeCell ref="IN123:IV123"/>
    <mergeCell ref="DK123:EC123"/>
    <mergeCell ref="ED123:EV123"/>
    <mergeCell ref="EW123:FO123"/>
    <mergeCell ref="FP123:GH123"/>
    <mergeCell ref="HB123:HT123"/>
    <mergeCell ref="GI123:HA123"/>
    <mergeCell ref="HU123:IM123"/>
    <mergeCell ref="A123:S123"/>
    <mergeCell ref="T123:AL123"/>
    <mergeCell ref="AM123:BE123"/>
    <mergeCell ref="A107:S107"/>
    <mergeCell ref="BF123:BX123"/>
    <mergeCell ref="A113:S113"/>
    <mergeCell ref="A117:S117"/>
    <mergeCell ref="A58:A59"/>
    <mergeCell ref="B58:B59"/>
    <mergeCell ref="BY123:CQ123"/>
    <mergeCell ref="CR123:DJ123"/>
    <mergeCell ref="A125:S125"/>
    <mergeCell ref="P1:S3"/>
    <mergeCell ref="J10:K10"/>
    <mergeCell ref="D10:D11"/>
    <mergeCell ref="B8:B11"/>
    <mergeCell ref="A8:A11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22" r:id="rId1"/>
  <rowBreaks count="7" manualBreakCount="7">
    <brk id="24" max="18" man="1"/>
    <brk id="36" max="18" man="1"/>
    <brk id="47" max="18" man="1"/>
    <brk id="62" max="18" man="1"/>
    <brk id="75" max="18" man="1"/>
    <brk id="98" max="18" man="1"/>
    <brk id="122" max="18" man="1"/>
  </rowBreaks>
  <colBreaks count="1" manualBreakCount="1">
    <brk id="20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2020-04-07T08:24:59Z</cp:lastPrinted>
  <dcterms:created xsi:type="dcterms:W3CDTF">2006-09-16T00:00:00Z</dcterms:created>
  <dcterms:modified xsi:type="dcterms:W3CDTF">2023-11-20T09:51:47Z</dcterms:modified>
  <cp:category/>
  <cp:version/>
  <cp:contentType/>
  <cp:contentStatus/>
</cp:coreProperties>
</file>