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95" windowHeight="11640" activeTab="0"/>
  </bookViews>
  <sheets>
    <sheet name="дод (с) 5  (3)" sheetId="1" r:id="rId1"/>
  </sheets>
  <definedNames>
    <definedName name="_xlnm.Print_Area" localSheetId="0">'дод (с) 5  (3)'!$C$1:$K$205</definedName>
  </definedNames>
  <calcPr fullCalcOnLoad="1"/>
</workbook>
</file>

<file path=xl/sharedStrings.xml><?xml version="1.0" encoding="utf-8"?>
<sst xmlns="http://schemas.openxmlformats.org/spreadsheetml/2006/main" count="439" uniqueCount="274">
  <si>
    <t>Назва  об’єктів  відповідно до проектно-кошторисної документації; тощо</t>
  </si>
  <si>
    <t xml:space="preserve">Загальний обсяг фінансування будівництва </t>
  </si>
  <si>
    <t>Всього видатків на завершення будівництва об’єктів на майбутні роки</t>
  </si>
  <si>
    <t>Разом видатків на поточний рік</t>
  </si>
  <si>
    <t>Капітальні вкладення</t>
  </si>
  <si>
    <t>1. Будівництво</t>
  </si>
  <si>
    <t>Будівництво кладовища в районі 40-ї підстанції</t>
  </si>
  <si>
    <t xml:space="preserve"> 2. Реконструкція житлового фонду</t>
  </si>
  <si>
    <t xml:space="preserve">3. Реконструкція інших об’єктів   </t>
  </si>
  <si>
    <t>Відсоток завершеності будівництва об’єктів на майбутні роки</t>
  </si>
  <si>
    <t xml:space="preserve">Виконавчий комітет Сумської міської ради </t>
  </si>
  <si>
    <t>010116</t>
  </si>
  <si>
    <t>Органи місцевого самоврядування</t>
  </si>
  <si>
    <t>Капітальні видатки</t>
  </si>
  <si>
    <t>Управління освіти і науки Сумської міської ради</t>
  </si>
  <si>
    <t>070101</t>
  </si>
  <si>
    <t>Дошкільні заклади освіти</t>
  </si>
  <si>
    <t>080101</t>
  </si>
  <si>
    <t>Лікарні</t>
  </si>
  <si>
    <t>090412</t>
  </si>
  <si>
    <t>Інші видатки на соціальний захист населення</t>
  </si>
  <si>
    <t>Благоустрій міст, сіл, селищ</t>
  </si>
  <si>
    <t>Капітальний  ремонт житлового фонду місцевих органів влади</t>
  </si>
  <si>
    <t>Бібліотеки</t>
  </si>
  <si>
    <t xml:space="preserve">Капітальні видадки </t>
  </si>
  <si>
    <t>Інші субвенції</t>
  </si>
  <si>
    <t>160101</t>
  </si>
  <si>
    <t>130115</t>
  </si>
  <si>
    <t>091214</t>
  </si>
  <si>
    <t>Інші установи та заклади </t>
  </si>
  <si>
    <t>Реконструкція мереж електропостачання житлових будинків в районі Сумського рафінадного заводу</t>
  </si>
  <si>
    <t>03</t>
  </si>
  <si>
    <t>10</t>
  </si>
  <si>
    <t>14</t>
  </si>
  <si>
    <t>15</t>
  </si>
  <si>
    <t>47</t>
  </si>
  <si>
    <t>48</t>
  </si>
  <si>
    <t>Будівля Реального училища (школа № 4), м.Суми - реконструкція</t>
  </si>
  <si>
    <t>Будівництво доріг та ліній освітлення 12 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</si>
  <si>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</si>
  <si>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 xml:space="preserve"> </t>
  </si>
  <si>
    <t>Управління капітального будівництва та дорожнього господарства Сумської міської ради</t>
  </si>
  <si>
    <t>100203</t>
  </si>
  <si>
    <t>080203</t>
  </si>
  <si>
    <t>130107</t>
  </si>
  <si>
    <t>Утримання та навчально-тренувальна робота дитячо-юнацьких спортивних шкіл</t>
  </si>
  <si>
    <t>Капітальний  ремонт житлового фонду об"єднань співвласників багатоквартирних будинків</t>
  </si>
  <si>
    <t>Реконструкція дороги від Пришибської площі до вул. Прокоф'єва</t>
  </si>
  <si>
    <t>Перинатальні центри, пологові будинки</t>
  </si>
  <si>
    <t>Відділ культури та туризму Сумської міської ради</t>
  </si>
  <si>
    <t>Реконструкція будівлі під дитячий садок в районі Хіммістечка</t>
  </si>
  <si>
    <t>Центри «Спорт для всіх» та заходи з фізичної культури</t>
  </si>
  <si>
    <t>КП «Інфосервіс» Сумської міської ради</t>
  </si>
  <si>
    <t>КП «Сумижилкомсервіс» Сумської міської ради</t>
  </si>
  <si>
    <t>Відділ охорони здоров'я Сумської міської ради</t>
  </si>
  <si>
    <t>Управління соціального захисту населення Сумської міської ради</t>
  </si>
  <si>
    <t>Землеустрій</t>
  </si>
  <si>
    <t>Виконавець: Липова С.А.</t>
  </si>
  <si>
    <t>Будівництво кладовища в районі селища Новоселиця</t>
  </si>
  <si>
    <t>Реконструкція мережі зовнішнього освітлення вулиць м.Суми</t>
  </si>
  <si>
    <t>Інші заходи у сфері електротранспорту </t>
  </si>
  <si>
    <t>Інші культурно-освітні заклади та заходи</t>
  </si>
  <si>
    <t>20</t>
  </si>
  <si>
    <t>Служба у справах дітей Сумської міської ради</t>
  </si>
  <si>
    <t>Будівництво глибоководної свердловини на Пришибському водозаборі</t>
  </si>
  <si>
    <t>Будівництво пандусів в м. Суми</t>
  </si>
  <si>
    <t>Реконструкція ДНЗ № 22  «Джерельце»</t>
  </si>
  <si>
    <t>КП ЕЗО «Міськсвітло» Сумської міської ради</t>
  </si>
  <si>
    <t>080800</t>
  </si>
  <si>
    <t>Полігон для складування твердих побутових відходів на території В.Бобрицької сільської ради Краснопільського району  (3 черга)</t>
  </si>
  <si>
    <t>Центри первинної медичної (медико- санітарної) допомоги</t>
  </si>
  <si>
    <t>О.М. Лисенко</t>
  </si>
  <si>
    <t>Заходи у сфері захисту населення і територій від надзвичайних ситуацій техногенного та природного характеру </t>
  </si>
  <si>
    <t>КП  «Зеленого будівництва» Сумської міської ради</t>
  </si>
  <si>
    <t>КП «Міськводоканал» Сумської міської ради</t>
  </si>
  <si>
    <t>Будівництво водопроводу по пров. Вільному</t>
  </si>
  <si>
    <t xml:space="preserve">Добудова шляхопроводу по вул. 20 років Перемоги з реконструкцією дороги від              вул. Прокоф'єва до  вул. Роменської </t>
  </si>
  <si>
    <t>Будівництво лінії освітлення та благоустрій селища Ганнівка</t>
  </si>
  <si>
    <t>Будівництво дитячо - спортивного майданчика за адресою: м.Суми, с.Піщане, вул.Колгоспна, біля буд.№23</t>
  </si>
  <si>
    <t>Будівництво дитячого майданчика в районі житлового будинку №43 по вул. 40 років Жовтня</t>
  </si>
  <si>
    <t>Реконструкція спортивного залу КУ СЗОШ   № 23</t>
  </si>
  <si>
    <t>Реконструкція грального поля біля будинку 81б по вул. Ковпака</t>
  </si>
  <si>
    <t>Реконструкція будівлі ДНЗ № 2 по                    вул. Інтернаціоналістів, 39</t>
  </si>
  <si>
    <t>Реконструкція будівлі ССШ № 29 по                     вул. Заливній, 25</t>
  </si>
  <si>
    <t>Реконструкція КУ СЗОШ №27</t>
  </si>
  <si>
    <t xml:space="preserve">Реконструкція основної будівлі ДНЗ №14 по вул. Прокоф'єва, 15 </t>
  </si>
  <si>
    <t>Реконструкція сталевого водопроводу 400 мм від вул. Південної до пров. Громадянського</t>
  </si>
  <si>
    <t>Реконструкція тепломережі в районі будинку №107 по просп. Курський</t>
  </si>
  <si>
    <t>Реконструкція пішохідної доріжки біля                   оз. Чеха з влаштуванням лінії освітлення</t>
  </si>
  <si>
    <t xml:space="preserve">Реконструкція інфекційного боксового відділення № 3 КУ  «Сумська міська дитяча лікарня Святої Зінаїди» </t>
  </si>
  <si>
    <t>Реконструкція дороги по вул. Супруна</t>
  </si>
  <si>
    <t>Реконструкція дороги по вул. Газети Правда</t>
  </si>
  <si>
    <t>Реконструкція дороги по вул. Холодногірська</t>
  </si>
  <si>
    <t>Реконструкція дороги в районі житлового будинку №14 по вул. Металургів</t>
  </si>
  <si>
    <t>Реконструкція дороги в районі житлового будинку № 50 по вул. Пролетарська</t>
  </si>
  <si>
    <t>Реконструкція дороги по вул. Нахімова</t>
  </si>
  <si>
    <t>Реконструкція дороги в районі житлового будинку № 89 по вул. Роменська</t>
  </si>
  <si>
    <t>Реконструкція дороги в районі житлового будинку № 181 по вул. Г. Кондратьєва</t>
  </si>
  <si>
    <t>Реконструкція дороги в районі житлового будинку № 26 по вул. Харківська</t>
  </si>
  <si>
    <t>Реконструкція дороги в районі житлового будинку № 54 по вул. Харківська</t>
  </si>
  <si>
    <t>Реконструкція дороги в районі житлового будинку №14 по вул. К.Зеленко з благоустроєм прилеглої території</t>
  </si>
  <si>
    <t>Реконструкція дороги в районі житлових будинків по просп. Курському, 41, 43</t>
  </si>
  <si>
    <t>Реконструкція дороги в районі житлових будинків по просп. Курському, 51, 53</t>
  </si>
  <si>
    <t>Реконструкція  дороги в районі житлового будинку по вул. 40 років Жовтня, 55</t>
  </si>
  <si>
    <t>Реконструкція дороги по вул. Ковпака</t>
  </si>
  <si>
    <t>Реконструкція дороги в районі житлового будинку № 53 по вул. Ковпака</t>
  </si>
  <si>
    <t>Реконструкція дороги в районі житлових будинків по вул. Ковпака, 59, 61, 63, 65, 67</t>
  </si>
  <si>
    <t>Реконструкція дороги в районі житлового будинку № 6 по вул. Інтернаціоналістів</t>
  </si>
  <si>
    <t>Реконструкція контактної мережі м. Суми</t>
  </si>
  <si>
    <t>Реконструкція 2-го поверху нежитлового приміщення по вул. Горького, 21</t>
  </si>
  <si>
    <t>Реконструкція підвального приміщення по  вул. Герасима Кондратьєва, 165/20 під музей</t>
  </si>
  <si>
    <t>Реконструкція будівлі по вул. Г.Правда, 2 під архівний відділ</t>
  </si>
  <si>
    <t>Будівництво тролейбусної лінії по                  вул. Ковпака</t>
  </si>
  <si>
    <t>Будівництво водопроводу з закільцюванням водопроводів вулиць Дунайської, Тихорецької, Тихої</t>
  </si>
  <si>
    <t>Реконструкція будівлі молодіжного центру «Романтика»</t>
  </si>
  <si>
    <t>Реконструкція харчоблоку КУ «Сумський пологовий будинок № 1»</t>
  </si>
  <si>
    <t>Реконструкція східців приймального відділення КУ «Сумський пологовий будинок № 1»</t>
  </si>
  <si>
    <t>Реконструкція системи електропостачання будівель стаціонару КУ «СМКЛ № 1»</t>
  </si>
  <si>
    <t>Реконструкція стадіону «Авангард»</t>
  </si>
  <si>
    <t>Реконструкція систем внутрішніх комунікацій захисної споруди № 68041 управління Сумської міської ради по вул. Привокзальна, 2</t>
  </si>
  <si>
    <t>Охорона та раціональне використання природних ресурсів</t>
  </si>
  <si>
    <t>Збереження природно-заповідного фонду</t>
  </si>
  <si>
    <t>Інша діяльність у сфері охорони навколишнього природного середовища</t>
  </si>
  <si>
    <t>240604</t>
  </si>
  <si>
    <t>240605</t>
  </si>
  <si>
    <t>КП Сумської міської ради «Електроавтотранс»</t>
  </si>
  <si>
    <t>50</t>
  </si>
  <si>
    <t>Управління «Інспекція з благоустрою міста Суми» Сумської міської ради</t>
  </si>
  <si>
    <t>110502</t>
  </si>
  <si>
    <t>Школи естетичного виховання дітей </t>
  </si>
  <si>
    <t>Департамент інфраструктури міста Сумської міської ради</t>
  </si>
  <si>
    <t>Департамент містобудування та земельних відносин Сумської міської ради</t>
  </si>
  <si>
    <t xml:space="preserve">Департамент фінансів, економіки та бюджетних відносин Сумської міської ради </t>
  </si>
  <si>
    <t xml:space="preserve">Департамент фінансів, економіки та бюджетних відносин Сумської міської ради (в частині міжбюджетних трансфертів, резервного фонду) </t>
  </si>
  <si>
    <t>Управління майна комунальної власності Сумської міської ради</t>
  </si>
  <si>
    <t>080500</t>
  </si>
  <si>
    <t>Будівництво грального поля селища Ганнівка</t>
  </si>
  <si>
    <t>Будівництво спортивного майданчика по                    вул. Інтернаціоналістів, 22</t>
  </si>
  <si>
    <t>Реконструкція житлового будинку з улаштуванням пандусу по                                      вул. Харківська, 7</t>
  </si>
  <si>
    <t>Реконструкція житлового будинку з улаштуванням пандусу по                                    вул.Харківська, 25</t>
  </si>
  <si>
    <t>Реконструкція житлового будинку з улаштуванням пандусу по                                  вул.Харківська, 23/1</t>
  </si>
  <si>
    <t>Реконструкція житлового будинку з улаштуванням пандусу по                               просп. М. Лушпи, 10</t>
  </si>
  <si>
    <t>Реконструкція житлового будинку з улаштуванням пандусу по                                           просп. М. Лушпи, 39/1</t>
  </si>
  <si>
    <t>Реконструкція дороги в районі житлового будинку по вул. Прокоф'єва, 30</t>
  </si>
  <si>
    <t>Реконструкція дороги в районі житлових будинків по вул. Черепіна, 8</t>
  </si>
  <si>
    <t>Реконструкція  дороги  в районі житлових будинків по вул. Ковпака, 81а, 81б</t>
  </si>
  <si>
    <t>Реконструкція  дороги  в районі житлових будинків по вул. Ковпака, 85, 87, 89, 91</t>
  </si>
  <si>
    <t>Реконструкція мереж гарячого водопостачання до будівлі акробатичного залу по просп. Курському, 81</t>
  </si>
  <si>
    <t>Реконструкція приміщень Ковпаківської районної в м. Суми адміністрації під ЦНАП</t>
  </si>
  <si>
    <t>Реконструкція дитячо - спортивного майданчика в Сумському ДНЗ (ясла - садок) № 15 по  вул. Нахімова, 17</t>
  </si>
  <si>
    <t>Реконструкція будівлі Ковпаківського районного суду м. Суми</t>
  </si>
  <si>
    <t>Реконструкція покрівлі КУ СЗОШ №23</t>
  </si>
  <si>
    <t>Реконструкція приміщень Сумського ДНЗ (ясла-сад) №27 «Світанок» по                                                     вул. Червонопрапорна</t>
  </si>
  <si>
    <t>Реконструкція спортивного залу КУ СЗОШ                № 21</t>
  </si>
  <si>
    <t>Реконструкція спортивного залу КУ СЗОШ              № 11</t>
  </si>
  <si>
    <t>Реконструкція приміщень флюорографії поліклінічного відділення №1 КУ  «СМКЛ №1» по вул. 20 років Перемоги, 13</t>
  </si>
  <si>
    <t>Реконструкція рентгенологічного кабінету приймального відділення №1 КУ  «СМКЛ №1» по вул. 20 років Перемоги, 13</t>
  </si>
  <si>
    <t>Реконструкція дороги по вул. Праці</t>
  </si>
  <si>
    <t>Реконструкція дороги по вул. Рибалка</t>
  </si>
  <si>
    <t>Реконструкція  проїзду від Курського ринку до ЗОШ №7</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</si>
  <si>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</si>
  <si>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</si>
  <si>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070201</t>
  </si>
  <si>
    <t>070304</t>
  </si>
  <si>
    <t>070401</t>
  </si>
  <si>
    <t>070806</t>
  </si>
  <si>
    <t>081003</t>
  </si>
  <si>
    <t>Загальноосвітні школи (в т. ч. школа-дитячий садок, інтернат при школі), спеціалізовані школи, ліцеї, гімназії, колегіуми </t>
  </si>
  <si>
    <t>Спеціальні загальноосвітні школи-інтернати, школи та інші заклади освіти для дітей з вадами у фізичному чи розумовому розвитку </t>
  </si>
  <si>
    <t>Позашкільні заклади освіти, заходи із позашкільної роботи з дітьми </t>
  </si>
  <si>
    <t>Інші заклади освіти </t>
  </si>
  <si>
    <t>Загальні і спеціалізовані стоматологічні поліклініки </t>
  </si>
  <si>
    <t>«Про  міський    бюджет   на   2015 рік»</t>
  </si>
  <si>
    <t>Будівництво тролейбусної лінії                           вул. Прокоф'єва - вул. Кірова</t>
  </si>
  <si>
    <t>Код функціональної класифікації видатків та кредитрування бюджету</t>
  </si>
  <si>
    <t>Код тимчасової класифікації видатків та кредитування місцевого бюджету</t>
  </si>
  <si>
    <t>Придбання будівлі по вул. 3-й Парковий проїзд, 8</t>
  </si>
  <si>
    <t>0111</t>
  </si>
  <si>
    <t>0829</t>
  </si>
  <si>
    <t>0810</t>
  </si>
  <si>
    <t>0455</t>
  </si>
  <si>
    <t>0490</t>
  </si>
  <si>
    <t>0220</t>
  </si>
  <si>
    <t>0910</t>
  </si>
  <si>
    <t>0921</t>
  </si>
  <si>
    <t>0922</t>
  </si>
  <si>
    <t>0960</t>
  </si>
  <si>
    <t>0990</t>
  </si>
  <si>
    <t>0540</t>
  </si>
  <si>
    <t>0520</t>
  </si>
  <si>
    <t>0731</t>
  </si>
  <si>
    <t>0733</t>
  </si>
  <si>
    <t>0722</t>
  </si>
  <si>
    <t>0726</t>
  </si>
  <si>
    <t>0763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</si>
  <si>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 </t>
  </si>
  <si>
    <t>1030</t>
  </si>
  <si>
    <t>1090</t>
  </si>
  <si>
    <t>0824</t>
  </si>
  <si>
    <t>0610</t>
  </si>
  <si>
    <t>0620</t>
  </si>
  <si>
    <t>0511</t>
  </si>
  <si>
    <t>0421</t>
  </si>
  <si>
    <t>0180</t>
  </si>
  <si>
    <t>Будівництво каналізації по вул. Островського, Соколиній,                                                        пров. Авіаційному</t>
  </si>
  <si>
    <t>Будівництво водопроводу по                        вул. Писарівській</t>
  </si>
  <si>
    <t>Рекультивація удосконаленого звалища твердих побутових відходів в                            с. В.Сироватка</t>
  </si>
  <si>
    <t>Будівництво дитячого майданчика по         вул. Ковпака, 13</t>
  </si>
  <si>
    <t>Будівництво дитячого майданчика по         вул. Ковпака, 63</t>
  </si>
  <si>
    <t>Реконструкція квартир № 91, 92, 94 на першому поверсі житлового будинку по                    вул. Інтернаціоналістів, 41 (електрозабезпечення)</t>
  </si>
  <si>
    <t>Реконструкція спортивного залу по                      вул. Металургів, 17</t>
  </si>
  <si>
    <t>Реконструкція спортивного майданчика               КУ СЗОШ № 6</t>
  </si>
  <si>
    <t>Реконструкція спортивного майданчика              КУ СЗОШ № 8</t>
  </si>
  <si>
    <t>Реконструкція будівлі ДНЗ № 33 по                 вул. Котляревського, 2</t>
  </si>
  <si>
    <t>Реконструкція будівлі НВК № 41 по                 вул.  Жукова, 9</t>
  </si>
  <si>
    <t xml:space="preserve">Реконструкція будівлі ССШ № 22 по вул.Ковпака, 57  </t>
  </si>
  <si>
    <t xml:space="preserve">Реконструкція будівлі спецшколи по           вул. Прокоф'єва, 28    </t>
  </si>
  <si>
    <t>Реконструкція системи водопостачання  до        с. В. Піщане</t>
  </si>
  <si>
    <t>Реконструкція водопроводу 500 мм від Тополянського водозабору до              просп. Курський</t>
  </si>
  <si>
    <t>Реконструкція будівлі під амбулаторію по           вул. Б.Гмирі, 7</t>
  </si>
  <si>
    <t>Реконструкція  дороги від просп. Курський, 135 до дитячого садка № 22 «Джерельце»</t>
  </si>
  <si>
    <t>Будівництво 2-х глибоководних свердловин</t>
  </si>
  <si>
    <t>Перелік об'єктів, видатки на які у 2015 році</t>
  </si>
  <si>
    <t>будуть проводитися за рахунок коштів бюджету розвитку та інших коштів міського бюджету</t>
  </si>
  <si>
    <t>Назва головного розпорядника бюджетних коштів, об’єктів  відповідно до проектно-кошторисної документації та найменування коду тимчасової класифікації видатків та кредитування місцевих бюджетів тощо</t>
  </si>
  <si>
    <t>Всього за рахунок коштів бюджету розвитку міського бюджету:</t>
  </si>
  <si>
    <t xml:space="preserve">Добудова шляхопроводу по вул. 20 років Перемоги з реконструкцією дороги від  вул. Прокоф'єва до  вул. Роменської </t>
  </si>
  <si>
    <t>Будівництво каналізації по вул. Островського, Соколиній,  пров. Авіаційному</t>
  </si>
  <si>
    <t>Будівництво водопроводу по вул. Писарівській</t>
  </si>
  <si>
    <t>Будівництво тролейбусної лінії  вул. Прокоф'єва - вул. Кірова</t>
  </si>
  <si>
    <t>Будівництво тролейбусної лінії по вул. Ковпака</t>
  </si>
  <si>
    <t>Рекультивація удосконаленого звалища твердих побутових відходів в с. В.Сироватка</t>
  </si>
  <si>
    <t>Будівництво спортивного майданчика по вул. Інтернаціоналістів, 22</t>
  </si>
  <si>
    <t>Будівництво дитячого майданчика по вул. Ковпака, 13</t>
  </si>
  <si>
    <t>Будівництво дитячого майданчика по вул. Ковпака, 63</t>
  </si>
  <si>
    <t>Реконструкція квартир № 91, 92, 94 на першому поверсі житлового будинку по  вул. Інтернаціоналістів, 41 (електрозабезпечення)</t>
  </si>
  <si>
    <t>Реконструкція житлового будинку з улаштуванням пандусу по  вул.Харківська, 25</t>
  </si>
  <si>
    <t>Реконструкція житлового будинку з улаштуванням пандусу по вул. Харківська, 7</t>
  </si>
  <si>
    <t>Реконструкція житлового будинку з улаштуванням пандусу по  вул.Харківська, 23/1</t>
  </si>
  <si>
    <t>Реконструкція житлового будинку з улаштуванням пандусу по просп. М. Лушпи, 10</t>
  </si>
  <si>
    <t>Реконструкція житлового будинку з улаштуванням пандусу по просп. М. Лушпи, 39/1</t>
  </si>
  <si>
    <t>Реконструкція спортивного залу по вул. Металургів, 17</t>
  </si>
  <si>
    <t>Реконструкція спортивного майданчика  КУ СЗОШ № 6</t>
  </si>
  <si>
    <t>Реконструкція спортивного майданчика КУ СЗОШ № 8</t>
  </si>
  <si>
    <t>Реконструкція приміщень Сумського ДНЗ (ясла-сад) №27 «Світанок» по вул. Червонопрапорна</t>
  </si>
  <si>
    <t>Реконструкція спортивного залу КУ СЗОШ № 21</t>
  </si>
  <si>
    <t>Реконструкція спортивного залу КУ СЗОШ № 11</t>
  </si>
  <si>
    <t>Реконструкція будівлі ДНЗ № 2 по вул. Інтернаціоналістів, 39</t>
  </si>
  <si>
    <t>Реконструкція будівлі ССШ № 29 по вул. Заливній, 25</t>
  </si>
  <si>
    <t>Реконструкція будівлі під амбулаторію по вул. Б.Гмирі, 7</t>
  </si>
  <si>
    <t>Реконструкція пішохідної доріжки біля оз. Чеха з влаштуванням лінії освітлення</t>
  </si>
  <si>
    <t>Реконструкція водопроводу 500 мм від Тополянського водозабору до просп. Курський</t>
  </si>
  <si>
    <t>Реконструкція системи водопостачання  до с. В. Піщане</t>
  </si>
  <si>
    <t xml:space="preserve">Реконструкція будівлі спецшколи по вул. Прокоф'єва, 28    </t>
  </si>
  <si>
    <t>Реконструкція будівлі НВК № 41 по  вул.  Жукова, 9</t>
  </si>
  <si>
    <t>Реконструкція будівлі ДНЗ № 33 по вул. Котляревського, 2</t>
  </si>
  <si>
    <t xml:space="preserve">Видатки фонду охорони навколишнього природного середовища міста </t>
  </si>
  <si>
    <t>тис. грн.</t>
  </si>
  <si>
    <t xml:space="preserve">      Додаток 8</t>
  </si>
  <si>
    <t xml:space="preserve">м.  Суми  на   2015 рік   та   основних      напрямів </t>
  </si>
  <si>
    <t xml:space="preserve">до Програми економічного і соціального розвитку </t>
  </si>
  <si>
    <t>розвитку на 2016-2017 роки</t>
  </si>
  <si>
    <t>Міський голова</t>
  </si>
  <si>
    <t>________________</t>
  </si>
  <si>
    <t>Реконструкція дороги по вул. Миру (від вул. Охтирської до вул. Римського - Корсакова)</t>
  </si>
  <si>
    <t>Реконструкція дороги по вул. Борова</t>
  </si>
  <si>
    <t>Будівництво водопроводу по вул. Запотоцького</t>
  </si>
  <si>
    <t>Реконструкція дороги в районі житлового будинку по вул. Харківська, 58</t>
  </si>
  <si>
    <t>Будівництво дитячо - спортивного майданчика по вул. СКД, 36</t>
  </si>
  <si>
    <t>Будівництво дитячого майданчика по вул. Лисенка, 10</t>
  </si>
  <si>
    <t>Будівництво дитячого майданчика по вул. І. Франка, 89</t>
  </si>
  <si>
    <t>Будівництво дороги по пров. Д.Бідного до кладовища</t>
  </si>
  <si>
    <t>Реконструкція дороги в районі житлового будинку 14 по вул.СКД</t>
  </si>
  <si>
    <t>Реконструкція проїзної дороги в районі житлових будинків 10-12 по вул. Зеленко</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</si>
</sst>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_-* #,##0\ _г_р_н_._-;\-* #,##0\ _г_р_н_._-;_-* &quot;-&quot;??\ _г_р_н_._-;_-@_-"/>
    <numFmt numFmtId="186" formatCode="#,##0.0"/>
    <numFmt numFmtId="187" formatCode="[$-422]d\ mmmm\ yyyy&quot; р.&quot;"/>
    <numFmt numFmtId="188" formatCode="#,##0.000"/>
    <numFmt numFmtId="189" formatCode="_-* #,##0.0\ _г_р_н_._-;\-* #,##0.0\ _г_р_н_._-;_-* &quot;-&quot;??\ _г_р_н_._-;_-@_-"/>
    <numFmt numFmtId="190" formatCode="#,##0.00_ ;\-#,##0.00\ "/>
    <numFmt numFmtId="191" formatCode="#,##0.0_ ;\-#,##0.0\ "/>
    <numFmt numFmtId="192" formatCode="#,##0_ ;\-#,##0\ "/>
    <numFmt numFmtId="193" formatCode="#,##0.0000"/>
  </numFmts>
  <fonts count="33">
    <font>
      <sz val="10"/>
      <name val="Arial Cyr"/>
      <family val="0"/>
    </font>
    <font>
      <sz val="14"/>
      <name val="Times New Roman"/>
      <family val="1"/>
    </font>
    <font>
      <b/>
      <sz val="14"/>
      <name val="Times New Roman"/>
      <family val="1"/>
    </font>
    <font>
      <b/>
      <i/>
      <sz val="14"/>
      <name val="Times New Roman"/>
      <family val="1"/>
    </font>
    <font>
      <b/>
      <sz val="18"/>
      <name val="Times New Roman"/>
      <family val="1"/>
    </font>
    <font>
      <b/>
      <sz val="12"/>
      <name val="Times New Roman"/>
      <family val="1"/>
    </font>
    <font>
      <b/>
      <sz val="22"/>
      <name val="Times New Roman"/>
      <family val="1"/>
    </font>
    <font>
      <sz val="24"/>
      <name val="Times New Roman"/>
      <family val="1"/>
    </font>
    <font>
      <b/>
      <sz val="24"/>
      <name val="Times New Roman"/>
      <family val="1"/>
    </font>
    <font>
      <b/>
      <sz val="15"/>
      <name val="Times New Roman"/>
      <family val="1"/>
    </font>
    <font>
      <u val="single"/>
      <sz val="10"/>
      <color indexed="12"/>
      <name val="Arial Cyr"/>
      <family val="0"/>
    </font>
    <font>
      <u val="single"/>
      <sz val="10"/>
      <color indexed="36"/>
      <name val="Arial Cyr"/>
      <family val="0"/>
    </font>
    <font>
      <sz val="2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name val="Times New Roman"/>
      <family val="1"/>
    </font>
    <font>
      <sz val="16"/>
      <name val="Times New Roman"/>
      <family val="1"/>
    </font>
    <font>
      <b/>
      <i/>
      <sz val="16"/>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7" fillId="0" borderId="6" applyNumberFormat="0" applyFill="0" applyAlignment="0" applyProtection="0"/>
    <xf numFmtId="0" fontId="24" fillId="21" borderId="7" applyNumberFormat="0" applyAlignment="0" applyProtection="0"/>
    <xf numFmtId="0" fontId="13" fillId="0" borderId="0" applyNumberFormat="0" applyFill="0" applyBorder="0" applyAlignment="0" applyProtection="0"/>
    <xf numFmtId="0" fontId="19" fillId="22" borderId="0" applyNumberFormat="0" applyBorder="0" applyAlignment="0" applyProtection="0"/>
    <xf numFmtId="0" fontId="11" fillId="0" borderId="0" applyNumberFormat="0" applyFill="0" applyBorder="0" applyAlignment="0" applyProtection="0"/>
    <xf numFmtId="0" fontId="18"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31">
    <xf numFmtId="0" fontId="0" fillId="0" borderId="0" xfId="0" applyAlignment="1">
      <alignment/>
    </xf>
    <xf numFmtId="0" fontId="1" fillId="0" borderId="0" xfId="0" applyFont="1" applyFill="1" applyAlignment="1">
      <alignment vertical="center"/>
    </xf>
    <xf numFmtId="0" fontId="1" fillId="0" borderId="0" xfId="0" applyFont="1" applyFill="1" applyBorder="1" applyAlignment="1">
      <alignment vertical="center"/>
    </xf>
    <xf numFmtId="0" fontId="1" fillId="0" borderId="10" xfId="0" applyFont="1" applyFill="1" applyBorder="1" applyAlignment="1">
      <alignment vertical="center"/>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8" fillId="0" borderId="0" xfId="0" applyFont="1" applyFill="1" applyBorder="1" applyAlignment="1">
      <alignment vertical="center"/>
    </xf>
    <xf numFmtId="0" fontId="7" fillId="0" borderId="0" xfId="0" applyFont="1" applyFill="1" applyBorder="1" applyAlignment="1">
      <alignment vertical="center"/>
    </xf>
    <xf numFmtId="1" fontId="8" fillId="0" borderId="0" xfId="0" applyNumberFormat="1" applyFont="1" applyFill="1" applyBorder="1" applyAlignment="1">
      <alignment horizontal="center" vertical="center"/>
    </xf>
    <xf numFmtId="0" fontId="1" fillId="0" borderId="0" xfId="0" applyFont="1" applyFill="1" applyAlignment="1">
      <alignment/>
    </xf>
    <xf numFmtId="0" fontId="8" fillId="0" borderId="0" xfId="0" applyFont="1" applyFill="1" applyAlignment="1">
      <alignment vertical="center"/>
    </xf>
    <xf numFmtId="0" fontId="2" fillId="0" borderId="10" xfId="0" applyFont="1" applyFill="1" applyBorder="1" applyAlignment="1">
      <alignment wrapText="1"/>
    </xf>
    <xf numFmtId="0" fontId="1" fillId="0" borderId="11" xfId="0" applyFont="1" applyFill="1" applyBorder="1" applyAlignment="1">
      <alignment vertical="center"/>
    </xf>
    <xf numFmtId="0" fontId="1" fillId="0" borderId="0" xfId="0" applyFont="1" applyFill="1" applyBorder="1" applyAlignment="1">
      <alignment/>
    </xf>
    <xf numFmtId="3" fontId="2" fillId="0" borderId="10" xfId="0" applyNumberFormat="1" applyFont="1" applyFill="1" applyBorder="1" applyAlignment="1">
      <alignment horizontal="center"/>
    </xf>
    <xf numFmtId="0" fontId="1" fillId="0" borderId="10" xfId="0" applyFont="1" applyFill="1" applyBorder="1" applyAlignment="1">
      <alignment horizontal="center" wrapText="1"/>
    </xf>
    <xf numFmtId="0" fontId="1" fillId="0" borderId="10" xfId="0" applyFont="1" applyFill="1" applyBorder="1" applyAlignment="1">
      <alignment horizontal="center"/>
    </xf>
    <xf numFmtId="0" fontId="9"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0" fontId="6" fillId="0" borderId="0" xfId="0" applyFont="1" applyFill="1" applyBorder="1" applyAlignment="1">
      <alignment horizontal="center"/>
    </xf>
    <xf numFmtId="0" fontId="6" fillId="0" borderId="12" xfId="0" applyFont="1" applyFill="1" applyBorder="1" applyAlignment="1">
      <alignment horizontal="center"/>
    </xf>
    <xf numFmtId="0" fontId="2" fillId="0" borderId="10" xfId="0" applyFont="1" applyFill="1" applyBorder="1" applyAlignment="1">
      <alignment horizontal="center" vertical="center"/>
    </xf>
    <xf numFmtId="0" fontId="2" fillId="0" borderId="10" xfId="0" applyFont="1" applyFill="1" applyBorder="1" applyAlignment="1">
      <alignment/>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horizontal="center"/>
    </xf>
    <xf numFmtId="0" fontId="7" fillId="0" borderId="0" xfId="0" applyFont="1" applyFill="1" applyBorder="1" applyAlignment="1">
      <alignment/>
    </xf>
    <xf numFmtId="0" fontId="7" fillId="0" borderId="0" xfId="0" applyFont="1" applyFill="1" applyAlignment="1">
      <alignment/>
    </xf>
    <xf numFmtId="0" fontId="1" fillId="0" borderId="0" xfId="0" applyFont="1" applyFill="1" applyBorder="1" applyAlignment="1">
      <alignment horizontal="left" vertical="center" wrapText="1"/>
    </xf>
    <xf numFmtId="3" fontId="1" fillId="0" borderId="0"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0" fontId="9" fillId="0" borderId="0" xfId="0" applyFont="1" applyFill="1" applyBorder="1" applyAlignment="1">
      <alignment/>
    </xf>
    <xf numFmtId="0" fontId="9" fillId="0" borderId="0" xfId="0" applyFont="1" applyFill="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1" fillId="0" borderId="13" xfId="0" applyFont="1" applyFill="1" applyBorder="1" applyAlignment="1">
      <alignment horizontal="center" vertical="center" wrapText="1"/>
    </xf>
    <xf numFmtId="0" fontId="12" fillId="0" borderId="0" xfId="0" applyFont="1" applyFill="1" applyAlignment="1">
      <alignment/>
    </xf>
    <xf numFmtId="0" fontId="12" fillId="0" borderId="0" xfId="0" applyFont="1" applyFill="1" applyBorder="1" applyAlignment="1">
      <alignment horizontal="left" vertical="center" wrapText="1"/>
    </xf>
    <xf numFmtId="3" fontId="12" fillId="0" borderId="0" xfId="0" applyNumberFormat="1" applyFont="1" applyFill="1" applyBorder="1" applyAlignment="1">
      <alignment horizontal="center" vertical="center" wrapText="1"/>
    </xf>
    <xf numFmtId="0" fontId="12" fillId="0" borderId="0" xfId="0" applyFont="1" applyFill="1" applyBorder="1" applyAlignment="1">
      <alignment/>
    </xf>
    <xf numFmtId="0" fontId="7" fillId="0" borderId="0" xfId="0" applyFont="1" applyFill="1" applyBorder="1" applyAlignment="1">
      <alignment horizontal="left" vertical="center" wrapText="1"/>
    </xf>
    <xf numFmtId="3" fontId="7"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xf>
    <xf numFmtId="0" fontId="8" fillId="0" borderId="0" xfId="0" applyFont="1" applyFill="1" applyBorder="1" applyAlignment="1">
      <alignment/>
    </xf>
    <xf numFmtId="0" fontId="8" fillId="0" borderId="0" xfId="0" applyFont="1" applyFill="1" applyAlignment="1">
      <alignment/>
    </xf>
    <xf numFmtId="0" fontId="2" fillId="0" borderId="0" xfId="0" applyFont="1" applyFill="1" applyBorder="1" applyAlignment="1">
      <alignment horizontal="right"/>
    </xf>
    <xf numFmtId="0" fontId="2" fillId="0" borderId="0" xfId="0" applyFont="1" applyFill="1" applyBorder="1" applyAlignment="1">
      <alignment vertical="center"/>
    </xf>
    <xf numFmtId="3" fontId="1" fillId="0" borderId="0" xfId="0" applyNumberFormat="1" applyFont="1" applyFill="1" applyBorder="1" applyAlignment="1">
      <alignment/>
    </xf>
    <xf numFmtId="0" fontId="1" fillId="0" borderId="14" xfId="0" applyFont="1" applyFill="1" applyBorder="1" applyAlignment="1">
      <alignment horizontal="center" vertical="center" wrapText="1"/>
    </xf>
    <xf numFmtId="0" fontId="7" fillId="0" borderId="0" xfId="0" applyFont="1" applyFill="1" applyBorder="1" applyAlignment="1">
      <alignment/>
    </xf>
    <xf numFmtId="3" fontId="1" fillId="0" borderId="10" xfId="0" applyNumberFormat="1" applyFont="1" applyFill="1" applyBorder="1" applyAlignment="1">
      <alignment/>
    </xf>
    <xf numFmtId="3" fontId="4" fillId="0" borderId="0" xfId="0" applyNumberFormat="1" applyFont="1" applyFill="1" applyBorder="1" applyAlignment="1">
      <alignment/>
    </xf>
    <xf numFmtId="3" fontId="2" fillId="0" borderId="10" xfId="0" applyNumberFormat="1" applyFont="1" applyFill="1" applyBorder="1" applyAlignment="1">
      <alignment/>
    </xf>
    <xf numFmtId="3" fontId="8" fillId="0" borderId="10" xfId="0" applyNumberFormat="1" applyFont="1" applyFill="1" applyBorder="1" applyAlignment="1">
      <alignment/>
    </xf>
    <xf numFmtId="3" fontId="7" fillId="0" borderId="10" xfId="0" applyNumberFormat="1" applyFont="1" applyFill="1" applyBorder="1" applyAlignment="1">
      <alignment/>
    </xf>
    <xf numFmtId="3" fontId="12" fillId="0" borderId="10" xfId="0" applyNumberFormat="1" applyFont="1" applyFill="1" applyBorder="1" applyAlignment="1">
      <alignment/>
    </xf>
    <xf numFmtId="3" fontId="9" fillId="0" borderId="10" xfId="0" applyNumberFormat="1" applyFont="1" applyFill="1" applyBorder="1" applyAlignment="1">
      <alignment/>
    </xf>
    <xf numFmtId="0" fontId="7" fillId="0" borderId="0" xfId="0" applyFont="1" applyFill="1" applyBorder="1" applyAlignment="1">
      <alignment horizontal="center"/>
    </xf>
    <xf numFmtId="3" fontId="30" fillId="0" borderId="10" xfId="0" applyNumberFormat="1" applyFont="1" applyFill="1" applyBorder="1" applyAlignment="1">
      <alignment horizontal="center" vertical="center" wrapText="1"/>
    </xf>
    <xf numFmtId="0" fontId="31" fillId="0" borderId="10" xfId="0" applyFont="1" applyFill="1" applyBorder="1" applyAlignment="1">
      <alignment horizontal="center" wrapText="1"/>
    </xf>
    <xf numFmtId="0" fontId="32" fillId="0" borderId="10" xfId="0" applyFont="1" applyFill="1" applyBorder="1" applyAlignment="1">
      <alignment horizontal="left" vertical="center" wrapText="1"/>
    </xf>
    <xf numFmtId="0" fontId="31" fillId="0" borderId="10" xfId="0" applyFont="1" applyFill="1" applyBorder="1" applyAlignment="1">
      <alignment horizontal="left" vertical="center" wrapText="1"/>
    </xf>
    <xf numFmtId="3" fontId="31" fillId="0" borderId="10" xfId="0" applyNumberFormat="1" applyFont="1" applyFill="1" applyBorder="1" applyAlignment="1">
      <alignment horizontal="center" vertical="center" wrapText="1"/>
    </xf>
    <xf numFmtId="186" fontId="30" fillId="0" borderId="10" xfId="0" applyNumberFormat="1" applyFont="1" applyFill="1" applyBorder="1" applyAlignment="1">
      <alignment vertical="center"/>
    </xf>
    <xf numFmtId="0" fontId="31" fillId="0" borderId="10" xfId="0" applyFont="1" applyFill="1" applyBorder="1" applyAlignment="1">
      <alignment horizontal="left" vertical="center"/>
    </xf>
    <xf numFmtId="3" fontId="31" fillId="0" borderId="10" xfId="0" applyNumberFormat="1" applyFont="1" applyFill="1" applyBorder="1" applyAlignment="1">
      <alignment vertical="center"/>
    </xf>
    <xf numFmtId="186" fontId="31" fillId="0" borderId="10" xfId="0" applyNumberFormat="1" applyFont="1" applyFill="1" applyBorder="1" applyAlignment="1">
      <alignment vertical="center"/>
    </xf>
    <xf numFmtId="3" fontId="31" fillId="0" borderId="10" xfId="0" applyNumberFormat="1" applyFont="1" applyFill="1" applyBorder="1" applyAlignment="1">
      <alignment horizontal="center" vertical="center"/>
    </xf>
    <xf numFmtId="0" fontId="31" fillId="0" borderId="10" xfId="0" applyFont="1" applyFill="1" applyBorder="1" applyAlignment="1">
      <alignment vertical="center"/>
    </xf>
    <xf numFmtId="0" fontId="31" fillId="0" borderId="10" xfId="0" applyFont="1" applyFill="1" applyBorder="1" applyAlignment="1">
      <alignment horizontal="justify" vertical="center" wrapText="1"/>
    </xf>
    <xf numFmtId="3" fontId="30" fillId="0" borderId="10" xfId="0" applyNumberFormat="1" applyFont="1" applyFill="1" applyBorder="1" applyAlignment="1">
      <alignment vertical="center"/>
    </xf>
    <xf numFmtId="3" fontId="30" fillId="0" borderId="10" xfId="0" applyNumberFormat="1" applyFont="1" applyFill="1" applyBorder="1" applyAlignment="1">
      <alignment horizontal="center" vertical="center"/>
    </xf>
    <xf numFmtId="3" fontId="32" fillId="0" borderId="10" xfId="0" applyNumberFormat="1" applyFont="1" applyFill="1" applyBorder="1" applyAlignment="1">
      <alignment horizontal="center" vertical="center" wrapText="1"/>
    </xf>
    <xf numFmtId="186" fontId="30" fillId="0" borderId="10" xfId="0" applyNumberFormat="1" applyFont="1" applyFill="1" applyBorder="1" applyAlignment="1">
      <alignment/>
    </xf>
    <xf numFmtId="186" fontId="31" fillId="0" borderId="10" xfId="0" applyNumberFormat="1" applyFont="1" applyFill="1" applyBorder="1" applyAlignment="1">
      <alignment/>
    </xf>
    <xf numFmtId="0" fontId="30" fillId="0" borderId="10" xfId="0" applyFont="1" applyFill="1" applyBorder="1" applyAlignment="1">
      <alignment horizontal="left" vertical="center" wrapText="1"/>
    </xf>
    <xf numFmtId="186" fontId="30" fillId="0" borderId="10" xfId="0" applyNumberFormat="1" applyFont="1" applyFill="1" applyBorder="1" applyAlignment="1">
      <alignment horizontal="center" vertical="center"/>
    </xf>
    <xf numFmtId="0" fontId="30" fillId="0" borderId="10" xfId="0" applyFont="1" applyFill="1" applyBorder="1" applyAlignment="1">
      <alignment horizontal="left" vertical="center"/>
    </xf>
    <xf numFmtId="186" fontId="31" fillId="0" borderId="10" xfId="0" applyNumberFormat="1" applyFont="1" applyFill="1" applyBorder="1" applyAlignment="1">
      <alignment horizontal="center" vertical="center"/>
    </xf>
    <xf numFmtId="186"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186" fontId="30" fillId="0" borderId="10" xfId="0" applyNumberFormat="1" applyFont="1" applyFill="1" applyBorder="1" applyAlignment="1">
      <alignment horizontal="center" vertical="center" wrapText="1"/>
    </xf>
    <xf numFmtId="186" fontId="31" fillId="0" borderId="10" xfId="0" applyNumberFormat="1" applyFont="1" applyFill="1" applyBorder="1" applyAlignment="1">
      <alignment horizontal="right" vertical="center" wrapText="1"/>
    </xf>
    <xf numFmtId="0" fontId="31" fillId="0" borderId="10" xfId="0" applyFont="1" applyFill="1" applyBorder="1" applyAlignment="1">
      <alignment/>
    </xf>
    <xf numFmtId="0" fontId="30" fillId="0" borderId="10" xfId="0" applyFont="1" applyFill="1" applyBorder="1" applyAlignment="1">
      <alignment/>
    </xf>
    <xf numFmtId="3" fontId="30" fillId="0" borderId="10" xfId="0" applyNumberFormat="1" applyFont="1" applyFill="1" applyBorder="1" applyAlignment="1">
      <alignment horizontal="center"/>
    </xf>
    <xf numFmtId="3" fontId="2" fillId="0" borderId="13" xfId="0" applyNumberFormat="1" applyFont="1" applyFill="1" applyBorder="1" applyAlignment="1">
      <alignment/>
    </xf>
    <xf numFmtId="0" fontId="1" fillId="0" borderId="14" xfId="0" applyFont="1" applyFill="1" applyBorder="1" applyAlignment="1">
      <alignment horizontal="center" wrapText="1"/>
    </xf>
    <xf numFmtId="49" fontId="2" fillId="0" borderId="14"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2" fillId="0" borderId="14" xfId="0" applyFont="1" applyFill="1" applyBorder="1" applyAlignment="1">
      <alignment wrapText="1"/>
    </xf>
    <xf numFmtId="0" fontId="2" fillId="0" borderId="16" xfId="0" applyFont="1" applyFill="1" applyBorder="1" applyAlignment="1">
      <alignment horizontal="center" vertical="center"/>
    </xf>
    <xf numFmtId="0" fontId="2" fillId="0" borderId="14" xfId="0" applyFont="1" applyFill="1" applyBorder="1" applyAlignment="1">
      <alignment/>
    </xf>
    <xf numFmtId="186" fontId="31" fillId="0" borderId="10" xfId="0" applyNumberFormat="1" applyFont="1" applyFill="1" applyBorder="1" applyAlignment="1">
      <alignment horizontal="right" vertical="center"/>
    </xf>
    <xf numFmtId="0" fontId="32" fillId="0" borderId="10" xfId="0" applyFont="1" applyFill="1" applyBorder="1" applyAlignment="1">
      <alignment horizontal="left" vertical="top" wrapText="1"/>
    </xf>
    <xf numFmtId="0" fontId="2" fillId="0" borderId="10" xfId="0" applyFont="1" applyFill="1" applyBorder="1" applyAlignment="1">
      <alignment horizontal="right"/>
    </xf>
    <xf numFmtId="0" fontId="8" fillId="0" borderId="0" xfId="0" applyFont="1" applyFill="1" applyBorder="1" applyAlignment="1">
      <alignment horizontal="center"/>
    </xf>
    <xf numFmtId="0" fontId="7" fillId="0" borderId="0" xfId="0" applyFont="1" applyFill="1" applyBorder="1" applyAlignment="1">
      <alignment horizontal="left"/>
    </xf>
    <xf numFmtId="186" fontId="30" fillId="0" borderId="10" xfId="0" applyNumberFormat="1" applyFont="1" applyFill="1" applyBorder="1" applyAlignment="1">
      <alignment horizontal="right" vertical="center"/>
    </xf>
    <xf numFmtId="186" fontId="30" fillId="0" borderId="10" xfId="0" applyNumberFormat="1" applyFont="1" applyFill="1" applyBorder="1" applyAlignment="1">
      <alignment horizontal="right" vertical="center" wrapText="1"/>
    </xf>
    <xf numFmtId="0" fontId="4" fillId="0" borderId="0" xfId="0" applyFont="1" applyFill="1" applyBorder="1" applyAlignment="1">
      <alignment horizontal="center"/>
    </xf>
    <xf numFmtId="0" fontId="30" fillId="0" borderId="0" xfId="0" applyFont="1" applyFill="1" applyBorder="1" applyAlignment="1">
      <alignment/>
    </xf>
    <xf numFmtId="186" fontId="30" fillId="0" borderId="0" xfId="0" applyNumberFormat="1" applyFont="1" applyFill="1" applyBorder="1" applyAlignment="1">
      <alignment horizontal="right" vertical="center"/>
    </xf>
    <xf numFmtId="0" fontId="8" fillId="0" borderId="0" xfId="0" applyFont="1" applyFill="1" applyBorder="1" applyAlignment="1">
      <alignment horizontal="center"/>
    </xf>
    <xf numFmtId="0" fontId="7" fillId="0" borderId="0" xfId="0" applyFont="1" applyFill="1" applyBorder="1" applyAlignment="1">
      <alignment horizontal="center"/>
    </xf>
    <xf numFmtId="3" fontId="31" fillId="0" borderId="10" xfId="0" applyNumberFormat="1" applyFont="1" applyFill="1" applyBorder="1" applyAlignment="1">
      <alignment horizontal="right" vertical="center"/>
    </xf>
    <xf numFmtId="3" fontId="31" fillId="0" borderId="10" xfId="0" applyNumberFormat="1" applyFont="1" applyFill="1" applyBorder="1" applyAlignment="1">
      <alignment horizontal="center" vertical="center" wrapText="1"/>
    </xf>
    <xf numFmtId="3" fontId="31" fillId="0" borderId="17" xfId="0" applyNumberFormat="1" applyFont="1" applyFill="1" applyBorder="1" applyAlignment="1">
      <alignment horizontal="center" vertical="center" wrapText="1"/>
    </xf>
    <xf numFmtId="3" fontId="31" fillId="0" borderId="13" xfId="0" applyNumberFormat="1" applyFont="1" applyFill="1" applyBorder="1" applyAlignment="1">
      <alignment horizontal="center" vertical="center" wrapText="1"/>
    </xf>
    <xf numFmtId="3" fontId="30" fillId="0" borderId="10" xfId="0" applyNumberFormat="1" applyFont="1" applyFill="1" applyBorder="1" applyAlignment="1">
      <alignment horizontal="center" vertical="center" wrapText="1"/>
    </xf>
    <xf numFmtId="186" fontId="31" fillId="0" borderId="10" xfId="0" applyNumberFormat="1" applyFont="1" applyFill="1" applyBorder="1" applyAlignment="1">
      <alignment horizontal="right" vertical="center"/>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31" fillId="0" borderId="10" xfId="0" applyNumberFormat="1" applyFont="1" applyFill="1" applyBorder="1" applyAlignment="1">
      <alignment horizontal="justify" vertical="center" wrapText="1"/>
    </xf>
    <xf numFmtId="0" fontId="31" fillId="0" borderId="10" xfId="0" applyFont="1" applyFill="1" applyBorder="1" applyAlignment="1">
      <alignment horizontal="left"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7" fillId="0" borderId="0"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4"/>
    <pageSetUpPr fitToPage="1"/>
  </sheetPr>
  <dimension ref="A1:FB211"/>
  <sheetViews>
    <sheetView tabSelected="1" view="pageBreakPreview" zoomScale="75" zoomScaleNormal="75" zoomScaleSheetLayoutView="75" workbookViewId="0" topLeftCell="C154">
      <selection activeCell="F163" sqref="F163"/>
    </sheetView>
  </sheetViews>
  <sheetFormatPr defaultColWidth="9.00390625" defaultRowHeight="12.75"/>
  <cols>
    <col min="1" max="1" width="16.875" style="12" hidden="1" customWidth="1"/>
    <col min="2" max="2" width="17.375" style="12" hidden="1" customWidth="1"/>
    <col min="3" max="3" width="124.875" style="12" customWidth="1"/>
    <col min="4" max="4" width="51.25390625" style="12" hidden="1" customWidth="1"/>
    <col min="5" max="5" width="17.125" style="12" hidden="1" customWidth="1"/>
    <col min="6" max="6" width="35.625" style="12" customWidth="1"/>
    <col min="7" max="7" width="23.00390625" style="12" customWidth="1"/>
    <col min="8" max="8" width="3.375" style="12" hidden="1" customWidth="1"/>
    <col min="9" max="9" width="19.875" style="12" customWidth="1"/>
    <col min="10" max="10" width="20.125" style="54" hidden="1" customWidth="1"/>
    <col min="11" max="11" width="19.875" style="16" customWidth="1"/>
    <col min="12" max="157" width="9.125" style="16" customWidth="1"/>
    <col min="158" max="16384" width="9.125" style="12" customWidth="1"/>
  </cols>
  <sheetData>
    <row r="1" spans="5:10" ht="28.5" customHeight="1">
      <c r="E1" s="112" t="s">
        <v>258</v>
      </c>
      <c r="F1" s="112"/>
      <c r="G1" s="112"/>
      <c r="H1" s="112"/>
      <c r="I1" s="112"/>
      <c r="J1" s="112"/>
    </row>
    <row r="2" spans="5:11" ht="30.75">
      <c r="E2" s="130" t="s">
        <v>260</v>
      </c>
      <c r="F2" s="130"/>
      <c r="G2" s="130"/>
      <c r="H2" s="130"/>
      <c r="I2" s="130"/>
      <c r="J2" s="130"/>
      <c r="K2" s="130"/>
    </row>
    <row r="3" spans="5:11" ht="30.75">
      <c r="E3" s="105"/>
      <c r="F3" s="130" t="s">
        <v>259</v>
      </c>
      <c r="G3" s="130"/>
      <c r="H3" s="130"/>
      <c r="I3" s="130"/>
      <c r="J3" s="130"/>
      <c r="K3" s="130"/>
    </row>
    <row r="4" spans="5:11" ht="30.75">
      <c r="E4" s="105"/>
      <c r="F4" s="130" t="s">
        <v>261</v>
      </c>
      <c r="G4" s="130"/>
      <c r="H4" s="130"/>
      <c r="I4" s="130"/>
      <c r="J4" s="130"/>
      <c r="K4" s="130"/>
    </row>
    <row r="5" spans="5:11" ht="30.75">
      <c r="E5" s="61"/>
      <c r="F5" s="61"/>
      <c r="G5" s="61"/>
      <c r="H5" s="61"/>
      <c r="I5" s="61"/>
      <c r="J5" s="61"/>
      <c r="K5" s="61"/>
    </row>
    <row r="6" spans="5:11" ht="30.75">
      <c r="E6" s="61"/>
      <c r="F6" s="61"/>
      <c r="G6" s="61"/>
      <c r="H6" s="61"/>
      <c r="I6" s="61"/>
      <c r="J6" s="61"/>
      <c r="K6" s="61"/>
    </row>
    <row r="7" spans="5:10" ht="30.75">
      <c r="E7" s="53" t="s">
        <v>172</v>
      </c>
      <c r="F7" s="53"/>
      <c r="G7" s="53"/>
      <c r="H7" s="53"/>
      <c r="I7" s="53"/>
      <c r="J7" s="51"/>
    </row>
    <row r="8" spans="3:11" ht="30">
      <c r="C8" s="111" t="s">
        <v>222</v>
      </c>
      <c r="D8" s="111"/>
      <c r="E8" s="111"/>
      <c r="F8" s="111"/>
      <c r="G8" s="111"/>
      <c r="H8" s="111"/>
      <c r="I8" s="111"/>
      <c r="J8" s="111"/>
      <c r="K8" s="111"/>
    </row>
    <row r="9" spans="3:11" ht="24.75" customHeight="1">
      <c r="C9" s="111" t="s">
        <v>223</v>
      </c>
      <c r="D9" s="111"/>
      <c r="E9" s="111"/>
      <c r="F9" s="111"/>
      <c r="G9" s="111"/>
      <c r="H9" s="111"/>
      <c r="I9" s="111"/>
      <c r="J9" s="111"/>
      <c r="K9" s="111"/>
    </row>
    <row r="10" spans="3:11" ht="24.75" customHeight="1">
      <c r="C10" s="104"/>
      <c r="D10" s="104"/>
      <c r="E10" s="104"/>
      <c r="F10" s="104"/>
      <c r="G10" s="104"/>
      <c r="H10" s="104"/>
      <c r="I10" s="104"/>
      <c r="J10" s="104"/>
      <c r="K10" s="104"/>
    </row>
    <row r="11" spans="3:11" ht="21.75" customHeight="1">
      <c r="C11" s="112"/>
      <c r="D11" s="112"/>
      <c r="E11" s="112"/>
      <c r="F11" s="112"/>
      <c r="G11" s="112"/>
      <c r="H11" s="112"/>
      <c r="I11" s="112"/>
      <c r="J11" s="112"/>
      <c r="K11" s="112"/>
    </row>
    <row r="12" spans="3:157" s="22" customFormat="1" ht="27">
      <c r="C12" s="24"/>
      <c r="D12" s="23"/>
      <c r="E12" s="23"/>
      <c r="F12" s="23"/>
      <c r="G12" s="23"/>
      <c r="H12" s="23"/>
      <c r="I12" s="23"/>
      <c r="J12" s="55"/>
      <c r="K12" s="108" t="s">
        <v>257</v>
      </c>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row>
    <row r="13" spans="1:157" s="22" customFormat="1" ht="78.75" customHeight="1">
      <c r="A13" s="119" t="s">
        <v>175</v>
      </c>
      <c r="B13" s="128" t="s">
        <v>174</v>
      </c>
      <c r="C13" s="123" t="s">
        <v>224</v>
      </c>
      <c r="D13" s="123" t="s">
        <v>0</v>
      </c>
      <c r="E13" s="123" t="s">
        <v>1</v>
      </c>
      <c r="F13" s="123" t="s">
        <v>1</v>
      </c>
      <c r="G13" s="123" t="s">
        <v>9</v>
      </c>
      <c r="H13" s="123" t="s">
        <v>2</v>
      </c>
      <c r="I13" s="123" t="s">
        <v>2</v>
      </c>
      <c r="J13" s="117" t="s">
        <v>3</v>
      </c>
      <c r="K13" s="117" t="s">
        <v>3</v>
      </c>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row>
    <row r="14" spans="1:11" ht="63.75" customHeight="1">
      <c r="A14" s="120"/>
      <c r="B14" s="129"/>
      <c r="C14" s="123"/>
      <c r="D14" s="123"/>
      <c r="E14" s="123"/>
      <c r="F14" s="123"/>
      <c r="G14" s="123"/>
      <c r="H14" s="123"/>
      <c r="I14" s="123"/>
      <c r="J14" s="117"/>
      <c r="K14" s="117"/>
    </row>
    <row r="15" spans="1:11" ht="23.25" customHeight="1">
      <c r="A15" s="18">
        <v>1</v>
      </c>
      <c r="B15" s="91">
        <v>2</v>
      </c>
      <c r="C15" s="63">
        <v>1</v>
      </c>
      <c r="D15" s="63">
        <v>4</v>
      </c>
      <c r="E15" s="63">
        <v>5</v>
      </c>
      <c r="F15" s="63">
        <v>2</v>
      </c>
      <c r="G15" s="63">
        <v>3</v>
      </c>
      <c r="H15" s="63">
        <v>4</v>
      </c>
      <c r="I15" s="63">
        <v>4</v>
      </c>
      <c r="J15" s="63">
        <v>9</v>
      </c>
      <c r="K15" s="63">
        <v>5</v>
      </c>
    </row>
    <row r="16" spans="1:157" s="1" customFormat="1" ht="21.75" customHeight="1">
      <c r="A16" s="7" t="s">
        <v>31</v>
      </c>
      <c r="B16" s="92"/>
      <c r="C16" s="64" t="s">
        <v>10</v>
      </c>
      <c r="D16" s="65"/>
      <c r="E16" s="66"/>
      <c r="F16" s="66"/>
      <c r="G16" s="66"/>
      <c r="H16" s="66"/>
      <c r="I16" s="66"/>
      <c r="J16" s="67">
        <f>SUM(J17:J22)+J25</f>
        <v>33904534</v>
      </c>
      <c r="K16" s="106">
        <f>SUM(K17:K22)+K25</f>
        <v>34104.5</v>
      </c>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row>
    <row r="17" spans="1:157" s="1" customFormat="1" ht="29.25" customHeight="1">
      <c r="A17" s="6" t="s">
        <v>11</v>
      </c>
      <c r="B17" s="93" t="s">
        <v>177</v>
      </c>
      <c r="C17" s="65" t="s">
        <v>12</v>
      </c>
      <c r="D17" s="68" t="s">
        <v>13</v>
      </c>
      <c r="E17" s="66"/>
      <c r="F17" s="66"/>
      <c r="G17" s="66"/>
      <c r="H17" s="66"/>
      <c r="I17" s="66"/>
      <c r="J17" s="69">
        <v>1200000</v>
      </c>
      <c r="K17" s="101">
        <f>ROUND(J17/1000,1)</f>
        <v>1200</v>
      </c>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row>
    <row r="18" spans="1:157" s="1" customFormat="1" ht="38.25" customHeight="1">
      <c r="A18" s="6" t="s">
        <v>128</v>
      </c>
      <c r="B18" s="93" t="s">
        <v>178</v>
      </c>
      <c r="C18" s="65" t="s">
        <v>61</v>
      </c>
      <c r="D18" s="68" t="s">
        <v>13</v>
      </c>
      <c r="E18" s="66"/>
      <c r="F18" s="66"/>
      <c r="G18" s="66"/>
      <c r="H18" s="66"/>
      <c r="I18" s="66"/>
      <c r="J18" s="69">
        <v>32000</v>
      </c>
      <c r="K18" s="101">
        <f>ROUND(J18/1000,1)+200</f>
        <v>232</v>
      </c>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row>
    <row r="19" spans="1:157" s="1" customFormat="1" ht="36" customHeight="1">
      <c r="A19" s="6" t="s">
        <v>44</v>
      </c>
      <c r="B19" s="93" t="s">
        <v>179</v>
      </c>
      <c r="C19" s="65" t="s">
        <v>45</v>
      </c>
      <c r="D19" s="68" t="s">
        <v>13</v>
      </c>
      <c r="E19" s="66"/>
      <c r="F19" s="66"/>
      <c r="G19" s="66"/>
      <c r="H19" s="66"/>
      <c r="I19" s="66"/>
      <c r="J19" s="69">
        <v>406393</v>
      </c>
      <c r="K19" s="101">
        <f aca="true" t="shared" si="0" ref="K19:K42">ROUND(J19/1000,1)</f>
        <v>406.4</v>
      </c>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row>
    <row r="20" spans="1:157" s="1" customFormat="1" ht="37.5" customHeight="1">
      <c r="A20" s="6" t="s">
        <v>27</v>
      </c>
      <c r="B20" s="93" t="s">
        <v>179</v>
      </c>
      <c r="C20" s="65" t="s">
        <v>51</v>
      </c>
      <c r="D20" s="68" t="s">
        <v>13</v>
      </c>
      <c r="E20" s="71"/>
      <c r="F20" s="71"/>
      <c r="G20" s="71"/>
      <c r="H20" s="71"/>
      <c r="I20" s="71"/>
      <c r="J20" s="69">
        <v>399341</v>
      </c>
      <c r="K20" s="101">
        <f t="shared" si="0"/>
        <v>399.3</v>
      </c>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row>
    <row r="21" spans="1:157" s="1" customFormat="1" ht="28.5" customHeight="1">
      <c r="A21" s="5">
        <v>170603</v>
      </c>
      <c r="B21" s="93" t="s">
        <v>180</v>
      </c>
      <c r="C21" s="65" t="s">
        <v>60</v>
      </c>
      <c r="D21" s="68" t="s">
        <v>13</v>
      </c>
      <c r="E21" s="71"/>
      <c r="F21" s="71"/>
      <c r="G21" s="71"/>
      <c r="H21" s="71"/>
      <c r="I21" s="71"/>
      <c r="J21" s="69">
        <v>2000000</v>
      </c>
      <c r="K21" s="101">
        <f t="shared" si="0"/>
        <v>2000</v>
      </c>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row>
    <row r="22" spans="1:157" s="1" customFormat="1" ht="53.25" customHeight="1">
      <c r="A22" s="5">
        <v>180409</v>
      </c>
      <c r="B22" s="93" t="s">
        <v>181</v>
      </c>
      <c r="C22" s="65" t="s">
        <v>39</v>
      </c>
      <c r="D22" s="68" t="s">
        <v>13</v>
      </c>
      <c r="E22" s="72"/>
      <c r="F22" s="72"/>
      <c r="G22" s="72"/>
      <c r="H22" s="72"/>
      <c r="I22" s="72"/>
      <c r="J22" s="69">
        <v>29846800</v>
      </c>
      <c r="K22" s="101">
        <f t="shared" si="0"/>
        <v>29846.8</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row>
    <row r="23" spans="1:157" s="1" customFormat="1" ht="28.5" customHeight="1">
      <c r="A23" s="39"/>
      <c r="B23" s="94"/>
      <c r="C23" s="65" t="s">
        <v>52</v>
      </c>
      <c r="D23" s="65" t="s">
        <v>52</v>
      </c>
      <c r="E23" s="72"/>
      <c r="F23" s="72"/>
      <c r="G23" s="72"/>
      <c r="H23" s="72"/>
      <c r="I23" s="72"/>
      <c r="J23" s="69">
        <v>546800</v>
      </c>
      <c r="K23" s="101">
        <f t="shared" si="0"/>
        <v>546.8</v>
      </c>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row>
    <row r="24" spans="1:157" s="1" customFormat="1" ht="43.5" customHeight="1">
      <c r="A24" s="39"/>
      <c r="B24" s="94"/>
      <c r="C24" s="73" t="s">
        <v>125</v>
      </c>
      <c r="D24" s="73" t="s">
        <v>125</v>
      </c>
      <c r="E24" s="72"/>
      <c r="F24" s="72"/>
      <c r="G24" s="72"/>
      <c r="H24" s="72"/>
      <c r="I24" s="72"/>
      <c r="J24" s="69">
        <v>29300000</v>
      </c>
      <c r="K24" s="101">
        <f t="shared" si="0"/>
        <v>29300</v>
      </c>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row>
    <row r="25" spans="1:157" s="1" customFormat="1" ht="52.5" customHeight="1">
      <c r="A25" s="39">
        <v>210106</v>
      </c>
      <c r="B25" s="93" t="s">
        <v>182</v>
      </c>
      <c r="C25" s="65" t="s">
        <v>72</v>
      </c>
      <c r="D25" s="68" t="s">
        <v>13</v>
      </c>
      <c r="E25" s="66"/>
      <c r="F25" s="66"/>
      <c r="G25" s="66"/>
      <c r="H25" s="66"/>
      <c r="I25" s="66"/>
      <c r="J25" s="69">
        <v>20000</v>
      </c>
      <c r="K25" s="101">
        <f t="shared" si="0"/>
        <v>20</v>
      </c>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row>
    <row r="26" spans="1:157" s="1" customFormat="1" ht="31.5" customHeight="1">
      <c r="A26" s="7" t="s">
        <v>32</v>
      </c>
      <c r="B26" s="95"/>
      <c r="C26" s="64" t="s">
        <v>14</v>
      </c>
      <c r="D26" s="68"/>
      <c r="E26" s="66"/>
      <c r="F26" s="66"/>
      <c r="G26" s="66"/>
      <c r="H26" s="66"/>
      <c r="I26" s="66"/>
      <c r="J26" s="74">
        <f>SUM(J27:J34)</f>
        <v>6924799</v>
      </c>
      <c r="K26" s="106">
        <f>SUM(K27:K34)</f>
        <v>8024.8</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row>
    <row r="27" spans="1:157" s="1" customFormat="1" ht="27" customHeight="1">
      <c r="A27" s="6" t="s">
        <v>11</v>
      </c>
      <c r="B27" s="93" t="s">
        <v>177</v>
      </c>
      <c r="C27" s="65" t="s">
        <v>12</v>
      </c>
      <c r="D27" s="68" t="s">
        <v>13</v>
      </c>
      <c r="E27" s="66"/>
      <c r="F27" s="66"/>
      <c r="G27" s="66"/>
      <c r="H27" s="66"/>
      <c r="I27" s="66"/>
      <c r="J27" s="69">
        <v>20000</v>
      </c>
      <c r="K27" s="101">
        <f t="shared" si="0"/>
        <v>20</v>
      </c>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row>
    <row r="28" spans="1:157" s="1" customFormat="1" ht="28.5" customHeight="1">
      <c r="A28" s="6" t="s">
        <v>15</v>
      </c>
      <c r="B28" s="93" t="s">
        <v>183</v>
      </c>
      <c r="C28" s="65" t="s">
        <v>16</v>
      </c>
      <c r="D28" s="68" t="s">
        <v>13</v>
      </c>
      <c r="E28" s="66"/>
      <c r="F28" s="66"/>
      <c r="G28" s="66"/>
      <c r="H28" s="66"/>
      <c r="I28" s="66"/>
      <c r="J28" s="69">
        <v>1936949</v>
      </c>
      <c r="K28" s="101">
        <f t="shared" si="0"/>
        <v>1936.9</v>
      </c>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row>
    <row r="29" spans="1:157" s="1" customFormat="1" ht="54.75" customHeight="1">
      <c r="A29" s="6" t="s">
        <v>162</v>
      </c>
      <c r="B29" s="93" t="s">
        <v>184</v>
      </c>
      <c r="C29" s="65" t="s">
        <v>167</v>
      </c>
      <c r="D29" s="68"/>
      <c r="E29" s="66"/>
      <c r="F29" s="66"/>
      <c r="G29" s="66"/>
      <c r="H29" s="66"/>
      <c r="I29" s="66"/>
      <c r="J29" s="69">
        <v>4351150</v>
      </c>
      <c r="K29" s="101">
        <f>ROUND(J29/1000,1)+1100</f>
        <v>5451.2</v>
      </c>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row>
    <row r="30" spans="1:157" s="1" customFormat="1" ht="48.75" customHeight="1">
      <c r="A30" s="6" t="s">
        <v>163</v>
      </c>
      <c r="B30" s="93" t="s">
        <v>185</v>
      </c>
      <c r="C30" s="65" t="s">
        <v>168</v>
      </c>
      <c r="D30" s="68"/>
      <c r="E30" s="66"/>
      <c r="F30" s="66"/>
      <c r="G30" s="66"/>
      <c r="H30" s="66"/>
      <c r="I30" s="66"/>
      <c r="J30" s="69">
        <v>100000</v>
      </c>
      <c r="K30" s="101">
        <f t="shared" si="0"/>
        <v>100</v>
      </c>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row>
    <row r="31" spans="1:157" s="1" customFormat="1" ht="26.25" customHeight="1">
      <c r="A31" s="6" t="s">
        <v>164</v>
      </c>
      <c r="B31" s="93" t="s">
        <v>186</v>
      </c>
      <c r="C31" s="65" t="s">
        <v>169</v>
      </c>
      <c r="D31" s="68"/>
      <c r="E31" s="66"/>
      <c r="F31" s="66"/>
      <c r="G31" s="66"/>
      <c r="H31" s="66"/>
      <c r="I31" s="66"/>
      <c r="J31" s="69">
        <v>350000</v>
      </c>
      <c r="K31" s="101">
        <f t="shared" si="0"/>
        <v>350</v>
      </c>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row>
    <row r="32" spans="1:157" s="1" customFormat="1" ht="30.75" customHeight="1">
      <c r="A32" s="6" t="s">
        <v>165</v>
      </c>
      <c r="B32" s="93" t="s">
        <v>187</v>
      </c>
      <c r="C32" s="65" t="s">
        <v>170</v>
      </c>
      <c r="D32" s="68"/>
      <c r="E32" s="66"/>
      <c r="F32" s="66"/>
      <c r="G32" s="66"/>
      <c r="H32" s="66"/>
      <c r="I32" s="66"/>
      <c r="J32" s="69">
        <v>150000</v>
      </c>
      <c r="K32" s="101">
        <f t="shared" si="0"/>
        <v>150</v>
      </c>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row>
    <row r="33" spans="1:157" s="1" customFormat="1" ht="37.5" customHeight="1">
      <c r="A33" s="6" t="s">
        <v>123</v>
      </c>
      <c r="B33" s="93" t="s">
        <v>188</v>
      </c>
      <c r="C33" s="65" t="s">
        <v>122</v>
      </c>
      <c r="D33" s="68" t="s">
        <v>13</v>
      </c>
      <c r="E33" s="66"/>
      <c r="F33" s="66"/>
      <c r="G33" s="66"/>
      <c r="H33" s="66"/>
      <c r="I33" s="66"/>
      <c r="J33" s="69">
        <v>14700</v>
      </c>
      <c r="K33" s="101">
        <f t="shared" si="0"/>
        <v>14.7</v>
      </c>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row>
    <row r="34" spans="1:157" s="1" customFormat="1" ht="42" customHeight="1">
      <c r="A34" s="6" t="s">
        <v>124</v>
      </c>
      <c r="B34" s="93" t="s">
        <v>189</v>
      </c>
      <c r="C34" s="65" t="s">
        <v>121</v>
      </c>
      <c r="D34" s="68" t="s">
        <v>13</v>
      </c>
      <c r="E34" s="66"/>
      <c r="F34" s="66"/>
      <c r="G34" s="66"/>
      <c r="H34" s="66"/>
      <c r="I34" s="66"/>
      <c r="J34" s="69">
        <v>2000</v>
      </c>
      <c r="K34" s="101">
        <f t="shared" si="0"/>
        <v>2</v>
      </c>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row>
    <row r="35" spans="1:157" s="1" customFormat="1" ht="30.75" customHeight="1">
      <c r="A35" s="7" t="s">
        <v>33</v>
      </c>
      <c r="B35" s="95"/>
      <c r="C35" s="64" t="s">
        <v>54</v>
      </c>
      <c r="D35" s="68"/>
      <c r="E35" s="66"/>
      <c r="F35" s="66"/>
      <c r="G35" s="66"/>
      <c r="H35" s="66"/>
      <c r="I35" s="66"/>
      <c r="J35" s="74">
        <f>SUM(J36:J40)</f>
        <v>15656812</v>
      </c>
      <c r="K35" s="106">
        <f>SUM(K36:K40)</f>
        <v>16156.8</v>
      </c>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row>
    <row r="36" spans="1:157" s="1" customFormat="1" ht="29.25" customHeight="1">
      <c r="A36" s="6" t="s">
        <v>17</v>
      </c>
      <c r="B36" s="93" t="s">
        <v>190</v>
      </c>
      <c r="C36" s="65" t="s">
        <v>18</v>
      </c>
      <c r="D36" s="68" t="s">
        <v>13</v>
      </c>
      <c r="E36" s="66"/>
      <c r="F36" s="66"/>
      <c r="G36" s="66"/>
      <c r="H36" s="66"/>
      <c r="I36" s="66"/>
      <c r="J36" s="69">
        <v>13227001</v>
      </c>
      <c r="K36" s="101">
        <f>ROUND(J36/1000,1)+500</f>
        <v>13727</v>
      </c>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row>
    <row r="37" spans="1:157" s="1" customFormat="1" ht="30" customHeight="1">
      <c r="A37" s="6" t="s">
        <v>43</v>
      </c>
      <c r="B37" s="93" t="s">
        <v>191</v>
      </c>
      <c r="C37" s="65" t="s">
        <v>48</v>
      </c>
      <c r="D37" s="68" t="s">
        <v>13</v>
      </c>
      <c r="E37" s="66"/>
      <c r="F37" s="66"/>
      <c r="G37" s="66"/>
      <c r="H37" s="66"/>
      <c r="I37" s="66"/>
      <c r="J37" s="69">
        <v>623022</v>
      </c>
      <c r="K37" s="101">
        <f t="shared" si="0"/>
        <v>623</v>
      </c>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row>
    <row r="38" spans="1:157" s="1" customFormat="1" ht="30" customHeight="1">
      <c r="A38" s="6" t="s">
        <v>135</v>
      </c>
      <c r="B38" s="93" t="s">
        <v>192</v>
      </c>
      <c r="C38" s="65" t="s">
        <v>171</v>
      </c>
      <c r="D38" s="68"/>
      <c r="E38" s="66"/>
      <c r="F38" s="66"/>
      <c r="G38" s="66"/>
      <c r="H38" s="66"/>
      <c r="I38" s="66"/>
      <c r="J38" s="69">
        <v>162929</v>
      </c>
      <c r="K38" s="101">
        <f t="shared" si="0"/>
        <v>162.9</v>
      </c>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row>
    <row r="39" spans="1:157" s="1" customFormat="1" ht="31.5" customHeight="1">
      <c r="A39" s="6" t="s">
        <v>68</v>
      </c>
      <c r="B39" s="93" t="s">
        <v>193</v>
      </c>
      <c r="C39" s="65" t="s">
        <v>70</v>
      </c>
      <c r="D39" s="68" t="s">
        <v>13</v>
      </c>
      <c r="E39" s="66"/>
      <c r="F39" s="66"/>
      <c r="G39" s="66"/>
      <c r="H39" s="66"/>
      <c r="I39" s="66"/>
      <c r="J39" s="69">
        <v>1593860</v>
      </c>
      <c r="K39" s="101">
        <f t="shared" si="0"/>
        <v>1593.9</v>
      </c>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row>
    <row r="40" spans="1:157" s="1" customFormat="1" ht="61.5" customHeight="1">
      <c r="A40" s="6" t="s">
        <v>166</v>
      </c>
      <c r="B40" s="93" t="s">
        <v>194</v>
      </c>
      <c r="C40" s="65" t="s">
        <v>195</v>
      </c>
      <c r="D40" s="68"/>
      <c r="E40" s="66"/>
      <c r="F40" s="66"/>
      <c r="G40" s="66"/>
      <c r="H40" s="66"/>
      <c r="I40" s="66"/>
      <c r="J40" s="69">
        <v>50000</v>
      </c>
      <c r="K40" s="101">
        <f t="shared" si="0"/>
        <v>50</v>
      </c>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row>
    <row r="41" spans="1:157" s="1" customFormat="1" ht="39.75" customHeight="1">
      <c r="A41" s="7" t="s">
        <v>34</v>
      </c>
      <c r="B41" s="95"/>
      <c r="C41" s="64" t="s">
        <v>55</v>
      </c>
      <c r="D41" s="68"/>
      <c r="E41" s="66"/>
      <c r="F41" s="66"/>
      <c r="G41" s="66"/>
      <c r="H41" s="66"/>
      <c r="I41" s="66"/>
      <c r="J41" s="74">
        <f>SUM(J42:J46)</f>
        <v>372700</v>
      </c>
      <c r="K41" s="106">
        <f>SUM(K42:K46)</f>
        <v>372.7</v>
      </c>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row>
    <row r="42" spans="1:157" s="1" customFormat="1" ht="33" customHeight="1">
      <c r="A42" s="6" t="s">
        <v>11</v>
      </c>
      <c r="B42" s="93" t="s">
        <v>177</v>
      </c>
      <c r="C42" s="65" t="s">
        <v>12</v>
      </c>
      <c r="D42" s="68" t="s">
        <v>13</v>
      </c>
      <c r="E42" s="66"/>
      <c r="F42" s="66"/>
      <c r="G42" s="66"/>
      <c r="H42" s="66"/>
      <c r="I42" s="66"/>
      <c r="J42" s="69">
        <v>80000</v>
      </c>
      <c r="K42" s="101">
        <f t="shared" si="0"/>
        <v>80</v>
      </c>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row>
    <row r="43" spans="1:157" s="1" customFormat="1" ht="90.75" customHeight="1">
      <c r="A43" s="124" t="s">
        <v>160</v>
      </c>
      <c r="B43" s="121" t="s">
        <v>196</v>
      </c>
      <c r="C43" s="126" t="s">
        <v>161</v>
      </c>
      <c r="D43" s="127" t="s">
        <v>13</v>
      </c>
      <c r="E43" s="114"/>
      <c r="F43" s="115"/>
      <c r="G43" s="114"/>
      <c r="H43" s="114"/>
      <c r="I43" s="115"/>
      <c r="J43" s="113">
        <v>240200</v>
      </c>
      <c r="K43" s="118">
        <v>240.2</v>
      </c>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row>
    <row r="44" spans="1:157" s="1" customFormat="1" ht="85.5" customHeight="1">
      <c r="A44" s="125"/>
      <c r="B44" s="122"/>
      <c r="C44" s="126"/>
      <c r="D44" s="127"/>
      <c r="E44" s="114"/>
      <c r="F44" s="116"/>
      <c r="G44" s="114"/>
      <c r="H44" s="114"/>
      <c r="I44" s="116"/>
      <c r="J44" s="113"/>
      <c r="K44" s="118"/>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row>
    <row r="45" spans="1:157" s="1" customFormat="1" ht="36.75" customHeight="1">
      <c r="A45" s="6" t="s">
        <v>19</v>
      </c>
      <c r="B45" s="93" t="s">
        <v>197</v>
      </c>
      <c r="C45" s="65" t="s">
        <v>20</v>
      </c>
      <c r="D45" s="68" t="s">
        <v>13</v>
      </c>
      <c r="E45" s="66"/>
      <c r="F45" s="66"/>
      <c r="G45" s="66"/>
      <c r="H45" s="66"/>
      <c r="I45" s="66"/>
      <c r="J45" s="69">
        <v>40000</v>
      </c>
      <c r="K45" s="101">
        <f>ROUND(J45/1000,1)</f>
        <v>40</v>
      </c>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row>
    <row r="46" spans="1:157" s="1" customFormat="1" ht="20.25">
      <c r="A46" s="6" t="s">
        <v>28</v>
      </c>
      <c r="B46" s="93" t="s">
        <v>197</v>
      </c>
      <c r="C46" s="68" t="s">
        <v>29</v>
      </c>
      <c r="D46" s="68" t="s">
        <v>13</v>
      </c>
      <c r="E46" s="66"/>
      <c r="F46" s="66"/>
      <c r="G46" s="66"/>
      <c r="H46" s="66"/>
      <c r="I46" s="66"/>
      <c r="J46" s="69">
        <v>12500</v>
      </c>
      <c r="K46" s="101">
        <f aca="true" t="shared" si="1" ref="K46:K115">ROUND(J46/1000,1)</f>
        <v>12.5</v>
      </c>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row>
    <row r="47" spans="1:157" s="1" customFormat="1" ht="27" customHeight="1">
      <c r="A47" s="7" t="s">
        <v>62</v>
      </c>
      <c r="B47" s="95"/>
      <c r="C47" s="64" t="s">
        <v>63</v>
      </c>
      <c r="D47" s="68"/>
      <c r="E47" s="66"/>
      <c r="F47" s="66"/>
      <c r="G47" s="66"/>
      <c r="H47" s="66"/>
      <c r="I47" s="66"/>
      <c r="J47" s="67">
        <f>J48</f>
        <v>21000</v>
      </c>
      <c r="K47" s="106">
        <f>K48</f>
        <v>21</v>
      </c>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row>
    <row r="48" spans="1:157" s="1" customFormat="1" ht="36" customHeight="1">
      <c r="A48" s="6" t="s">
        <v>11</v>
      </c>
      <c r="B48" s="93" t="s">
        <v>177</v>
      </c>
      <c r="C48" s="65" t="s">
        <v>12</v>
      </c>
      <c r="D48" s="68" t="s">
        <v>13</v>
      </c>
      <c r="E48" s="66"/>
      <c r="F48" s="66"/>
      <c r="G48" s="66"/>
      <c r="H48" s="66"/>
      <c r="I48" s="66"/>
      <c r="J48" s="70">
        <v>21000</v>
      </c>
      <c r="K48" s="101">
        <f t="shared" si="1"/>
        <v>21</v>
      </c>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row>
    <row r="49" spans="1:158" s="3" customFormat="1" ht="20.25">
      <c r="A49" s="4">
        <v>24</v>
      </c>
      <c r="B49" s="96"/>
      <c r="C49" s="64" t="s">
        <v>49</v>
      </c>
      <c r="D49" s="68"/>
      <c r="E49" s="75"/>
      <c r="F49" s="75"/>
      <c r="G49" s="75"/>
      <c r="H49" s="75"/>
      <c r="I49" s="75"/>
      <c r="J49" s="67">
        <f>SUM(J50:J53)</f>
        <v>545176</v>
      </c>
      <c r="K49" s="106">
        <f>SUM(K50:K53)</f>
        <v>545.2</v>
      </c>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15"/>
    </row>
    <row r="50" spans="1:158" s="3" customFormat="1" ht="20.25">
      <c r="A50" s="6" t="s">
        <v>11</v>
      </c>
      <c r="B50" s="93" t="s">
        <v>177</v>
      </c>
      <c r="C50" s="65" t="s">
        <v>12</v>
      </c>
      <c r="D50" s="68" t="s">
        <v>13</v>
      </c>
      <c r="E50" s="75"/>
      <c r="F50" s="75"/>
      <c r="G50" s="75"/>
      <c r="H50" s="75"/>
      <c r="I50" s="75"/>
      <c r="J50" s="70">
        <v>7000</v>
      </c>
      <c r="K50" s="101">
        <f t="shared" si="1"/>
        <v>7</v>
      </c>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15"/>
    </row>
    <row r="51" spans="1:158" s="3" customFormat="1" ht="33" customHeight="1">
      <c r="A51" s="5">
        <v>110201</v>
      </c>
      <c r="B51" s="93" t="s">
        <v>198</v>
      </c>
      <c r="C51" s="68" t="s">
        <v>23</v>
      </c>
      <c r="D51" s="68" t="s">
        <v>13</v>
      </c>
      <c r="E51" s="75"/>
      <c r="F51" s="75"/>
      <c r="G51" s="75"/>
      <c r="H51" s="75"/>
      <c r="I51" s="75"/>
      <c r="J51" s="70">
        <v>98176</v>
      </c>
      <c r="K51" s="101">
        <f t="shared" si="1"/>
        <v>98.2</v>
      </c>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15"/>
    </row>
    <row r="52" spans="1:11" s="2" customFormat="1" ht="33" customHeight="1">
      <c r="A52" s="5">
        <v>110205</v>
      </c>
      <c r="B52" s="93" t="s">
        <v>186</v>
      </c>
      <c r="C52" s="68" t="s">
        <v>129</v>
      </c>
      <c r="D52" s="68" t="s">
        <v>13</v>
      </c>
      <c r="E52" s="75"/>
      <c r="F52" s="75"/>
      <c r="G52" s="75"/>
      <c r="H52" s="75"/>
      <c r="I52" s="75"/>
      <c r="J52" s="70">
        <v>425000</v>
      </c>
      <c r="K52" s="101">
        <f t="shared" si="1"/>
        <v>425</v>
      </c>
    </row>
    <row r="53" spans="1:11" s="2" customFormat="1" ht="36" customHeight="1">
      <c r="A53" s="5">
        <v>110502</v>
      </c>
      <c r="B53" s="93" t="s">
        <v>178</v>
      </c>
      <c r="C53" s="65" t="s">
        <v>61</v>
      </c>
      <c r="D53" s="68" t="s">
        <v>13</v>
      </c>
      <c r="E53" s="75"/>
      <c r="F53" s="75"/>
      <c r="G53" s="75"/>
      <c r="H53" s="75"/>
      <c r="I53" s="75"/>
      <c r="J53" s="70">
        <v>15000</v>
      </c>
      <c r="K53" s="101">
        <f t="shared" si="1"/>
        <v>15</v>
      </c>
    </row>
    <row r="54" spans="1:157" s="38" customFormat="1" ht="32.25" customHeight="1">
      <c r="A54" s="4">
        <v>41</v>
      </c>
      <c r="B54" s="96"/>
      <c r="C54" s="64" t="s">
        <v>130</v>
      </c>
      <c r="D54" s="64"/>
      <c r="E54" s="76"/>
      <c r="F54" s="76"/>
      <c r="G54" s="76"/>
      <c r="H54" s="76"/>
      <c r="I54" s="76"/>
      <c r="J54" s="67">
        <f>SUM(J55:J64)-J60-J61-J62-J63</f>
        <v>28248627</v>
      </c>
      <c r="K54" s="106">
        <f>SUM(K55:K64)-K60-K61-K62-K63</f>
        <v>28248.6</v>
      </c>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c r="EY54" s="37"/>
      <c r="EZ54" s="37"/>
      <c r="FA54" s="37"/>
    </row>
    <row r="55" spans="1:157" s="1" customFormat="1" ht="20.25">
      <c r="A55" s="6" t="s">
        <v>11</v>
      </c>
      <c r="B55" s="93" t="s">
        <v>177</v>
      </c>
      <c r="C55" s="65" t="s">
        <v>12</v>
      </c>
      <c r="D55" s="68" t="s">
        <v>13</v>
      </c>
      <c r="E55" s="66"/>
      <c r="F55" s="66"/>
      <c r="G55" s="66"/>
      <c r="H55" s="66"/>
      <c r="I55" s="66"/>
      <c r="J55" s="70">
        <v>30000</v>
      </c>
      <c r="K55" s="101">
        <f t="shared" si="1"/>
        <v>30</v>
      </c>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row>
    <row r="56" spans="1:157" s="1" customFormat="1" ht="20.25">
      <c r="A56" s="5">
        <v>100102</v>
      </c>
      <c r="B56" s="93" t="s">
        <v>199</v>
      </c>
      <c r="C56" s="65" t="s">
        <v>22</v>
      </c>
      <c r="D56" s="68" t="s">
        <v>13</v>
      </c>
      <c r="E56" s="75"/>
      <c r="F56" s="75"/>
      <c r="G56" s="75"/>
      <c r="H56" s="75"/>
      <c r="I56" s="75"/>
      <c r="J56" s="70">
        <v>12564945</v>
      </c>
      <c r="K56" s="101">
        <f t="shared" si="1"/>
        <v>12564.9</v>
      </c>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row>
    <row r="57" spans="1:157" s="1" customFormat="1" ht="20.25">
      <c r="A57" s="5">
        <v>100106</v>
      </c>
      <c r="B57" s="93" t="s">
        <v>199</v>
      </c>
      <c r="C57" s="65" t="s">
        <v>46</v>
      </c>
      <c r="D57" s="68" t="s">
        <v>13</v>
      </c>
      <c r="E57" s="75"/>
      <c r="F57" s="75"/>
      <c r="G57" s="75"/>
      <c r="H57" s="75"/>
      <c r="I57" s="75"/>
      <c r="J57" s="70">
        <v>1002820</v>
      </c>
      <c r="K57" s="101">
        <f t="shared" si="1"/>
        <v>1002.8</v>
      </c>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row>
    <row r="58" spans="1:157" s="1" customFormat="1" ht="20.25">
      <c r="A58" s="5">
        <v>100203</v>
      </c>
      <c r="B58" s="93" t="s">
        <v>200</v>
      </c>
      <c r="C58" s="65" t="s">
        <v>21</v>
      </c>
      <c r="D58" s="68" t="s">
        <v>13</v>
      </c>
      <c r="E58" s="75"/>
      <c r="F58" s="75"/>
      <c r="G58" s="75"/>
      <c r="H58" s="75"/>
      <c r="I58" s="75"/>
      <c r="J58" s="70">
        <v>11605062</v>
      </c>
      <c r="K58" s="101">
        <f t="shared" si="1"/>
        <v>11605.1</v>
      </c>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row>
    <row r="59" spans="1:157" s="1" customFormat="1" ht="40.5">
      <c r="A59" s="5">
        <v>180409</v>
      </c>
      <c r="B59" s="93" t="s">
        <v>181</v>
      </c>
      <c r="C59" s="65" t="s">
        <v>39</v>
      </c>
      <c r="D59" s="72"/>
      <c r="E59" s="62"/>
      <c r="F59" s="62"/>
      <c r="G59" s="62"/>
      <c r="H59" s="62"/>
      <c r="I59" s="62"/>
      <c r="J59" s="70">
        <v>2177000</v>
      </c>
      <c r="K59" s="101">
        <f t="shared" si="1"/>
        <v>2177</v>
      </c>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row>
    <row r="60" spans="1:157" s="1" customFormat="1" ht="31.5" customHeight="1">
      <c r="A60" s="5"/>
      <c r="B60" s="52"/>
      <c r="C60" s="65" t="s">
        <v>73</v>
      </c>
      <c r="D60" s="65" t="s">
        <v>73</v>
      </c>
      <c r="E60" s="62"/>
      <c r="F60" s="62"/>
      <c r="G60" s="62"/>
      <c r="H60" s="62"/>
      <c r="I60" s="62"/>
      <c r="J60" s="70">
        <v>925000</v>
      </c>
      <c r="K60" s="101">
        <f t="shared" si="1"/>
        <v>925</v>
      </c>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row>
    <row r="61" spans="1:157" s="1" customFormat="1" ht="34.5" customHeight="1">
      <c r="A61" s="5"/>
      <c r="B61" s="52"/>
      <c r="C61" s="65" t="s">
        <v>53</v>
      </c>
      <c r="D61" s="65" t="s">
        <v>53</v>
      </c>
      <c r="E61" s="62"/>
      <c r="F61" s="62"/>
      <c r="G61" s="62"/>
      <c r="H61" s="62"/>
      <c r="I61" s="62"/>
      <c r="J61" s="70">
        <v>247000</v>
      </c>
      <c r="K61" s="101">
        <f t="shared" si="1"/>
        <v>247</v>
      </c>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row>
    <row r="62" spans="1:157" s="1" customFormat="1" ht="30.75" customHeight="1">
      <c r="A62" s="5"/>
      <c r="B62" s="52"/>
      <c r="C62" s="65" t="s">
        <v>67</v>
      </c>
      <c r="D62" s="65" t="s">
        <v>67</v>
      </c>
      <c r="E62" s="62"/>
      <c r="F62" s="62"/>
      <c r="G62" s="62"/>
      <c r="H62" s="62"/>
      <c r="I62" s="62"/>
      <c r="J62" s="70">
        <v>900000</v>
      </c>
      <c r="K62" s="101">
        <f t="shared" si="1"/>
        <v>900</v>
      </c>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row>
    <row r="63" spans="1:157" s="1" customFormat="1" ht="30.75" customHeight="1">
      <c r="A63" s="5"/>
      <c r="B63" s="52"/>
      <c r="C63" s="65" t="s">
        <v>74</v>
      </c>
      <c r="D63" s="65" t="s">
        <v>74</v>
      </c>
      <c r="E63" s="62"/>
      <c r="F63" s="62"/>
      <c r="G63" s="62"/>
      <c r="H63" s="62"/>
      <c r="I63" s="62"/>
      <c r="J63" s="70">
        <v>105000</v>
      </c>
      <c r="K63" s="101">
        <f t="shared" si="1"/>
        <v>105</v>
      </c>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row>
    <row r="64" spans="1:157" s="1" customFormat="1" ht="30.75" customHeight="1">
      <c r="A64" s="52">
        <v>240601</v>
      </c>
      <c r="B64" s="93" t="s">
        <v>201</v>
      </c>
      <c r="C64" s="65" t="s">
        <v>120</v>
      </c>
      <c r="D64" s="68" t="s">
        <v>13</v>
      </c>
      <c r="E64" s="62"/>
      <c r="F64" s="62"/>
      <c r="G64" s="62"/>
      <c r="H64" s="62"/>
      <c r="I64" s="62"/>
      <c r="J64" s="70">
        <v>868800</v>
      </c>
      <c r="K64" s="101">
        <f t="shared" si="1"/>
        <v>868.8</v>
      </c>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row>
    <row r="65" spans="1:157" s="1" customFormat="1" ht="33.75" customHeight="1">
      <c r="A65" s="7">
        <v>45</v>
      </c>
      <c r="B65" s="92"/>
      <c r="C65" s="64" t="s">
        <v>134</v>
      </c>
      <c r="D65" s="68"/>
      <c r="E65" s="62"/>
      <c r="F65" s="62"/>
      <c r="G65" s="62"/>
      <c r="H65" s="62"/>
      <c r="I65" s="62"/>
      <c r="J65" s="67">
        <f>J66+J68</f>
        <v>5020000</v>
      </c>
      <c r="K65" s="106">
        <f>K66+K68</f>
        <v>5020</v>
      </c>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row>
    <row r="66" spans="1:157" s="1" customFormat="1" ht="27" customHeight="1">
      <c r="A66" s="6" t="s">
        <v>11</v>
      </c>
      <c r="B66" s="93" t="s">
        <v>177</v>
      </c>
      <c r="C66" s="65" t="s">
        <v>12</v>
      </c>
      <c r="D66" s="68" t="s">
        <v>13</v>
      </c>
      <c r="E66" s="62"/>
      <c r="F66" s="62"/>
      <c r="G66" s="62"/>
      <c r="H66" s="62"/>
      <c r="I66" s="62"/>
      <c r="J66" s="70">
        <v>20000</v>
      </c>
      <c r="K66" s="101">
        <f t="shared" si="1"/>
        <v>20</v>
      </c>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row>
    <row r="67" spans="1:157" s="1" customFormat="1" ht="27" customHeight="1">
      <c r="A67" s="6"/>
      <c r="B67" s="93"/>
      <c r="C67" s="65" t="s">
        <v>4</v>
      </c>
      <c r="D67" s="68"/>
      <c r="E67" s="62"/>
      <c r="F67" s="62"/>
      <c r="G67" s="62"/>
      <c r="H67" s="62"/>
      <c r="I67" s="62"/>
      <c r="J67" s="70"/>
      <c r="K67" s="101">
        <f>K68</f>
        <v>5000</v>
      </c>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row>
    <row r="68" spans="1:157" s="1" customFormat="1" ht="26.25" customHeight="1">
      <c r="A68" s="5">
        <v>150101</v>
      </c>
      <c r="B68" s="93" t="s">
        <v>181</v>
      </c>
      <c r="C68" s="73" t="s">
        <v>176</v>
      </c>
      <c r="D68" s="73" t="s">
        <v>176</v>
      </c>
      <c r="E68" s="62"/>
      <c r="F68" s="62"/>
      <c r="G68" s="62"/>
      <c r="H68" s="62"/>
      <c r="I68" s="62"/>
      <c r="J68" s="70">
        <v>5000000</v>
      </c>
      <c r="K68" s="101">
        <f t="shared" si="1"/>
        <v>5000</v>
      </c>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row>
    <row r="69" spans="1:11" ht="29.25" customHeight="1">
      <c r="A69" s="7" t="s">
        <v>35</v>
      </c>
      <c r="B69" s="95"/>
      <c r="C69" s="64" t="s">
        <v>41</v>
      </c>
      <c r="D69" s="68"/>
      <c r="E69" s="75"/>
      <c r="F69" s="75"/>
      <c r="G69" s="75"/>
      <c r="H69" s="75"/>
      <c r="I69" s="75"/>
      <c r="J69" s="77">
        <f>J70+J71+J72+J186+J187</f>
        <v>78979949</v>
      </c>
      <c r="K69" s="106">
        <f>K70+K71+K72+K186+K187</f>
        <v>79200</v>
      </c>
    </row>
    <row r="70" spans="1:11" ht="20.25">
      <c r="A70" s="6" t="s">
        <v>17</v>
      </c>
      <c r="B70" s="93" t="s">
        <v>190</v>
      </c>
      <c r="C70" s="65" t="s">
        <v>18</v>
      </c>
      <c r="D70" s="68"/>
      <c r="E70" s="75"/>
      <c r="F70" s="75"/>
      <c r="G70" s="75"/>
      <c r="H70" s="75"/>
      <c r="I70" s="75"/>
      <c r="J70" s="78">
        <v>1723959</v>
      </c>
      <c r="K70" s="101">
        <f t="shared" si="1"/>
        <v>1724</v>
      </c>
    </row>
    <row r="71" spans="1:11" ht="39" customHeight="1">
      <c r="A71" s="6" t="s">
        <v>42</v>
      </c>
      <c r="B71" s="93" t="s">
        <v>200</v>
      </c>
      <c r="C71" s="65" t="s">
        <v>21</v>
      </c>
      <c r="D71" s="68" t="s">
        <v>13</v>
      </c>
      <c r="E71" s="75"/>
      <c r="F71" s="75"/>
      <c r="G71" s="75"/>
      <c r="H71" s="75"/>
      <c r="I71" s="75"/>
      <c r="J71" s="78">
        <v>25124442</v>
      </c>
      <c r="K71" s="101">
        <f t="shared" si="1"/>
        <v>25124.4</v>
      </c>
    </row>
    <row r="72" spans="1:11" ht="20.25">
      <c r="A72" s="18">
        <v>150101</v>
      </c>
      <c r="B72" s="93" t="s">
        <v>181</v>
      </c>
      <c r="C72" s="79" t="s">
        <v>4</v>
      </c>
      <c r="D72" s="68"/>
      <c r="E72" s="75">
        <f>E73+E101+E109</f>
        <v>176907392</v>
      </c>
      <c r="F72" s="80">
        <f>F73+F101+F109</f>
        <v>176545.5</v>
      </c>
      <c r="G72" s="75"/>
      <c r="H72" s="75">
        <f>H73+H101+H109</f>
        <v>118729298</v>
      </c>
      <c r="I72" s="80">
        <f>I73+I101+I109</f>
        <v>118567.4</v>
      </c>
      <c r="J72" s="77">
        <f>J73+J101+J109</f>
        <v>51206148</v>
      </c>
      <c r="K72" s="106">
        <f>K73+K101+K109</f>
        <v>51426.20000000001</v>
      </c>
    </row>
    <row r="73" spans="1:11" ht="20.25">
      <c r="A73" s="18"/>
      <c r="B73" s="91"/>
      <c r="C73" s="81" t="s">
        <v>5</v>
      </c>
      <c r="D73" s="81" t="s">
        <v>5</v>
      </c>
      <c r="E73" s="75">
        <f>SUM(E76:E100)</f>
        <v>125320547</v>
      </c>
      <c r="F73" s="80">
        <f>SUM(F76:F100)</f>
        <v>125320.6</v>
      </c>
      <c r="G73" s="75"/>
      <c r="H73" s="75">
        <f>SUM(H76:H100)</f>
        <v>80150604</v>
      </c>
      <c r="I73" s="80">
        <f>SUM(I76:I100)</f>
        <v>80150.6</v>
      </c>
      <c r="J73" s="77">
        <f>SUM(J74:J100)</f>
        <v>11063168</v>
      </c>
      <c r="K73" s="106">
        <f>SUM(K74:K100)</f>
        <v>11483.199999999999</v>
      </c>
    </row>
    <row r="74" spans="1:11" ht="27.75" customHeight="1">
      <c r="A74" s="18"/>
      <c r="B74" s="91"/>
      <c r="C74" s="73" t="s">
        <v>75</v>
      </c>
      <c r="D74" s="73" t="s">
        <v>75</v>
      </c>
      <c r="E74" s="71"/>
      <c r="F74" s="71"/>
      <c r="G74" s="82"/>
      <c r="H74" s="71"/>
      <c r="I74" s="71"/>
      <c r="J74" s="78">
        <v>100000</v>
      </c>
      <c r="K74" s="101">
        <f t="shared" si="1"/>
        <v>100</v>
      </c>
    </row>
    <row r="75" spans="1:11" ht="27.75" customHeight="1">
      <c r="A75" s="18"/>
      <c r="B75" s="91"/>
      <c r="C75" s="73" t="s">
        <v>266</v>
      </c>
      <c r="D75" s="73"/>
      <c r="E75" s="71"/>
      <c r="F75" s="71"/>
      <c r="G75" s="82"/>
      <c r="H75" s="71"/>
      <c r="I75" s="71"/>
      <c r="J75" s="78"/>
      <c r="K75" s="101">
        <v>100</v>
      </c>
    </row>
    <row r="76" spans="1:11" ht="28.5" customHeight="1">
      <c r="A76" s="8"/>
      <c r="B76" s="97"/>
      <c r="C76" s="73" t="s">
        <v>64</v>
      </c>
      <c r="D76" s="73" t="s">
        <v>64</v>
      </c>
      <c r="E76" s="66">
        <v>2750000</v>
      </c>
      <c r="F76" s="83">
        <f>ROUND(E76/1000,1)</f>
        <v>2750</v>
      </c>
      <c r="G76" s="84">
        <v>96.4</v>
      </c>
      <c r="H76" s="71">
        <v>2650000</v>
      </c>
      <c r="I76" s="82">
        <f>ROUND(H76/1000,1)</f>
        <v>2650</v>
      </c>
      <c r="J76" s="78">
        <v>2650000</v>
      </c>
      <c r="K76" s="101">
        <f t="shared" si="1"/>
        <v>2650</v>
      </c>
    </row>
    <row r="77" spans="1:11" ht="28.5" customHeight="1">
      <c r="A77" s="8"/>
      <c r="B77" s="97"/>
      <c r="C77" s="73" t="s">
        <v>221</v>
      </c>
      <c r="D77" s="73" t="s">
        <v>221</v>
      </c>
      <c r="E77" s="66"/>
      <c r="F77" s="83"/>
      <c r="G77" s="84"/>
      <c r="H77" s="71"/>
      <c r="I77" s="82"/>
      <c r="J77" s="78">
        <v>400000</v>
      </c>
      <c r="K77" s="101">
        <f t="shared" si="1"/>
        <v>400</v>
      </c>
    </row>
    <row r="78" spans="1:11" ht="27.75" customHeight="1">
      <c r="A78" s="8"/>
      <c r="B78" s="97"/>
      <c r="C78" s="73" t="s">
        <v>6</v>
      </c>
      <c r="D78" s="73" t="s">
        <v>6</v>
      </c>
      <c r="E78" s="66">
        <v>28556946</v>
      </c>
      <c r="F78" s="83">
        <v>28557</v>
      </c>
      <c r="G78" s="84">
        <v>87.8</v>
      </c>
      <c r="H78" s="71">
        <v>25069887</v>
      </c>
      <c r="I78" s="82">
        <f>ROUND(H78/1000,1)</f>
        <v>25069.9</v>
      </c>
      <c r="J78" s="78">
        <v>500000</v>
      </c>
      <c r="K78" s="101">
        <f t="shared" si="1"/>
        <v>500</v>
      </c>
    </row>
    <row r="79" spans="1:11" ht="26.25" customHeight="1">
      <c r="A79" s="14"/>
      <c r="B79" s="98"/>
      <c r="C79" s="73" t="s">
        <v>58</v>
      </c>
      <c r="D79" s="73" t="s">
        <v>58</v>
      </c>
      <c r="E79" s="66"/>
      <c r="F79" s="83"/>
      <c r="G79" s="83"/>
      <c r="H79" s="66"/>
      <c r="I79" s="82"/>
      <c r="J79" s="78">
        <v>194052</v>
      </c>
      <c r="K79" s="101">
        <f t="shared" si="1"/>
        <v>194.1</v>
      </c>
    </row>
    <row r="80" spans="1:11" ht="26.25" customHeight="1">
      <c r="A80" s="14"/>
      <c r="B80" s="98"/>
      <c r="C80" s="73" t="s">
        <v>271</v>
      </c>
      <c r="D80" s="73"/>
      <c r="E80" s="66"/>
      <c r="F80" s="83"/>
      <c r="G80" s="83"/>
      <c r="H80" s="66"/>
      <c r="I80" s="82"/>
      <c r="J80" s="78"/>
      <c r="K80" s="101">
        <v>150</v>
      </c>
    </row>
    <row r="81" spans="1:11" ht="39" customHeight="1">
      <c r="A81" s="14"/>
      <c r="B81" s="98"/>
      <c r="C81" s="73" t="s">
        <v>226</v>
      </c>
      <c r="D81" s="73" t="s">
        <v>76</v>
      </c>
      <c r="E81" s="66">
        <v>55700830</v>
      </c>
      <c r="F81" s="83">
        <f>ROUND(E81/1000,1)</f>
        <v>55700.8</v>
      </c>
      <c r="G81" s="83">
        <v>50.1</v>
      </c>
      <c r="H81" s="66">
        <v>27887524</v>
      </c>
      <c r="I81" s="82">
        <f>ROUND(H81/1000,1)</f>
        <v>27887.5</v>
      </c>
      <c r="J81" s="78">
        <v>500000</v>
      </c>
      <c r="K81" s="101">
        <f t="shared" si="1"/>
        <v>500</v>
      </c>
    </row>
    <row r="82" spans="1:11" ht="33.75" customHeight="1">
      <c r="A82" s="14"/>
      <c r="B82" s="98"/>
      <c r="C82" s="73" t="s">
        <v>227</v>
      </c>
      <c r="D82" s="73" t="s">
        <v>204</v>
      </c>
      <c r="E82" s="66">
        <v>712698</v>
      </c>
      <c r="F82" s="83">
        <f>ROUND(E82/1000,1)</f>
        <v>712.7</v>
      </c>
      <c r="G82" s="83">
        <v>71.9</v>
      </c>
      <c r="H82" s="66">
        <v>512698</v>
      </c>
      <c r="I82" s="82">
        <f>ROUND(H82/1000,1)</f>
        <v>512.7</v>
      </c>
      <c r="J82" s="78">
        <v>279414</v>
      </c>
      <c r="K82" s="101">
        <f t="shared" si="1"/>
        <v>279.4</v>
      </c>
    </row>
    <row r="83" spans="1:11" ht="25.5" customHeight="1">
      <c r="A83" s="14"/>
      <c r="B83" s="98"/>
      <c r="C83" s="73" t="s">
        <v>228</v>
      </c>
      <c r="D83" s="73" t="s">
        <v>205</v>
      </c>
      <c r="E83" s="66"/>
      <c r="F83" s="83"/>
      <c r="G83" s="83"/>
      <c r="H83" s="66"/>
      <c r="I83" s="82"/>
      <c r="J83" s="78">
        <v>200000</v>
      </c>
      <c r="K83" s="101">
        <f t="shared" si="1"/>
        <v>200</v>
      </c>
    </row>
    <row r="84" spans="1:11" ht="54" customHeight="1">
      <c r="A84" s="14"/>
      <c r="B84" s="98"/>
      <c r="C84" s="73" t="s">
        <v>113</v>
      </c>
      <c r="D84" s="73" t="s">
        <v>113</v>
      </c>
      <c r="E84" s="66"/>
      <c r="F84" s="83"/>
      <c r="G84" s="83"/>
      <c r="H84" s="66"/>
      <c r="I84" s="82"/>
      <c r="J84" s="78">
        <v>20000</v>
      </c>
      <c r="K84" s="101">
        <f t="shared" si="1"/>
        <v>20</v>
      </c>
    </row>
    <row r="85" spans="1:11" ht="31.5" customHeight="1">
      <c r="A85" s="14"/>
      <c r="B85" s="98"/>
      <c r="C85" s="73" t="s">
        <v>38</v>
      </c>
      <c r="D85" s="73" t="s">
        <v>38</v>
      </c>
      <c r="E85" s="66">
        <v>27952784</v>
      </c>
      <c r="F85" s="83">
        <f>ROUND(E85/1000,1)</f>
        <v>27952.8</v>
      </c>
      <c r="G85" s="83">
        <v>65.7</v>
      </c>
      <c r="H85" s="66">
        <v>18365465</v>
      </c>
      <c r="I85" s="82">
        <f>ROUND(H85/1000,1)</f>
        <v>18365.5</v>
      </c>
      <c r="J85" s="78">
        <v>507416</v>
      </c>
      <c r="K85" s="101">
        <f t="shared" si="1"/>
        <v>507.4</v>
      </c>
    </row>
    <row r="86" spans="1:11" ht="50.25" customHeight="1">
      <c r="A86" s="14"/>
      <c r="B86" s="98"/>
      <c r="C86" s="73" t="s">
        <v>69</v>
      </c>
      <c r="D86" s="73" t="s">
        <v>69</v>
      </c>
      <c r="E86" s="66"/>
      <c r="F86" s="83"/>
      <c r="G86" s="83"/>
      <c r="H86" s="66"/>
      <c r="I86" s="82"/>
      <c r="J86" s="78">
        <v>52094</v>
      </c>
      <c r="K86" s="101">
        <f t="shared" si="1"/>
        <v>52.1</v>
      </c>
    </row>
    <row r="87" spans="1:11" ht="30.75" customHeight="1">
      <c r="A87" s="14"/>
      <c r="B87" s="98"/>
      <c r="C87" s="73" t="s">
        <v>231</v>
      </c>
      <c r="D87" s="73" t="s">
        <v>206</v>
      </c>
      <c r="E87" s="66">
        <v>1280081</v>
      </c>
      <c r="F87" s="83">
        <f>ROUND(E87/1000,1)</f>
        <v>1280.1</v>
      </c>
      <c r="G87" s="83">
        <v>18.5</v>
      </c>
      <c r="H87" s="66">
        <v>236700</v>
      </c>
      <c r="I87" s="82">
        <f>ROUND(H87/1000,1)</f>
        <v>236.7</v>
      </c>
      <c r="J87" s="78">
        <v>100000</v>
      </c>
      <c r="K87" s="101">
        <f t="shared" si="1"/>
        <v>100</v>
      </c>
    </row>
    <row r="88" spans="1:11" ht="40.5">
      <c r="A88" s="14"/>
      <c r="B88" s="98"/>
      <c r="C88" s="73" t="s">
        <v>77</v>
      </c>
      <c r="D88" s="73" t="s">
        <v>77</v>
      </c>
      <c r="E88" s="66"/>
      <c r="F88" s="83"/>
      <c r="G88" s="83"/>
      <c r="H88" s="66"/>
      <c r="I88" s="82"/>
      <c r="J88" s="78">
        <v>308880</v>
      </c>
      <c r="K88" s="101">
        <f t="shared" si="1"/>
        <v>308.9</v>
      </c>
    </row>
    <row r="89" spans="1:11" ht="31.5" customHeight="1">
      <c r="A89" s="14"/>
      <c r="B89" s="98"/>
      <c r="C89" s="73" t="s">
        <v>229</v>
      </c>
      <c r="D89" s="73" t="s">
        <v>173</v>
      </c>
      <c r="E89" s="66"/>
      <c r="F89" s="83"/>
      <c r="G89" s="83"/>
      <c r="H89" s="66"/>
      <c r="I89" s="82"/>
      <c r="J89" s="78">
        <v>2840708</v>
      </c>
      <c r="K89" s="101">
        <f t="shared" si="1"/>
        <v>2840.7</v>
      </c>
    </row>
    <row r="90" spans="1:11" ht="25.5" customHeight="1">
      <c r="A90" s="14"/>
      <c r="B90" s="98"/>
      <c r="C90" s="73" t="s">
        <v>230</v>
      </c>
      <c r="D90" s="73" t="s">
        <v>112</v>
      </c>
      <c r="E90" s="66">
        <v>8367208</v>
      </c>
      <c r="F90" s="83">
        <f>ROUND(E90/1000,1)</f>
        <v>8367.2</v>
      </c>
      <c r="G90" s="83">
        <v>64.9</v>
      </c>
      <c r="H90" s="66">
        <v>5428330</v>
      </c>
      <c r="I90" s="82">
        <f>ROUND(H90/1000,1)</f>
        <v>5428.3</v>
      </c>
      <c r="J90" s="78">
        <v>1800000</v>
      </c>
      <c r="K90" s="101">
        <f t="shared" si="1"/>
        <v>1800</v>
      </c>
    </row>
    <row r="91" spans="1:11" ht="20.25">
      <c r="A91" s="14"/>
      <c r="B91" s="98"/>
      <c r="C91" s="73" t="s">
        <v>65</v>
      </c>
      <c r="D91" s="73" t="s">
        <v>65</v>
      </c>
      <c r="E91" s="66"/>
      <c r="F91" s="83"/>
      <c r="G91" s="83"/>
      <c r="H91" s="66"/>
      <c r="I91" s="82"/>
      <c r="J91" s="78">
        <v>300000</v>
      </c>
      <c r="K91" s="101">
        <f t="shared" si="1"/>
        <v>300</v>
      </c>
    </row>
    <row r="92" spans="1:11" ht="21.75" customHeight="1">
      <c r="A92" s="14"/>
      <c r="B92" s="98"/>
      <c r="C92" s="73" t="s">
        <v>136</v>
      </c>
      <c r="D92" s="73" t="s">
        <v>136</v>
      </c>
      <c r="E92" s="66"/>
      <c r="F92" s="83"/>
      <c r="G92" s="83"/>
      <c r="H92" s="66"/>
      <c r="I92" s="82"/>
      <c r="J92" s="78">
        <v>9677</v>
      </c>
      <c r="K92" s="101">
        <f t="shared" si="1"/>
        <v>9.7</v>
      </c>
    </row>
    <row r="93" spans="1:11" ht="28.5" customHeight="1">
      <c r="A93" s="14"/>
      <c r="B93" s="98"/>
      <c r="C93" s="73" t="s">
        <v>232</v>
      </c>
      <c r="D93" s="73" t="s">
        <v>137</v>
      </c>
      <c r="E93" s="66"/>
      <c r="F93" s="83"/>
      <c r="G93" s="83"/>
      <c r="H93" s="66"/>
      <c r="I93" s="82"/>
      <c r="J93" s="78">
        <v>38967</v>
      </c>
      <c r="K93" s="101">
        <f t="shared" si="1"/>
        <v>39</v>
      </c>
    </row>
    <row r="94" spans="1:11" ht="28.5" customHeight="1">
      <c r="A94" s="14"/>
      <c r="B94" s="98"/>
      <c r="C94" s="73" t="s">
        <v>268</v>
      </c>
      <c r="D94" s="73"/>
      <c r="E94" s="66"/>
      <c r="F94" s="83"/>
      <c r="G94" s="83"/>
      <c r="H94" s="66"/>
      <c r="I94" s="82"/>
      <c r="J94" s="78"/>
      <c r="K94" s="101">
        <v>70</v>
      </c>
    </row>
    <row r="95" spans="1:11" ht="49.5" customHeight="1">
      <c r="A95" s="14"/>
      <c r="B95" s="98"/>
      <c r="C95" s="73" t="s">
        <v>78</v>
      </c>
      <c r="D95" s="73" t="s">
        <v>78</v>
      </c>
      <c r="E95" s="66"/>
      <c r="F95" s="83"/>
      <c r="G95" s="83"/>
      <c r="H95" s="66"/>
      <c r="I95" s="82"/>
      <c r="J95" s="78">
        <v>100000</v>
      </c>
      <c r="K95" s="101">
        <f t="shared" si="1"/>
        <v>100</v>
      </c>
    </row>
    <row r="96" spans="1:11" ht="35.25" customHeight="1">
      <c r="A96" s="14"/>
      <c r="B96" s="98"/>
      <c r="C96" s="73" t="s">
        <v>269</v>
      </c>
      <c r="D96" s="73"/>
      <c r="E96" s="66"/>
      <c r="F96" s="83"/>
      <c r="G96" s="83"/>
      <c r="H96" s="66"/>
      <c r="I96" s="82"/>
      <c r="J96" s="78"/>
      <c r="K96" s="101">
        <v>50</v>
      </c>
    </row>
    <row r="97" spans="1:11" ht="35.25" customHeight="1">
      <c r="A97" s="14"/>
      <c r="B97" s="98"/>
      <c r="C97" s="73" t="s">
        <v>270</v>
      </c>
      <c r="D97" s="73"/>
      <c r="E97" s="66"/>
      <c r="F97" s="83"/>
      <c r="G97" s="83"/>
      <c r="H97" s="66"/>
      <c r="I97" s="82"/>
      <c r="J97" s="78"/>
      <c r="K97" s="101">
        <v>50</v>
      </c>
    </row>
    <row r="98" spans="1:11" ht="28.5" customHeight="1">
      <c r="A98" s="14"/>
      <c r="B98" s="98"/>
      <c r="C98" s="73" t="s">
        <v>233</v>
      </c>
      <c r="D98" s="73" t="s">
        <v>207</v>
      </c>
      <c r="E98" s="66"/>
      <c r="F98" s="83"/>
      <c r="G98" s="83"/>
      <c r="H98" s="66"/>
      <c r="I98" s="82"/>
      <c r="J98" s="78">
        <v>55529</v>
      </c>
      <c r="K98" s="101">
        <f t="shared" si="1"/>
        <v>55.5</v>
      </c>
    </row>
    <row r="99" spans="1:11" ht="27.75" customHeight="1">
      <c r="A99" s="14"/>
      <c r="B99" s="98"/>
      <c r="C99" s="73" t="s">
        <v>234</v>
      </c>
      <c r="D99" s="73" t="s">
        <v>208</v>
      </c>
      <c r="E99" s="66"/>
      <c r="F99" s="83"/>
      <c r="G99" s="83"/>
      <c r="H99" s="66"/>
      <c r="I99" s="82"/>
      <c r="J99" s="78">
        <v>56431</v>
      </c>
      <c r="K99" s="101">
        <f t="shared" si="1"/>
        <v>56.4</v>
      </c>
    </row>
    <row r="100" spans="1:11" ht="30" customHeight="1">
      <c r="A100" s="14"/>
      <c r="B100" s="98"/>
      <c r="C100" s="73" t="s">
        <v>79</v>
      </c>
      <c r="D100" s="73" t="s">
        <v>79</v>
      </c>
      <c r="E100" s="66"/>
      <c r="F100" s="83"/>
      <c r="G100" s="83"/>
      <c r="H100" s="66"/>
      <c r="I100" s="82"/>
      <c r="J100" s="78">
        <v>50000</v>
      </c>
      <c r="K100" s="101">
        <f t="shared" si="1"/>
        <v>50</v>
      </c>
    </row>
    <row r="101" spans="1:11" ht="20.25">
      <c r="A101" s="14"/>
      <c r="B101" s="98"/>
      <c r="C101" s="79" t="s">
        <v>7</v>
      </c>
      <c r="D101" s="79" t="s">
        <v>7</v>
      </c>
      <c r="E101" s="62">
        <f aca="true" t="shared" si="2" ref="E101:K101">SUM(E102:E108)</f>
        <v>1009088</v>
      </c>
      <c r="F101" s="85">
        <f t="shared" si="2"/>
        <v>1009.1</v>
      </c>
      <c r="G101" s="62"/>
      <c r="H101" s="62">
        <f t="shared" si="2"/>
        <v>400247</v>
      </c>
      <c r="I101" s="85">
        <f t="shared" si="2"/>
        <v>400.2</v>
      </c>
      <c r="J101" s="77">
        <f t="shared" si="2"/>
        <v>602130</v>
      </c>
      <c r="K101" s="106">
        <f t="shared" si="2"/>
        <v>602.0999999999999</v>
      </c>
    </row>
    <row r="102" spans="1:11" ht="54" customHeight="1">
      <c r="A102" s="18"/>
      <c r="B102" s="91"/>
      <c r="C102" s="73" t="s">
        <v>30</v>
      </c>
      <c r="D102" s="73" t="s">
        <v>30</v>
      </c>
      <c r="E102" s="71">
        <v>1009088</v>
      </c>
      <c r="F102" s="83">
        <f>ROUND(E102/1000,1)</f>
        <v>1009.1</v>
      </c>
      <c r="G102" s="82">
        <v>87.4</v>
      </c>
      <c r="H102" s="71">
        <v>400247</v>
      </c>
      <c r="I102" s="82">
        <f>ROUND(H102/1000,1)</f>
        <v>400.2</v>
      </c>
      <c r="J102" s="78">
        <v>400000</v>
      </c>
      <c r="K102" s="101">
        <f t="shared" si="1"/>
        <v>400</v>
      </c>
    </row>
    <row r="103" spans="1:11" ht="48.75" customHeight="1">
      <c r="A103" s="18"/>
      <c r="B103" s="91"/>
      <c r="C103" s="73" t="s">
        <v>235</v>
      </c>
      <c r="D103" s="73" t="s">
        <v>209</v>
      </c>
      <c r="E103" s="71"/>
      <c r="F103" s="83"/>
      <c r="G103" s="82"/>
      <c r="H103" s="71"/>
      <c r="I103" s="82"/>
      <c r="J103" s="78">
        <v>200000</v>
      </c>
      <c r="K103" s="101">
        <f t="shared" si="1"/>
        <v>200</v>
      </c>
    </row>
    <row r="104" spans="1:11" ht="28.5" customHeight="1">
      <c r="A104" s="18"/>
      <c r="B104" s="91"/>
      <c r="C104" s="73" t="s">
        <v>237</v>
      </c>
      <c r="D104" s="73" t="s">
        <v>138</v>
      </c>
      <c r="E104" s="71"/>
      <c r="F104" s="83"/>
      <c r="G104" s="82"/>
      <c r="H104" s="71"/>
      <c r="I104" s="82"/>
      <c r="J104" s="78">
        <v>426</v>
      </c>
      <c r="K104" s="101">
        <f t="shared" si="1"/>
        <v>0.4</v>
      </c>
    </row>
    <row r="105" spans="1:11" ht="28.5" customHeight="1">
      <c r="A105" s="18"/>
      <c r="B105" s="91"/>
      <c r="C105" s="73" t="s">
        <v>236</v>
      </c>
      <c r="D105" s="73" t="s">
        <v>139</v>
      </c>
      <c r="E105" s="71"/>
      <c r="F105" s="83"/>
      <c r="G105" s="82"/>
      <c r="H105" s="71"/>
      <c r="I105" s="82"/>
      <c r="J105" s="78">
        <v>426</v>
      </c>
      <c r="K105" s="101">
        <f t="shared" si="1"/>
        <v>0.4</v>
      </c>
    </row>
    <row r="106" spans="1:11" ht="24.75" customHeight="1">
      <c r="A106" s="18"/>
      <c r="B106" s="91"/>
      <c r="C106" s="73" t="s">
        <v>238</v>
      </c>
      <c r="D106" s="73" t="s">
        <v>140</v>
      </c>
      <c r="E106" s="71"/>
      <c r="F106" s="83"/>
      <c r="G106" s="82"/>
      <c r="H106" s="71"/>
      <c r="I106" s="82"/>
      <c r="J106" s="78">
        <v>426</v>
      </c>
      <c r="K106" s="101">
        <f t="shared" si="1"/>
        <v>0.4</v>
      </c>
    </row>
    <row r="107" spans="1:11" ht="20.25" customHeight="1">
      <c r="A107" s="18"/>
      <c r="B107" s="91"/>
      <c r="C107" s="73" t="s">
        <v>239</v>
      </c>
      <c r="D107" s="73" t="s">
        <v>141</v>
      </c>
      <c r="E107" s="71"/>
      <c r="F107" s="83"/>
      <c r="G107" s="82"/>
      <c r="H107" s="71"/>
      <c r="I107" s="82"/>
      <c r="J107" s="78">
        <v>426</v>
      </c>
      <c r="K107" s="101">
        <f t="shared" si="1"/>
        <v>0.4</v>
      </c>
    </row>
    <row r="108" spans="1:11" ht="28.5" customHeight="1">
      <c r="A108" s="18"/>
      <c r="B108" s="91"/>
      <c r="C108" s="73" t="s">
        <v>240</v>
      </c>
      <c r="D108" s="73" t="s">
        <v>142</v>
      </c>
      <c r="E108" s="71"/>
      <c r="F108" s="83"/>
      <c r="G108" s="82"/>
      <c r="H108" s="71"/>
      <c r="I108" s="82"/>
      <c r="J108" s="78">
        <v>426</v>
      </c>
      <c r="K108" s="101">
        <v>0.5</v>
      </c>
    </row>
    <row r="109" spans="1:11" ht="30.75" customHeight="1">
      <c r="A109" s="14"/>
      <c r="B109" s="98"/>
      <c r="C109" s="79" t="s">
        <v>8</v>
      </c>
      <c r="D109" s="79" t="s">
        <v>8</v>
      </c>
      <c r="E109" s="62">
        <f>SUM(E110:E185)</f>
        <v>50577757</v>
      </c>
      <c r="F109" s="85">
        <f>SUM(F110:F185)</f>
        <v>50215.799999999996</v>
      </c>
      <c r="G109" s="62"/>
      <c r="H109" s="62">
        <f>SUM(H110:H185)</f>
        <v>38178447</v>
      </c>
      <c r="I109" s="85">
        <f>SUM(I110:I185)</f>
        <v>38016.6</v>
      </c>
      <c r="J109" s="77">
        <f>SUM(J110:J185)</f>
        <v>39540850</v>
      </c>
      <c r="K109" s="107">
        <f>SUM(K110:K185)</f>
        <v>39340.90000000001</v>
      </c>
    </row>
    <row r="110" spans="1:11" ht="40.5">
      <c r="A110" s="14"/>
      <c r="B110" s="98"/>
      <c r="C110" s="73" t="s">
        <v>37</v>
      </c>
      <c r="D110" s="73" t="s">
        <v>37</v>
      </c>
      <c r="E110" s="66">
        <v>9995386</v>
      </c>
      <c r="F110" s="83">
        <f>ROUND(E110/1000,1)</f>
        <v>9995.4</v>
      </c>
      <c r="G110" s="83">
        <v>40.4</v>
      </c>
      <c r="H110" s="66">
        <v>4037460</v>
      </c>
      <c r="I110" s="82">
        <v>4037.4</v>
      </c>
      <c r="J110" s="78">
        <v>239764</v>
      </c>
      <c r="K110" s="101">
        <f>ROUND(J110/1000,1)+200</f>
        <v>439.8</v>
      </c>
    </row>
    <row r="111" spans="1:11" ht="40.5">
      <c r="A111" s="14"/>
      <c r="B111" s="98"/>
      <c r="C111" s="73" t="s">
        <v>50</v>
      </c>
      <c r="D111" s="73" t="s">
        <v>50</v>
      </c>
      <c r="E111" s="66">
        <v>7442644</v>
      </c>
      <c r="F111" s="83">
        <f>ROUND(E111/1000,1)</f>
        <v>7442.6</v>
      </c>
      <c r="G111" s="83">
        <v>71.3</v>
      </c>
      <c r="H111" s="66">
        <v>5308189</v>
      </c>
      <c r="I111" s="82">
        <f>ROUND(H111/1000,1)</f>
        <v>5308.2</v>
      </c>
      <c r="J111" s="78">
        <v>6043123</v>
      </c>
      <c r="K111" s="101">
        <f t="shared" si="1"/>
        <v>6043.1</v>
      </c>
    </row>
    <row r="112" spans="1:11" ht="31.5" customHeight="1">
      <c r="A112" s="14"/>
      <c r="B112" s="98"/>
      <c r="C112" s="73" t="s">
        <v>241</v>
      </c>
      <c r="D112" s="73" t="s">
        <v>210</v>
      </c>
      <c r="E112" s="66"/>
      <c r="F112" s="83"/>
      <c r="G112" s="83"/>
      <c r="H112" s="66"/>
      <c r="I112" s="82"/>
      <c r="J112" s="78">
        <v>120000</v>
      </c>
      <c r="K112" s="101">
        <f t="shared" si="1"/>
        <v>120</v>
      </c>
    </row>
    <row r="113" spans="1:11" ht="32.25" customHeight="1">
      <c r="A113" s="14"/>
      <c r="B113" s="98"/>
      <c r="C113" s="73" t="s">
        <v>242</v>
      </c>
      <c r="D113" s="73" t="s">
        <v>211</v>
      </c>
      <c r="E113" s="66"/>
      <c r="F113" s="83"/>
      <c r="G113" s="83"/>
      <c r="H113" s="66"/>
      <c r="I113" s="82"/>
      <c r="J113" s="78">
        <v>50000</v>
      </c>
      <c r="K113" s="101">
        <f t="shared" si="1"/>
        <v>50</v>
      </c>
    </row>
    <row r="114" spans="1:11" ht="33.75" customHeight="1">
      <c r="A114" s="14"/>
      <c r="B114" s="98"/>
      <c r="C114" s="73" t="s">
        <v>243</v>
      </c>
      <c r="D114" s="73" t="s">
        <v>212</v>
      </c>
      <c r="E114" s="66"/>
      <c r="F114" s="83"/>
      <c r="G114" s="83"/>
      <c r="H114" s="66"/>
      <c r="I114" s="82"/>
      <c r="J114" s="78">
        <v>50000</v>
      </c>
      <c r="K114" s="101">
        <f t="shared" si="1"/>
        <v>50</v>
      </c>
    </row>
    <row r="115" spans="1:11" ht="39" customHeight="1">
      <c r="A115" s="14"/>
      <c r="B115" s="98"/>
      <c r="C115" s="73" t="s">
        <v>149</v>
      </c>
      <c r="D115" s="73" t="s">
        <v>149</v>
      </c>
      <c r="E115" s="66"/>
      <c r="F115" s="83"/>
      <c r="G115" s="83"/>
      <c r="H115" s="66"/>
      <c r="I115" s="82"/>
      <c r="J115" s="78">
        <v>3370</v>
      </c>
      <c r="K115" s="101">
        <f t="shared" si="1"/>
        <v>3.4</v>
      </c>
    </row>
    <row r="116" spans="1:11" ht="39.75" customHeight="1">
      <c r="A116" s="14"/>
      <c r="B116" s="98"/>
      <c r="C116" s="73" t="s">
        <v>244</v>
      </c>
      <c r="D116" s="73" t="s">
        <v>152</v>
      </c>
      <c r="E116" s="66"/>
      <c r="F116" s="83"/>
      <c r="G116" s="83"/>
      <c r="H116" s="66"/>
      <c r="I116" s="82"/>
      <c r="J116" s="78">
        <v>154827</v>
      </c>
      <c r="K116" s="101">
        <f aca="true" t="shared" si="3" ref="K116:K183">ROUND(J116/1000,1)</f>
        <v>154.8</v>
      </c>
    </row>
    <row r="117" spans="1:11" ht="31.5" customHeight="1">
      <c r="A117" s="14"/>
      <c r="B117" s="98"/>
      <c r="C117" s="73" t="s">
        <v>151</v>
      </c>
      <c r="D117" s="73" t="s">
        <v>151</v>
      </c>
      <c r="E117" s="66"/>
      <c r="F117" s="83"/>
      <c r="G117" s="83"/>
      <c r="H117" s="66"/>
      <c r="I117" s="82"/>
      <c r="J117" s="78">
        <v>140885</v>
      </c>
      <c r="K117" s="101">
        <f t="shared" si="3"/>
        <v>140.9</v>
      </c>
    </row>
    <row r="118" spans="1:11" ht="26.25" customHeight="1">
      <c r="A118" s="14"/>
      <c r="B118" s="98"/>
      <c r="C118" s="73" t="s">
        <v>80</v>
      </c>
      <c r="D118" s="73" t="s">
        <v>80</v>
      </c>
      <c r="E118" s="66"/>
      <c r="F118" s="83"/>
      <c r="G118" s="83"/>
      <c r="H118" s="66"/>
      <c r="I118" s="82"/>
      <c r="J118" s="78">
        <v>1029497</v>
      </c>
      <c r="K118" s="101">
        <f t="shared" si="3"/>
        <v>1029.5</v>
      </c>
    </row>
    <row r="119" spans="1:11" ht="40.5">
      <c r="A119" s="14"/>
      <c r="B119" s="98"/>
      <c r="C119" s="73" t="s">
        <v>245</v>
      </c>
      <c r="D119" s="73" t="s">
        <v>153</v>
      </c>
      <c r="E119" s="66"/>
      <c r="F119" s="83"/>
      <c r="G119" s="83"/>
      <c r="H119" s="66"/>
      <c r="I119" s="82"/>
      <c r="J119" s="78">
        <v>49783</v>
      </c>
      <c r="K119" s="101">
        <f t="shared" si="3"/>
        <v>49.8</v>
      </c>
    </row>
    <row r="120" spans="1:11" ht="27.75" customHeight="1">
      <c r="A120" s="14"/>
      <c r="B120" s="98"/>
      <c r="C120" s="73" t="s">
        <v>246</v>
      </c>
      <c r="D120" s="73" t="s">
        <v>154</v>
      </c>
      <c r="E120" s="66"/>
      <c r="F120" s="83"/>
      <c r="G120" s="83"/>
      <c r="H120" s="66"/>
      <c r="I120" s="82"/>
      <c r="J120" s="78">
        <v>106628</v>
      </c>
      <c r="K120" s="101">
        <f t="shared" si="3"/>
        <v>106.6</v>
      </c>
    </row>
    <row r="121" spans="1:11" ht="28.5" customHeight="1">
      <c r="A121" s="14"/>
      <c r="B121" s="98"/>
      <c r="C121" s="73" t="s">
        <v>81</v>
      </c>
      <c r="D121" s="73" t="s">
        <v>81</v>
      </c>
      <c r="E121" s="66"/>
      <c r="F121" s="83"/>
      <c r="G121" s="83"/>
      <c r="H121" s="66"/>
      <c r="I121" s="82"/>
      <c r="J121" s="78">
        <v>500355</v>
      </c>
      <c r="K121" s="101">
        <f t="shared" si="3"/>
        <v>500.4</v>
      </c>
    </row>
    <row r="122" spans="1:11" ht="27.75" customHeight="1">
      <c r="A122" s="14"/>
      <c r="B122" s="98"/>
      <c r="C122" s="73" t="s">
        <v>247</v>
      </c>
      <c r="D122" s="73" t="s">
        <v>82</v>
      </c>
      <c r="E122" s="66">
        <v>1574448</v>
      </c>
      <c r="F122" s="83">
        <f>ROUND(E122/1000,1)</f>
        <v>1574.4</v>
      </c>
      <c r="G122" s="83">
        <v>98.4</v>
      </c>
      <c r="H122" s="66">
        <v>1549986</v>
      </c>
      <c r="I122" s="82">
        <f>ROUND(H122/1000,1)</f>
        <v>1550</v>
      </c>
      <c r="J122" s="78">
        <v>165000</v>
      </c>
      <c r="K122" s="101">
        <f t="shared" si="3"/>
        <v>165</v>
      </c>
    </row>
    <row r="123" spans="1:11" ht="28.5" customHeight="1">
      <c r="A123" s="14"/>
      <c r="B123" s="98"/>
      <c r="C123" s="73" t="s">
        <v>248</v>
      </c>
      <c r="D123" s="73" t="s">
        <v>83</v>
      </c>
      <c r="E123" s="66">
        <v>3834787</v>
      </c>
      <c r="F123" s="83">
        <f>ROUND(E123/1000,1)</f>
        <v>3834.8</v>
      </c>
      <c r="G123" s="83">
        <v>99</v>
      </c>
      <c r="H123" s="66">
        <v>3796554</v>
      </c>
      <c r="I123" s="82">
        <f>ROUND(H123/1000,1)</f>
        <v>3796.6</v>
      </c>
      <c r="J123" s="78">
        <v>329864</v>
      </c>
      <c r="K123" s="101">
        <f t="shared" si="3"/>
        <v>329.9</v>
      </c>
    </row>
    <row r="124" spans="1:11" ht="20.25">
      <c r="A124" s="14"/>
      <c r="B124" s="98"/>
      <c r="C124" s="73" t="s">
        <v>84</v>
      </c>
      <c r="D124" s="73" t="s">
        <v>84</v>
      </c>
      <c r="E124" s="66">
        <v>361861</v>
      </c>
      <c r="F124" s="83"/>
      <c r="G124" s="83"/>
      <c r="H124" s="66">
        <v>161861</v>
      </c>
      <c r="I124" s="82"/>
      <c r="J124" s="78">
        <v>393162</v>
      </c>
      <c r="K124" s="101">
        <f t="shared" si="3"/>
        <v>393.2</v>
      </c>
    </row>
    <row r="125" spans="1:11" ht="27.75" customHeight="1">
      <c r="A125" s="14"/>
      <c r="B125" s="98"/>
      <c r="C125" s="73" t="s">
        <v>66</v>
      </c>
      <c r="D125" s="73" t="s">
        <v>66</v>
      </c>
      <c r="E125" s="66">
        <v>3710096</v>
      </c>
      <c r="F125" s="83">
        <f>ROUND(E125/1000,1)</f>
        <v>3710.1</v>
      </c>
      <c r="G125" s="83">
        <v>98.7</v>
      </c>
      <c r="H125" s="66">
        <v>3660203</v>
      </c>
      <c r="I125" s="82">
        <f>ROUND(H125/1000,1)</f>
        <v>3660.2</v>
      </c>
      <c r="J125" s="78">
        <v>165000</v>
      </c>
      <c r="K125" s="101">
        <f t="shared" si="3"/>
        <v>165</v>
      </c>
    </row>
    <row r="126" spans="1:11" ht="28.5" customHeight="1">
      <c r="A126" s="14"/>
      <c r="B126" s="98"/>
      <c r="C126" s="73" t="s">
        <v>85</v>
      </c>
      <c r="D126" s="73" t="s">
        <v>85</v>
      </c>
      <c r="E126" s="66">
        <v>1191732</v>
      </c>
      <c r="F126" s="83">
        <f>ROUND(E126/1000,1)</f>
        <v>1191.7</v>
      </c>
      <c r="G126" s="83">
        <v>26.4</v>
      </c>
      <c r="H126" s="66">
        <v>315000</v>
      </c>
      <c r="I126" s="82">
        <f>ROUND(H126/1000,1)</f>
        <v>315</v>
      </c>
      <c r="J126" s="78">
        <v>195663</v>
      </c>
      <c r="K126" s="101">
        <f t="shared" si="3"/>
        <v>195.7</v>
      </c>
    </row>
    <row r="127" spans="1:11" ht="29.25" customHeight="1">
      <c r="A127" s="14"/>
      <c r="B127" s="98"/>
      <c r="C127" s="73" t="s">
        <v>255</v>
      </c>
      <c r="D127" s="73" t="s">
        <v>213</v>
      </c>
      <c r="E127" s="66"/>
      <c r="F127" s="83"/>
      <c r="G127" s="83"/>
      <c r="H127" s="66"/>
      <c r="I127" s="82"/>
      <c r="J127" s="78">
        <v>200000</v>
      </c>
      <c r="K127" s="101">
        <f t="shared" si="3"/>
        <v>200</v>
      </c>
    </row>
    <row r="128" spans="1:11" ht="40.5">
      <c r="A128" s="14"/>
      <c r="B128" s="98"/>
      <c r="C128" s="73" t="s">
        <v>254</v>
      </c>
      <c r="D128" s="73" t="s">
        <v>214</v>
      </c>
      <c r="E128" s="66"/>
      <c r="F128" s="83"/>
      <c r="G128" s="83"/>
      <c r="H128" s="66"/>
      <c r="I128" s="82"/>
      <c r="J128" s="78">
        <v>200000</v>
      </c>
      <c r="K128" s="101">
        <f t="shared" si="3"/>
        <v>200</v>
      </c>
    </row>
    <row r="129" spans="1:11" ht="40.5">
      <c r="A129" s="14"/>
      <c r="B129" s="98"/>
      <c r="C129" s="73" t="s">
        <v>215</v>
      </c>
      <c r="D129" s="73" t="s">
        <v>215</v>
      </c>
      <c r="E129" s="66"/>
      <c r="F129" s="83"/>
      <c r="G129" s="83"/>
      <c r="H129" s="66"/>
      <c r="I129" s="82"/>
      <c r="J129" s="78">
        <v>200000</v>
      </c>
      <c r="K129" s="101">
        <f t="shared" si="3"/>
        <v>200</v>
      </c>
    </row>
    <row r="130" spans="1:11" ht="28.5" customHeight="1">
      <c r="A130" s="14"/>
      <c r="B130" s="98"/>
      <c r="C130" s="73" t="s">
        <v>253</v>
      </c>
      <c r="D130" s="73" t="s">
        <v>216</v>
      </c>
      <c r="E130" s="66"/>
      <c r="F130" s="83"/>
      <c r="G130" s="83"/>
      <c r="H130" s="66"/>
      <c r="I130" s="82"/>
      <c r="J130" s="78">
        <v>200000</v>
      </c>
      <c r="K130" s="101">
        <f t="shared" si="3"/>
        <v>200</v>
      </c>
    </row>
    <row r="131" spans="1:11" ht="53.25" customHeight="1">
      <c r="A131" s="14"/>
      <c r="B131" s="98"/>
      <c r="C131" s="73" t="s">
        <v>147</v>
      </c>
      <c r="D131" s="73" t="s">
        <v>147</v>
      </c>
      <c r="E131" s="66"/>
      <c r="F131" s="83"/>
      <c r="G131" s="83"/>
      <c r="H131" s="66"/>
      <c r="I131" s="82"/>
      <c r="J131" s="78">
        <v>710</v>
      </c>
      <c r="K131" s="101">
        <f t="shared" si="3"/>
        <v>0.7</v>
      </c>
    </row>
    <row r="132" spans="1:11" ht="40.5">
      <c r="A132" s="14"/>
      <c r="B132" s="98"/>
      <c r="C132" s="73" t="s">
        <v>114</v>
      </c>
      <c r="D132" s="73" t="s">
        <v>114</v>
      </c>
      <c r="E132" s="66"/>
      <c r="F132" s="83"/>
      <c r="G132" s="83"/>
      <c r="H132" s="66"/>
      <c r="I132" s="82"/>
      <c r="J132" s="78">
        <v>4500000</v>
      </c>
      <c r="K132" s="101">
        <f>ROUND(J132/1000,1)-4000</f>
        <v>500</v>
      </c>
    </row>
    <row r="133" spans="1:11" ht="20.25">
      <c r="A133" s="14"/>
      <c r="B133" s="98"/>
      <c r="C133" s="73" t="s">
        <v>118</v>
      </c>
      <c r="D133" s="73" t="s">
        <v>118</v>
      </c>
      <c r="E133" s="66"/>
      <c r="F133" s="83"/>
      <c r="G133" s="83"/>
      <c r="H133" s="66"/>
      <c r="I133" s="82"/>
      <c r="J133" s="78">
        <v>1200000</v>
      </c>
      <c r="K133" s="101">
        <f t="shared" si="3"/>
        <v>1200</v>
      </c>
    </row>
    <row r="134" spans="1:11" ht="40.5">
      <c r="A134" s="14"/>
      <c r="B134" s="98"/>
      <c r="C134" s="73" t="s">
        <v>252</v>
      </c>
      <c r="D134" s="73" t="s">
        <v>217</v>
      </c>
      <c r="E134" s="66">
        <v>798500</v>
      </c>
      <c r="F134" s="83">
        <f>ROUND(E134/1000,1)</f>
        <v>798.5</v>
      </c>
      <c r="G134" s="83">
        <v>75.9</v>
      </c>
      <c r="H134" s="66">
        <v>605896</v>
      </c>
      <c r="I134" s="82">
        <f>ROUND(H134/1000,1)</f>
        <v>605.9</v>
      </c>
      <c r="J134" s="78">
        <v>604232</v>
      </c>
      <c r="K134" s="101">
        <f t="shared" si="3"/>
        <v>604.2</v>
      </c>
    </row>
    <row r="135" spans="1:11" ht="28.5" customHeight="1">
      <c r="A135" s="14"/>
      <c r="B135" s="98"/>
      <c r="C135" s="73" t="s">
        <v>86</v>
      </c>
      <c r="D135" s="73" t="s">
        <v>86</v>
      </c>
      <c r="E135" s="66"/>
      <c r="F135" s="83"/>
      <c r="G135" s="83"/>
      <c r="H135" s="66"/>
      <c r="I135" s="82"/>
      <c r="J135" s="78">
        <v>692500</v>
      </c>
      <c r="K135" s="101">
        <f t="shared" si="3"/>
        <v>692.5</v>
      </c>
    </row>
    <row r="136" spans="1:11" ht="39" customHeight="1">
      <c r="A136" s="14"/>
      <c r="B136" s="98"/>
      <c r="C136" s="73" t="s">
        <v>251</v>
      </c>
      <c r="D136" s="73" t="s">
        <v>218</v>
      </c>
      <c r="E136" s="66"/>
      <c r="F136" s="83"/>
      <c r="G136" s="83"/>
      <c r="H136" s="66"/>
      <c r="I136" s="82"/>
      <c r="J136" s="78">
        <v>892500</v>
      </c>
      <c r="K136" s="101">
        <f t="shared" si="3"/>
        <v>892.5</v>
      </c>
    </row>
    <row r="137" spans="1:11" ht="26.25" customHeight="1">
      <c r="A137" s="14"/>
      <c r="B137" s="98"/>
      <c r="C137" s="73" t="s">
        <v>87</v>
      </c>
      <c r="D137" s="73" t="s">
        <v>87</v>
      </c>
      <c r="E137" s="66"/>
      <c r="F137" s="83"/>
      <c r="G137" s="83"/>
      <c r="H137" s="66"/>
      <c r="I137" s="82"/>
      <c r="J137" s="78">
        <v>100000</v>
      </c>
      <c r="K137" s="101">
        <f t="shared" si="3"/>
        <v>100</v>
      </c>
    </row>
    <row r="138" spans="1:11" ht="30.75" customHeight="1">
      <c r="A138" s="14"/>
      <c r="B138" s="98"/>
      <c r="C138" s="73" t="s">
        <v>250</v>
      </c>
      <c r="D138" s="73" t="s">
        <v>88</v>
      </c>
      <c r="E138" s="66">
        <v>4291979</v>
      </c>
      <c r="F138" s="83">
        <f>ROUND(E138/1000,1)</f>
        <v>4292</v>
      </c>
      <c r="G138" s="83">
        <v>56.7</v>
      </c>
      <c r="H138" s="66">
        <v>2434905</v>
      </c>
      <c r="I138" s="82">
        <f>ROUND(H138/1000,1)</f>
        <v>2434.9</v>
      </c>
      <c r="J138" s="78">
        <v>1007100</v>
      </c>
      <c r="K138" s="101">
        <f t="shared" si="3"/>
        <v>1007.1</v>
      </c>
    </row>
    <row r="139" spans="1:11" ht="40.5">
      <c r="A139" s="14"/>
      <c r="B139" s="98"/>
      <c r="C139" s="73" t="s">
        <v>249</v>
      </c>
      <c r="D139" s="73" t="s">
        <v>219</v>
      </c>
      <c r="E139" s="66"/>
      <c r="F139" s="83"/>
      <c r="G139" s="83"/>
      <c r="H139" s="66"/>
      <c r="I139" s="82"/>
      <c r="J139" s="78">
        <v>100000</v>
      </c>
      <c r="K139" s="101">
        <f t="shared" si="3"/>
        <v>100</v>
      </c>
    </row>
    <row r="140" spans="1:11" ht="40.5">
      <c r="A140" s="14"/>
      <c r="B140" s="98"/>
      <c r="C140" s="73" t="s">
        <v>115</v>
      </c>
      <c r="D140" s="73" t="s">
        <v>115</v>
      </c>
      <c r="E140" s="66"/>
      <c r="F140" s="83"/>
      <c r="G140" s="83"/>
      <c r="H140" s="66"/>
      <c r="I140" s="82"/>
      <c r="J140" s="78">
        <v>100000</v>
      </c>
      <c r="K140" s="101">
        <f t="shared" si="3"/>
        <v>100</v>
      </c>
    </row>
    <row r="141" spans="1:11" ht="34.5" customHeight="1">
      <c r="A141" s="14"/>
      <c r="B141" s="98"/>
      <c r="C141" s="73" t="s">
        <v>116</v>
      </c>
      <c r="D141" s="73" t="s">
        <v>116</v>
      </c>
      <c r="E141" s="66"/>
      <c r="F141" s="83"/>
      <c r="G141" s="83"/>
      <c r="H141" s="66"/>
      <c r="I141" s="82"/>
      <c r="J141" s="78">
        <v>120000</v>
      </c>
      <c r="K141" s="101">
        <f t="shared" si="3"/>
        <v>120</v>
      </c>
    </row>
    <row r="142" spans="1:11" ht="33" customHeight="1">
      <c r="A142" s="14"/>
      <c r="B142" s="98"/>
      <c r="C142" s="73" t="s">
        <v>117</v>
      </c>
      <c r="D142" s="73" t="s">
        <v>117</v>
      </c>
      <c r="E142" s="66"/>
      <c r="F142" s="83"/>
      <c r="G142" s="83"/>
      <c r="H142" s="66"/>
      <c r="I142" s="82"/>
      <c r="J142" s="78">
        <v>360000</v>
      </c>
      <c r="K142" s="101">
        <f t="shared" si="3"/>
        <v>360</v>
      </c>
    </row>
    <row r="143" spans="1:11" ht="54.75" customHeight="1">
      <c r="A143" s="14"/>
      <c r="B143" s="98"/>
      <c r="C143" s="73" t="s">
        <v>89</v>
      </c>
      <c r="D143" s="73" t="s">
        <v>89</v>
      </c>
      <c r="E143" s="66"/>
      <c r="F143" s="83"/>
      <c r="G143" s="83"/>
      <c r="H143" s="66"/>
      <c r="I143" s="82"/>
      <c r="J143" s="78">
        <v>500000</v>
      </c>
      <c r="K143" s="101">
        <f t="shared" si="3"/>
        <v>500</v>
      </c>
    </row>
    <row r="144" spans="1:11" ht="57.75" customHeight="1">
      <c r="A144" s="14"/>
      <c r="B144" s="98"/>
      <c r="C144" s="73" t="s">
        <v>155</v>
      </c>
      <c r="D144" s="73" t="s">
        <v>155</v>
      </c>
      <c r="E144" s="66"/>
      <c r="F144" s="83"/>
      <c r="G144" s="83"/>
      <c r="H144" s="66"/>
      <c r="I144" s="82"/>
      <c r="J144" s="78">
        <v>15742</v>
      </c>
      <c r="K144" s="101">
        <f t="shared" si="3"/>
        <v>15.7</v>
      </c>
    </row>
    <row r="145" spans="1:11" ht="56.25" customHeight="1">
      <c r="A145" s="14"/>
      <c r="B145" s="98"/>
      <c r="C145" s="73" t="s">
        <v>156</v>
      </c>
      <c r="D145" s="73" t="s">
        <v>156</v>
      </c>
      <c r="E145" s="66"/>
      <c r="F145" s="83"/>
      <c r="G145" s="83"/>
      <c r="H145" s="66"/>
      <c r="I145" s="82"/>
      <c r="J145" s="78">
        <v>13322</v>
      </c>
      <c r="K145" s="101">
        <f t="shared" si="3"/>
        <v>13.3</v>
      </c>
    </row>
    <row r="146" spans="1:11" ht="20.25">
      <c r="A146" s="14"/>
      <c r="B146" s="98"/>
      <c r="C146" s="73" t="s">
        <v>157</v>
      </c>
      <c r="D146" s="73" t="s">
        <v>157</v>
      </c>
      <c r="E146" s="66"/>
      <c r="F146" s="83"/>
      <c r="G146" s="83"/>
      <c r="H146" s="66"/>
      <c r="I146" s="82"/>
      <c r="J146" s="78">
        <v>1200000</v>
      </c>
      <c r="K146" s="101">
        <f t="shared" si="3"/>
        <v>1200</v>
      </c>
    </row>
    <row r="147" spans="1:11" ht="20.25">
      <c r="A147" s="14"/>
      <c r="B147" s="98"/>
      <c r="C147" s="73" t="s">
        <v>90</v>
      </c>
      <c r="D147" s="73" t="s">
        <v>90</v>
      </c>
      <c r="E147" s="66"/>
      <c r="F147" s="83"/>
      <c r="G147" s="83"/>
      <c r="H147" s="66"/>
      <c r="I147" s="82"/>
      <c r="J147" s="78">
        <v>750000</v>
      </c>
      <c r="K147" s="101">
        <f t="shared" si="3"/>
        <v>750</v>
      </c>
    </row>
    <row r="148" spans="1:11" ht="20.25">
      <c r="A148" s="14"/>
      <c r="B148" s="98"/>
      <c r="C148" s="73" t="s">
        <v>158</v>
      </c>
      <c r="D148" s="73" t="s">
        <v>158</v>
      </c>
      <c r="E148" s="66"/>
      <c r="F148" s="83"/>
      <c r="G148" s="83"/>
      <c r="H148" s="66"/>
      <c r="I148" s="82"/>
      <c r="J148" s="78">
        <v>400000</v>
      </c>
      <c r="K148" s="101">
        <f t="shared" si="3"/>
        <v>400</v>
      </c>
    </row>
    <row r="149" spans="1:11" ht="40.5">
      <c r="A149" s="14"/>
      <c r="B149" s="98"/>
      <c r="C149" s="73" t="s">
        <v>91</v>
      </c>
      <c r="D149" s="73" t="s">
        <v>91</v>
      </c>
      <c r="E149" s="66"/>
      <c r="F149" s="83"/>
      <c r="G149" s="83"/>
      <c r="H149" s="66"/>
      <c r="I149" s="82"/>
      <c r="J149" s="78">
        <v>750000</v>
      </c>
      <c r="K149" s="101">
        <f t="shared" si="3"/>
        <v>750</v>
      </c>
    </row>
    <row r="150" spans="1:11" ht="33.75" customHeight="1">
      <c r="A150" s="14"/>
      <c r="B150" s="98"/>
      <c r="C150" s="73" t="s">
        <v>92</v>
      </c>
      <c r="D150" s="73" t="s">
        <v>92</v>
      </c>
      <c r="E150" s="66"/>
      <c r="F150" s="83"/>
      <c r="G150" s="83"/>
      <c r="H150" s="66"/>
      <c r="I150" s="82"/>
      <c r="J150" s="78">
        <v>750000</v>
      </c>
      <c r="K150" s="101">
        <f t="shared" si="3"/>
        <v>750</v>
      </c>
    </row>
    <row r="151" spans="1:11" ht="30.75" customHeight="1">
      <c r="A151" s="14"/>
      <c r="B151" s="98"/>
      <c r="C151" s="73" t="s">
        <v>93</v>
      </c>
      <c r="D151" s="73" t="s">
        <v>93</v>
      </c>
      <c r="E151" s="66"/>
      <c r="F151" s="83"/>
      <c r="G151" s="83"/>
      <c r="H151" s="66"/>
      <c r="I151" s="82"/>
      <c r="J151" s="78">
        <v>750000</v>
      </c>
      <c r="K151" s="101">
        <f t="shared" si="3"/>
        <v>750</v>
      </c>
    </row>
    <row r="152" spans="1:11" ht="27" customHeight="1">
      <c r="A152" s="14"/>
      <c r="B152" s="98"/>
      <c r="C152" s="73" t="s">
        <v>94</v>
      </c>
      <c r="D152" s="73" t="s">
        <v>94</v>
      </c>
      <c r="E152" s="66"/>
      <c r="F152" s="83"/>
      <c r="G152" s="83"/>
      <c r="H152" s="66"/>
      <c r="I152" s="82"/>
      <c r="J152" s="78">
        <v>715000</v>
      </c>
      <c r="K152" s="101">
        <f t="shared" si="3"/>
        <v>715</v>
      </c>
    </row>
    <row r="153" spans="1:11" ht="40.5">
      <c r="A153" s="14"/>
      <c r="B153" s="98"/>
      <c r="C153" s="73" t="s">
        <v>95</v>
      </c>
      <c r="D153" s="73" t="s">
        <v>95</v>
      </c>
      <c r="E153" s="66"/>
      <c r="F153" s="83"/>
      <c r="G153" s="83"/>
      <c r="H153" s="66"/>
      <c r="I153" s="82"/>
      <c r="J153" s="78">
        <v>750000</v>
      </c>
      <c r="K153" s="101">
        <f t="shared" si="3"/>
        <v>750</v>
      </c>
    </row>
    <row r="154" spans="1:11" ht="37.5" customHeight="1">
      <c r="A154" s="14"/>
      <c r="B154" s="98"/>
      <c r="C154" s="73" t="s">
        <v>96</v>
      </c>
      <c r="D154" s="73" t="s">
        <v>96</v>
      </c>
      <c r="E154" s="66"/>
      <c r="F154" s="83"/>
      <c r="G154" s="83"/>
      <c r="H154" s="66"/>
      <c r="I154" s="82"/>
      <c r="J154" s="78">
        <v>750000</v>
      </c>
      <c r="K154" s="101">
        <f t="shared" si="3"/>
        <v>750</v>
      </c>
    </row>
    <row r="155" spans="1:11" ht="39" customHeight="1">
      <c r="A155" s="14"/>
      <c r="B155" s="98"/>
      <c r="C155" s="73" t="s">
        <v>97</v>
      </c>
      <c r="D155" s="73" t="s">
        <v>97</v>
      </c>
      <c r="E155" s="66"/>
      <c r="F155" s="83"/>
      <c r="G155" s="83"/>
      <c r="H155" s="66"/>
      <c r="I155" s="82"/>
      <c r="J155" s="78">
        <v>750000</v>
      </c>
      <c r="K155" s="101">
        <f t="shared" si="3"/>
        <v>750</v>
      </c>
    </row>
    <row r="156" spans="1:11" ht="30" customHeight="1">
      <c r="A156" s="14"/>
      <c r="B156" s="98"/>
      <c r="C156" s="73" t="s">
        <v>98</v>
      </c>
      <c r="D156" s="73" t="s">
        <v>98</v>
      </c>
      <c r="E156" s="66"/>
      <c r="F156" s="83"/>
      <c r="G156" s="83"/>
      <c r="H156" s="66"/>
      <c r="I156" s="82"/>
      <c r="J156" s="78">
        <v>750000</v>
      </c>
      <c r="K156" s="101">
        <f t="shared" si="3"/>
        <v>750</v>
      </c>
    </row>
    <row r="157" spans="1:11" ht="39" customHeight="1">
      <c r="A157" s="14"/>
      <c r="B157" s="98"/>
      <c r="C157" s="73" t="s">
        <v>99</v>
      </c>
      <c r="D157" s="73" t="s">
        <v>99</v>
      </c>
      <c r="E157" s="66"/>
      <c r="F157" s="83"/>
      <c r="G157" s="83"/>
      <c r="H157" s="66"/>
      <c r="I157" s="82"/>
      <c r="J157" s="78">
        <v>750000</v>
      </c>
      <c r="K157" s="101">
        <f t="shared" si="3"/>
        <v>750</v>
      </c>
    </row>
    <row r="158" spans="1:11" ht="39" customHeight="1">
      <c r="A158" s="14"/>
      <c r="B158" s="98"/>
      <c r="C158" s="73" t="s">
        <v>267</v>
      </c>
      <c r="D158" s="73"/>
      <c r="E158" s="66"/>
      <c r="F158" s="83"/>
      <c r="G158" s="83"/>
      <c r="H158" s="66"/>
      <c r="I158" s="82"/>
      <c r="J158" s="78"/>
      <c r="K158" s="101">
        <v>350</v>
      </c>
    </row>
    <row r="159" spans="1:11" ht="39" customHeight="1">
      <c r="A159" s="14"/>
      <c r="B159" s="98"/>
      <c r="C159" s="73" t="s">
        <v>272</v>
      </c>
      <c r="D159" s="73"/>
      <c r="E159" s="66"/>
      <c r="F159" s="83"/>
      <c r="G159" s="83"/>
      <c r="H159" s="66"/>
      <c r="I159" s="82"/>
      <c r="J159" s="78"/>
      <c r="K159" s="101">
        <v>350</v>
      </c>
    </row>
    <row r="160" spans="1:11" ht="43.5" customHeight="1">
      <c r="A160" s="14"/>
      <c r="B160" s="98"/>
      <c r="C160" s="73" t="s">
        <v>47</v>
      </c>
      <c r="D160" s="73" t="s">
        <v>47</v>
      </c>
      <c r="E160" s="66">
        <v>3952000</v>
      </c>
      <c r="F160" s="83">
        <f>ROUND(E160/1000,1)</f>
        <v>3952</v>
      </c>
      <c r="G160" s="83">
        <v>97.7</v>
      </c>
      <c r="H160" s="66">
        <v>3859616</v>
      </c>
      <c r="I160" s="82">
        <f>ROUND(H160/1000,1)</f>
        <v>3859.6</v>
      </c>
      <c r="J160" s="78">
        <v>1000000</v>
      </c>
      <c r="K160" s="101">
        <f t="shared" si="3"/>
        <v>1000</v>
      </c>
    </row>
    <row r="161" spans="1:11" ht="33" customHeight="1">
      <c r="A161" s="14"/>
      <c r="B161" s="98"/>
      <c r="C161" s="73" t="s">
        <v>143</v>
      </c>
      <c r="D161" s="73" t="s">
        <v>143</v>
      </c>
      <c r="E161" s="66"/>
      <c r="F161" s="83"/>
      <c r="G161" s="83"/>
      <c r="H161" s="66"/>
      <c r="I161" s="82"/>
      <c r="J161" s="78">
        <v>710</v>
      </c>
      <c r="K161" s="101">
        <f t="shared" si="3"/>
        <v>0.7</v>
      </c>
    </row>
    <row r="162" spans="1:11" ht="33" customHeight="1">
      <c r="A162" s="14"/>
      <c r="B162" s="98"/>
      <c r="C162" s="73" t="s">
        <v>273</v>
      </c>
      <c r="D162" s="73"/>
      <c r="E162" s="66"/>
      <c r="F162" s="83"/>
      <c r="G162" s="83"/>
      <c r="H162" s="66"/>
      <c r="I162" s="82"/>
      <c r="J162" s="78"/>
      <c r="K162" s="101">
        <v>400</v>
      </c>
    </row>
    <row r="163" spans="1:11" ht="62.25" customHeight="1">
      <c r="A163" s="14"/>
      <c r="B163" s="98"/>
      <c r="C163" s="73" t="s">
        <v>100</v>
      </c>
      <c r="D163" s="73" t="s">
        <v>100</v>
      </c>
      <c r="E163" s="66">
        <v>1281474</v>
      </c>
      <c r="F163" s="83">
        <f>ROUND(E163/1000,1)</f>
        <v>1281.5</v>
      </c>
      <c r="G163" s="83">
        <v>61</v>
      </c>
      <c r="H163" s="66">
        <v>781474</v>
      </c>
      <c r="I163" s="82">
        <f>ROUND(H163/1000,1)</f>
        <v>781.5</v>
      </c>
      <c r="J163" s="78">
        <v>314176</v>
      </c>
      <c r="K163" s="101">
        <f t="shared" si="3"/>
        <v>314.2</v>
      </c>
    </row>
    <row r="164" spans="1:11" ht="32.25" customHeight="1">
      <c r="A164" s="14"/>
      <c r="B164" s="98"/>
      <c r="C164" s="73" t="s">
        <v>264</v>
      </c>
      <c r="D164" s="73"/>
      <c r="E164" s="66"/>
      <c r="F164" s="83"/>
      <c r="G164" s="83"/>
      <c r="H164" s="66"/>
      <c r="I164" s="82"/>
      <c r="J164" s="78"/>
      <c r="K164" s="101">
        <v>500</v>
      </c>
    </row>
    <row r="165" spans="1:11" ht="38.25" customHeight="1">
      <c r="A165" s="14"/>
      <c r="B165" s="98"/>
      <c r="C165" s="73" t="s">
        <v>265</v>
      </c>
      <c r="D165" s="73"/>
      <c r="E165" s="66"/>
      <c r="F165" s="83"/>
      <c r="G165" s="83"/>
      <c r="H165" s="66"/>
      <c r="I165" s="82"/>
      <c r="J165" s="78"/>
      <c r="K165" s="101">
        <v>2000</v>
      </c>
    </row>
    <row r="166" spans="1:11" ht="34.5" customHeight="1">
      <c r="A166" s="14"/>
      <c r="B166" s="98"/>
      <c r="C166" s="73" t="s">
        <v>101</v>
      </c>
      <c r="D166" s="73" t="s">
        <v>101</v>
      </c>
      <c r="E166" s="66"/>
      <c r="F166" s="83"/>
      <c r="G166" s="83"/>
      <c r="H166" s="66"/>
      <c r="I166" s="82"/>
      <c r="J166" s="78">
        <v>781357</v>
      </c>
      <c r="K166" s="101">
        <f t="shared" si="3"/>
        <v>781.4</v>
      </c>
    </row>
    <row r="167" spans="1:11" ht="30" customHeight="1">
      <c r="A167" s="14"/>
      <c r="B167" s="98"/>
      <c r="C167" s="73" t="s">
        <v>102</v>
      </c>
      <c r="D167" s="73" t="s">
        <v>102</v>
      </c>
      <c r="E167" s="66"/>
      <c r="F167" s="83"/>
      <c r="G167" s="83"/>
      <c r="H167" s="66"/>
      <c r="I167" s="82"/>
      <c r="J167" s="78">
        <v>781438</v>
      </c>
      <c r="K167" s="101">
        <f t="shared" si="3"/>
        <v>781.4</v>
      </c>
    </row>
    <row r="168" spans="1:11" ht="40.5" customHeight="1">
      <c r="A168" s="14"/>
      <c r="B168" s="98"/>
      <c r="C168" s="73" t="s">
        <v>103</v>
      </c>
      <c r="D168" s="73" t="s">
        <v>103</v>
      </c>
      <c r="E168" s="66"/>
      <c r="F168" s="83"/>
      <c r="G168" s="83"/>
      <c r="H168" s="66"/>
      <c r="I168" s="82"/>
      <c r="J168" s="78">
        <v>750000</v>
      </c>
      <c r="K168" s="101">
        <f t="shared" si="3"/>
        <v>750</v>
      </c>
    </row>
    <row r="169" spans="1:11" ht="36" customHeight="1">
      <c r="A169" s="14"/>
      <c r="B169" s="98"/>
      <c r="C169" s="73" t="s">
        <v>220</v>
      </c>
      <c r="D169" s="73" t="s">
        <v>220</v>
      </c>
      <c r="E169" s="66"/>
      <c r="F169" s="83"/>
      <c r="G169" s="83"/>
      <c r="H169" s="66"/>
      <c r="I169" s="82"/>
      <c r="J169" s="78">
        <v>800000</v>
      </c>
      <c r="K169" s="101">
        <f t="shared" si="3"/>
        <v>800</v>
      </c>
    </row>
    <row r="170" spans="1:11" ht="26.25" customHeight="1">
      <c r="A170" s="14"/>
      <c r="B170" s="98"/>
      <c r="C170" s="73" t="s">
        <v>159</v>
      </c>
      <c r="D170" s="73" t="s">
        <v>159</v>
      </c>
      <c r="E170" s="66"/>
      <c r="F170" s="83"/>
      <c r="G170" s="83"/>
      <c r="H170" s="66"/>
      <c r="I170" s="82"/>
      <c r="J170" s="78">
        <v>500000</v>
      </c>
      <c r="K170" s="101">
        <f t="shared" si="3"/>
        <v>500</v>
      </c>
    </row>
    <row r="171" spans="1:11" ht="25.5" customHeight="1">
      <c r="A171" s="14"/>
      <c r="B171" s="98"/>
      <c r="C171" s="73" t="s">
        <v>104</v>
      </c>
      <c r="D171" s="73" t="s">
        <v>104</v>
      </c>
      <c r="E171" s="66"/>
      <c r="F171" s="83"/>
      <c r="G171" s="83"/>
      <c r="H171" s="66"/>
      <c r="I171" s="82"/>
      <c r="J171" s="78">
        <v>900000</v>
      </c>
      <c r="K171" s="101">
        <f t="shared" si="3"/>
        <v>900</v>
      </c>
    </row>
    <row r="172" spans="1:11" ht="31.5" customHeight="1">
      <c r="A172" s="14"/>
      <c r="B172" s="98"/>
      <c r="C172" s="73" t="s">
        <v>105</v>
      </c>
      <c r="D172" s="73" t="s">
        <v>105</v>
      </c>
      <c r="E172" s="66"/>
      <c r="F172" s="83"/>
      <c r="G172" s="83"/>
      <c r="H172" s="66"/>
      <c r="I172" s="82"/>
      <c r="J172" s="78">
        <v>750000</v>
      </c>
      <c r="K172" s="101">
        <f t="shared" si="3"/>
        <v>750</v>
      </c>
    </row>
    <row r="173" spans="1:11" ht="40.5" customHeight="1">
      <c r="A173" s="14"/>
      <c r="B173" s="98"/>
      <c r="C173" s="73" t="s">
        <v>106</v>
      </c>
      <c r="D173" s="73" t="s">
        <v>106</v>
      </c>
      <c r="E173" s="66"/>
      <c r="F173" s="83"/>
      <c r="G173" s="83"/>
      <c r="H173" s="66"/>
      <c r="I173" s="82"/>
      <c r="J173" s="78">
        <v>900000</v>
      </c>
      <c r="K173" s="101">
        <f t="shared" si="3"/>
        <v>900</v>
      </c>
    </row>
    <row r="174" spans="1:11" ht="27.75" customHeight="1">
      <c r="A174" s="14"/>
      <c r="B174" s="98"/>
      <c r="C174" s="73" t="s">
        <v>145</v>
      </c>
      <c r="D174" s="73" t="s">
        <v>145</v>
      </c>
      <c r="E174" s="66"/>
      <c r="F174" s="83"/>
      <c r="G174" s="83"/>
      <c r="H174" s="66"/>
      <c r="I174" s="82"/>
      <c r="J174" s="78">
        <v>710</v>
      </c>
      <c r="K174" s="101">
        <f t="shared" si="3"/>
        <v>0.7</v>
      </c>
    </row>
    <row r="175" spans="1:11" ht="36" customHeight="1">
      <c r="A175" s="14"/>
      <c r="B175" s="98"/>
      <c r="C175" s="73" t="s">
        <v>146</v>
      </c>
      <c r="D175" s="73" t="s">
        <v>146</v>
      </c>
      <c r="E175" s="66"/>
      <c r="F175" s="83"/>
      <c r="G175" s="83"/>
      <c r="H175" s="66"/>
      <c r="I175" s="82"/>
      <c r="J175" s="78">
        <v>710</v>
      </c>
      <c r="K175" s="101">
        <f t="shared" si="3"/>
        <v>0.7</v>
      </c>
    </row>
    <row r="176" spans="1:11" ht="36.75" customHeight="1">
      <c r="A176" s="14"/>
      <c r="B176" s="98"/>
      <c r="C176" s="73" t="s">
        <v>144</v>
      </c>
      <c r="D176" s="73" t="s">
        <v>144</v>
      </c>
      <c r="E176" s="66"/>
      <c r="F176" s="83"/>
      <c r="G176" s="83"/>
      <c r="H176" s="66"/>
      <c r="I176" s="82"/>
      <c r="J176" s="78">
        <v>710</v>
      </c>
      <c r="K176" s="101">
        <f t="shared" si="3"/>
        <v>0.7</v>
      </c>
    </row>
    <row r="177" spans="1:11" ht="37.5" customHeight="1">
      <c r="A177" s="14"/>
      <c r="B177" s="98"/>
      <c r="C177" s="73" t="s">
        <v>107</v>
      </c>
      <c r="D177" s="73" t="s">
        <v>107</v>
      </c>
      <c r="E177" s="66"/>
      <c r="F177" s="83"/>
      <c r="G177" s="83"/>
      <c r="H177" s="66"/>
      <c r="I177" s="82"/>
      <c r="J177" s="78">
        <v>750000</v>
      </c>
      <c r="K177" s="101">
        <f t="shared" si="3"/>
        <v>750</v>
      </c>
    </row>
    <row r="178" spans="1:11" ht="31.5" customHeight="1">
      <c r="A178" s="14"/>
      <c r="B178" s="98"/>
      <c r="C178" s="73" t="s">
        <v>59</v>
      </c>
      <c r="D178" s="73" t="s">
        <v>59</v>
      </c>
      <c r="E178" s="66">
        <v>11860630</v>
      </c>
      <c r="F178" s="83">
        <f>ROUND(E178/1000,1)</f>
        <v>11860.6</v>
      </c>
      <c r="G178" s="83">
        <v>96.6</v>
      </c>
      <c r="H178" s="66">
        <v>11457148</v>
      </c>
      <c r="I178" s="82">
        <f>ROUND(H178/1000,1)</f>
        <v>11457.1</v>
      </c>
      <c r="J178" s="78">
        <v>500000</v>
      </c>
      <c r="K178" s="101">
        <f t="shared" si="3"/>
        <v>500</v>
      </c>
    </row>
    <row r="179" spans="1:11" ht="34.5" customHeight="1">
      <c r="A179" s="14"/>
      <c r="B179" s="98"/>
      <c r="C179" s="73" t="s">
        <v>108</v>
      </c>
      <c r="D179" s="73" t="s">
        <v>108</v>
      </c>
      <c r="E179" s="66"/>
      <c r="F179" s="83"/>
      <c r="G179" s="83"/>
      <c r="H179" s="66"/>
      <c r="I179" s="82"/>
      <c r="J179" s="78">
        <v>500000</v>
      </c>
      <c r="K179" s="101">
        <f t="shared" si="3"/>
        <v>500</v>
      </c>
    </row>
    <row r="180" spans="1:11" ht="36.75" customHeight="1">
      <c r="A180" s="14"/>
      <c r="B180" s="98"/>
      <c r="C180" s="73" t="s">
        <v>148</v>
      </c>
      <c r="D180" s="73" t="s">
        <v>148</v>
      </c>
      <c r="E180" s="66"/>
      <c r="F180" s="83"/>
      <c r="G180" s="83"/>
      <c r="H180" s="66"/>
      <c r="I180" s="82"/>
      <c r="J180" s="78">
        <v>3834</v>
      </c>
      <c r="K180" s="101">
        <f t="shared" si="3"/>
        <v>3.8</v>
      </c>
    </row>
    <row r="181" spans="1:11" ht="30.75" customHeight="1">
      <c r="A181" s="14"/>
      <c r="B181" s="98"/>
      <c r="C181" s="73" t="s">
        <v>109</v>
      </c>
      <c r="D181" s="73" t="s">
        <v>109</v>
      </c>
      <c r="E181" s="66"/>
      <c r="F181" s="83"/>
      <c r="G181" s="83"/>
      <c r="H181" s="66"/>
      <c r="I181" s="82"/>
      <c r="J181" s="78">
        <v>35251</v>
      </c>
      <c r="K181" s="101">
        <f t="shared" si="3"/>
        <v>35.3</v>
      </c>
    </row>
    <row r="182" spans="1:11" ht="42.75" customHeight="1">
      <c r="A182" s="14"/>
      <c r="B182" s="98"/>
      <c r="C182" s="73" t="s">
        <v>119</v>
      </c>
      <c r="D182" s="73" t="s">
        <v>119</v>
      </c>
      <c r="E182" s="66"/>
      <c r="F182" s="83"/>
      <c r="G182" s="83"/>
      <c r="H182" s="66"/>
      <c r="I182" s="82"/>
      <c r="J182" s="78">
        <v>150000</v>
      </c>
      <c r="K182" s="101">
        <f t="shared" si="3"/>
        <v>150</v>
      </c>
    </row>
    <row r="183" spans="1:11" ht="33" customHeight="1">
      <c r="A183" s="14"/>
      <c r="B183" s="98"/>
      <c r="C183" s="73" t="s">
        <v>150</v>
      </c>
      <c r="D183" s="73" t="s">
        <v>150</v>
      </c>
      <c r="E183" s="66"/>
      <c r="F183" s="83"/>
      <c r="G183" s="83"/>
      <c r="H183" s="66"/>
      <c r="I183" s="82"/>
      <c r="J183" s="78">
        <v>23927</v>
      </c>
      <c r="K183" s="101">
        <f t="shared" si="3"/>
        <v>23.9</v>
      </c>
    </row>
    <row r="184" spans="1:11" ht="37.5" customHeight="1">
      <c r="A184" s="14"/>
      <c r="B184" s="98"/>
      <c r="C184" s="73" t="s">
        <v>110</v>
      </c>
      <c r="D184" s="73" t="s">
        <v>110</v>
      </c>
      <c r="E184" s="66">
        <v>282220</v>
      </c>
      <c r="F184" s="83">
        <f>ROUND(E184/1000,1)</f>
        <v>282.2</v>
      </c>
      <c r="G184" s="83">
        <v>74.5</v>
      </c>
      <c r="H184" s="66">
        <v>210155</v>
      </c>
      <c r="I184" s="82">
        <f>ROUND(H184/1000,1)</f>
        <v>210.2</v>
      </c>
      <c r="J184" s="78">
        <v>200000</v>
      </c>
      <c r="K184" s="101">
        <f aca="true" t="shared" si="4" ref="K184:K196">ROUND(J184/1000,1)</f>
        <v>200</v>
      </c>
    </row>
    <row r="185" spans="1:11" ht="40.5">
      <c r="A185" s="14"/>
      <c r="B185" s="98"/>
      <c r="C185" s="73" t="s">
        <v>111</v>
      </c>
      <c r="D185" s="73" t="s">
        <v>111</v>
      </c>
      <c r="E185" s="66"/>
      <c r="F185" s="83"/>
      <c r="G185" s="83"/>
      <c r="H185" s="66"/>
      <c r="I185" s="82"/>
      <c r="J185" s="78">
        <v>90000</v>
      </c>
      <c r="K185" s="101">
        <f t="shared" si="4"/>
        <v>90</v>
      </c>
    </row>
    <row r="186" spans="1:11" ht="27.75" customHeight="1">
      <c r="A186" s="6">
        <v>240601</v>
      </c>
      <c r="B186" s="93" t="s">
        <v>201</v>
      </c>
      <c r="C186" s="65" t="s">
        <v>120</v>
      </c>
      <c r="D186" s="68" t="s">
        <v>13</v>
      </c>
      <c r="E186" s="66">
        <v>500000</v>
      </c>
      <c r="F186" s="83">
        <f>ROUND(E186/1000,1)</f>
        <v>500</v>
      </c>
      <c r="G186" s="83">
        <v>100</v>
      </c>
      <c r="H186" s="66">
        <v>500000</v>
      </c>
      <c r="I186" s="82">
        <f>ROUND(H186/1000,1)</f>
        <v>500</v>
      </c>
      <c r="J186" s="86">
        <v>500000</v>
      </c>
      <c r="K186" s="101">
        <f t="shared" si="4"/>
        <v>500</v>
      </c>
    </row>
    <row r="187" spans="1:11" ht="20.25">
      <c r="A187" s="6">
        <v>240605</v>
      </c>
      <c r="B187" s="93" t="s">
        <v>189</v>
      </c>
      <c r="C187" s="65" t="s">
        <v>121</v>
      </c>
      <c r="D187" s="68" t="s">
        <v>13</v>
      </c>
      <c r="E187" s="66">
        <v>627314</v>
      </c>
      <c r="F187" s="83">
        <f>ROUND(E187/1000,1)</f>
        <v>627.3</v>
      </c>
      <c r="G187" s="83"/>
      <c r="H187" s="66"/>
      <c r="I187" s="82"/>
      <c r="J187" s="86">
        <v>425400</v>
      </c>
      <c r="K187" s="101">
        <f t="shared" si="4"/>
        <v>425.4</v>
      </c>
    </row>
    <row r="188" spans="1:158" s="3" customFormat="1" ht="22.5" customHeight="1">
      <c r="A188" s="7" t="s">
        <v>36</v>
      </c>
      <c r="B188" s="95"/>
      <c r="C188" s="102" t="s">
        <v>131</v>
      </c>
      <c r="D188" s="81"/>
      <c r="E188" s="62"/>
      <c r="F188" s="62"/>
      <c r="G188" s="85"/>
      <c r="H188" s="62"/>
      <c r="I188" s="62"/>
      <c r="J188" s="77">
        <f>J189+J190</f>
        <v>746095</v>
      </c>
      <c r="K188" s="106">
        <f>K189+K190</f>
        <v>746.1</v>
      </c>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15"/>
    </row>
    <row r="189" spans="1:158" s="3" customFormat="1" ht="20.25">
      <c r="A189" s="6" t="s">
        <v>11</v>
      </c>
      <c r="B189" s="93" t="s">
        <v>177</v>
      </c>
      <c r="C189" s="65" t="s">
        <v>12</v>
      </c>
      <c r="D189" s="68" t="s">
        <v>13</v>
      </c>
      <c r="E189" s="66"/>
      <c r="F189" s="66"/>
      <c r="G189" s="83"/>
      <c r="H189" s="66"/>
      <c r="I189" s="66"/>
      <c r="J189" s="78">
        <v>246595</v>
      </c>
      <c r="K189" s="101">
        <f t="shared" si="4"/>
        <v>246.6</v>
      </c>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15"/>
    </row>
    <row r="190" spans="1:11" s="2" customFormat="1" ht="20.25">
      <c r="A190" s="6" t="s">
        <v>26</v>
      </c>
      <c r="B190" s="93" t="s">
        <v>202</v>
      </c>
      <c r="C190" s="65" t="s">
        <v>56</v>
      </c>
      <c r="D190" s="68"/>
      <c r="E190" s="66"/>
      <c r="F190" s="66"/>
      <c r="G190" s="83"/>
      <c r="H190" s="66"/>
      <c r="I190" s="66"/>
      <c r="J190" s="78">
        <v>499500</v>
      </c>
      <c r="K190" s="101">
        <f t="shared" si="4"/>
        <v>499.5</v>
      </c>
    </row>
    <row r="191" spans="1:11" s="50" customFormat="1" ht="20.25">
      <c r="A191" s="7" t="s">
        <v>126</v>
      </c>
      <c r="B191" s="92"/>
      <c r="C191" s="64" t="s">
        <v>127</v>
      </c>
      <c r="D191" s="81"/>
      <c r="E191" s="62"/>
      <c r="F191" s="62"/>
      <c r="G191" s="85"/>
      <c r="H191" s="62"/>
      <c r="I191" s="62"/>
      <c r="J191" s="77">
        <f>J192</f>
        <v>50000</v>
      </c>
      <c r="K191" s="106">
        <f>K192</f>
        <v>50</v>
      </c>
    </row>
    <row r="192" spans="1:11" s="2" customFormat="1" ht="20.25">
      <c r="A192" s="6" t="s">
        <v>11</v>
      </c>
      <c r="B192" s="93" t="s">
        <v>177</v>
      </c>
      <c r="C192" s="65" t="s">
        <v>12</v>
      </c>
      <c r="D192" s="68" t="s">
        <v>13</v>
      </c>
      <c r="E192" s="66"/>
      <c r="F192" s="66"/>
      <c r="G192" s="83"/>
      <c r="H192" s="66"/>
      <c r="I192" s="66"/>
      <c r="J192" s="78">
        <v>50000</v>
      </c>
      <c r="K192" s="101">
        <f t="shared" si="4"/>
        <v>50</v>
      </c>
    </row>
    <row r="193" spans="1:11" ht="26.25" customHeight="1">
      <c r="A193" s="25">
        <v>75</v>
      </c>
      <c r="B193" s="99"/>
      <c r="C193" s="102" t="s">
        <v>132</v>
      </c>
      <c r="D193" s="68"/>
      <c r="E193" s="87"/>
      <c r="F193" s="87"/>
      <c r="G193" s="78"/>
      <c r="H193" s="87"/>
      <c r="I193" s="87"/>
      <c r="J193" s="77">
        <f>J194</f>
        <v>81500</v>
      </c>
      <c r="K193" s="106">
        <f>K194</f>
        <v>81.5</v>
      </c>
    </row>
    <row r="194" spans="1:11" ht="27" customHeight="1">
      <c r="A194" s="6" t="s">
        <v>11</v>
      </c>
      <c r="B194" s="93" t="s">
        <v>177</v>
      </c>
      <c r="C194" s="68" t="s">
        <v>12</v>
      </c>
      <c r="D194" s="68" t="s">
        <v>24</v>
      </c>
      <c r="E194" s="87"/>
      <c r="F194" s="87"/>
      <c r="G194" s="78"/>
      <c r="H194" s="87"/>
      <c r="I194" s="87"/>
      <c r="J194" s="78">
        <v>81500</v>
      </c>
      <c r="K194" s="101">
        <f t="shared" si="4"/>
        <v>81.5</v>
      </c>
    </row>
    <row r="195" spans="1:11" ht="43.5" customHeight="1">
      <c r="A195" s="25">
        <v>76</v>
      </c>
      <c r="B195" s="99"/>
      <c r="C195" s="102" t="s">
        <v>133</v>
      </c>
      <c r="D195" s="68"/>
      <c r="E195" s="87"/>
      <c r="F195" s="87"/>
      <c r="G195" s="78"/>
      <c r="H195" s="87"/>
      <c r="I195" s="87"/>
      <c r="J195" s="77">
        <f>J196</f>
        <v>1490500</v>
      </c>
      <c r="K195" s="106">
        <f>K196</f>
        <v>1490.5</v>
      </c>
    </row>
    <row r="196" spans="1:11" ht="27" customHeight="1">
      <c r="A196" s="19">
        <v>250380</v>
      </c>
      <c r="B196" s="93" t="s">
        <v>203</v>
      </c>
      <c r="C196" s="68" t="s">
        <v>25</v>
      </c>
      <c r="D196" s="68" t="s">
        <v>13</v>
      </c>
      <c r="E196" s="87"/>
      <c r="F196" s="87"/>
      <c r="G196" s="87"/>
      <c r="H196" s="87"/>
      <c r="I196" s="87"/>
      <c r="J196" s="78">
        <v>1490500</v>
      </c>
      <c r="K196" s="101">
        <f t="shared" si="4"/>
        <v>1490.5</v>
      </c>
    </row>
    <row r="197" spans="1:157" s="28" customFormat="1" ht="19.5" customHeight="1">
      <c r="A197" s="26"/>
      <c r="B197" s="100"/>
      <c r="C197" s="88" t="s">
        <v>225</v>
      </c>
      <c r="D197" s="88"/>
      <c r="E197" s="89"/>
      <c r="F197" s="89"/>
      <c r="G197" s="89"/>
      <c r="H197" s="89"/>
      <c r="I197" s="89"/>
      <c r="J197" s="77">
        <f>J195+J193+J191+J188+J69+J65+J54+J49+J47+J41+J35+J26+J16</f>
        <v>172041692</v>
      </c>
      <c r="K197" s="106">
        <f>K195+K193+K191+K188+K69+K65+K54+K49+K47+K41+K35+K26+K16</f>
        <v>174061.69999999998</v>
      </c>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c r="CE197" s="27"/>
      <c r="CF197" s="27"/>
      <c r="CG197" s="27"/>
      <c r="CH197" s="27"/>
      <c r="CI197" s="27"/>
      <c r="CJ197" s="27"/>
      <c r="CK197" s="27"/>
      <c r="CL197" s="27"/>
      <c r="CM197" s="27"/>
      <c r="CN197" s="27"/>
      <c r="CO197" s="27"/>
      <c r="CP197" s="27"/>
      <c r="CQ197" s="27"/>
      <c r="CR197" s="27"/>
      <c r="CS197" s="27"/>
      <c r="CT197" s="27"/>
      <c r="CU197" s="27"/>
      <c r="CV197" s="27"/>
      <c r="CW197" s="27"/>
      <c r="CX197" s="27"/>
      <c r="CY197" s="27"/>
      <c r="CZ197" s="27"/>
      <c r="DA197" s="27"/>
      <c r="DB197" s="27"/>
      <c r="DC197" s="27"/>
      <c r="DD197" s="27"/>
      <c r="DE197" s="27"/>
      <c r="DF197" s="27"/>
      <c r="DG197" s="27"/>
      <c r="DH197" s="27"/>
      <c r="DI197" s="27"/>
      <c r="DJ197" s="27"/>
      <c r="DK197" s="27"/>
      <c r="DL197" s="27"/>
      <c r="DM197" s="27"/>
      <c r="DN197" s="27"/>
      <c r="DO197" s="27"/>
      <c r="DP197" s="27"/>
      <c r="DQ197" s="27"/>
      <c r="DR197" s="27"/>
      <c r="DS197" s="27"/>
      <c r="DT197" s="27"/>
      <c r="DU197" s="27"/>
      <c r="DV197" s="27"/>
      <c r="DW197" s="27"/>
      <c r="DX197" s="27"/>
      <c r="DY197" s="27"/>
      <c r="DZ197" s="27"/>
      <c r="EA197" s="27"/>
      <c r="EB197" s="27"/>
      <c r="EC197" s="27"/>
      <c r="ED197" s="27"/>
      <c r="EE197" s="27"/>
      <c r="EF197" s="27"/>
      <c r="EG197" s="27"/>
      <c r="EH197" s="27"/>
      <c r="EI197" s="27"/>
      <c r="EJ197" s="27"/>
      <c r="EK197" s="27"/>
      <c r="EL197" s="27"/>
      <c r="EM197" s="27"/>
      <c r="EN197" s="27"/>
      <c r="EO197" s="27"/>
      <c r="EP197" s="27"/>
      <c r="EQ197" s="27"/>
      <c r="ER197" s="27"/>
      <c r="ES197" s="27"/>
      <c r="ET197" s="27"/>
      <c r="EU197" s="27"/>
      <c r="EV197" s="27"/>
      <c r="EW197" s="27"/>
      <c r="EX197" s="27"/>
      <c r="EY197" s="27"/>
      <c r="EZ197" s="27"/>
      <c r="FA197" s="27"/>
    </row>
    <row r="198" spans="1:157" s="28" customFormat="1" ht="21.75" customHeight="1">
      <c r="A198" s="27"/>
      <c r="B198" s="27"/>
      <c r="C198" s="88" t="s">
        <v>256</v>
      </c>
      <c r="D198" s="103"/>
      <c r="E198" s="17"/>
      <c r="F198" s="17"/>
      <c r="G198" s="17"/>
      <c r="H198" s="17"/>
      <c r="I198" s="17"/>
      <c r="J198" s="56"/>
      <c r="K198" s="106">
        <v>2765.1</v>
      </c>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c r="CI198" s="27"/>
      <c r="CJ198" s="27"/>
      <c r="CK198" s="27"/>
      <c r="CL198" s="27"/>
      <c r="CM198" s="27"/>
      <c r="CN198" s="27"/>
      <c r="CO198" s="27"/>
      <c r="CP198" s="27"/>
      <c r="CQ198" s="27"/>
      <c r="CR198" s="27"/>
      <c r="CS198" s="27"/>
      <c r="CT198" s="27"/>
      <c r="CU198" s="27"/>
      <c r="CV198" s="27"/>
      <c r="CW198" s="27"/>
      <c r="CX198" s="27"/>
      <c r="CY198" s="27"/>
      <c r="CZ198" s="27"/>
      <c r="DA198" s="27"/>
      <c r="DB198" s="27"/>
      <c r="DC198" s="27"/>
      <c r="DD198" s="27"/>
      <c r="DE198" s="27"/>
      <c r="DF198" s="27"/>
      <c r="DG198" s="27"/>
      <c r="DH198" s="27"/>
      <c r="DI198" s="27"/>
      <c r="DJ198" s="27"/>
      <c r="DK198" s="27"/>
      <c r="DL198" s="27"/>
      <c r="DM198" s="27"/>
      <c r="DN198" s="27"/>
      <c r="DO198" s="27"/>
      <c r="DP198" s="27"/>
      <c r="DQ198" s="27"/>
      <c r="DR198" s="27"/>
      <c r="DS198" s="27"/>
      <c r="DT198" s="27"/>
      <c r="DU198" s="27"/>
      <c r="DV198" s="27"/>
      <c r="DW198" s="27"/>
      <c r="DX198" s="27"/>
      <c r="DY198" s="27"/>
      <c r="DZ198" s="27"/>
      <c r="EA198" s="27"/>
      <c r="EB198" s="27"/>
      <c r="EC198" s="27"/>
      <c r="ED198" s="27"/>
      <c r="EE198" s="27"/>
      <c r="EF198" s="27"/>
      <c r="EG198" s="27"/>
      <c r="EH198" s="27"/>
      <c r="EI198" s="27"/>
      <c r="EJ198" s="27"/>
      <c r="EK198" s="27"/>
      <c r="EL198" s="27"/>
      <c r="EM198" s="27"/>
      <c r="EN198" s="27"/>
      <c r="EO198" s="27"/>
      <c r="EP198" s="27"/>
      <c r="EQ198" s="27"/>
      <c r="ER198" s="27"/>
      <c r="ES198" s="27"/>
      <c r="ET198" s="27"/>
      <c r="EU198" s="27"/>
      <c r="EV198" s="27"/>
      <c r="EW198" s="27"/>
      <c r="EX198" s="27"/>
      <c r="EY198" s="27"/>
      <c r="EZ198" s="27"/>
      <c r="FA198" s="27"/>
    </row>
    <row r="199" spans="1:157" s="28" customFormat="1" ht="28.5" customHeight="1">
      <c r="A199" s="27"/>
      <c r="B199" s="27"/>
      <c r="C199" s="109"/>
      <c r="D199" s="49"/>
      <c r="E199" s="29"/>
      <c r="F199" s="29"/>
      <c r="G199" s="29"/>
      <c r="H199" s="29"/>
      <c r="I199" s="29"/>
      <c r="J199" s="90"/>
      <c r="K199" s="110"/>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c r="CE199" s="27"/>
      <c r="CF199" s="27"/>
      <c r="CG199" s="27"/>
      <c r="CH199" s="27"/>
      <c r="CI199" s="27"/>
      <c r="CJ199" s="27"/>
      <c r="CK199" s="27"/>
      <c r="CL199" s="27"/>
      <c r="CM199" s="27"/>
      <c r="CN199" s="27"/>
      <c r="CO199" s="27"/>
      <c r="CP199" s="27"/>
      <c r="CQ199" s="27"/>
      <c r="CR199" s="27"/>
      <c r="CS199" s="27"/>
      <c r="CT199" s="27"/>
      <c r="CU199" s="27"/>
      <c r="CV199" s="27"/>
      <c r="CW199" s="27"/>
      <c r="CX199" s="27"/>
      <c r="CY199" s="27"/>
      <c r="CZ199" s="27"/>
      <c r="DA199" s="27"/>
      <c r="DB199" s="27"/>
      <c r="DC199" s="27"/>
      <c r="DD199" s="27"/>
      <c r="DE199" s="27"/>
      <c r="DF199" s="27"/>
      <c r="DG199" s="27"/>
      <c r="DH199" s="27"/>
      <c r="DI199" s="27"/>
      <c r="DJ199" s="27"/>
      <c r="DK199" s="27"/>
      <c r="DL199" s="27"/>
      <c r="DM199" s="27"/>
      <c r="DN199" s="27"/>
      <c r="DO199" s="27"/>
      <c r="DP199" s="27"/>
      <c r="DQ199" s="27"/>
      <c r="DR199" s="27"/>
      <c r="DS199" s="27"/>
      <c r="DT199" s="27"/>
      <c r="DU199" s="27"/>
      <c r="DV199" s="27"/>
      <c r="DW199" s="27"/>
      <c r="DX199" s="27"/>
      <c r="DY199" s="27"/>
      <c r="DZ199" s="27"/>
      <c r="EA199" s="27"/>
      <c r="EB199" s="27"/>
      <c r="EC199" s="27"/>
      <c r="ED199" s="27"/>
      <c r="EE199" s="27"/>
      <c r="EF199" s="27"/>
      <c r="EG199" s="27"/>
      <c r="EH199" s="27"/>
      <c r="EI199" s="27"/>
      <c r="EJ199" s="27"/>
      <c r="EK199" s="27"/>
      <c r="EL199" s="27"/>
      <c r="EM199" s="27"/>
      <c r="EN199" s="27"/>
      <c r="EO199" s="27"/>
      <c r="EP199" s="27"/>
      <c r="EQ199" s="27"/>
      <c r="ER199" s="27"/>
      <c r="ES199" s="27"/>
      <c r="ET199" s="27"/>
      <c r="EU199" s="27"/>
      <c r="EV199" s="27"/>
      <c r="EW199" s="27"/>
      <c r="EX199" s="27"/>
      <c r="EY199" s="27"/>
      <c r="EZ199" s="27"/>
      <c r="FA199" s="27"/>
    </row>
    <row r="200" spans="1:157" s="28" customFormat="1" ht="28.5" customHeight="1">
      <c r="A200" s="27"/>
      <c r="B200" s="27"/>
      <c r="C200" s="27"/>
      <c r="D200" s="49"/>
      <c r="E200" s="29"/>
      <c r="F200" s="29"/>
      <c r="G200" s="29"/>
      <c r="H200" s="29"/>
      <c r="I200" s="29"/>
      <c r="J200" s="90"/>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c r="CJ200" s="27"/>
      <c r="CK200" s="27"/>
      <c r="CL200" s="27"/>
      <c r="CM200" s="27"/>
      <c r="CN200" s="27"/>
      <c r="CO200" s="27"/>
      <c r="CP200" s="27"/>
      <c r="CQ200" s="27"/>
      <c r="CR200" s="27"/>
      <c r="CS200" s="27"/>
      <c r="CT200" s="27"/>
      <c r="CU200" s="27"/>
      <c r="CV200" s="27"/>
      <c r="CW200" s="27"/>
      <c r="CX200" s="27"/>
      <c r="CY200" s="27"/>
      <c r="CZ200" s="27"/>
      <c r="DA200" s="27"/>
      <c r="DB200" s="27"/>
      <c r="DC200" s="27"/>
      <c r="DD200" s="27"/>
      <c r="DE200" s="27"/>
      <c r="DF200" s="27"/>
      <c r="DG200" s="27"/>
      <c r="DH200" s="27"/>
      <c r="DI200" s="27"/>
      <c r="DJ200" s="27"/>
      <c r="DK200" s="27"/>
      <c r="DL200" s="27"/>
      <c r="DM200" s="27"/>
      <c r="DN200" s="27"/>
      <c r="DO200" s="27"/>
      <c r="DP200" s="27"/>
      <c r="DQ200" s="27"/>
      <c r="DR200" s="27"/>
      <c r="DS200" s="27"/>
      <c r="DT200" s="27"/>
      <c r="DU200" s="27"/>
      <c r="DV200" s="27"/>
      <c r="DW200" s="27"/>
      <c r="DX200" s="27"/>
      <c r="DY200" s="27"/>
      <c r="DZ200" s="27"/>
      <c r="EA200" s="27"/>
      <c r="EB200" s="27"/>
      <c r="EC200" s="27"/>
      <c r="ED200" s="27"/>
      <c r="EE200" s="27"/>
      <c r="EF200" s="27"/>
      <c r="EG200" s="27"/>
      <c r="EH200" s="27"/>
      <c r="EI200" s="27"/>
      <c r="EJ200" s="27"/>
      <c r="EK200" s="27"/>
      <c r="EL200" s="27"/>
      <c r="EM200" s="27"/>
      <c r="EN200" s="27"/>
      <c r="EO200" s="27"/>
      <c r="EP200" s="27"/>
      <c r="EQ200" s="27"/>
      <c r="ER200" s="27"/>
      <c r="ES200" s="27"/>
      <c r="ET200" s="27"/>
      <c r="EU200" s="27"/>
      <c r="EV200" s="27"/>
      <c r="EW200" s="27"/>
      <c r="EX200" s="27"/>
      <c r="EY200" s="27"/>
      <c r="EZ200" s="27"/>
      <c r="FA200" s="27"/>
    </row>
    <row r="201" spans="1:157" s="28" customFormat="1" ht="30">
      <c r="A201" s="27"/>
      <c r="B201" s="27"/>
      <c r="C201" s="47" t="s">
        <v>262</v>
      </c>
      <c r="D201" s="47"/>
      <c r="E201" s="46"/>
      <c r="F201" s="46"/>
      <c r="G201" s="46" t="s">
        <v>71</v>
      </c>
      <c r="H201" s="46"/>
      <c r="I201" s="46"/>
      <c r="J201" s="57"/>
      <c r="K201" s="4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c r="CJ201" s="27"/>
      <c r="CK201" s="27"/>
      <c r="CL201" s="27"/>
      <c r="CM201" s="27"/>
      <c r="CN201" s="27"/>
      <c r="CO201" s="27"/>
      <c r="CP201" s="27"/>
      <c r="CQ201" s="27"/>
      <c r="CR201" s="27"/>
      <c r="CS201" s="27"/>
      <c r="CT201" s="27"/>
      <c r="CU201" s="27"/>
      <c r="CV201" s="27"/>
      <c r="CW201" s="27"/>
      <c r="CX201" s="27"/>
      <c r="CY201" s="27"/>
      <c r="CZ201" s="27"/>
      <c r="DA201" s="27"/>
      <c r="DB201" s="27"/>
      <c r="DC201" s="27"/>
      <c r="DD201" s="27"/>
      <c r="DE201" s="27"/>
      <c r="DF201" s="27"/>
      <c r="DG201" s="27"/>
      <c r="DH201" s="27"/>
      <c r="DI201" s="27"/>
      <c r="DJ201" s="27"/>
      <c r="DK201" s="27"/>
      <c r="DL201" s="27"/>
      <c r="DM201" s="27"/>
      <c r="DN201" s="27"/>
      <c r="DO201" s="27"/>
      <c r="DP201" s="27"/>
      <c r="DQ201" s="27"/>
      <c r="DR201" s="27"/>
      <c r="DS201" s="27"/>
      <c r="DT201" s="27"/>
      <c r="DU201" s="27"/>
      <c r="DV201" s="27"/>
      <c r="DW201" s="27"/>
      <c r="DX201" s="27"/>
      <c r="DY201" s="27"/>
      <c r="DZ201" s="27"/>
      <c r="EA201" s="27"/>
      <c r="EB201" s="27"/>
      <c r="EC201" s="27"/>
      <c r="ED201" s="27"/>
      <c r="EE201" s="27"/>
      <c r="EF201" s="27"/>
      <c r="EG201" s="27"/>
      <c r="EH201" s="27"/>
      <c r="EI201" s="27"/>
      <c r="EJ201" s="27"/>
      <c r="EK201" s="27"/>
      <c r="EL201" s="27"/>
      <c r="EM201" s="27"/>
      <c r="EN201" s="27"/>
      <c r="EO201" s="27"/>
      <c r="EP201" s="27"/>
      <c r="EQ201" s="27"/>
      <c r="ER201" s="27"/>
      <c r="ES201" s="27"/>
      <c r="ET201" s="27"/>
      <c r="EU201" s="27"/>
      <c r="EV201" s="27"/>
      <c r="EW201" s="27"/>
      <c r="EX201" s="27"/>
      <c r="EY201" s="27"/>
      <c r="EZ201" s="27"/>
      <c r="FA201" s="27"/>
    </row>
    <row r="202" spans="1:157" s="48" customFormat="1" ht="30">
      <c r="A202" s="47"/>
      <c r="B202" s="47"/>
      <c r="C202" s="47"/>
      <c r="D202" s="47"/>
      <c r="E202" s="46"/>
      <c r="F202" s="46"/>
      <c r="G202" s="46"/>
      <c r="H202" s="46"/>
      <c r="I202" s="46"/>
      <c r="J202" s="5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c r="BM202" s="47"/>
      <c r="BN202" s="47"/>
      <c r="BO202" s="47"/>
      <c r="BP202" s="47"/>
      <c r="BQ202" s="47"/>
      <c r="BR202" s="47"/>
      <c r="BS202" s="47"/>
      <c r="BT202" s="47"/>
      <c r="BU202" s="47"/>
      <c r="BV202" s="47"/>
      <c r="BW202" s="47"/>
      <c r="BX202" s="47"/>
      <c r="BY202" s="47"/>
      <c r="BZ202" s="47"/>
      <c r="CA202" s="47"/>
      <c r="CB202" s="47"/>
      <c r="CC202" s="47"/>
      <c r="CD202" s="47"/>
      <c r="CE202" s="47"/>
      <c r="CF202" s="47"/>
      <c r="CG202" s="47"/>
      <c r="CH202" s="47"/>
      <c r="CI202" s="47"/>
      <c r="CJ202" s="47"/>
      <c r="CK202" s="47"/>
      <c r="CL202" s="47"/>
      <c r="CM202" s="47"/>
      <c r="CN202" s="47"/>
      <c r="CO202" s="47"/>
      <c r="CP202" s="47"/>
      <c r="CQ202" s="47"/>
      <c r="CR202" s="47"/>
      <c r="CS202" s="47"/>
      <c r="CT202" s="47"/>
      <c r="CU202" s="47"/>
      <c r="CV202" s="47"/>
      <c r="CW202" s="47"/>
      <c r="CX202" s="47"/>
      <c r="CY202" s="47"/>
      <c r="CZ202" s="47"/>
      <c r="DA202" s="47"/>
      <c r="DB202" s="47"/>
      <c r="DC202" s="47"/>
      <c r="DD202" s="47"/>
      <c r="DE202" s="47"/>
      <c r="DF202" s="47"/>
      <c r="DG202" s="47"/>
      <c r="DH202" s="47"/>
      <c r="DI202" s="47"/>
      <c r="DJ202" s="47"/>
      <c r="DK202" s="47"/>
      <c r="DL202" s="47"/>
      <c r="DM202" s="47"/>
      <c r="DN202" s="47"/>
      <c r="DO202" s="47"/>
      <c r="DP202" s="47"/>
      <c r="DQ202" s="47"/>
      <c r="DR202" s="47"/>
      <c r="DS202" s="47"/>
      <c r="DT202" s="47"/>
      <c r="DU202" s="47"/>
      <c r="DV202" s="47"/>
      <c r="DW202" s="47"/>
      <c r="DX202" s="47"/>
      <c r="DY202" s="47"/>
      <c r="DZ202" s="47"/>
      <c r="EA202" s="47"/>
      <c r="EB202" s="47"/>
      <c r="EC202" s="47"/>
      <c r="ED202" s="47"/>
      <c r="EE202" s="47"/>
      <c r="EF202" s="47"/>
      <c r="EG202" s="47"/>
      <c r="EH202" s="47"/>
      <c r="EI202" s="47"/>
      <c r="EJ202" s="47"/>
      <c r="EK202" s="47"/>
      <c r="EL202" s="47"/>
      <c r="EM202" s="47"/>
      <c r="EN202" s="47"/>
      <c r="EO202" s="47"/>
      <c r="EP202" s="47"/>
      <c r="EQ202" s="47"/>
      <c r="ER202" s="47"/>
      <c r="ES202" s="47"/>
      <c r="ET202" s="47"/>
      <c r="EU202" s="47"/>
      <c r="EV202" s="47"/>
      <c r="EW202" s="47"/>
      <c r="EX202" s="47"/>
      <c r="EY202" s="47"/>
      <c r="EZ202" s="47"/>
      <c r="FA202" s="47"/>
    </row>
    <row r="203" spans="1:157" s="31" customFormat="1" ht="18" customHeight="1">
      <c r="A203" s="9"/>
      <c r="B203" s="9"/>
      <c r="C203" s="10" t="s">
        <v>40</v>
      </c>
      <c r="D203" s="13"/>
      <c r="E203" s="11"/>
      <c r="F203" s="11"/>
      <c r="G203" s="11"/>
      <c r="J203" s="58"/>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30"/>
      <c r="BM203" s="30"/>
      <c r="BN203" s="30"/>
      <c r="BO203" s="30"/>
      <c r="BP203" s="30"/>
      <c r="BQ203" s="30"/>
      <c r="BR203" s="30"/>
      <c r="BS203" s="30"/>
      <c r="BT203" s="30"/>
      <c r="BU203" s="30"/>
      <c r="BV203" s="30"/>
      <c r="BW203" s="30"/>
      <c r="BX203" s="30"/>
      <c r="BY203" s="30"/>
      <c r="BZ203" s="30"/>
      <c r="CA203" s="30"/>
      <c r="CB203" s="30"/>
      <c r="CC203" s="30"/>
      <c r="CD203" s="30"/>
      <c r="CE203" s="30"/>
      <c r="CF203" s="30"/>
      <c r="CG203" s="30"/>
      <c r="CH203" s="30"/>
      <c r="CI203" s="30"/>
      <c r="CJ203" s="30"/>
      <c r="CK203" s="30"/>
      <c r="CL203" s="30"/>
      <c r="CM203" s="30"/>
      <c r="CN203" s="30"/>
      <c r="CO203" s="30"/>
      <c r="CP203" s="30"/>
      <c r="CQ203" s="30"/>
      <c r="CR203" s="30"/>
      <c r="CS203" s="30"/>
      <c r="CT203" s="30"/>
      <c r="CU203" s="30"/>
      <c r="CV203" s="30"/>
      <c r="CW203" s="30"/>
      <c r="CX203" s="30"/>
      <c r="CY203" s="30"/>
      <c r="CZ203" s="30"/>
      <c r="DA203" s="30"/>
      <c r="DB203" s="30"/>
      <c r="DC203" s="30"/>
      <c r="DD203" s="30"/>
      <c r="DE203" s="30"/>
      <c r="DF203" s="30"/>
      <c r="DG203" s="30"/>
      <c r="DH203" s="30"/>
      <c r="DI203" s="30"/>
      <c r="DJ203" s="30"/>
      <c r="DK203" s="30"/>
      <c r="DL203" s="30"/>
      <c r="DM203" s="30"/>
      <c r="DN203" s="30"/>
      <c r="DO203" s="30"/>
      <c r="DP203" s="30"/>
      <c r="DQ203" s="30"/>
      <c r="DR203" s="30"/>
      <c r="DS203" s="30"/>
      <c r="DT203" s="30"/>
      <c r="DU203" s="30"/>
      <c r="DV203" s="30"/>
      <c r="DW203" s="30"/>
      <c r="DX203" s="30"/>
      <c r="DY203" s="30"/>
      <c r="DZ203" s="30"/>
      <c r="EA203" s="30"/>
      <c r="EB203" s="30"/>
      <c r="EC203" s="30"/>
      <c r="ED203" s="30"/>
      <c r="EE203" s="30"/>
      <c r="EF203" s="30"/>
      <c r="EG203" s="30"/>
      <c r="EH203" s="30"/>
      <c r="EI203" s="30"/>
      <c r="EJ203" s="30"/>
      <c r="EK203" s="30"/>
      <c r="EL203" s="30"/>
      <c r="EM203" s="30"/>
      <c r="EN203" s="30"/>
      <c r="EO203" s="30"/>
      <c r="EP203" s="30"/>
      <c r="EQ203" s="30"/>
      <c r="ER203" s="30"/>
      <c r="ES203" s="30"/>
      <c r="ET203" s="30"/>
      <c r="EU203" s="30"/>
      <c r="EV203" s="30"/>
      <c r="EW203" s="30"/>
      <c r="EX203" s="30"/>
      <c r="EY203" s="30"/>
      <c r="EZ203" s="30"/>
      <c r="FA203" s="30"/>
    </row>
    <row r="204" spans="1:157" s="31" customFormat="1" ht="30.75">
      <c r="A204" s="31" t="s">
        <v>57</v>
      </c>
      <c r="C204" s="40" t="s">
        <v>57</v>
      </c>
      <c r="D204" s="44"/>
      <c r="E204" s="45"/>
      <c r="F204" s="45"/>
      <c r="G204" s="30"/>
      <c r="J204" s="58"/>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c r="BI204" s="30"/>
      <c r="BJ204" s="30"/>
      <c r="BK204" s="30"/>
      <c r="BL204" s="30"/>
      <c r="BM204" s="30"/>
      <c r="BN204" s="30"/>
      <c r="BO204" s="30"/>
      <c r="BP204" s="30"/>
      <c r="BQ204" s="30"/>
      <c r="BR204" s="30"/>
      <c r="BS204" s="30"/>
      <c r="BT204" s="30"/>
      <c r="BU204" s="30"/>
      <c r="BV204" s="30"/>
      <c r="BW204" s="30"/>
      <c r="BX204" s="30"/>
      <c r="BY204" s="30"/>
      <c r="BZ204" s="30"/>
      <c r="CA204" s="30"/>
      <c r="CB204" s="30"/>
      <c r="CC204" s="30"/>
      <c r="CD204" s="30"/>
      <c r="CE204" s="30"/>
      <c r="CF204" s="30"/>
      <c r="CG204" s="30"/>
      <c r="CH204" s="30"/>
      <c r="CI204" s="30"/>
      <c r="CJ204" s="30"/>
      <c r="CK204" s="30"/>
      <c r="CL204" s="30"/>
      <c r="CM204" s="30"/>
      <c r="CN204" s="30"/>
      <c r="CO204" s="30"/>
      <c r="CP204" s="30"/>
      <c r="CQ204" s="30"/>
      <c r="CR204" s="30"/>
      <c r="CS204" s="30"/>
      <c r="CT204" s="30"/>
      <c r="CU204" s="30"/>
      <c r="CV204" s="30"/>
      <c r="CW204" s="30"/>
      <c r="CX204" s="30"/>
      <c r="CY204" s="30"/>
      <c r="CZ204" s="30"/>
      <c r="DA204" s="30"/>
      <c r="DB204" s="30"/>
      <c r="DC204" s="30"/>
      <c r="DD204" s="30"/>
      <c r="DE204" s="30"/>
      <c r="DF204" s="30"/>
      <c r="DG204" s="30"/>
      <c r="DH204" s="30"/>
      <c r="DI204" s="30"/>
      <c r="DJ204" s="30"/>
      <c r="DK204" s="30"/>
      <c r="DL204" s="30"/>
      <c r="DM204" s="30"/>
      <c r="DN204" s="30"/>
      <c r="DO204" s="30"/>
      <c r="DP204" s="30"/>
      <c r="DQ204" s="30"/>
      <c r="DR204" s="30"/>
      <c r="DS204" s="30"/>
      <c r="DT204" s="30"/>
      <c r="DU204" s="30"/>
      <c r="DV204" s="30"/>
      <c r="DW204" s="30"/>
      <c r="DX204" s="30"/>
      <c r="DY204" s="30"/>
      <c r="DZ204" s="30"/>
      <c r="EA204" s="30"/>
      <c r="EB204" s="30"/>
      <c r="EC204" s="30"/>
      <c r="ED204" s="30"/>
      <c r="EE204" s="30"/>
      <c r="EF204" s="30"/>
      <c r="EG204" s="30"/>
      <c r="EH204" s="30"/>
      <c r="EI204" s="30"/>
      <c r="EJ204" s="30"/>
      <c r="EK204" s="30"/>
      <c r="EL204" s="30"/>
      <c r="EM204" s="30"/>
      <c r="EN204" s="30"/>
      <c r="EO204" s="30"/>
      <c r="EP204" s="30"/>
      <c r="EQ204" s="30"/>
      <c r="ER204" s="30"/>
      <c r="ES204" s="30"/>
      <c r="ET204" s="30"/>
      <c r="EU204" s="30"/>
      <c r="EV204" s="30"/>
      <c r="EW204" s="30"/>
      <c r="EX204" s="30"/>
      <c r="EY204" s="30"/>
      <c r="EZ204" s="30"/>
      <c r="FA204" s="30"/>
    </row>
    <row r="205" spans="3:157" s="40" customFormat="1" ht="27.75">
      <c r="C205" s="40" t="s">
        <v>263</v>
      </c>
      <c r="D205" s="41"/>
      <c r="E205" s="42"/>
      <c r="F205" s="42"/>
      <c r="G205" s="43"/>
      <c r="J205" s="59"/>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c r="BG205" s="43"/>
      <c r="BH205" s="43"/>
      <c r="BI205" s="43"/>
      <c r="BJ205" s="43"/>
      <c r="BK205" s="43"/>
      <c r="BL205" s="43"/>
      <c r="BM205" s="43"/>
      <c r="BN205" s="43"/>
      <c r="BO205" s="43"/>
      <c r="BP205" s="43"/>
      <c r="BQ205" s="43"/>
      <c r="BR205" s="43"/>
      <c r="BS205" s="43"/>
      <c r="BT205" s="43"/>
      <c r="BU205" s="43"/>
      <c r="BV205" s="43"/>
      <c r="BW205" s="43"/>
      <c r="BX205" s="43"/>
      <c r="BY205" s="43"/>
      <c r="BZ205" s="43"/>
      <c r="CA205" s="43"/>
      <c r="CB205" s="43"/>
      <c r="CC205" s="43"/>
      <c r="CD205" s="43"/>
      <c r="CE205" s="43"/>
      <c r="CF205" s="43"/>
      <c r="CG205" s="43"/>
      <c r="CH205" s="43"/>
      <c r="CI205" s="43"/>
      <c r="CJ205" s="43"/>
      <c r="CK205" s="43"/>
      <c r="CL205" s="43"/>
      <c r="CM205" s="43"/>
      <c r="CN205" s="43"/>
      <c r="CO205" s="43"/>
      <c r="CP205" s="43"/>
      <c r="CQ205" s="43"/>
      <c r="CR205" s="43"/>
      <c r="CS205" s="43"/>
      <c r="CT205" s="43"/>
      <c r="CU205" s="43"/>
      <c r="CV205" s="43"/>
      <c r="CW205" s="43"/>
      <c r="CX205" s="43"/>
      <c r="CY205" s="43"/>
      <c r="CZ205" s="43"/>
      <c r="DA205" s="43"/>
      <c r="DB205" s="43"/>
      <c r="DC205" s="43"/>
      <c r="DD205" s="43"/>
      <c r="DE205" s="43"/>
      <c r="DF205" s="43"/>
      <c r="DG205" s="43"/>
      <c r="DH205" s="43"/>
      <c r="DI205" s="43"/>
      <c r="DJ205" s="43"/>
      <c r="DK205" s="43"/>
      <c r="DL205" s="43"/>
      <c r="DM205" s="43"/>
      <c r="DN205" s="43"/>
      <c r="DO205" s="43"/>
      <c r="DP205" s="43"/>
      <c r="DQ205" s="43"/>
      <c r="DR205" s="43"/>
      <c r="DS205" s="43"/>
      <c r="DT205" s="43"/>
      <c r="DU205" s="43"/>
      <c r="DV205" s="43"/>
      <c r="DW205" s="43"/>
      <c r="DX205" s="43"/>
      <c r="DY205" s="43"/>
      <c r="DZ205" s="43"/>
      <c r="EA205" s="43"/>
      <c r="EB205" s="43"/>
      <c r="EC205" s="43"/>
      <c r="ED205" s="43"/>
      <c r="EE205" s="43"/>
      <c r="EF205" s="43"/>
      <c r="EG205" s="43"/>
      <c r="EH205" s="43"/>
      <c r="EI205" s="43"/>
      <c r="EJ205" s="43"/>
      <c r="EK205" s="43"/>
      <c r="EL205" s="43"/>
      <c r="EM205" s="43"/>
      <c r="EN205" s="43"/>
      <c r="EO205" s="43"/>
      <c r="EP205" s="43"/>
      <c r="EQ205" s="43"/>
      <c r="ER205" s="43"/>
      <c r="ES205" s="43"/>
      <c r="ET205" s="43"/>
      <c r="EU205" s="43"/>
      <c r="EV205" s="43"/>
      <c r="EW205" s="43"/>
      <c r="EX205" s="43"/>
      <c r="EY205" s="43"/>
      <c r="EZ205" s="43"/>
      <c r="FA205" s="43"/>
    </row>
    <row r="206" spans="4:7" ht="18.75">
      <c r="D206" s="32"/>
      <c r="E206" s="33"/>
      <c r="F206" s="33"/>
      <c r="G206" s="16"/>
    </row>
    <row r="207" spans="4:7" ht="18.75">
      <c r="D207" s="32"/>
      <c r="E207" s="33"/>
      <c r="F207" s="33"/>
      <c r="G207" s="16"/>
    </row>
    <row r="208" spans="4:7" ht="18.75">
      <c r="D208" s="32"/>
      <c r="E208" s="33"/>
      <c r="F208" s="33"/>
      <c r="G208" s="16"/>
    </row>
    <row r="209" spans="4:7" ht="18.75">
      <c r="D209" s="32"/>
      <c r="E209" s="33"/>
      <c r="F209" s="33"/>
      <c r="G209" s="16"/>
    </row>
    <row r="210" spans="4:7" ht="18.75">
      <c r="D210" s="32"/>
      <c r="E210" s="33"/>
      <c r="F210" s="33"/>
      <c r="G210" s="16"/>
    </row>
    <row r="211" spans="4:157" s="36" customFormat="1" ht="19.5">
      <c r="D211" s="20"/>
      <c r="E211" s="34"/>
      <c r="F211" s="34"/>
      <c r="G211" s="35"/>
      <c r="J211" s="60"/>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35"/>
      <c r="EF211" s="35"/>
      <c r="EG211" s="35"/>
      <c r="EH211" s="35"/>
      <c r="EI211" s="35"/>
      <c r="EJ211" s="35"/>
      <c r="EK211" s="35"/>
      <c r="EL211" s="35"/>
      <c r="EM211" s="35"/>
      <c r="EN211" s="35"/>
      <c r="EO211" s="35"/>
      <c r="EP211" s="35"/>
      <c r="EQ211" s="35"/>
      <c r="ER211" s="35"/>
      <c r="ES211" s="35"/>
      <c r="ET211" s="35"/>
      <c r="EU211" s="35"/>
      <c r="EV211" s="35"/>
      <c r="EW211" s="35"/>
      <c r="EX211" s="35"/>
      <c r="EY211" s="35"/>
      <c r="EZ211" s="35"/>
      <c r="FA211" s="35"/>
    </row>
  </sheetData>
  <sheetProtection/>
  <mergeCells count="29">
    <mergeCell ref="E1:J1"/>
    <mergeCell ref="B13:B14"/>
    <mergeCell ref="D13:D14"/>
    <mergeCell ref="H13:H14"/>
    <mergeCell ref="E13:E14"/>
    <mergeCell ref="G13:G14"/>
    <mergeCell ref="I13:I14"/>
    <mergeCell ref="E2:K2"/>
    <mergeCell ref="F3:K3"/>
    <mergeCell ref="F4:K4"/>
    <mergeCell ref="A13:A14"/>
    <mergeCell ref="B43:B44"/>
    <mergeCell ref="H43:H44"/>
    <mergeCell ref="J13:J14"/>
    <mergeCell ref="C13:C14"/>
    <mergeCell ref="F13:F14"/>
    <mergeCell ref="A43:A44"/>
    <mergeCell ref="C43:C44"/>
    <mergeCell ref="D43:D44"/>
    <mergeCell ref="E43:E44"/>
    <mergeCell ref="C8:K8"/>
    <mergeCell ref="C9:K9"/>
    <mergeCell ref="C11:K11"/>
    <mergeCell ref="J43:J44"/>
    <mergeCell ref="G43:G44"/>
    <mergeCell ref="F43:F44"/>
    <mergeCell ref="I43:I44"/>
    <mergeCell ref="K13:K14"/>
    <mergeCell ref="K43:K44"/>
  </mergeCells>
  <printOptions horizontalCentered="1"/>
  <pageMargins left="0.3937007874015748" right="0.3937007874015748" top="1.1811023622047245" bottom="0.3937007874015748" header="0.4330708661417323" footer="0.1968503937007874"/>
  <pageSetup firstPageNumber="114" useFirstPageNumber="1" fitToHeight="19" fitToWidth="1" horizontalDpi="600" verticalDpi="600" orientation="landscape" paperSize="9" scale="63" r:id="rId1"/>
  <headerFooter alignWithMargins="0">
    <oddFooter>&amp;R&amp;"Times New Roman,обычный"&amp;16 &amp;P</oddFooter>
  </headerFooter>
  <rowBreaks count="2" manualBreakCount="2">
    <brk id="30" min="2" max="10" man="1"/>
    <brk id="42" min="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Sun</dc:creator>
  <cp:keywords/>
  <dc:description/>
  <cp:lastModifiedBy>Users</cp:lastModifiedBy>
  <cp:lastPrinted>2015-01-15T08:01:58Z</cp:lastPrinted>
  <dcterms:created xsi:type="dcterms:W3CDTF">2011-11-24T09:09:31Z</dcterms:created>
  <dcterms:modified xsi:type="dcterms:W3CDTF">2015-01-15T08:26:37Z</dcterms:modified>
  <cp:category/>
  <cp:version/>
  <cp:contentType/>
  <cp:contentStatus/>
</cp:coreProperties>
</file>