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410" windowHeight="10875" tabRatio="189" activeTab="0"/>
  </bookViews>
  <sheets>
    <sheet name="2273" sheetId="1" r:id="rId1"/>
  </sheets>
  <definedNames>
    <definedName name="_xlnm.Print_Area" localSheetId="0">'2273'!$A$1:$O$48</definedName>
  </definedNames>
  <calcPr fullCalcOnLoad="1"/>
</workbook>
</file>

<file path=xl/sharedStrings.xml><?xml version="1.0" encoding="utf-8"?>
<sst xmlns="http://schemas.openxmlformats.org/spreadsheetml/2006/main" count="38" uniqueCount="31">
  <si>
    <t xml:space="preserve">до рішення виконавчого комітету </t>
  </si>
  <si>
    <t xml:space="preserve">від                                №  </t>
  </si>
  <si>
    <t>№</t>
  </si>
  <si>
    <t>Назва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</si>
  <si>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</si>
  <si>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</si>
  <si>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</si>
  <si>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</si>
  <si>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</si>
  <si>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</si>
  <si>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</si>
  <si>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</si>
  <si>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 xml:space="preserve">Вересень </t>
  </si>
  <si>
    <t>Жовтень</t>
  </si>
  <si>
    <t>Листопад</t>
  </si>
  <si>
    <t>Грудень</t>
  </si>
  <si>
    <t>Всього на рік</t>
  </si>
  <si>
    <t>Затверджено</t>
  </si>
  <si>
    <t xml:space="preserve">Внесено зміни </t>
  </si>
  <si>
    <t>Затверджено з урахуванням змін</t>
  </si>
  <si>
    <t>Затверджено, разом:</t>
  </si>
  <si>
    <t xml:space="preserve">Внесено зміни, разом: </t>
  </si>
  <si>
    <t>Затверджено з урахуванням змін, разом:</t>
  </si>
  <si>
    <t>1.</t>
  </si>
  <si>
    <t>кВт год</t>
  </si>
  <si>
    <t xml:space="preserve">Опорний пункт по вул.Карбишева, 17(КТКВК 250404 )  </t>
  </si>
  <si>
    <t>Додаток №3</t>
  </si>
  <si>
    <t>Начальник відділу бухгалтерського обліку
та звітності, головний бухгалтер</t>
  </si>
  <si>
    <t>О.А.Костенко</t>
  </si>
  <si>
    <t>Зміни до лімітів споживання електричної енергії на 2016 рік по головному розпоряднику коштів 
"Виконавчий комітет Сумської міської ради"</t>
  </si>
  <si>
    <t>Міський центр фізичного здоровя населення "Спорт для всіх" - Клуб за місцем проживання "Водник"  (КТКВК 130115)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</si>
</sst>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#,##0.000"/>
    <numFmt numFmtId="176" formatCode="#,##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</numFmts>
  <fonts count="32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4"/>
      <color indexed="12"/>
      <name val="Times New Roman"/>
      <family val="1"/>
    </font>
    <font>
      <sz val="13"/>
      <color indexed="21"/>
      <name val="Times New Roman"/>
      <family val="1"/>
    </font>
    <font>
      <sz val="14"/>
      <name val="Times New Roman Cyr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shrinkToFit="1"/>
    </xf>
    <xf numFmtId="2" fontId="8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/>
    </xf>
    <xf numFmtId="0" fontId="5" fillId="0" borderId="14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8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/>
    </xf>
    <xf numFmtId="4" fontId="5" fillId="0" borderId="18" xfId="54" applyNumberFormat="1" applyFont="1" applyFill="1" applyBorder="1" applyAlignment="1">
      <alignment horizontal="center" vertical="center"/>
      <protection/>
    </xf>
    <xf numFmtId="173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173" fontId="8" fillId="0" borderId="0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20" xfId="54" applyNumberFormat="1" applyFont="1" applyFill="1" applyBorder="1" applyAlignment="1">
      <alignment horizontal="center" vertical="center"/>
      <protection/>
    </xf>
    <xf numFmtId="4" fontId="5" fillId="0" borderId="14" xfId="54" applyNumberFormat="1" applyFont="1" applyFill="1" applyBorder="1" applyAlignment="1">
      <alignment horizontal="center" vertical="center"/>
      <protection/>
    </xf>
    <xf numFmtId="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73" fontId="10" fillId="0" borderId="21" xfId="53" applyNumberFormat="1" applyFont="1" applyFill="1" applyBorder="1" applyAlignment="1">
      <alignment horizontal="center" vertical="center"/>
      <protection/>
    </xf>
    <xf numFmtId="173" fontId="10" fillId="0" borderId="22" xfId="53" applyNumberFormat="1" applyFont="1" applyFill="1" applyBorder="1" applyAlignment="1">
      <alignment horizontal="center" vertical="center"/>
      <protection/>
    </xf>
    <xf numFmtId="173" fontId="10" fillId="0" borderId="23" xfId="53" applyNumberFormat="1" applyFont="1" applyFill="1" applyBorder="1" applyAlignment="1">
      <alignment horizontal="center" vertical="center"/>
      <protection/>
    </xf>
    <xf numFmtId="173" fontId="10" fillId="0" borderId="19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173" fontId="5" fillId="0" borderId="25" xfId="53" applyNumberFormat="1" applyFont="1" applyFill="1" applyBorder="1" applyAlignment="1">
      <alignment horizontal="center" vertical="center"/>
      <protection/>
    </xf>
    <xf numFmtId="173" fontId="5" fillId="0" borderId="26" xfId="53" applyNumberFormat="1" applyFont="1" applyFill="1" applyBorder="1" applyAlignment="1">
      <alignment horizontal="center" vertical="center"/>
      <protection/>
    </xf>
    <xf numFmtId="173" fontId="5" fillId="0" borderId="18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center" wrapText="1"/>
    </xf>
    <xf numFmtId="4" fontId="10" fillId="0" borderId="28" xfId="54" applyNumberFormat="1" applyFont="1" applyFill="1" applyBorder="1" applyAlignment="1">
      <alignment horizontal="center" vertical="center"/>
      <protection/>
    </xf>
    <xf numFmtId="4" fontId="10" fillId="0" borderId="29" xfId="54" applyNumberFormat="1" applyFont="1" applyFill="1" applyBorder="1" applyAlignment="1">
      <alignment horizontal="center" vertical="center"/>
      <protection/>
    </xf>
    <xf numFmtId="4" fontId="10" fillId="0" borderId="30" xfId="54" applyNumberFormat="1" applyFont="1" applyFill="1" applyBorder="1" applyAlignment="1">
      <alignment horizontal="center" vertical="center"/>
      <protection/>
    </xf>
    <xf numFmtId="4" fontId="10" fillId="0" borderId="31" xfId="0" applyNumberFormat="1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left" vertical="center" wrapText="1"/>
    </xf>
    <xf numFmtId="4" fontId="10" fillId="0" borderId="33" xfId="54" applyNumberFormat="1" applyFont="1" applyFill="1" applyBorder="1" applyAlignment="1">
      <alignment horizontal="center" vertical="center"/>
      <protection/>
    </xf>
    <xf numFmtId="4" fontId="10" fillId="0" borderId="34" xfId="54" applyNumberFormat="1" applyFont="1" applyFill="1" applyBorder="1" applyAlignment="1">
      <alignment horizontal="center" vertical="center"/>
      <protection/>
    </xf>
    <xf numFmtId="4" fontId="10" fillId="0" borderId="35" xfId="54" applyNumberFormat="1" applyFont="1" applyFill="1" applyBorder="1" applyAlignment="1">
      <alignment horizontal="center" vertical="center"/>
      <protection/>
    </xf>
    <xf numFmtId="4" fontId="10" fillId="0" borderId="21" xfId="54" applyNumberFormat="1" applyFont="1" applyFill="1" applyBorder="1" applyAlignment="1">
      <alignment horizontal="center" vertical="center"/>
      <protection/>
    </xf>
    <xf numFmtId="4" fontId="10" fillId="0" borderId="22" xfId="54" applyNumberFormat="1" applyFont="1" applyFill="1" applyBorder="1" applyAlignment="1">
      <alignment horizontal="center" vertical="center"/>
      <protection/>
    </xf>
    <xf numFmtId="4" fontId="10" fillId="0" borderId="36" xfId="54" applyNumberFormat="1" applyFont="1" applyFill="1" applyBorder="1" applyAlignment="1">
      <alignment horizontal="center" vertical="center"/>
      <protection/>
    </xf>
    <xf numFmtId="4" fontId="10" fillId="0" borderId="19" xfId="54" applyNumberFormat="1" applyFont="1" applyFill="1" applyBorder="1" applyAlignment="1">
      <alignment horizontal="center" vertical="center"/>
      <protection/>
    </xf>
    <xf numFmtId="4" fontId="5" fillId="0" borderId="26" xfId="54" applyNumberFormat="1" applyFont="1" applyFill="1" applyBorder="1" applyAlignment="1">
      <alignment horizontal="center" vertical="center"/>
      <protection/>
    </xf>
    <xf numFmtId="4" fontId="5" fillId="0" borderId="37" xfId="54" applyNumberFormat="1" applyFont="1" applyFill="1" applyBorder="1" applyAlignment="1">
      <alignment horizontal="center" vertical="center"/>
      <protection/>
    </xf>
    <xf numFmtId="4" fontId="5" fillId="0" borderId="16" xfId="54" applyNumberFormat="1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4" fontId="5" fillId="0" borderId="20" xfId="0" applyNumberFormat="1" applyFont="1" applyBorder="1" applyAlignment="1">
      <alignment horizontal="center" vertical="center"/>
    </xf>
    <xf numFmtId="175" fontId="10" fillId="0" borderId="33" xfId="54" applyNumberFormat="1" applyFont="1" applyFill="1" applyBorder="1" applyAlignment="1">
      <alignment horizontal="center" vertical="center"/>
      <protection/>
    </xf>
    <xf numFmtId="175" fontId="10" fillId="0" borderId="34" xfId="54" applyNumberFormat="1" applyFont="1" applyFill="1" applyBorder="1" applyAlignment="1">
      <alignment horizontal="center" vertical="center"/>
      <protection/>
    </xf>
    <xf numFmtId="175" fontId="10" fillId="0" borderId="38" xfId="54" applyNumberFormat="1" applyFont="1" applyFill="1" applyBorder="1" applyAlignment="1">
      <alignment horizontal="center" vertical="center"/>
      <protection/>
    </xf>
    <xf numFmtId="173" fontId="10" fillId="0" borderId="17" xfId="0" applyNumberFormat="1" applyFont="1" applyFill="1" applyBorder="1" applyAlignment="1">
      <alignment horizontal="center" vertical="center"/>
    </xf>
    <xf numFmtId="4" fontId="10" fillId="0" borderId="23" xfId="54" applyNumberFormat="1" applyFont="1" applyFill="1" applyBorder="1" applyAlignment="1">
      <alignment horizontal="center" vertical="center"/>
      <protection/>
    </xf>
    <xf numFmtId="0" fontId="14" fillId="0" borderId="0" xfId="0" applyFont="1" applyFill="1" applyAlignment="1">
      <alignment/>
    </xf>
    <xf numFmtId="2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left" vertical="center"/>
    </xf>
    <xf numFmtId="4" fontId="5" fillId="0" borderId="39" xfId="0" applyNumberFormat="1" applyFont="1" applyFill="1" applyBorder="1" applyAlignment="1">
      <alignment horizontal="left" vertical="center"/>
    </xf>
    <xf numFmtId="4" fontId="5" fillId="0" borderId="4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ЕКВ 1160  06р." xfId="53"/>
    <cellStyle name="Обычный_Энергоносители 01011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E48"/>
  <sheetViews>
    <sheetView tabSelected="1" zoomScale="83" zoomScaleNormal="83" zoomScaleSheetLayoutView="75" zoomScalePageLayoutView="0" workbookViewId="0" topLeftCell="A1">
      <selection activeCell="N50" sqref="N50"/>
    </sheetView>
  </sheetViews>
  <sheetFormatPr defaultColWidth="9.125" defaultRowHeight="12.75"/>
  <cols>
    <col min="1" max="1" width="6.25390625" style="29" customWidth="1"/>
    <col min="2" max="2" width="34.00390625" style="29" customWidth="1"/>
    <col min="3" max="4" width="12.75390625" style="29" customWidth="1"/>
    <col min="5" max="5" width="12.125" style="29" customWidth="1"/>
    <col min="6" max="6" width="12.25390625" style="29" customWidth="1"/>
    <col min="7" max="7" width="12.125" style="29" customWidth="1"/>
    <col min="8" max="8" width="12.25390625" style="29" customWidth="1"/>
    <col min="9" max="9" width="12.00390625" style="29" customWidth="1"/>
    <col min="10" max="10" width="12.25390625" style="29" customWidth="1"/>
    <col min="11" max="11" width="12.75390625" style="29" customWidth="1"/>
    <col min="12" max="12" width="12.625" style="29" customWidth="1"/>
    <col min="13" max="13" width="12.25390625" style="29" customWidth="1"/>
    <col min="14" max="14" width="12.625" style="29" customWidth="1"/>
    <col min="15" max="15" width="13.375" style="27" customWidth="1"/>
    <col min="16" max="16" width="18.375" style="27" customWidth="1"/>
    <col min="17" max="17" width="6.25390625" style="27" customWidth="1"/>
    <col min="18" max="18" width="48.375" style="28" customWidth="1"/>
    <col min="19" max="19" width="12.125" style="29" customWidth="1"/>
    <col min="20" max="20" width="11.75390625" style="29" customWidth="1"/>
    <col min="21" max="21" width="12.00390625" style="29" customWidth="1"/>
    <col min="22" max="22" width="11.875" style="29" customWidth="1"/>
    <col min="23" max="23" width="9.875" style="29" customWidth="1"/>
    <col min="24" max="24" width="9.75390625" style="29" customWidth="1"/>
    <col min="25" max="25" width="10.00390625" style="29" customWidth="1"/>
    <col min="26" max="26" width="9.00390625" style="29" customWidth="1"/>
    <col min="27" max="27" width="10.625" style="29" customWidth="1"/>
    <col min="28" max="28" width="11.75390625" style="29" customWidth="1"/>
    <col min="29" max="29" width="11.625" style="29" customWidth="1"/>
    <col min="30" max="30" width="12.875" style="29" customWidth="1"/>
    <col min="31" max="31" width="15.25390625" style="29" customWidth="1"/>
    <col min="32" max="16384" width="9.125" style="29" customWidth="1"/>
  </cols>
  <sheetData>
    <row r="1" spans="12:18" s="1" customFormat="1" ht="18" customHeight="1">
      <c r="L1" s="108" t="s">
        <v>26</v>
      </c>
      <c r="M1" s="108"/>
      <c r="N1" s="108"/>
      <c r="O1" s="108"/>
      <c r="P1" s="2"/>
      <c r="Q1" s="2"/>
      <c r="R1" s="3"/>
    </row>
    <row r="2" spans="12:18" s="1" customFormat="1" ht="18.75">
      <c r="L2" s="109" t="s">
        <v>0</v>
      </c>
      <c r="M2" s="109"/>
      <c r="N2" s="109"/>
      <c r="O2" s="109"/>
      <c r="P2" s="2"/>
      <c r="Q2" s="2"/>
      <c r="R2" s="3"/>
    </row>
    <row r="3" spans="12:31" s="1" customFormat="1" ht="18.75">
      <c r="L3" s="109" t="s">
        <v>1</v>
      </c>
      <c r="M3" s="109"/>
      <c r="N3" s="109"/>
      <c r="O3" s="109"/>
      <c r="P3" s="2"/>
      <c r="Q3" s="2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2:31" s="1" customFormat="1" ht="18.75">
      <c r="L4" s="30"/>
      <c r="M4" s="30"/>
      <c r="N4" s="30"/>
      <c r="O4" s="30"/>
      <c r="P4" s="2"/>
      <c r="Q4" s="2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2:31" s="1" customFormat="1" ht="18.75" hidden="1">
      <c r="L5" s="4"/>
      <c r="M5" s="4"/>
      <c r="N5" s="4"/>
      <c r="O5" s="4"/>
      <c r="P5" s="2"/>
      <c r="Q5" s="2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s="1" customFormat="1" ht="37.5" customHeight="1">
      <c r="A6" s="110" t="s">
        <v>29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5:31" s="1" customFormat="1" ht="16.5" thickBot="1">
      <c r="O7" s="7" t="s">
        <v>24</v>
      </c>
      <c r="P7" s="2"/>
      <c r="Q7" s="2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7"/>
    </row>
    <row r="8" spans="1:31" s="16" customFormat="1" ht="40.5" customHeight="1" thickBot="1">
      <c r="A8" s="8" t="s">
        <v>2</v>
      </c>
      <c r="B8" s="8" t="s">
        <v>3</v>
      </c>
      <c r="C8" s="9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11</v>
      </c>
      <c r="K8" s="10" t="s">
        <v>12</v>
      </c>
      <c r="L8" s="10" t="s">
        <v>13</v>
      </c>
      <c r="M8" s="10" t="s">
        <v>14</v>
      </c>
      <c r="N8" s="11" t="s">
        <v>15</v>
      </c>
      <c r="O8" s="12" t="s">
        <v>16</v>
      </c>
      <c r="P8" s="13"/>
      <c r="Q8" s="14"/>
      <c r="R8" s="14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 s="22" customFormat="1" ht="18.75" customHeight="1" hidden="1" thickBot="1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4"/>
      <c r="P9" s="17"/>
      <c r="Q9" s="18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1"/>
    </row>
    <row r="10" spans="1:31" s="22" customFormat="1" ht="18.75" customHeight="1" thickBot="1">
      <c r="A10" s="23" t="s">
        <v>23</v>
      </c>
      <c r="B10" s="88" t="s">
        <v>30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90"/>
      <c r="P10" s="24"/>
      <c r="Q10" s="25"/>
      <c r="R10" s="25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</row>
    <row r="11" spans="1:31" s="22" customFormat="1" ht="18.75" customHeight="1" hidden="1" thickBot="1">
      <c r="A11" s="91">
        <v>21</v>
      </c>
      <c r="B11" s="56" t="s">
        <v>17</v>
      </c>
      <c r="C11" s="57">
        <v>1830</v>
      </c>
      <c r="D11" s="58">
        <v>1976</v>
      </c>
      <c r="E11" s="58">
        <v>2261</v>
      </c>
      <c r="F11" s="58">
        <v>1482</v>
      </c>
      <c r="G11" s="58">
        <v>1236</v>
      </c>
      <c r="H11" s="58">
        <v>1645</v>
      </c>
      <c r="I11" s="58">
        <v>1225</v>
      </c>
      <c r="J11" s="58">
        <v>1332</v>
      </c>
      <c r="K11" s="58">
        <v>1391</v>
      </c>
      <c r="L11" s="58">
        <v>1564</v>
      </c>
      <c r="M11" s="58">
        <v>1766</v>
      </c>
      <c r="N11" s="59">
        <v>1792</v>
      </c>
      <c r="O11" s="60">
        <f>SUM(C11:N11)</f>
        <v>19500</v>
      </c>
      <c r="P11" s="17"/>
      <c r="Q11" s="18"/>
      <c r="R11" s="19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1"/>
    </row>
    <row r="12" spans="1:31" s="22" customFormat="1" ht="18.75" customHeight="1" hidden="1" thickBot="1">
      <c r="A12" s="92"/>
      <c r="B12" s="94" t="s">
        <v>25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6"/>
      <c r="P12" s="17"/>
      <c r="Q12" s="18"/>
      <c r="R12" s="19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1"/>
    </row>
    <row r="13" spans="1:31" s="22" customFormat="1" ht="24" customHeight="1" hidden="1" thickBot="1">
      <c r="A13" s="92"/>
      <c r="B13" s="61" t="s">
        <v>17</v>
      </c>
      <c r="C13" s="62">
        <v>25</v>
      </c>
      <c r="D13" s="63">
        <v>21</v>
      </c>
      <c r="E13" s="63">
        <v>21</v>
      </c>
      <c r="F13" s="63">
        <v>24</v>
      </c>
      <c r="G13" s="63">
        <v>21</v>
      </c>
      <c r="H13" s="63">
        <v>12</v>
      </c>
      <c r="I13" s="63">
        <v>7</v>
      </c>
      <c r="J13" s="63">
        <v>12</v>
      </c>
      <c r="K13" s="63">
        <v>13</v>
      </c>
      <c r="L13" s="63">
        <v>14</v>
      </c>
      <c r="M13" s="63">
        <v>26</v>
      </c>
      <c r="N13" s="64">
        <v>24</v>
      </c>
      <c r="O13" s="33">
        <f>SUM(C13:N13)</f>
        <v>220</v>
      </c>
      <c r="P13" s="17"/>
      <c r="Q13" s="18"/>
      <c r="R13" s="19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</row>
    <row r="14" spans="1:31" s="22" customFormat="1" ht="18.75" customHeight="1" hidden="1" thickBot="1">
      <c r="A14" s="92"/>
      <c r="B14" s="51" t="s">
        <v>18</v>
      </c>
      <c r="C14" s="65">
        <f>120-25</f>
        <v>95</v>
      </c>
      <c r="D14" s="66">
        <f>110-21</f>
        <v>89</v>
      </c>
      <c r="E14" s="66">
        <f>110-21</f>
        <v>89</v>
      </c>
      <c r="F14" s="66">
        <f>100-24</f>
        <v>76</v>
      </c>
      <c r="G14" s="66">
        <f>90-21</f>
        <v>69</v>
      </c>
      <c r="H14" s="66">
        <f>80-12</f>
        <v>68</v>
      </c>
      <c r="I14" s="66">
        <f>70-7</f>
        <v>63</v>
      </c>
      <c r="J14" s="66">
        <f>80-12</f>
        <v>68</v>
      </c>
      <c r="K14" s="66">
        <f>100-13</f>
        <v>87</v>
      </c>
      <c r="L14" s="66">
        <f>110-14</f>
        <v>96</v>
      </c>
      <c r="M14" s="66">
        <f>110-26</f>
        <v>84</v>
      </c>
      <c r="N14" s="67">
        <f>120-24</f>
        <v>96</v>
      </c>
      <c r="O14" s="68">
        <f>SUM(C14:N14)</f>
        <v>980</v>
      </c>
      <c r="P14" s="17"/>
      <c r="Q14" s="18"/>
      <c r="R14" s="19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1"/>
    </row>
    <row r="15" spans="1:31" s="22" customFormat="1" ht="38.25" customHeight="1" hidden="1" thickBot="1">
      <c r="A15" s="93"/>
      <c r="B15" s="52" t="s">
        <v>19</v>
      </c>
      <c r="C15" s="41">
        <f aca="true" t="shared" si="0" ref="C15:N15">C13+C14</f>
        <v>120</v>
      </c>
      <c r="D15" s="69">
        <f t="shared" si="0"/>
        <v>110</v>
      </c>
      <c r="E15" s="69">
        <f t="shared" si="0"/>
        <v>110</v>
      </c>
      <c r="F15" s="69">
        <f t="shared" si="0"/>
        <v>100</v>
      </c>
      <c r="G15" s="69">
        <f t="shared" si="0"/>
        <v>90</v>
      </c>
      <c r="H15" s="69">
        <f t="shared" si="0"/>
        <v>80</v>
      </c>
      <c r="I15" s="69">
        <f t="shared" si="0"/>
        <v>70</v>
      </c>
      <c r="J15" s="69">
        <f t="shared" si="0"/>
        <v>80</v>
      </c>
      <c r="K15" s="69">
        <f t="shared" si="0"/>
        <v>100</v>
      </c>
      <c r="L15" s="69">
        <f t="shared" si="0"/>
        <v>110</v>
      </c>
      <c r="M15" s="69">
        <f t="shared" si="0"/>
        <v>110</v>
      </c>
      <c r="N15" s="70">
        <f t="shared" si="0"/>
        <v>120</v>
      </c>
      <c r="O15" s="34">
        <f>SUM(C15:N15)</f>
        <v>1200</v>
      </c>
      <c r="P15" s="17"/>
      <c r="Q15" s="18"/>
      <c r="R15" s="19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1"/>
    </row>
    <row r="16" spans="1:31" s="22" customFormat="1" ht="18.75" customHeight="1" hidden="1" thickBot="1">
      <c r="A16" s="23"/>
      <c r="B16" s="88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8"/>
      <c r="P16" s="24"/>
      <c r="Q16" s="25"/>
      <c r="R16" s="25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</row>
    <row r="17" spans="1:31" s="22" customFormat="1" ht="18.75" customHeight="1" hidden="1" thickBot="1">
      <c r="A17" s="91"/>
      <c r="B17" s="26" t="s">
        <v>17</v>
      </c>
      <c r="C17" s="77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9"/>
      <c r="O17" s="80">
        <f>SUM(C17:N17)</f>
        <v>0</v>
      </c>
      <c r="P17" s="17"/>
      <c r="Q17" s="18"/>
      <c r="R17" s="19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1"/>
    </row>
    <row r="18" spans="1:31" s="22" customFormat="1" ht="18.75" customHeight="1" hidden="1" thickBot="1">
      <c r="A18" s="92"/>
      <c r="B18" s="51" t="s">
        <v>18</v>
      </c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  <c r="O18" s="49">
        <f>SUM(C18:N18)</f>
        <v>0</v>
      </c>
      <c r="P18" s="17"/>
      <c r="Q18" s="18"/>
      <c r="R18" s="19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1"/>
    </row>
    <row r="19" spans="1:31" s="22" customFormat="1" ht="38.25" customHeight="1" hidden="1" thickBot="1">
      <c r="A19" s="93"/>
      <c r="B19" s="52" t="s">
        <v>19</v>
      </c>
      <c r="C19" s="53">
        <f aca="true" t="shared" si="1" ref="C19:N19">C17+C18</f>
        <v>0</v>
      </c>
      <c r="D19" s="54">
        <f t="shared" si="1"/>
        <v>0</v>
      </c>
      <c r="E19" s="54">
        <f t="shared" si="1"/>
        <v>0</v>
      </c>
      <c r="F19" s="54">
        <f t="shared" si="1"/>
        <v>0</v>
      </c>
      <c r="G19" s="54">
        <f t="shared" si="1"/>
        <v>0</v>
      </c>
      <c r="H19" s="54">
        <f t="shared" si="1"/>
        <v>0</v>
      </c>
      <c r="I19" s="54">
        <f t="shared" si="1"/>
        <v>0</v>
      </c>
      <c r="J19" s="54">
        <f t="shared" si="1"/>
        <v>0</v>
      </c>
      <c r="K19" s="54">
        <f t="shared" si="1"/>
        <v>0</v>
      </c>
      <c r="L19" s="54">
        <f t="shared" si="1"/>
        <v>0</v>
      </c>
      <c r="M19" s="54">
        <f t="shared" si="1"/>
        <v>0</v>
      </c>
      <c r="N19" s="54">
        <f t="shared" si="1"/>
        <v>0</v>
      </c>
      <c r="O19" s="55">
        <f>SUM(C19:N19)</f>
        <v>0</v>
      </c>
      <c r="P19" s="17"/>
      <c r="Q19" s="18"/>
      <c r="R19" s="19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</row>
    <row r="20" spans="1:31" s="22" customFormat="1" ht="18.75" customHeight="1" hidden="1" thickBot="1">
      <c r="A20" s="91"/>
      <c r="B20" s="94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  <c r="P20" s="17"/>
      <c r="Q20" s="18"/>
      <c r="R20" s="19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1"/>
    </row>
    <row r="21" spans="1:31" s="22" customFormat="1" ht="24.75" customHeight="1">
      <c r="A21" s="92"/>
      <c r="B21" s="51" t="s">
        <v>17</v>
      </c>
      <c r="C21" s="65">
        <v>20</v>
      </c>
      <c r="D21" s="66">
        <v>15</v>
      </c>
      <c r="E21" s="66">
        <v>15</v>
      </c>
      <c r="F21" s="66">
        <v>15</v>
      </c>
      <c r="G21" s="66">
        <v>5</v>
      </c>
      <c r="H21" s="66">
        <v>5</v>
      </c>
      <c r="I21" s="66">
        <v>5</v>
      </c>
      <c r="J21" s="66">
        <v>5</v>
      </c>
      <c r="K21" s="66">
        <v>5</v>
      </c>
      <c r="L21" s="66">
        <v>10</v>
      </c>
      <c r="M21" s="66">
        <v>10</v>
      </c>
      <c r="N21" s="81">
        <v>10</v>
      </c>
      <c r="O21" s="33">
        <f>SUM(C21:N21)</f>
        <v>120</v>
      </c>
      <c r="P21" s="17"/>
      <c r="Q21" s="18"/>
      <c r="R21" s="19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</row>
    <row r="22" spans="1:31" s="22" customFormat="1" ht="18.75" customHeight="1">
      <c r="A22" s="92"/>
      <c r="B22" s="51" t="s">
        <v>18</v>
      </c>
      <c r="C22" s="65">
        <v>230</v>
      </c>
      <c r="D22" s="66">
        <v>235</v>
      </c>
      <c r="E22" s="66">
        <v>135</v>
      </c>
      <c r="F22" s="66">
        <v>35</v>
      </c>
      <c r="G22" s="66">
        <v>45</v>
      </c>
      <c r="H22" s="66">
        <v>45</v>
      </c>
      <c r="I22" s="66">
        <v>45</v>
      </c>
      <c r="J22" s="66">
        <v>45</v>
      </c>
      <c r="K22" s="66">
        <v>45</v>
      </c>
      <c r="L22" s="66">
        <v>60</v>
      </c>
      <c r="M22" s="66">
        <v>70</v>
      </c>
      <c r="N22" s="67">
        <v>90</v>
      </c>
      <c r="O22" s="68">
        <f>SUM(C22:N22)</f>
        <v>1080</v>
      </c>
      <c r="P22" s="17"/>
      <c r="Q22" s="18"/>
      <c r="R22" s="19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</row>
    <row r="23" spans="1:31" s="22" customFormat="1" ht="38.25" customHeight="1" thickBot="1">
      <c r="A23" s="93"/>
      <c r="B23" s="52" t="s">
        <v>19</v>
      </c>
      <c r="C23" s="41">
        <f aca="true" t="shared" si="2" ref="C23:N23">C21+C22</f>
        <v>250</v>
      </c>
      <c r="D23" s="69">
        <f t="shared" si="2"/>
        <v>250</v>
      </c>
      <c r="E23" s="69">
        <f t="shared" si="2"/>
        <v>150</v>
      </c>
      <c r="F23" s="69">
        <f t="shared" si="2"/>
        <v>50</v>
      </c>
      <c r="G23" s="69">
        <f t="shared" si="2"/>
        <v>50</v>
      </c>
      <c r="H23" s="69">
        <f t="shared" si="2"/>
        <v>50</v>
      </c>
      <c r="I23" s="69">
        <f t="shared" si="2"/>
        <v>50</v>
      </c>
      <c r="J23" s="69">
        <f t="shared" si="2"/>
        <v>50</v>
      </c>
      <c r="K23" s="69">
        <f t="shared" si="2"/>
        <v>50</v>
      </c>
      <c r="L23" s="69">
        <f t="shared" si="2"/>
        <v>70</v>
      </c>
      <c r="M23" s="69">
        <f t="shared" si="2"/>
        <v>80</v>
      </c>
      <c r="N23" s="70">
        <f t="shared" si="2"/>
        <v>100</v>
      </c>
      <c r="O23" s="34">
        <f>SUM(C23:N23)</f>
        <v>1200</v>
      </c>
      <c r="P23" s="17"/>
      <c r="Q23" s="18"/>
      <c r="R23" s="19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1"/>
    </row>
    <row r="24" spans="1:31" s="22" customFormat="1" ht="18.75" customHeight="1" hidden="1" thickBot="1">
      <c r="A24" s="23"/>
      <c r="B24" s="88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90"/>
      <c r="P24" s="24"/>
      <c r="Q24" s="25"/>
      <c r="R24" s="25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31" s="22" customFormat="1" ht="18.75" customHeight="1" hidden="1" thickBot="1">
      <c r="A25" s="91"/>
      <c r="B25" s="56"/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9"/>
      <c r="O25" s="60"/>
      <c r="P25" s="17"/>
      <c r="Q25" s="18"/>
      <c r="R25" s="19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1"/>
    </row>
    <row r="26" spans="1:31" s="22" customFormat="1" ht="18.75" customHeight="1" hidden="1" thickBot="1">
      <c r="A26" s="92"/>
      <c r="B26" s="94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  <c r="P26" s="17"/>
      <c r="Q26" s="18"/>
      <c r="R26" s="19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1"/>
    </row>
    <row r="27" spans="1:31" s="22" customFormat="1" ht="24" customHeight="1" hidden="1">
      <c r="A27" s="92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4"/>
      <c r="O27" s="33"/>
      <c r="P27" s="17"/>
      <c r="Q27" s="18"/>
      <c r="R27" s="19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1"/>
    </row>
    <row r="28" spans="1:31" s="22" customFormat="1" ht="18.75" customHeight="1" hidden="1">
      <c r="A28" s="92"/>
      <c r="B28" s="51"/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8"/>
      <c r="P28" s="17"/>
      <c r="Q28" s="18"/>
      <c r="R28" s="19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1"/>
    </row>
    <row r="29" spans="1:31" s="22" customFormat="1" ht="38.25" customHeight="1" hidden="1" thickBot="1">
      <c r="A29" s="93"/>
      <c r="B29" s="52"/>
      <c r="C29" s="41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70"/>
      <c r="O29" s="34"/>
      <c r="P29" s="17"/>
      <c r="Q29" s="18"/>
      <c r="R29" s="19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1"/>
    </row>
    <row r="30" spans="1:31" s="22" customFormat="1" ht="18.75" customHeight="1" hidden="1" thickBot="1">
      <c r="A30" s="23"/>
      <c r="B30" s="88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8"/>
      <c r="P30" s="24"/>
      <c r="Q30" s="25"/>
      <c r="R30" s="25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 spans="1:31" s="22" customFormat="1" ht="18.75" customHeight="1" hidden="1">
      <c r="A31" s="91"/>
      <c r="B31" s="26"/>
      <c r="C31" s="77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9"/>
      <c r="O31" s="80"/>
      <c r="P31" s="17"/>
      <c r="Q31" s="18"/>
      <c r="R31" s="19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1"/>
    </row>
    <row r="32" spans="1:31" s="22" customFormat="1" ht="18.75" customHeight="1" hidden="1">
      <c r="A32" s="92"/>
      <c r="B32" s="51"/>
      <c r="C32" s="46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8"/>
      <c r="O32" s="49"/>
      <c r="P32" s="17"/>
      <c r="Q32" s="18"/>
      <c r="R32" s="19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1"/>
    </row>
    <row r="33" spans="1:31" s="22" customFormat="1" ht="38.25" customHeight="1" hidden="1" thickBot="1">
      <c r="A33" s="93"/>
      <c r="B33" s="52"/>
      <c r="C33" s="53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5"/>
      <c r="P33" s="17"/>
      <c r="Q33" s="18"/>
      <c r="R33" s="19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1"/>
    </row>
    <row r="34" spans="1:31" s="22" customFormat="1" ht="18.75" customHeight="1" hidden="1" thickBot="1">
      <c r="A34" s="91"/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  <c r="P34" s="17"/>
      <c r="Q34" s="18"/>
      <c r="R34" s="19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1"/>
    </row>
    <row r="35" spans="1:31" s="22" customFormat="1" ht="24.75" customHeight="1" hidden="1">
      <c r="A35" s="92"/>
      <c r="B35" s="51"/>
      <c r="C35" s="65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81"/>
      <c r="O35" s="33"/>
      <c r="P35" s="17"/>
      <c r="Q35" s="18"/>
      <c r="R35" s="19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1"/>
    </row>
    <row r="36" spans="1:31" s="22" customFormat="1" ht="18.75" customHeight="1" hidden="1">
      <c r="A36" s="92"/>
      <c r="B36" s="51"/>
      <c r="C36" s="65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7"/>
      <c r="O36" s="68"/>
      <c r="P36" s="17"/>
      <c r="Q36" s="18"/>
      <c r="R36" s="19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1"/>
    </row>
    <row r="37" spans="1:31" s="22" customFormat="1" ht="38.25" customHeight="1" hidden="1" thickBot="1">
      <c r="A37" s="93"/>
      <c r="B37" s="52"/>
      <c r="C37" s="41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70"/>
      <c r="O37" s="34"/>
      <c r="P37" s="17"/>
      <c r="Q37" s="18"/>
      <c r="R37" s="19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1"/>
    </row>
    <row r="38" spans="1:31" s="22" customFormat="1" ht="18.75" customHeight="1" hidden="1" thickBot="1">
      <c r="A38" s="23"/>
      <c r="B38" s="105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7"/>
      <c r="P38" s="24"/>
      <c r="Q38" s="25"/>
      <c r="R38" s="25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s="22" customFormat="1" ht="21" customHeight="1" hidden="1" thickBot="1">
      <c r="A39" s="91"/>
      <c r="B39" s="99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1"/>
      <c r="P39" s="17"/>
      <c r="Q39" s="18"/>
      <c r="R39" s="19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1"/>
    </row>
    <row r="40" spans="1:31" s="22" customFormat="1" ht="23.25" customHeight="1" hidden="1">
      <c r="A40" s="92"/>
      <c r="B40" s="51"/>
      <c r="C40" s="65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33"/>
      <c r="P40" s="17"/>
      <c r="Q40" s="18"/>
      <c r="R40" s="19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1"/>
    </row>
    <row r="41" spans="1:31" s="22" customFormat="1" ht="18.75" customHeight="1" hidden="1">
      <c r="A41" s="92"/>
      <c r="B41" s="51"/>
      <c r="C41" s="65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7"/>
      <c r="O41" s="39"/>
      <c r="P41" s="17"/>
      <c r="Q41" s="18"/>
      <c r="R41" s="19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1"/>
    </row>
    <row r="42" spans="1:31" s="22" customFormat="1" ht="38.25" customHeight="1" hidden="1" thickBot="1">
      <c r="A42" s="93"/>
      <c r="B42" s="52"/>
      <c r="C42" s="41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70"/>
      <c r="O42" s="40"/>
      <c r="P42" s="17"/>
      <c r="Q42" s="18"/>
      <c r="R42" s="19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1"/>
    </row>
    <row r="43" spans="1:31" s="22" customFormat="1" ht="19.5" customHeight="1" thickBot="1">
      <c r="A43" s="32"/>
      <c r="B43" s="50" t="s">
        <v>20</v>
      </c>
      <c r="C43" s="76">
        <v>45054</v>
      </c>
      <c r="D43" s="76">
        <v>41463</v>
      </c>
      <c r="E43" s="76">
        <v>36903</v>
      </c>
      <c r="F43" s="76">
        <v>30784</v>
      </c>
      <c r="G43" s="76">
        <v>31519</v>
      </c>
      <c r="H43" s="76">
        <v>31316</v>
      </c>
      <c r="I43" s="76">
        <v>26001</v>
      </c>
      <c r="J43" s="76">
        <v>26422</v>
      </c>
      <c r="K43" s="76">
        <v>28772</v>
      </c>
      <c r="L43" s="76">
        <v>32375</v>
      </c>
      <c r="M43" s="76">
        <v>37763</v>
      </c>
      <c r="N43" s="76">
        <v>39170</v>
      </c>
      <c r="O43" s="71">
        <f>SUM(C43:N43)</f>
        <v>407542</v>
      </c>
      <c r="P43" s="35"/>
      <c r="Q43" s="18"/>
      <c r="R43" s="19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1"/>
    </row>
    <row r="44" spans="1:31" s="37" customFormat="1" ht="21" customHeight="1" thickBot="1">
      <c r="A44" s="31"/>
      <c r="B44" s="50" t="s">
        <v>21</v>
      </c>
      <c r="C44" s="41">
        <f>C22+C36+C41</f>
        <v>230</v>
      </c>
      <c r="D44" s="41">
        <f aca="true" t="shared" si="3" ref="D44:N44">D22+D36+D41</f>
        <v>235</v>
      </c>
      <c r="E44" s="41">
        <f t="shared" si="3"/>
        <v>135</v>
      </c>
      <c r="F44" s="41">
        <f t="shared" si="3"/>
        <v>35</v>
      </c>
      <c r="G44" s="41">
        <f t="shared" si="3"/>
        <v>45</v>
      </c>
      <c r="H44" s="41">
        <f t="shared" si="3"/>
        <v>45</v>
      </c>
      <c r="I44" s="41">
        <f t="shared" si="3"/>
        <v>45</v>
      </c>
      <c r="J44" s="41">
        <f t="shared" si="3"/>
        <v>45</v>
      </c>
      <c r="K44" s="41">
        <f t="shared" si="3"/>
        <v>45</v>
      </c>
      <c r="L44" s="41">
        <f t="shared" si="3"/>
        <v>60</v>
      </c>
      <c r="M44" s="41">
        <f t="shared" si="3"/>
        <v>70</v>
      </c>
      <c r="N44" s="41">
        <f t="shared" si="3"/>
        <v>90</v>
      </c>
      <c r="O44" s="42">
        <f>O22+O36+O41</f>
        <v>1080</v>
      </c>
      <c r="P44" s="35"/>
      <c r="Q44" s="25"/>
      <c r="R44" s="36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</row>
    <row r="45" spans="1:31" s="37" customFormat="1" ht="44.25" customHeight="1" thickBot="1">
      <c r="A45" s="31"/>
      <c r="B45" s="50" t="s">
        <v>22</v>
      </c>
      <c r="C45" s="41">
        <f>C43+C44</f>
        <v>45284</v>
      </c>
      <c r="D45" s="41">
        <f aca="true" t="shared" si="4" ref="D45:N45">D43+D44</f>
        <v>41698</v>
      </c>
      <c r="E45" s="41">
        <f t="shared" si="4"/>
        <v>37038</v>
      </c>
      <c r="F45" s="41">
        <f t="shared" si="4"/>
        <v>30819</v>
      </c>
      <c r="G45" s="41">
        <f t="shared" si="4"/>
        <v>31564</v>
      </c>
      <c r="H45" s="41">
        <f t="shared" si="4"/>
        <v>31361</v>
      </c>
      <c r="I45" s="41">
        <f t="shared" si="4"/>
        <v>26046</v>
      </c>
      <c r="J45" s="41">
        <f t="shared" si="4"/>
        <v>26467</v>
      </c>
      <c r="K45" s="41">
        <f t="shared" si="4"/>
        <v>28817</v>
      </c>
      <c r="L45" s="41">
        <f t="shared" si="4"/>
        <v>32435</v>
      </c>
      <c r="M45" s="41">
        <f t="shared" si="4"/>
        <v>37833</v>
      </c>
      <c r="N45" s="41">
        <f t="shared" si="4"/>
        <v>39260</v>
      </c>
      <c r="O45" s="34">
        <f>SUM(C45:N45)</f>
        <v>408622</v>
      </c>
      <c r="P45" s="38"/>
      <c r="Q45" s="25"/>
      <c r="R45" s="36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</row>
    <row r="46" spans="1:18" s="45" customFormat="1" ht="18.75" customHeight="1">
      <c r="A46" s="72"/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5"/>
      <c r="P46" s="43"/>
      <c r="Q46" s="43"/>
      <c r="R46" s="44"/>
    </row>
    <row r="48" spans="2:18" s="85" customFormat="1" ht="48.75" customHeight="1">
      <c r="B48" s="87" t="s">
        <v>27</v>
      </c>
      <c r="C48" s="87"/>
      <c r="D48" s="87"/>
      <c r="E48" s="87"/>
      <c r="F48" s="82"/>
      <c r="G48" s="82"/>
      <c r="H48" s="82"/>
      <c r="I48" s="82"/>
      <c r="J48" s="86" t="s">
        <v>28</v>
      </c>
      <c r="K48" s="86"/>
      <c r="L48" s="82"/>
      <c r="M48" s="82"/>
      <c r="N48" s="82"/>
      <c r="O48" s="83"/>
      <c r="P48" s="83"/>
      <c r="Q48" s="83"/>
      <c r="R48" s="84"/>
    </row>
  </sheetData>
  <sheetProtection/>
  <mergeCells count="24">
    <mergeCell ref="L1:O1"/>
    <mergeCell ref="L2:O2"/>
    <mergeCell ref="A6:O6"/>
    <mergeCell ref="L3:O3"/>
    <mergeCell ref="A9:O9"/>
    <mergeCell ref="B38:O38"/>
    <mergeCell ref="B12:O12"/>
    <mergeCell ref="B16:O16"/>
    <mergeCell ref="A17:A19"/>
    <mergeCell ref="A20:A23"/>
    <mergeCell ref="B20:O20"/>
    <mergeCell ref="A25:A29"/>
    <mergeCell ref="B10:O10"/>
    <mergeCell ref="A11:A15"/>
    <mergeCell ref="J48:K48"/>
    <mergeCell ref="B48:E48"/>
    <mergeCell ref="B24:O24"/>
    <mergeCell ref="A31:A33"/>
    <mergeCell ref="B26:O26"/>
    <mergeCell ref="A39:A42"/>
    <mergeCell ref="B30:O30"/>
    <mergeCell ref="B39:O39"/>
    <mergeCell ref="B34:O34"/>
    <mergeCell ref="A34:A37"/>
  </mergeCells>
  <printOptions horizontalCentered="1"/>
  <pageMargins left="0.7874015748031497" right="0.7874015748031497" top="1.1811023622047245" bottom="0.31496062992125984" header="0" footer="0"/>
  <pageSetup fitToHeight="2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User</cp:lastModifiedBy>
  <cp:lastPrinted>2016-01-27T09:55:02Z</cp:lastPrinted>
  <dcterms:created xsi:type="dcterms:W3CDTF">2012-07-27T09:24:14Z</dcterms:created>
  <dcterms:modified xsi:type="dcterms:W3CDTF">2016-01-27T09:55:08Z</dcterms:modified>
  <cp:category/>
  <cp:version/>
  <cp:contentType/>
  <cp:contentStatus/>
</cp:coreProperties>
</file>